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\\dc.cejiza.loc\dokumenty\VZ_Administrace\JM_070_SPedS_Boskovice\Vyst_prost_realizace\05_Cast 2_Vystavba\03_ZD\profil\"/>
    </mc:Choice>
  </mc:AlternateContent>
  <xr:revisionPtr revIDLastSave="0" documentId="13_ncr:1_{E29E7BB7-3B92-49D4-9E26-A136D94B1D94}" xr6:coauthVersionLast="47" xr6:coauthVersionMax="47" xr10:uidLastSave="{00000000-0000-0000-0000-000000000000}"/>
  <bookViews>
    <workbookView xWindow="2115" yWindow="2115" windowWidth="21600" windowHeight="11385" firstSheet="14" activeTab="15" xr2:uid="{00000000-000D-0000-FFFF-FFFF00000000}"/>
  </bookViews>
  <sheets>
    <sheet name="Rekapitulace stavby" sheetId="1" r:id="rId1"/>
    <sheet name="D.1.1 - Stavební" sheetId="2" r:id="rId2"/>
    <sheet name="D.1.4.1 - Zdravotně techn..." sheetId="3" r:id="rId3"/>
    <sheet name="D.1.4.2 - Vzduchotechnika..." sheetId="4" r:id="rId4"/>
    <sheet name="D.1.4.3 - Vytápění" sheetId="5" r:id="rId5"/>
    <sheet name="1 - FVE" sheetId="6" r:id="rId6"/>
    <sheet name="2 - Bleskosvod a uzemnění" sheetId="7" r:id="rId7"/>
    <sheet name="3 - Elektroinstalace siln..." sheetId="8" r:id="rId8"/>
    <sheet name="4 - Elektroinstalace slab..." sheetId="9" r:id="rId9"/>
    <sheet name="D.1.4.5 - Měření a regulace" sheetId="10" r:id="rId10"/>
    <sheet name="IO 01 - Vodovodní přípojka" sheetId="11" r:id="rId11"/>
    <sheet name="100 - Dopravní řešení" sheetId="12" r:id="rId12"/>
    <sheet name="102 - Demolice" sheetId="13" r:id="rId13"/>
    <sheet name="D.1.7 - Sadovnický plán" sheetId="14" r:id="rId14"/>
    <sheet name="D.1.8 - Vrty pro tepelná ..." sheetId="15" r:id="rId15"/>
    <sheet name="OVN - Ostatní a vedlejší ..." sheetId="16" r:id="rId16"/>
    <sheet name="Pokyny pro vyplnění" sheetId="17" r:id="rId17"/>
  </sheets>
  <definedNames>
    <definedName name="_xlnm._FilterDatabase" localSheetId="5" hidden="1">'1 - FVE'!$C$95:$K$246</definedName>
    <definedName name="_xlnm._FilterDatabase" localSheetId="11" hidden="1">'100 - Dopravní řešení'!$C$96:$K$298</definedName>
    <definedName name="_xlnm._FilterDatabase" localSheetId="12" hidden="1">'102 - Demolice'!$C$91:$K$159</definedName>
    <definedName name="_xlnm._FilterDatabase" localSheetId="6" hidden="1">'2 - Bleskosvod a uzemnění'!$C$93:$K$133</definedName>
    <definedName name="_xlnm._FilterDatabase" localSheetId="7" hidden="1">'3 - Elektroinstalace siln...'!$C$97:$K$313</definedName>
    <definedName name="_xlnm._FilterDatabase" localSheetId="8" hidden="1">'4 - Elektroinstalace slab...'!$C$96:$K$292</definedName>
    <definedName name="_xlnm._FilterDatabase" localSheetId="1" hidden="1">'D.1.1 - Stavební'!$C$117:$K$5048</definedName>
    <definedName name="_xlnm._FilterDatabase" localSheetId="2" hidden="1">'D.1.4.1 - Zdravotně techn...'!$C$99:$K$394</definedName>
    <definedName name="_xlnm._FilterDatabase" localSheetId="3" hidden="1">'D.1.4.2 - Vzduchotechnika...'!$C$87:$K$209</definedName>
    <definedName name="_xlnm._FilterDatabase" localSheetId="4" hidden="1">'D.1.4.3 - Vytápění'!$C$90:$K$205</definedName>
    <definedName name="_xlnm._FilterDatabase" localSheetId="9" hidden="1">'D.1.4.5 - Měření a regulace'!$C$102:$K$208</definedName>
    <definedName name="_xlnm._FilterDatabase" localSheetId="13" hidden="1">'D.1.7 - Sadovnický plán'!$C$81:$K$117</definedName>
    <definedName name="_xlnm._FilterDatabase" localSheetId="14" hidden="1">'D.1.8 - Vrty pro tepelná ...'!$C$83:$K$246</definedName>
    <definedName name="_xlnm._FilterDatabase" localSheetId="10" hidden="1">'IO 01 - Vodovodní přípojka'!$C$94:$K$182</definedName>
    <definedName name="_xlnm._FilterDatabase" localSheetId="15" hidden="1">'OVN - Ostatní a vedlejší ...'!$C$85:$K$305</definedName>
    <definedName name="_xlnm.Print_Titles" localSheetId="5">'1 - FVE'!$95:$95</definedName>
    <definedName name="_xlnm.Print_Titles" localSheetId="11">'100 - Dopravní řešení'!$96:$96</definedName>
    <definedName name="_xlnm.Print_Titles" localSheetId="12">'102 - Demolice'!$91:$91</definedName>
    <definedName name="_xlnm.Print_Titles" localSheetId="6">'2 - Bleskosvod a uzemnění'!$93:$93</definedName>
    <definedName name="_xlnm.Print_Titles" localSheetId="7">'3 - Elektroinstalace siln...'!$97:$97</definedName>
    <definedName name="_xlnm.Print_Titles" localSheetId="8">'4 - Elektroinstalace slab...'!$96:$96</definedName>
    <definedName name="_xlnm.Print_Titles" localSheetId="1">'D.1.1 - Stavební'!$117:$117</definedName>
    <definedName name="_xlnm.Print_Titles" localSheetId="2">'D.1.4.1 - Zdravotně techn...'!$99:$99</definedName>
    <definedName name="_xlnm.Print_Titles" localSheetId="3">'D.1.4.2 - Vzduchotechnika...'!$87:$87</definedName>
    <definedName name="_xlnm.Print_Titles" localSheetId="4">'D.1.4.3 - Vytápění'!$90:$90</definedName>
    <definedName name="_xlnm.Print_Titles" localSheetId="9">'D.1.4.5 - Měření a regulace'!$102:$102</definedName>
    <definedName name="_xlnm.Print_Titles" localSheetId="13">'D.1.7 - Sadovnický plán'!$81:$81</definedName>
    <definedName name="_xlnm.Print_Titles" localSheetId="14">'D.1.8 - Vrty pro tepelná ...'!$83:$83</definedName>
    <definedName name="_xlnm.Print_Titles" localSheetId="10">'IO 01 - Vodovodní přípojka'!$94:$94</definedName>
    <definedName name="_xlnm.Print_Titles" localSheetId="15">'OVN - Ostatní a vedlejší ...'!$85:$85</definedName>
    <definedName name="_xlnm.Print_Titles" localSheetId="0">'Rekapitulace stavby'!$52:$52</definedName>
    <definedName name="_xlnm.Print_Area" localSheetId="5">'1 - FVE'!$C$4:$J$43,'1 - FVE'!$C$49:$J$73,'1 - FVE'!$C$79:$K$246</definedName>
    <definedName name="_xlnm.Print_Area" localSheetId="11">'100 - Dopravní řešení'!$C$4:$J$41,'100 - Dopravní řešení'!$C$47:$J$76,'100 - Dopravní řešení'!$C$82:$K$298</definedName>
    <definedName name="_xlnm.Print_Area" localSheetId="12">'102 - Demolice'!$C$4:$J$41,'102 - Demolice'!$C$47:$J$71,'102 - Demolice'!$C$77:$K$159</definedName>
    <definedName name="_xlnm.Print_Area" localSheetId="6">'2 - Bleskosvod a uzemnění'!$C$4:$J$43,'2 - Bleskosvod a uzemnění'!$C$49:$J$71,'2 - Bleskosvod a uzemnění'!$C$77:$K$133</definedName>
    <definedName name="_xlnm.Print_Area" localSheetId="7">'3 - Elektroinstalace siln...'!$C$4:$J$43,'3 - Elektroinstalace siln...'!$C$49:$J$75,'3 - Elektroinstalace siln...'!$C$81:$K$313</definedName>
    <definedName name="_xlnm.Print_Area" localSheetId="8">'4 - Elektroinstalace slab...'!$C$4:$J$43,'4 - Elektroinstalace slab...'!$C$49:$J$74,'4 - Elektroinstalace slab...'!$C$80:$K$292</definedName>
    <definedName name="_xlnm.Print_Area" localSheetId="1">'D.1.1 - Stavební'!$C$4:$J$39,'D.1.1 - Stavební'!$C$45:$J$99,'D.1.1 - Stavební'!$C$105:$K$5048</definedName>
    <definedName name="_xlnm.Print_Area" localSheetId="2">'D.1.4.1 - Zdravotně techn...'!$C$4:$J$41,'D.1.4.1 - Zdravotně techn...'!$C$47:$J$79,'D.1.4.1 - Zdravotně techn...'!$C$85:$K$394</definedName>
    <definedName name="_xlnm.Print_Area" localSheetId="3">'D.1.4.2 - Vzduchotechnika...'!$C$4:$J$41,'D.1.4.2 - Vzduchotechnika...'!$C$47:$J$67,'D.1.4.2 - Vzduchotechnika...'!$C$73:$K$209</definedName>
    <definedName name="_xlnm.Print_Area" localSheetId="4">'D.1.4.3 - Vytápění'!$C$4:$J$41,'D.1.4.3 - Vytápění'!$C$47:$J$70,'D.1.4.3 - Vytápění'!$C$76:$K$205</definedName>
    <definedName name="_xlnm.Print_Area" localSheetId="9">'D.1.4.5 - Měření a regulace'!$C$4:$J$41,'D.1.4.5 - Měření a regulace'!$C$47:$J$82,'D.1.4.5 - Měření a regulace'!$C$88:$K$208</definedName>
    <definedName name="_xlnm.Print_Area" localSheetId="13">'D.1.7 - Sadovnický plán'!$C$4:$J$39,'D.1.7 - Sadovnický plán'!$C$45:$J$63,'D.1.7 - Sadovnický plán'!$C$69:$K$117</definedName>
    <definedName name="_xlnm.Print_Area" localSheetId="14">'D.1.8 - Vrty pro tepelná ...'!$C$4:$J$39,'D.1.8 - Vrty pro tepelná ...'!$C$45:$J$65,'D.1.8 - Vrty pro tepelná ...'!$C$71:$K$246</definedName>
    <definedName name="_xlnm.Print_Area" localSheetId="10">'IO 01 - Vodovodní přípojka'!$C$4:$J$41,'IO 01 - Vodovodní přípojka'!$C$47:$J$74,'IO 01 - Vodovodní přípojka'!$C$80:$K$182</definedName>
    <definedName name="_xlnm.Print_Area" localSheetId="15">'OVN - Ostatní a vedlejší ...'!$C$4:$J$39,'OVN - Ostatní a vedlejší ...'!$C$45:$J$67,'OVN - Ostatní a vedlejší ...'!$C$73:$K$305</definedName>
    <definedName name="_xlnm.Print_Area" localSheetId="16">'Pokyny pro vyplnění'!$B$2:$K$71,'Pokyny pro vyplnění'!$B$74:$K$118,'Pokyny pro vyplnění'!$B$121:$K$161,'Pokyny pro vyplnění'!$B$164:$K$219</definedName>
    <definedName name="_xlnm.Print_Area" localSheetId="0">'Rekapitulace stavby'!$D$4:$AO$36,'Rekapitulace stavby'!$C$42:$AQ$73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7" i="16" l="1"/>
  <c r="J36" i="16"/>
  <c r="AY72" i="1"/>
  <c r="J35" i="16"/>
  <c r="AX72" i="1"/>
  <c r="BI302" i="16"/>
  <c r="BH302" i="16"/>
  <c r="BG302" i="16"/>
  <c r="BF302" i="16"/>
  <c r="T302" i="16"/>
  <c r="R302" i="16"/>
  <c r="P302" i="16"/>
  <c r="BI293" i="16"/>
  <c r="BH293" i="16"/>
  <c r="BG293" i="16"/>
  <c r="BF293" i="16"/>
  <c r="T293" i="16"/>
  <c r="R293" i="16"/>
  <c r="P293" i="16"/>
  <c r="BI291" i="16"/>
  <c r="BH291" i="16"/>
  <c r="BG291" i="16"/>
  <c r="BF291" i="16"/>
  <c r="T291" i="16"/>
  <c r="R291" i="16"/>
  <c r="P291" i="16"/>
  <c r="P290" i="16" s="1"/>
  <c r="BI285" i="16"/>
  <c r="BH285" i="16"/>
  <c r="BG285" i="16"/>
  <c r="BF285" i="16"/>
  <c r="T285" i="16"/>
  <c r="R285" i="16"/>
  <c r="P285" i="16"/>
  <c r="BI273" i="16"/>
  <c r="BH273" i="16"/>
  <c r="BG273" i="16"/>
  <c r="BF273" i="16"/>
  <c r="T273" i="16"/>
  <c r="R273" i="16"/>
  <c r="P273" i="16"/>
  <c r="BI265" i="16"/>
  <c r="BH265" i="16"/>
  <c r="BG265" i="16"/>
  <c r="BF265" i="16"/>
  <c r="T265" i="16"/>
  <c r="T264" i="16"/>
  <c r="R265" i="16"/>
  <c r="R264" i="16" s="1"/>
  <c r="P265" i="16"/>
  <c r="P264" i="16"/>
  <c r="BI261" i="16"/>
  <c r="BH261" i="16"/>
  <c r="BG261" i="16"/>
  <c r="BF261" i="16"/>
  <c r="T261" i="16"/>
  <c r="R261" i="16"/>
  <c r="P261" i="16"/>
  <c r="BI258" i="16"/>
  <c r="BH258" i="16"/>
  <c r="BG258" i="16"/>
  <c r="BF258" i="16"/>
  <c r="T258" i="16"/>
  <c r="R258" i="16"/>
  <c r="P258" i="16"/>
  <c r="BI246" i="16"/>
  <c r="BH246" i="16"/>
  <c r="BG246" i="16"/>
  <c r="BF246" i="16"/>
  <c r="T246" i="16"/>
  <c r="R246" i="16"/>
  <c r="P246" i="16"/>
  <c r="BI235" i="16"/>
  <c r="BH235" i="16"/>
  <c r="BG235" i="16"/>
  <c r="BF235" i="16"/>
  <c r="T235" i="16"/>
  <c r="R235" i="16"/>
  <c r="P235" i="16"/>
  <c r="BI228" i="16"/>
  <c r="BH228" i="16"/>
  <c r="BG228" i="16"/>
  <c r="BF228" i="16"/>
  <c r="T228" i="16"/>
  <c r="R228" i="16"/>
  <c r="P228" i="16"/>
  <c r="BI220" i="16"/>
  <c r="BH220" i="16"/>
  <c r="BG220" i="16"/>
  <c r="BF220" i="16"/>
  <c r="T220" i="16"/>
  <c r="R220" i="16"/>
  <c r="P220" i="16"/>
  <c r="BI218" i="16"/>
  <c r="BH218" i="16"/>
  <c r="BG218" i="16"/>
  <c r="BF218" i="16"/>
  <c r="T218" i="16"/>
  <c r="R218" i="16"/>
  <c r="P218" i="16"/>
  <c r="BI215" i="16"/>
  <c r="BH215" i="16"/>
  <c r="BG215" i="16"/>
  <c r="BF215" i="16"/>
  <c r="T215" i="16"/>
  <c r="R215" i="16"/>
  <c r="P215" i="16"/>
  <c r="BI207" i="16"/>
  <c r="BH207" i="16"/>
  <c r="BG207" i="16"/>
  <c r="BF207" i="16"/>
  <c r="T207" i="16"/>
  <c r="R207" i="16"/>
  <c r="P207" i="16"/>
  <c r="BI196" i="16"/>
  <c r="BH196" i="16"/>
  <c r="BG196" i="16"/>
  <c r="BF196" i="16"/>
  <c r="T196" i="16"/>
  <c r="R196" i="16"/>
  <c r="P196" i="16"/>
  <c r="BI194" i="16"/>
  <c r="BH194" i="16"/>
  <c r="BG194" i="16"/>
  <c r="BF194" i="16"/>
  <c r="T194" i="16"/>
  <c r="R194" i="16"/>
  <c r="P194" i="16"/>
  <c r="BI187" i="16"/>
  <c r="BH187" i="16"/>
  <c r="BG187" i="16"/>
  <c r="BF187" i="16"/>
  <c r="T187" i="16"/>
  <c r="R187" i="16"/>
  <c r="P187" i="16"/>
  <c r="BI160" i="16"/>
  <c r="BH160" i="16"/>
  <c r="BG160" i="16"/>
  <c r="BF160" i="16"/>
  <c r="T160" i="16"/>
  <c r="R160" i="16"/>
  <c r="P160" i="16"/>
  <c r="BI155" i="16"/>
  <c r="BH155" i="16"/>
  <c r="BG155" i="16"/>
  <c r="BF155" i="16"/>
  <c r="T155" i="16"/>
  <c r="R155" i="16"/>
  <c r="P155" i="16"/>
  <c r="BI151" i="16"/>
  <c r="BH151" i="16"/>
  <c r="BG151" i="16"/>
  <c r="BF151" i="16"/>
  <c r="T151" i="16"/>
  <c r="R151" i="16"/>
  <c r="P151" i="16"/>
  <c r="BI146" i="16"/>
  <c r="BH146" i="16"/>
  <c r="BG146" i="16"/>
  <c r="BF146" i="16"/>
  <c r="T146" i="16"/>
  <c r="R146" i="16"/>
  <c r="P146" i="16"/>
  <c r="BI136" i="16"/>
  <c r="BH136" i="16"/>
  <c r="BG136" i="16"/>
  <c r="BF136" i="16"/>
  <c r="T136" i="16"/>
  <c r="R136" i="16"/>
  <c r="P136" i="16"/>
  <c r="BI131" i="16"/>
  <c r="BH131" i="16"/>
  <c r="BG131" i="16"/>
  <c r="BF131" i="16"/>
  <c r="T131" i="16"/>
  <c r="R131" i="16"/>
  <c r="P131" i="16"/>
  <c r="BI126" i="16"/>
  <c r="BH126" i="16"/>
  <c r="BG126" i="16"/>
  <c r="BF126" i="16"/>
  <c r="T126" i="16"/>
  <c r="R126" i="16"/>
  <c r="P126" i="16"/>
  <c r="BI115" i="16"/>
  <c r="BH115" i="16"/>
  <c r="BG115" i="16"/>
  <c r="BF115" i="16"/>
  <c r="T115" i="16"/>
  <c r="R115" i="16"/>
  <c r="P115" i="16"/>
  <c r="BI99" i="16"/>
  <c r="BH99" i="16"/>
  <c r="BG99" i="16"/>
  <c r="BF99" i="16"/>
  <c r="T99" i="16"/>
  <c r="R99" i="16"/>
  <c r="P99" i="16"/>
  <c r="BI89" i="16"/>
  <c r="BH89" i="16"/>
  <c r="BG89" i="16"/>
  <c r="BF89" i="16"/>
  <c r="T89" i="16"/>
  <c r="R89" i="16"/>
  <c r="P89" i="16"/>
  <c r="J83" i="16"/>
  <c r="J82" i="16"/>
  <c r="F82" i="16"/>
  <c r="F80" i="16"/>
  <c r="E78" i="16"/>
  <c r="J55" i="16"/>
  <c r="J54" i="16"/>
  <c r="F54" i="16"/>
  <c r="F52" i="16"/>
  <c r="E50" i="16"/>
  <c r="J18" i="16"/>
  <c r="E18" i="16"/>
  <c r="F55" i="16" s="1"/>
  <c r="J17" i="16"/>
  <c r="J12" i="16"/>
  <c r="J80" i="16" s="1"/>
  <c r="E7" i="16"/>
  <c r="E76" i="16"/>
  <c r="J37" i="15"/>
  <c r="J36" i="15"/>
  <c r="AY71" i="1"/>
  <c r="J35" i="15"/>
  <c r="AX71" i="1" s="1"/>
  <c r="BI246" i="15"/>
  <c r="BH246" i="15"/>
  <c r="BG246" i="15"/>
  <c r="BF246" i="15"/>
  <c r="T246" i="15"/>
  <c r="R246" i="15"/>
  <c r="P246" i="15"/>
  <c r="BI245" i="15"/>
  <c r="BH245" i="15"/>
  <c r="BG245" i="15"/>
  <c r="BF245" i="15"/>
  <c r="T245" i="15"/>
  <c r="R245" i="15"/>
  <c r="P245" i="15"/>
  <c r="BI244" i="15"/>
  <c r="BH244" i="15"/>
  <c r="BG244" i="15"/>
  <c r="BF244" i="15"/>
  <c r="T244" i="15"/>
  <c r="R244" i="15"/>
  <c r="P244" i="15"/>
  <c r="BI243" i="15"/>
  <c r="BH243" i="15"/>
  <c r="BG243" i="15"/>
  <c r="BF243" i="15"/>
  <c r="T243" i="15"/>
  <c r="R243" i="15"/>
  <c r="P243" i="15"/>
  <c r="BI241" i="15"/>
  <c r="BH241" i="15"/>
  <c r="BG241" i="15"/>
  <c r="BF241" i="15"/>
  <c r="T241" i="15"/>
  <c r="R241" i="15"/>
  <c r="P241" i="15"/>
  <c r="BI240" i="15"/>
  <c r="BH240" i="15"/>
  <c r="BG240" i="15"/>
  <c r="BF240" i="15"/>
  <c r="T240" i="15"/>
  <c r="R240" i="15"/>
  <c r="P240" i="15"/>
  <c r="BI239" i="15"/>
  <c r="BH239" i="15"/>
  <c r="BG239" i="15"/>
  <c r="BF239" i="15"/>
  <c r="T239" i="15"/>
  <c r="R239" i="15"/>
  <c r="P239" i="15"/>
  <c r="BI238" i="15"/>
  <c r="BH238" i="15"/>
  <c r="BG238" i="15"/>
  <c r="BF238" i="15"/>
  <c r="T238" i="15"/>
  <c r="R238" i="15"/>
  <c r="P238" i="15"/>
  <c r="BI237" i="15"/>
  <c r="BH237" i="15"/>
  <c r="BG237" i="15"/>
  <c r="BF237" i="15"/>
  <c r="T237" i="15"/>
  <c r="R237" i="15"/>
  <c r="P237" i="15"/>
  <c r="BI236" i="15"/>
  <c r="BH236" i="15"/>
  <c r="BG236" i="15"/>
  <c r="BF236" i="15"/>
  <c r="T236" i="15"/>
  <c r="R236" i="15"/>
  <c r="P236" i="15"/>
  <c r="BI224" i="15"/>
  <c r="BH224" i="15"/>
  <c r="BG224" i="15"/>
  <c r="BF224" i="15"/>
  <c r="T224" i="15"/>
  <c r="R224" i="15"/>
  <c r="P224" i="15"/>
  <c r="BI213" i="15"/>
  <c r="BH213" i="15"/>
  <c r="BG213" i="15"/>
  <c r="BF213" i="15"/>
  <c r="T213" i="15"/>
  <c r="R213" i="15"/>
  <c r="P213" i="15"/>
  <c r="BI212" i="15"/>
  <c r="BH212" i="15"/>
  <c r="BG212" i="15"/>
  <c r="BF212" i="15"/>
  <c r="T212" i="15"/>
  <c r="R212" i="15"/>
  <c r="P212" i="15"/>
  <c r="BI204" i="15"/>
  <c r="BH204" i="15"/>
  <c r="BG204" i="15"/>
  <c r="BF204" i="15"/>
  <c r="T204" i="15"/>
  <c r="R204" i="15"/>
  <c r="P204" i="15"/>
  <c r="BI203" i="15"/>
  <c r="BH203" i="15"/>
  <c r="BG203" i="15"/>
  <c r="BF203" i="15"/>
  <c r="T203" i="15"/>
  <c r="R203" i="15"/>
  <c r="P203" i="15"/>
  <c r="BI199" i="15"/>
  <c r="BH199" i="15"/>
  <c r="BG199" i="15"/>
  <c r="BF199" i="15"/>
  <c r="T199" i="15"/>
  <c r="R199" i="15"/>
  <c r="P199" i="15"/>
  <c r="BI195" i="15"/>
  <c r="BH195" i="15"/>
  <c r="BG195" i="15"/>
  <c r="BF195" i="15"/>
  <c r="T195" i="15"/>
  <c r="R195" i="15"/>
  <c r="P195" i="15"/>
  <c r="BI190" i="15"/>
  <c r="BH190" i="15"/>
  <c r="BG190" i="15"/>
  <c r="BF190" i="15"/>
  <c r="T190" i="15"/>
  <c r="R190" i="15"/>
  <c r="P190" i="15"/>
  <c r="BI186" i="15"/>
  <c r="BH186" i="15"/>
  <c r="BG186" i="15"/>
  <c r="BF186" i="15"/>
  <c r="T186" i="15"/>
  <c r="R186" i="15"/>
  <c r="P186" i="15"/>
  <c r="BI182" i="15"/>
  <c r="BH182" i="15"/>
  <c r="BG182" i="15"/>
  <c r="BF182" i="15"/>
  <c r="T182" i="15"/>
  <c r="R182" i="15"/>
  <c r="P182" i="15"/>
  <c r="BI171" i="15"/>
  <c r="BH171" i="15"/>
  <c r="BG171" i="15"/>
  <c r="BF171" i="15"/>
  <c r="T171" i="15"/>
  <c r="R171" i="15"/>
  <c r="P171" i="15"/>
  <c r="BI158" i="15"/>
  <c r="BH158" i="15"/>
  <c r="BG158" i="15"/>
  <c r="BF158" i="15"/>
  <c r="T158" i="15"/>
  <c r="R158" i="15"/>
  <c r="P158" i="15"/>
  <c r="BI154" i="15"/>
  <c r="BH154" i="15"/>
  <c r="BG154" i="15"/>
  <c r="BF154" i="15"/>
  <c r="T154" i="15"/>
  <c r="R154" i="15"/>
  <c r="P154" i="15"/>
  <c r="BI150" i="15"/>
  <c r="BH150" i="15"/>
  <c r="BG150" i="15"/>
  <c r="BF150" i="15"/>
  <c r="T150" i="15"/>
  <c r="R150" i="15"/>
  <c r="P150" i="15"/>
  <c r="BI140" i="15"/>
  <c r="BH140" i="15"/>
  <c r="BG140" i="15"/>
  <c r="BF140" i="15"/>
  <c r="T140" i="15"/>
  <c r="R140" i="15"/>
  <c r="P140" i="15"/>
  <c r="BI134" i="15"/>
  <c r="BH134" i="15"/>
  <c r="BG134" i="15"/>
  <c r="BF134" i="15"/>
  <c r="T134" i="15"/>
  <c r="R134" i="15"/>
  <c r="P134" i="15"/>
  <c r="BI124" i="15"/>
  <c r="BH124" i="15"/>
  <c r="BG124" i="15"/>
  <c r="BF124" i="15"/>
  <c r="T124" i="15"/>
  <c r="R124" i="15"/>
  <c r="P124" i="15"/>
  <c r="BI120" i="15"/>
  <c r="BH120" i="15"/>
  <c r="BG120" i="15"/>
  <c r="BF120" i="15"/>
  <c r="T120" i="15"/>
  <c r="R120" i="15"/>
  <c r="P120" i="15"/>
  <c r="BI113" i="15"/>
  <c r="BH113" i="15"/>
  <c r="BG113" i="15"/>
  <c r="BF113" i="15"/>
  <c r="T113" i="15"/>
  <c r="R113" i="15"/>
  <c r="P113" i="15"/>
  <c r="BI103" i="15"/>
  <c r="BH103" i="15"/>
  <c r="BG103" i="15"/>
  <c r="BF103" i="15"/>
  <c r="T103" i="15"/>
  <c r="R103" i="15"/>
  <c r="P103" i="15"/>
  <c r="BI95" i="15"/>
  <c r="BH95" i="15"/>
  <c r="BG95" i="15"/>
  <c r="BF95" i="15"/>
  <c r="T95" i="15"/>
  <c r="R95" i="15"/>
  <c r="P95" i="15"/>
  <c r="BI93" i="15"/>
  <c r="BH93" i="15"/>
  <c r="BG93" i="15"/>
  <c r="BF93" i="15"/>
  <c r="T93" i="15"/>
  <c r="R93" i="15"/>
  <c r="P93" i="15"/>
  <c r="BI92" i="15"/>
  <c r="BH92" i="15"/>
  <c r="BG92" i="15"/>
  <c r="BF92" i="15"/>
  <c r="T92" i="15"/>
  <c r="R92" i="15"/>
  <c r="P92" i="15"/>
  <c r="BI91" i="15"/>
  <c r="BH91" i="15"/>
  <c r="BG91" i="15"/>
  <c r="BF91" i="15"/>
  <c r="T91" i="15"/>
  <c r="R91" i="15"/>
  <c r="P91" i="15"/>
  <c r="BI90" i="15"/>
  <c r="BH90" i="15"/>
  <c r="BG90" i="15"/>
  <c r="BF90" i="15"/>
  <c r="T90" i="15"/>
  <c r="R90" i="15"/>
  <c r="P90" i="15"/>
  <c r="BI89" i="15"/>
  <c r="BH89" i="15"/>
  <c r="BG89" i="15"/>
  <c r="BF89" i="15"/>
  <c r="T89" i="15"/>
  <c r="R89" i="15"/>
  <c r="P89" i="15"/>
  <c r="BI88" i="15"/>
  <c r="BH88" i="15"/>
  <c r="BG88" i="15"/>
  <c r="BF88" i="15"/>
  <c r="T88" i="15"/>
  <c r="R88" i="15"/>
  <c r="P88" i="15"/>
  <c r="BI87" i="15"/>
  <c r="BH87" i="15"/>
  <c r="BG87" i="15"/>
  <c r="BF87" i="15"/>
  <c r="T87" i="15"/>
  <c r="R87" i="15"/>
  <c r="P87" i="15"/>
  <c r="BI86" i="15"/>
  <c r="BH86" i="15"/>
  <c r="BG86" i="15"/>
  <c r="BF86" i="15"/>
  <c r="T86" i="15"/>
  <c r="R86" i="15"/>
  <c r="P86" i="15"/>
  <c r="J81" i="15"/>
  <c r="J80" i="15"/>
  <c r="F80" i="15"/>
  <c r="F78" i="15"/>
  <c r="E76" i="15"/>
  <c r="J55" i="15"/>
  <c r="J54" i="15"/>
  <c r="F54" i="15"/>
  <c r="F52" i="15"/>
  <c r="E50" i="15"/>
  <c r="J18" i="15"/>
  <c r="E18" i="15"/>
  <c r="F81" i="15"/>
  <c r="J17" i="15"/>
  <c r="J12" i="15"/>
  <c r="J52" i="15" s="1"/>
  <c r="E7" i="15"/>
  <c r="E74" i="15" s="1"/>
  <c r="J37" i="14"/>
  <c r="J36" i="14"/>
  <c r="AY70" i="1"/>
  <c r="J35" i="14"/>
  <c r="AX70" i="1" s="1"/>
  <c r="BI116" i="14"/>
  <c r="BH116" i="14"/>
  <c r="BG116" i="14"/>
  <c r="BF116" i="14"/>
  <c r="T116" i="14"/>
  <c r="R116" i="14"/>
  <c r="P116" i="14"/>
  <c r="BI114" i="14"/>
  <c r="BH114" i="14"/>
  <c r="BG114" i="14"/>
  <c r="BF114" i="14"/>
  <c r="T114" i="14"/>
  <c r="R114" i="14"/>
  <c r="P114" i="14"/>
  <c r="BI112" i="14"/>
  <c r="BH112" i="14"/>
  <c r="BG112" i="14"/>
  <c r="BF112" i="14"/>
  <c r="T112" i="14"/>
  <c r="R112" i="14"/>
  <c r="P112" i="14"/>
  <c r="BI110" i="14"/>
  <c r="BH110" i="14"/>
  <c r="BG110" i="14"/>
  <c r="BF110" i="14"/>
  <c r="T110" i="14"/>
  <c r="R110" i="14"/>
  <c r="P110" i="14"/>
  <c r="BI108" i="14"/>
  <c r="BH108" i="14"/>
  <c r="BG108" i="14"/>
  <c r="BF108" i="14"/>
  <c r="T108" i="14"/>
  <c r="R108" i="14"/>
  <c r="P108" i="14"/>
  <c r="BI106" i="14"/>
  <c r="BH106" i="14"/>
  <c r="BG106" i="14"/>
  <c r="BF106" i="14"/>
  <c r="T106" i="14"/>
  <c r="R106" i="14"/>
  <c r="P106" i="14"/>
  <c r="BI104" i="14"/>
  <c r="BH104" i="14"/>
  <c r="BG104" i="14"/>
  <c r="BF104" i="14"/>
  <c r="T104" i="14"/>
  <c r="R104" i="14"/>
  <c r="P104" i="14"/>
  <c r="BI102" i="14"/>
  <c r="BH102" i="14"/>
  <c r="BG102" i="14"/>
  <c r="BF102" i="14"/>
  <c r="T102" i="14"/>
  <c r="R102" i="14"/>
  <c r="P102" i="14"/>
  <c r="BI100" i="14"/>
  <c r="BH100" i="14"/>
  <c r="BG100" i="14"/>
  <c r="BF100" i="14"/>
  <c r="T100" i="14"/>
  <c r="R100" i="14"/>
  <c r="P100" i="14"/>
  <c r="BI98" i="14"/>
  <c r="BH98" i="14"/>
  <c r="BG98" i="14"/>
  <c r="BF98" i="14"/>
  <c r="T98" i="14"/>
  <c r="R98" i="14"/>
  <c r="P98" i="14"/>
  <c r="BI97" i="14"/>
  <c r="BH97" i="14"/>
  <c r="BG97" i="14"/>
  <c r="BF97" i="14"/>
  <c r="T97" i="14"/>
  <c r="R97" i="14"/>
  <c r="P97" i="14"/>
  <c r="BI96" i="14"/>
  <c r="BH96" i="14"/>
  <c r="BG96" i="14"/>
  <c r="BF96" i="14"/>
  <c r="T96" i="14"/>
  <c r="R96" i="14"/>
  <c r="P96" i="14"/>
  <c r="BI95" i="14"/>
  <c r="BH95" i="14"/>
  <c r="BG95" i="14"/>
  <c r="BF95" i="14"/>
  <c r="T95" i="14"/>
  <c r="R95" i="14"/>
  <c r="P95" i="14"/>
  <c r="BI94" i="14"/>
  <c r="BH94" i="14"/>
  <c r="BG94" i="14"/>
  <c r="BF94" i="14"/>
  <c r="T94" i="14"/>
  <c r="R94" i="14"/>
  <c r="P94" i="14"/>
  <c r="BI93" i="14"/>
  <c r="BH93" i="14"/>
  <c r="BG93" i="14"/>
  <c r="BF93" i="14"/>
  <c r="T93" i="14"/>
  <c r="R93" i="14"/>
  <c r="P93" i="14"/>
  <c r="BI92" i="14"/>
  <c r="BH92" i="14"/>
  <c r="BG92" i="14"/>
  <c r="BF92" i="14"/>
  <c r="T92" i="14"/>
  <c r="R92" i="14"/>
  <c r="P92" i="14"/>
  <c r="BI91" i="14"/>
  <c r="BH91" i="14"/>
  <c r="BG91" i="14"/>
  <c r="BF91" i="14"/>
  <c r="T91" i="14"/>
  <c r="R91" i="14"/>
  <c r="P91" i="14"/>
  <c r="BI90" i="14"/>
  <c r="BH90" i="14"/>
  <c r="BG90" i="14"/>
  <c r="BF90" i="14"/>
  <c r="T90" i="14"/>
  <c r="R90" i="14"/>
  <c r="P90" i="14"/>
  <c r="BI89" i="14"/>
  <c r="BH89" i="14"/>
  <c r="BG89" i="14"/>
  <c r="BF89" i="14"/>
  <c r="T89" i="14"/>
  <c r="R89" i="14"/>
  <c r="P89" i="14"/>
  <c r="BI88" i="14"/>
  <c r="BH88" i="14"/>
  <c r="BG88" i="14"/>
  <c r="BF88" i="14"/>
  <c r="T88" i="14"/>
  <c r="R88" i="14"/>
  <c r="P88" i="14"/>
  <c r="BI86" i="14"/>
  <c r="BH86" i="14"/>
  <c r="BG86" i="14"/>
  <c r="BF86" i="14"/>
  <c r="T86" i="14"/>
  <c r="R86" i="14"/>
  <c r="P86" i="14"/>
  <c r="BI85" i="14"/>
  <c r="BH85" i="14"/>
  <c r="BG85" i="14"/>
  <c r="BF85" i="14"/>
  <c r="T85" i="14"/>
  <c r="R85" i="14"/>
  <c r="P85" i="14"/>
  <c r="BI84" i="14"/>
  <c r="BH84" i="14"/>
  <c r="BG84" i="14"/>
  <c r="BF84" i="14"/>
  <c r="T84" i="14"/>
  <c r="R84" i="14"/>
  <c r="P84" i="14"/>
  <c r="J79" i="14"/>
  <c r="J78" i="14"/>
  <c r="F78" i="14"/>
  <c r="F76" i="14"/>
  <c r="E74" i="14"/>
  <c r="J55" i="14"/>
  <c r="J54" i="14"/>
  <c r="F54" i="14"/>
  <c r="F52" i="14"/>
  <c r="E50" i="14"/>
  <c r="J18" i="14"/>
  <c r="E18" i="14"/>
  <c r="F55" i="14" s="1"/>
  <c r="J17" i="14"/>
  <c r="J12" i="14"/>
  <c r="J76" i="14" s="1"/>
  <c r="E7" i="14"/>
  <c r="E72" i="14"/>
  <c r="J39" i="13"/>
  <c r="J38" i="13"/>
  <c r="AY69" i="1"/>
  <c r="J37" i="13"/>
  <c r="AX69" i="1" s="1"/>
  <c r="BI158" i="13"/>
  <c r="BH158" i="13"/>
  <c r="BG158" i="13"/>
  <c r="BF158" i="13"/>
  <c r="T158" i="13"/>
  <c r="T157" i="13" s="1"/>
  <c r="R158" i="13"/>
  <c r="R157" i="13" s="1"/>
  <c r="P158" i="13"/>
  <c r="P157" i="13"/>
  <c r="BI153" i="13"/>
  <c r="BH153" i="13"/>
  <c r="BG153" i="13"/>
  <c r="BF153" i="13"/>
  <c r="T153" i="13"/>
  <c r="R153" i="13"/>
  <c r="P153" i="13"/>
  <c r="BI149" i="13"/>
  <c r="BH149" i="13"/>
  <c r="BG149" i="13"/>
  <c r="BF149" i="13"/>
  <c r="T149" i="13"/>
  <c r="R149" i="13"/>
  <c r="P149" i="13"/>
  <c r="BI145" i="13"/>
  <c r="BH145" i="13"/>
  <c r="BG145" i="13"/>
  <c r="BF145" i="13"/>
  <c r="T145" i="13"/>
  <c r="R145" i="13"/>
  <c r="P145" i="13"/>
  <c r="BI141" i="13"/>
  <c r="BH141" i="13"/>
  <c r="BG141" i="13"/>
  <c r="BF141" i="13"/>
  <c r="T141" i="13"/>
  <c r="R141" i="13"/>
  <c r="P141" i="13"/>
  <c r="BI134" i="13"/>
  <c r="BH134" i="13"/>
  <c r="BG134" i="13"/>
  <c r="BF134" i="13"/>
  <c r="T134" i="13"/>
  <c r="R134" i="13"/>
  <c r="P134" i="13"/>
  <c r="BI131" i="13"/>
  <c r="BH131" i="13"/>
  <c r="BG131" i="13"/>
  <c r="BF131" i="13"/>
  <c r="T131" i="13"/>
  <c r="R131" i="13"/>
  <c r="P131" i="13"/>
  <c r="BI127" i="13"/>
  <c r="BH127" i="13"/>
  <c r="BG127" i="13"/>
  <c r="BF127" i="13"/>
  <c r="T127" i="13"/>
  <c r="R127" i="13"/>
  <c r="P127" i="13"/>
  <c r="BI122" i="13"/>
  <c r="BH122" i="13"/>
  <c r="BG122" i="13"/>
  <c r="BF122" i="13"/>
  <c r="T122" i="13"/>
  <c r="R122" i="13"/>
  <c r="P122" i="13"/>
  <c r="BI118" i="13"/>
  <c r="BH118" i="13"/>
  <c r="BG118" i="13"/>
  <c r="BF118" i="13"/>
  <c r="T118" i="13"/>
  <c r="R118" i="13"/>
  <c r="P118" i="13"/>
  <c r="BI116" i="13"/>
  <c r="BH116" i="13"/>
  <c r="BG116" i="13"/>
  <c r="BF116" i="13"/>
  <c r="T116" i="13"/>
  <c r="R116" i="13"/>
  <c r="P116" i="13"/>
  <c r="BI114" i="13"/>
  <c r="BH114" i="13"/>
  <c r="BG114" i="13"/>
  <c r="BF114" i="13"/>
  <c r="T114" i="13"/>
  <c r="R114" i="13"/>
  <c r="P114" i="13"/>
  <c r="BI111" i="13"/>
  <c r="BH111" i="13"/>
  <c r="BG111" i="13"/>
  <c r="BF111" i="13"/>
  <c r="T111" i="13"/>
  <c r="R111" i="13"/>
  <c r="P111" i="13"/>
  <c r="BI109" i="13"/>
  <c r="BH109" i="13"/>
  <c r="BG109" i="13"/>
  <c r="BF109" i="13"/>
  <c r="T109" i="13"/>
  <c r="R109" i="13"/>
  <c r="P109" i="13"/>
  <c r="BI108" i="13"/>
  <c r="BH108" i="13"/>
  <c r="BG108" i="13"/>
  <c r="BF108" i="13"/>
  <c r="T108" i="13"/>
  <c r="R108" i="13"/>
  <c r="P108" i="13"/>
  <c r="BI107" i="13"/>
  <c r="BH107" i="13"/>
  <c r="BG107" i="13"/>
  <c r="BF107" i="13"/>
  <c r="T107" i="13"/>
  <c r="R107" i="13"/>
  <c r="P107" i="13"/>
  <c r="BI106" i="13"/>
  <c r="BH106" i="13"/>
  <c r="BG106" i="13"/>
  <c r="BF106" i="13"/>
  <c r="T106" i="13"/>
  <c r="R106" i="13"/>
  <c r="P106" i="13"/>
  <c r="BI105" i="13"/>
  <c r="BH105" i="13"/>
  <c r="BG105" i="13"/>
  <c r="BF105" i="13"/>
  <c r="T105" i="13"/>
  <c r="R105" i="13"/>
  <c r="P105" i="13"/>
  <c r="BI100" i="13"/>
  <c r="BH100" i="13"/>
  <c r="BG100" i="13"/>
  <c r="BF100" i="13"/>
  <c r="T100" i="13"/>
  <c r="R100" i="13"/>
  <c r="P100" i="13"/>
  <c r="BI97" i="13"/>
  <c r="BH97" i="13"/>
  <c r="BG97" i="13"/>
  <c r="BF97" i="13"/>
  <c r="T97" i="13"/>
  <c r="R97" i="13"/>
  <c r="P97" i="13"/>
  <c r="BI95" i="13"/>
  <c r="BH95" i="13"/>
  <c r="BG95" i="13"/>
  <c r="BF95" i="13"/>
  <c r="T95" i="13"/>
  <c r="R95" i="13"/>
  <c r="P95" i="13"/>
  <c r="J89" i="13"/>
  <c r="J88" i="13"/>
  <c r="F88" i="13"/>
  <c r="F86" i="13"/>
  <c r="E84" i="13"/>
  <c r="J59" i="13"/>
  <c r="J58" i="13"/>
  <c r="F58" i="13"/>
  <c r="F56" i="13"/>
  <c r="E54" i="13"/>
  <c r="J20" i="13"/>
  <c r="E20" i="13"/>
  <c r="F59" i="13"/>
  <c r="J19" i="13"/>
  <c r="J14" i="13"/>
  <c r="J86" i="13"/>
  <c r="E7" i="13"/>
  <c r="E80" i="13" s="1"/>
  <c r="J39" i="12"/>
  <c r="J38" i="12"/>
  <c r="AY68" i="1"/>
  <c r="J37" i="12"/>
  <c r="AX68" i="1" s="1"/>
  <c r="BI297" i="12"/>
  <c r="BH297" i="12"/>
  <c r="BG297" i="12"/>
  <c r="BF297" i="12"/>
  <c r="T297" i="12"/>
  <c r="R297" i="12"/>
  <c r="P297" i="12"/>
  <c r="BI296" i="12"/>
  <c r="BH296" i="12"/>
  <c r="BG296" i="12"/>
  <c r="BF296" i="12"/>
  <c r="T296" i="12"/>
  <c r="R296" i="12"/>
  <c r="P296" i="12"/>
  <c r="BI295" i="12"/>
  <c r="BH295" i="12"/>
  <c r="BG295" i="12"/>
  <c r="BF295" i="12"/>
  <c r="T295" i="12"/>
  <c r="R295" i="12"/>
  <c r="P295" i="12"/>
  <c r="BI293" i="12"/>
  <c r="BH293" i="12"/>
  <c r="BG293" i="12"/>
  <c r="BF293" i="12"/>
  <c r="T293" i="12"/>
  <c r="R293" i="12"/>
  <c r="P293" i="12"/>
  <c r="BI291" i="12"/>
  <c r="BH291" i="12"/>
  <c r="BG291" i="12"/>
  <c r="BF291" i="12"/>
  <c r="T291" i="12"/>
  <c r="R291" i="12"/>
  <c r="P291" i="12"/>
  <c r="BI287" i="12"/>
  <c r="BH287" i="12"/>
  <c r="BG287" i="12"/>
  <c r="BF287" i="12"/>
  <c r="T287" i="12"/>
  <c r="R287" i="12"/>
  <c r="P287" i="12"/>
  <c r="BI283" i="12"/>
  <c r="BH283" i="12"/>
  <c r="BG283" i="12"/>
  <c r="BF283" i="12"/>
  <c r="T283" i="12"/>
  <c r="R283" i="12"/>
  <c r="P283" i="12"/>
  <c r="BI279" i="12"/>
  <c r="BH279" i="12"/>
  <c r="BG279" i="12"/>
  <c r="BF279" i="12"/>
  <c r="T279" i="12"/>
  <c r="T278" i="12" s="1"/>
  <c r="R279" i="12"/>
  <c r="R278" i="12" s="1"/>
  <c r="P279" i="12"/>
  <c r="P278" i="12"/>
  <c r="BI275" i="12"/>
  <c r="BH275" i="12"/>
  <c r="BG275" i="12"/>
  <c r="BF275" i="12"/>
  <c r="T275" i="12"/>
  <c r="R275" i="12"/>
  <c r="P275" i="12"/>
  <c r="BI273" i="12"/>
  <c r="BH273" i="12"/>
  <c r="BG273" i="12"/>
  <c r="BF273" i="12"/>
  <c r="T273" i="12"/>
  <c r="R273" i="12"/>
  <c r="P273" i="12"/>
  <c r="BI271" i="12"/>
  <c r="BH271" i="12"/>
  <c r="BG271" i="12"/>
  <c r="BF271" i="12"/>
  <c r="T271" i="12"/>
  <c r="R271" i="12"/>
  <c r="P271" i="12"/>
  <c r="BI266" i="12"/>
  <c r="BH266" i="12"/>
  <c r="BG266" i="12"/>
  <c r="BF266" i="12"/>
  <c r="T266" i="12"/>
  <c r="R266" i="12"/>
  <c r="P266" i="12"/>
  <c r="BI262" i="12"/>
  <c r="BH262" i="12"/>
  <c r="BG262" i="12"/>
  <c r="BF262" i="12"/>
  <c r="T262" i="12"/>
  <c r="R262" i="12"/>
  <c r="P262" i="12"/>
  <c r="BI257" i="12"/>
  <c r="BH257" i="12"/>
  <c r="BG257" i="12"/>
  <c r="BF257" i="12"/>
  <c r="T257" i="12"/>
  <c r="R257" i="12"/>
  <c r="P257" i="12"/>
  <c r="BI255" i="12"/>
  <c r="BH255" i="12"/>
  <c r="BG255" i="12"/>
  <c r="BF255" i="12"/>
  <c r="T255" i="12"/>
  <c r="R255" i="12"/>
  <c r="P255" i="12"/>
  <c r="BI253" i="12"/>
  <c r="BH253" i="12"/>
  <c r="BG253" i="12"/>
  <c r="BF253" i="12"/>
  <c r="T253" i="12"/>
  <c r="R253" i="12"/>
  <c r="P253" i="12"/>
  <c r="BI248" i="12"/>
  <c r="BH248" i="12"/>
  <c r="BG248" i="12"/>
  <c r="BF248" i="12"/>
  <c r="T248" i="12"/>
  <c r="R248" i="12"/>
  <c r="P248" i="12"/>
  <c r="BI246" i="12"/>
  <c r="BH246" i="12"/>
  <c r="BG246" i="12"/>
  <c r="BF246" i="12"/>
  <c r="T246" i="12"/>
  <c r="R246" i="12"/>
  <c r="P246" i="12"/>
  <c r="BI244" i="12"/>
  <c r="BH244" i="12"/>
  <c r="BG244" i="12"/>
  <c r="BF244" i="12"/>
  <c r="T244" i="12"/>
  <c r="R244" i="12"/>
  <c r="P244" i="12"/>
  <c r="BI239" i="12"/>
  <c r="BH239" i="12"/>
  <c r="BG239" i="12"/>
  <c r="BF239" i="12"/>
  <c r="T239" i="12"/>
  <c r="R239" i="12"/>
  <c r="P239" i="12"/>
  <c r="BI234" i="12"/>
  <c r="BH234" i="12"/>
  <c r="BG234" i="12"/>
  <c r="BF234" i="12"/>
  <c r="T234" i="12"/>
  <c r="R234" i="12"/>
  <c r="P234" i="12"/>
  <c r="BI233" i="12"/>
  <c r="BH233" i="12"/>
  <c r="BG233" i="12"/>
  <c r="BF233" i="12"/>
  <c r="T233" i="12"/>
  <c r="R233" i="12"/>
  <c r="P233" i="12"/>
  <c r="BI231" i="12"/>
  <c r="BH231" i="12"/>
  <c r="BG231" i="12"/>
  <c r="BF231" i="12"/>
  <c r="T231" i="12"/>
  <c r="R231" i="12"/>
  <c r="P231" i="12"/>
  <c r="BI230" i="12"/>
  <c r="BH230" i="12"/>
  <c r="BG230" i="12"/>
  <c r="BF230" i="12"/>
  <c r="T230" i="12"/>
  <c r="R230" i="12"/>
  <c r="P230" i="12"/>
  <c r="BI228" i="12"/>
  <c r="BH228" i="12"/>
  <c r="BG228" i="12"/>
  <c r="BF228" i="12"/>
  <c r="T228" i="12"/>
  <c r="R228" i="12"/>
  <c r="P228" i="12"/>
  <c r="BI225" i="12"/>
  <c r="BH225" i="12"/>
  <c r="BG225" i="12"/>
  <c r="BF225" i="12"/>
  <c r="T225" i="12"/>
  <c r="R225" i="12"/>
  <c r="P225" i="12"/>
  <c r="BI218" i="12"/>
  <c r="BH218" i="12"/>
  <c r="BG218" i="12"/>
  <c r="BF218" i="12"/>
  <c r="T218" i="12"/>
  <c r="R218" i="12"/>
  <c r="P218" i="12"/>
  <c r="BI216" i="12"/>
  <c r="BH216" i="12"/>
  <c r="BG216" i="12"/>
  <c r="BF216" i="12"/>
  <c r="T216" i="12"/>
  <c r="R216" i="12"/>
  <c r="P216" i="12"/>
  <c r="BI214" i="12"/>
  <c r="BH214" i="12"/>
  <c r="BG214" i="12"/>
  <c r="BF214" i="12"/>
  <c r="T214" i="12"/>
  <c r="R214" i="12"/>
  <c r="P214" i="12"/>
  <c r="BI212" i="12"/>
  <c r="BH212" i="12"/>
  <c r="BG212" i="12"/>
  <c r="BF212" i="12"/>
  <c r="T212" i="12"/>
  <c r="R212" i="12"/>
  <c r="P212" i="12"/>
  <c r="BI210" i="12"/>
  <c r="BH210" i="12"/>
  <c r="BG210" i="12"/>
  <c r="BF210" i="12"/>
  <c r="T210" i="12"/>
  <c r="R210" i="12"/>
  <c r="P210" i="12"/>
  <c r="BI205" i="12"/>
  <c r="BH205" i="12"/>
  <c r="BG205" i="12"/>
  <c r="BF205" i="12"/>
  <c r="T205" i="12"/>
  <c r="R205" i="12"/>
  <c r="P205" i="12"/>
  <c r="BI202" i="12"/>
  <c r="BH202" i="12"/>
  <c r="BG202" i="12"/>
  <c r="BF202" i="12"/>
  <c r="T202" i="12"/>
  <c r="R202" i="12"/>
  <c r="P202" i="12"/>
  <c r="BI198" i="12"/>
  <c r="BH198" i="12"/>
  <c r="BG198" i="12"/>
  <c r="BF198" i="12"/>
  <c r="T198" i="12"/>
  <c r="R198" i="12"/>
  <c r="P198" i="12"/>
  <c r="BI194" i="12"/>
  <c r="BH194" i="12"/>
  <c r="BG194" i="12"/>
  <c r="BF194" i="12"/>
  <c r="T194" i="12"/>
  <c r="R194" i="12"/>
  <c r="P194" i="12"/>
  <c r="BI193" i="12"/>
  <c r="BH193" i="12"/>
  <c r="BG193" i="12"/>
  <c r="BF193" i="12"/>
  <c r="T193" i="12"/>
  <c r="R193" i="12"/>
  <c r="P193" i="12"/>
  <c r="BI192" i="12"/>
  <c r="BH192" i="12"/>
  <c r="BG192" i="12"/>
  <c r="BF192" i="12"/>
  <c r="T192" i="12"/>
  <c r="R192" i="12"/>
  <c r="P192" i="12"/>
  <c r="BI191" i="12"/>
  <c r="BH191" i="12"/>
  <c r="BG191" i="12"/>
  <c r="BF191" i="12"/>
  <c r="T191" i="12"/>
  <c r="R191" i="12"/>
  <c r="P191" i="12"/>
  <c r="BI190" i="12"/>
  <c r="BH190" i="12"/>
  <c r="BG190" i="12"/>
  <c r="BF190" i="12"/>
  <c r="T190" i="12"/>
  <c r="R190" i="12"/>
  <c r="P190" i="12"/>
  <c r="BI184" i="12"/>
  <c r="BH184" i="12"/>
  <c r="BG184" i="12"/>
  <c r="BF184" i="12"/>
  <c r="T184" i="12"/>
  <c r="R184" i="12"/>
  <c r="P184" i="12"/>
  <c r="BI181" i="12"/>
  <c r="BH181" i="12"/>
  <c r="BG181" i="12"/>
  <c r="BF181" i="12"/>
  <c r="T181" i="12"/>
  <c r="R181" i="12"/>
  <c r="P181" i="12"/>
  <c r="BI177" i="12"/>
  <c r="BH177" i="12"/>
  <c r="BG177" i="12"/>
  <c r="BF177" i="12"/>
  <c r="T177" i="12"/>
  <c r="R177" i="12"/>
  <c r="P177" i="12"/>
  <c r="BI172" i="12"/>
  <c r="BH172" i="12"/>
  <c r="BG172" i="12"/>
  <c r="BF172" i="12"/>
  <c r="T172" i="12"/>
  <c r="T171" i="12" s="1"/>
  <c r="R172" i="12"/>
  <c r="R171" i="12"/>
  <c r="P172" i="12"/>
  <c r="P171" i="12" s="1"/>
  <c r="BI169" i="12"/>
  <c r="BH169" i="12"/>
  <c r="BG169" i="12"/>
  <c r="BF169" i="12"/>
  <c r="T169" i="12"/>
  <c r="R169" i="12"/>
  <c r="P169" i="12"/>
  <c r="BI167" i="12"/>
  <c r="BH167" i="12"/>
  <c r="BG167" i="12"/>
  <c r="BF167" i="12"/>
  <c r="T167" i="12"/>
  <c r="R167" i="12"/>
  <c r="P167" i="12"/>
  <c r="BI165" i="12"/>
  <c r="BH165" i="12"/>
  <c r="BG165" i="12"/>
  <c r="BF165" i="12"/>
  <c r="T165" i="12"/>
  <c r="R165" i="12"/>
  <c r="P165" i="12"/>
  <c r="BI163" i="12"/>
  <c r="BH163" i="12"/>
  <c r="BG163" i="12"/>
  <c r="BF163" i="12"/>
  <c r="T163" i="12"/>
  <c r="R163" i="12"/>
  <c r="P163" i="12"/>
  <c r="BI161" i="12"/>
  <c r="BH161" i="12"/>
  <c r="BG161" i="12"/>
  <c r="BF161" i="12"/>
  <c r="T161" i="12"/>
  <c r="R161" i="12"/>
  <c r="P161" i="12"/>
  <c r="BI156" i="12"/>
  <c r="BH156" i="12"/>
  <c r="BG156" i="12"/>
  <c r="BF156" i="12"/>
  <c r="T156" i="12"/>
  <c r="R156" i="12"/>
  <c r="P156" i="12"/>
  <c r="BI151" i="12"/>
  <c r="BH151" i="12"/>
  <c r="BG151" i="12"/>
  <c r="BF151" i="12"/>
  <c r="T151" i="12"/>
  <c r="R151" i="12"/>
  <c r="P151" i="12"/>
  <c r="BI146" i="12"/>
  <c r="BH146" i="12"/>
  <c r="BG146" i="12"/>
  <c r="BF146" i="12"/>
  <c r="T146" i="12"/>
  <c r="R146" i="12"/>
  <c r="P146" i="12"/>
  <c r="BI139" i="12"/>
  <c r="BH139" i="12"/>
  <c r="BG139" i="12"/>
  <c r="BF139" i="12"/>
  <c r="T139" i="12"/>
  <c r="R139" i="12"/>
  <c r="P139" i="12"/>
  <c r="BI137" i="12"/>
  <c r="BH137" i="12"/>
  <c r="BG137" i="12"/>
  <c r="BF137" i="12"/>
  <c r="T137" i="12"/>
  <c r="R137" i="12"/>
  <c r="P137" i="12"/>
  <c r="BI132" i="12"/>
  <c r="BH132" i="12"/>
  <c r="BG132" i="12"/>
  <c r="BF132" i="12"/>
  <c r="T132" i="12"/>
  <c r="R132" i="12"/>
  <c r="P132" i="12"/>
  <c r="BI129" i="12"/>
  <c r="BH129" i="12"/>
  <c r="BG129" i="12"/>
  <c r="BF129" i="12"/>
  <c r="T129" i="12"/>
  <c r="R129" i="12"/>
  <c r="P129" i="12"/>
  <c r="BI120" i="12"/>
  <c r="BH120" i="12"/>
  <c r="BG120" i="12"/>
  <c r="BF120" i="12"/>
  <c r="T120" i="12"/>
  <c r="R120" i="12"/>
  <c r="P120" i="12"/>
  <c r="BI111" i="12"/>
  <c r="BH111" i="12"/>
  <c r="BG111" i="12"/>
  <c r="BF111" i="12"/>
  <c r="T111" i="12"/>
  <c r="R111" i="12"/>
  <c r="P111" i="12"/>
  <c r="BI107" i="12"/>
  <c r="BH107" i="12"/>
  <c r="BG107" i="12"/>
  <c r="BF107" i="12"/>
  <c r="T107" i="12"/>
  <c r="R107" i="12"/>
  <c r="P107" i="12"/>
  <c r="BI100" i="12"/>
  <c r="BH100" i="12"/>
  <c r="BG100" i="12"/>
  <c r="BF100" i="12"/>
  <c r="T100" i="12"/>
  <c r="R100" i="12"/>
  <c r="P100" i="12"/>
  <c r="J94" i="12"/>
  <c r="J93" i="12"/>
  <c r="F93" i="12"/>
  <c r="F91" i="12"/>
  <c r="E89" i="12"/>
  <c r="J59" i="12"/>
  <c r="J58" i="12"/>
  <c r="F58" i="12"/>
  <c r="F56" i="12"/>
  <c r="E54" i="12"/>
  <c r="J20" i="12"/>
  <c r="E20" i="12"/>
  <c r="F59" i="12" s="1"/>
  <c r="J19" i="12"/>
  <c r="J14" i="12"/>
  <c r="J56" i="12" s="1"/>
  <c r="E7" i="12"/>
  <c r="E50" i="12"/>
  <c r="J39" i="11"/>
  <c r="J38" i="11"/>
  <c r="AY66" i="1" s="1"/>
  <c r="J37" i="11"/>
  <c r="AX66" i="1"/>
  <c r="BI182" i="11"/>
  <c r="BH182" i="11"/>
  <c r="BG182" i="11"/>
  <c r="BF182" i="11"/>
  <c r="T182" i="11"/>
  <c r="T181" i="11" s="1"/>
  <c r="T180" i="11" s="1"/>
  <c r="R182" i="11"/>
  <c r="R181" i="11" s="1"/>
  <c r="R180" i="11" s="1"/>
  <c r="P182" i="11"/>
  <c r="P181" i="11"/>
  <c r="P180" i="11"/>
  <c r="BI179" i="11"/>
  <c r="BH179" i="11"/>
  <c r="BG179" i="11"/>
  <c r="BF179" i="11"/>
  <c r="T179" i="11"/>
  <c r="R179" i="11"/>
  <c r="P179" i="11"/>
  <c r="BI177" i="11"/>
  <c r="BH177" i="11"/>
  <c r="BG177" i="11"/>
  <c r="BF177" i="11"/>
  <c r="T177" i="11"/>
  <c r="R177" i="11"/>
  <c r="P177" i="11"/>
  <c r="BI173" i="11"/>
  <c r="BH173" i="11"/>
  <c r="BG173" i="11"/>
  <c r="BF173" i="11"/>
  <c r="T173" i="11"/>
  <c r="R173" i="11"/>
  <c r="P173" i="11"/>
  <c r="BI171" i="11"/>
  <c r="BH171" i="11"/>
  <c r="BG171" i="11"/>
  <c r="BF171" i="11"/>
  <c r="T171" i="11"/>
  <c r="R171" i="11"/>
  <c r="P171" i="11"/>
  <c r="BI168" i="11"/>
  <c r="BH168" i="11"/>
  <c r="BG168" i="11"/>
  <c r="BF168" i="11"/>
  <c r="T168" i="11"/>
  <c r="R168" i="11"/>
  <c r="P168" i="11"/>
  <c r="BI166" i="11"/>
  <c r="BH166" i="11"/>
  <c r="BG166" i="11"/>
  <c r="BF166" i="11"/>
  <c r="T166" i="11"/>
  <c r="R166" i="11"/>
  <c r="P166" i="11"/>
  <c r="BI165" i="11"/>
  <c r="BH165" i="11"/>
  <c r="BG165" i="11"/>
  <c r="BF165" i="11"/>
  <c r="T165" i="11"/>
  <c r="R165" i="11"/>
  <c r="P165" i="11"/>
  <c r="BI163" i="11"/>
  <c r="BH163" i="11"/>
  <c r="BG163" i="11"/>
  <c r="BF163" i="11"/>
  <c r="T163" i="11"/>
  <c r="R163" i="11"/>
  <c r="P163" i="11"/>
  <c r="BI162" i="11"/>
  <c r="BH162" i="11"/>
  <c r="BG162" i="11"/>
  <c r="BF162" i="11"/>
  <c r="T162" i="11"/>
  <c r="R162" i="11"/>
  <c r="P162" i="11"/>
  <c r="BI161" i="11"/>
  <c r="BH161" i="11"/>
  <c r="BG161" i="11"/>
  <c r="BF161" i="11"/>
  <c r="T161" i="11"/>
  <c r="R161" i="11"/>
  <c r="P161" i="11"/>
  <c r="BI159" i="11"/>
  <c r="BH159" i="11"/>
  <c r="BG159" i="11"/>
  <c r="BF159" i="11"/>
  <c r="T159" i="11"/>
  <c r="R159" i="11"/>
  <c r="P159" i="11"/>
  <c r="BI158" i="11"/>
  <c r="BH158" i="11"/>
  <c r="BG158" i="11"/>
  <c r="BF158" i="11"/>
  <c r="T158" i="11"/>
  <c r="R158" i="11"/>
  <c r="P158" i="11"/>
  <c r="BI156" i="11"/>
  <c r="BH156" i="11"/>
  <c r="BG156" i="11"/>
  <c r="BF156" i="11"/>
  <c r="T156" i="11"/>
  <c r="R156" i="11"/>
  <c r="P156" i="11"/>
  <c r="BI155" i="11"/>
  <c r="BH155" i="11"/>
  <c r="BG155" i="11"/>
  <c r="BF155" i="11"/>
  <c r="T155" i="11"/>
  <c r="R155" i="11"/>
  <c r="P155" i="11"/>
  <c r="BI153" i="11"/>
  <c r="BH153" i="11"/>
  <c r="BG153" i="11"/>
  <c r="BF153" i="11"/>
  <c r="T153" i="11"/>
  <c r="R153" i="11"/>
  <c r="P153" i="11"/>
  <c r="BI152" i="11"/>
  <c r="BH152" i="11"/>
  <c r="BG152" i="11"/>
  <c r="BF152" i="11"/>
  <c r="T152" i="11"/>
  <c r="R152" i="11"/>
  <c r="P152" i="11"/>
  <c r="BI150" i="11"/>
  <c r="BH150" i="11"/>
  <c r="BG150" i="11"/>
  <c r="BF150" i="11"/>
  <c r="T150" i="11"/>
  <c r="R150" i="11"/>
  <c r="P150" i="11"/>
  <c r="BI149" i="11"/>
  <c r="BH149" i="11"/>
  <c r="BG149" i="11"/>
  <c r="BF149" i="11"/>
  <c r="T149" i="11"/>
  <c r="R149" i="11"/>
  <c r="P149" i="11"/>
  <c r="BI147" i="11"/>
  <c r="BH147" i="11"/>
  <c r="BG147" i="11"/>
  <c r="BF147" i="11"/>
  <c r="T147" i="11"/>
  <c r="R147" i="11"/>
  <c r="P147" i="11"/>
  <c r="BI146" i="11"/>
  <c r="BH146" i="11"/>
  <c r="BG146" i="11"/>
  <c r="BF146" i="11"/>
  <c r="T146" i="11"/>
  <c r="R146" i="11"/>
  <c r="P146" i="11"/>
  <c r="BI144" i="11"/>
  <c r="BH144" i="11"/>
  <c r="BG144" i="11"/>
  <c r="BF144" i="11"/>
  <c r="T144" i="11"/>
  <c r="R144" i="11"/>
  <c r="P144" i="11"/>
  <c r="BI142" i="11"/>
  <c r="BH142" i="11"/>
  <c r="BG142" i="11"/>
  <c r="BF142" i="11"/>
  <c r="T142" i="11"/>
  <c r="R142" i="11"/>
  <c r="P142" i="11"/>
  <c r="BI139" i="11"/>
  <c r="BH139" i="11"/>
  <c r="BG139" i="11"/>
  <c r="BF139" i="11"/>
  <c r="T139" i="11"/>
  <c r="T138" i="11" s="1"/>
  <c r="R139" i="11"/>
  <c r="R138" i="11"/>
  <c r="P139" i="11"/>
  <c r="P138" i="11" s="1"/>
  <c r="BI136" i="11"/>
  <c r="BH136" i="11"/>
  <c r="BG136" i="11"/>
  <c r="BF136" i="11"/>
  <c r="T136" i="11"/>
  <c r="R136" i="11"/>
  <c r="P136" i="11"/>
  <c r="BI132" i="11"/>
  <c r="BH132" i="11"/>
  <c r="BG132" i="11"/>
  <c r="BF132" i="11"/>
  <c r="T132" i="11"/>
  <c r="R132" i="11"/>
  <c r="P132" i="11"/>
  <c r="BI127" i="11"/>
  <c r="BH127" i="11"/>
  <c r="BG127" i="11"/>
  <c r="BF127" i="11"/>
  <c r="T127" i="11"/>
  <c r="R127" i="11"/>
  <c r="P127" i="11"/>
  <c r="BI123" i="11"/>
  <c r="BH123" i="11"/>
  <c r="BG123" i="11"/>
  <c r="BF123" i="11"/>
  <c r="T123" i="11"/>
  <c r="R123" i="11"/>
  <c r="P123" i="11"/>
  <c r="BI121" i="11"/>
  <c r="BH121" i="11"/>
  <c r="BG121" i="11"/>
  <c r="BF121" i="11"/>
  <c r="T121" i="11"/>
  <c r="R121" i="11"/>
  <c r="P121" i="11"/>
  <c r="BI119" i="11"/>
  <c r="BH119" i="11"/>
  <c r="BG119" i="11"/>
  <c r="BF119" i="11"/>
  <c r="T119" i="11"/>
  <c r="R119" i="11"/>
  <c r="P119" i="11"/>
  <c r="BI114" i="11"/>
  <c r="BH114" i="11"/>
  <c r="BG114" i="11"/>
  <c r="BF114" i="11"/>
  <c r="T114" i="11"/>
  <c r="R114" i="11"/>
  <c r="P114" i="11"/>
  <c r="BI112" i="11"/>
  <c r="BH112" i="11"/>
  <c r="BG112" i="11"/>
  <c r="BF112" i="11"/>
  <c r="T112" i="11"/>
  <c r="R112" i="11"/>
  <c r="P112" i="11"/>
  <c r="BI110" i="11"/>
  <c r="BH110" i="11"/>
  <c r="BG110" i="11"/>
  <c r="BF110" i="11"/>
  <c r="T110" i="11"/>
  <c r="R110" i="11"/>
  <c r="P110" i="11"/>
  <c r="BI108" i="11"/>
  <c r="BH108" i="11"/>
  <c r="BG108" i="11"/>
  <c r="BF108" i="11"/>
  <c r="T108" i="11"/>
  <c r="R108" i="11"/>
  <c r="P108" i="11"/>
  <c r="BI104" i="11"/>
  <c r="BH104" i="11"/>
  <c r="BG104" i="11"/>
  <c r="BF104" i="11"/>
  <c r="T104" i="11"/>
  <c r="R104" i="11"/>
  <c r="P104" i="11"/>
  <c r="BI102" i="11"/>
  <c r="BH102" i="11"/>
  <c r="BG102" i="11"/>
  <c r="BF102" i="11"/>
  <c r="T102" i="11"/>
  <c r="R102" i="11"/>
  <c r="P102" i="11"/>
  <c r="BI98" i="11"/>
  <c r="BH98" i="11"/>
  <c r="BG98" i="11"/>
  <c r="BF98" i="11"/>
  <c r="T98" i="11"/>
  <c r="R98" i="11"/>
  <c r="P98" i="11"/>
  <c r="F89" i="11"/>
  <c r="E87" i="11"/>
  <c r="F56" i="11"/>
  <c r="E54" i="11"/>
  <c r="J26" i="11"/>
  <c r="E26" i="11"/>
  <c r="J92" i="11" s="1"/>
  <c r="J25" i="11"/>
  <c r="J23" i="11"/>
  <c r="E23" i="11"/>
  <c r="J58" i="11" s="1"/>
  <c r="J22" i="11"/>
  <c r="J20" i="11"/>
  <c r="E20" i="11"/>
  <c r="F92" i="11"/>
  <c r="J19" i="11"/>
  <c r="J17" i="11"/>
  <c r="E17" i="11"/>
  <c r="F91" i="11" s="1"/>
  <c r="J16" i="11"/>
  <c r="J14" i="11"/>
  <c r="J89" i="11"/>
  <c r="E7" i="11"/>
  <c r="E50" i="11"/>
  <c r="J39" i="10"/>
  <c r="J38" i="10"/>
  <c r="AY65" i="1"/>
  <c r="J37" i="10"/>
  <c r="AX65" i="1" s="1"/>
  <c r="BI208" i="10"/>
  <c r="BH208" i="10"/>
  <c r="BG208" i="10"/>
  <c r="BF208" i="10"/>
  <c r="T208" i="10"/>
  <c r="R208" i="10"/>
  <c r="P208" i="10"/>
  <c r="BI207" i="10"/>
  <c r="BH207" i="10"/>
  <c r="BG207" i="10"/>
  <c r="BF207" i="10"/>
  <c r="T207" i="10"/>
  <c r="R207" i="10"/>
  <c r="P207" i="10"/>
  <c r="BI206" i="10"/>
  <c r="BH206" i="10"/>
  <c r="BG206" i="10"/>
  <c r="BF206" i="10"/>
  <c r="T206" i="10"/>
  <c r="R206" i="10"/>
  <c r="P206" i="10"/>
  <c r="BI205" i="10"/>
  <c r="BH205" i="10"/>
  <c r="BG205" i="10"/>
  <c r="BF205" i="10"/>
  <c r="T205" i="10"/>
  <c r="R205" i="10"/>
  <c r="P205" i="10"/>
  <c r="BI203" i="10"/>
  <c r="BH203" i="10"/>
  <c r="BG203" i="10"/>
  <c r="BF203" i="10"/>
  <c r="T203" i="10"/>
  <c r="R203" i="10"/>
  <c r="P203" i="10"/>
  <c r="BI202" i="10"/>
  <c r="BH202" i="10"/>
  <c r="BG202" i="10"/>
  <c r="BF202" i="10"/>
  <c r="T202" i="10"/>
  <c r="R202" i="10"/>
  <c r="P202" i="10"/>
  <c r="BI201" i="10"/>
  <c r="BH201" i="10"/>
  <c r="BG201" i="10"/>
  <c r="BF201" i="10"/>
  <c r="T201" i="10"/>
  <c r="R201" i="10"/>
  <c r="P201" i="10"/>
  <c r="BI200" i="10"/>
  <c r="BH200" i="10"/>
  <c r="BG200" i="10"/>
  <c r="BF200" i="10"/>
  <c r="T200" i="10"/>
  <c r="R200" i="10"/>
  <c r="P200" i="10"/>
  <c r="BI199" i="10"/>
  <c r="BH199" i="10"/>
  <c r="BG199" i="10"/>
  <c r="BF199" i="10"/>
  <c r="T199" i="10"/>
  <c r="R199" i="10"/>
  <c r="P199" i="10"/>
  <c r="BI196" i="10"/>
  <c r="BH196" i="10"/>
  <c r="BG196" i="10"/>
  <c r="BF196" i="10"/>
  <c r="T196" i="10"/>
  <c r="R196" i="10"/>
  <c r="P196" i="10"/>
  <c r="BI195" i="10"/>
  <c r="BH195" i="10"/>
  <c r="BG195" i="10"/>
  <c r="BF195" i="10"/>
  <c r="T195" i="10"/>
  <c r="R195" i="10"/>
  <c r="P195" i="10"/>
  <c r="BI193" i="10"/>
  <c r="BH193" i="10"/>
  <c r="BG193" i="10"/>
  <c r="BF193" i="10"/>
  <c r="T193" i="10"/>
  <c r="R193" i="10"/>
  <c r="P193" i="10"/>
  <c r="BI192" i="10"/>
  <c r="BH192" i="10"/>
  <c r="BG192" i="10"/>
  <c r="BF192" i="10"/>
  <c r="T192" i="10"/>
  <c r="R192" i="10"/>
  <c r="P192" i="10"/>
  <c r="BI191" i="10"/>
  <c r="BH191" i="10"/>
  <c r="BG191" i="10"/>
  <c r="BF191" i="10"/>
  <c r="T191" i="10"/>
  <c r="R191" i="10"/>
  <c r="P191" i="10"/>
  <c r="BI190" i="10"/>
  <c r="BH190" i="10"/>
  <c r="BG190" i="10"/>
  <c r="BF190" i="10"/>
  <c r="T190" i="10"/>
  <c r="R190" i="10"/>
  <c r="P190" i="10"/>
  <c r="BI189" i="10"/>
  <c r="BH189" i="10"/>
  <c r="BG189" i="10"/>
  <c r="BF189" i="10"/>
  <c r="T189" i="10"/>
  <c r="R189" i="10"/>
  <c r="P189" i="10"/>
  <c r="BI188" i="10"/>
  <c r="BH188" i="10"/>
  <c r="BG188" i="10"/>
  <c r="BF188" i="10"/>
  <c r="T188" i="10"/>
  <c r="R188" i="10"/>
  <c r="P188" i="10"/>
  <c r="BI187" i="10"/>
  <c r="BH187" i="10"/>
  <c r="BG187" i="10"/>
  <c r="BF187" i="10"/>
  <c r="T187" i="10"/>
  <c r="R187" i="10"/>
  <c r="P187" i="10"/>
  <c r="BI186" i="10"/>
  <c r="BH186" i="10"/>
  <c r="BG186" i="10"/>
  <c r="BF186" i="10"/>
  <c r="T186" i="10"/>
  <c r="R186" i="10"/>
  <c r="P186" i="10"/>
  <c r="BI185" i="10"/>
  <c r="BH185" i="10"/>
  <c r="BG185" i="10"/>
  <c r="BF185" i="10"/>
  <c r="T185" i="10"/>
  <c r="R185" i="10"/>
  <c r="P185" i="10"/>
  <c r="BI184" i="10"/>
  <c r="BH184" i="10"/>
  <c r="BG184" i="10"/>
  <c r="BF184" i="10"/>
  <c r="T184" i="10"/>
  <c r="R184" i="10"/>
  <c r="P184" i="10"/>
  <c r="BI183" i="10"/>
  <c r="BH183" i="10"/>
  <c r="BG183" i="10"/>
  <c r="BF183" i="10"/>
  <c r="T183" i="10"/>
  <c r="R183" i="10"/>
  <c r="P183" i="10"/>
  <c r="BI182" i="10"/>
  <c r="BH182" i="10"/>
  <c r="BG182" i="10"/>
  <c r="BF182" i="10"/>
  <c r="T182" i="10"/>
  <c r="R182" i="10"/>
  <c r="P182" i="10"/>
  <c r="BI180" i="10"/>
  <c r="BH180" i="10"/>
  <c r="BG180" i="10"/>
  <c r="BF180" i="10"/>
  <c r="T180" i="10"/>
  <c r="R180" i="10"/>
  <c r="P180" i="10"/>
  <c r="BI179" i="10"/>
  <c r="BH179" i="10"/>
  <c r="BG179" i="10"/>
  <c r="BF179" i="10"/>
  <c r="T179" i="10"/>
  <c r="R179" i="10"/>
  <c r="P179" i="10"/>
  <c r="BI178" i="10"/>
  <c r="BH178" i="10"/>
  <c r="BG178" i="10"/>
  <c r="BF178" i="10"/>
  <c r="T178" i="10"/>
  <c r="R178" i="10"/>
  <c r="P178" i="10"/>
  <c r="BI177" i="10"/>
  <c r="BH177" i="10"/>
  <c r="BG177" i="10"/>
  <c r="BF177" i="10"/>
  <c r="T177" i="10"/>
  <c r="R177" i="10"/>
  <c r="P177" i="10"/>
  <c r="BI176" i="10"/>
  <c r="BH176" i="10"/>
  <c r="BG176" i="10"/>
  <c r="BF176" i="10"/>
  <c r="T176" i="10"/>
  <c r="R176" i="10"/>
  <c r="P176" i="10"/>
  <c r="BI175" i="10"/>
  <c r="BH175" i="10"/>
  <c r="BG175" i="10"/>
  <c r="BF175" i="10"/>
  <c r="T175" i="10"/>
  <c r="R175" i="10"/>
  <c r="P175" i="10"/>
  <c r="BI174" i="10"/>
  <c r="BH174" i="10"/>
  <c r="BG174" i="10"/>
  <c r="BF174" i="10"/>
  <c r="T174" i="10"/>
  <c r="R174" i="10"/>
  <c r="P174" i="10"/>
  <c r="BI173" i="10"/>
  <c r="BH173" i="10"/>
  <c r="BG173" i="10"/>
  <c r="BF173" i="10"/>
  <c r="T173" i="10"/>
  <c r="R173" i="10"/>
  <c r="P173" i="10"/>
  <c r="BI172" i="10"/>
  <c r="BH172" i="10"/>
  <c r="BG172" i="10"/>
  <c r="BF172" i="10"/>
  <c r="T172" i="10"/>
  <c r="R172" i="10"/>
  <c r="P172" i="10"/>
  <c r="BI170" i="10"/>
  <c r="BH170" i="10"/>
  <c r="BG170" i="10"/>
  <c r="BF170" i="10"/>
  <c r="T170" i="10"/>
  <c r="R170" i="10"/>
  <c r="P170" i="10"/>
  <c r="BI144" i="10"/>
  <c r="BH144" i="10"/>
  <c r="BG144" i="10"/>
  <c r="BF144" i="10"/>
  <c r="T144" i="10"/>
  <c r="R144" i="10"/>
  <c r="P144" i="10"/>
  <c r="BI141" i="10"/>
  <c r="BH141" i="10"/>
  <c r="BG141" i="10"/>
  <c r="BF141" i="10"/>
  <c r="T141" i="10"/>
  <c r="R141" i="10"/>
  <c r="P141" i="10"/>
  <c r="BI140" i="10"/>
  <c r="BH140" i="10"/>
  <c r="BG140" i="10"/>
  <c r="BF140" i="10"/>
  <c r="T140" i="10"/>
  <c r="R140" i="10"/>
  <c r="P140" i="10"/>
  <c r="BI139" i="10"/>
  <c r="BH139" i="10"/>
  <c r="BG139" i="10"/>
  <c r="BF139" i="10"/>
  <c r="T139" i="10"/>
  <c r="R139" i="10"/>
  <c r="P139" i="10"/>
  <c r="BI138" i="10"/>
  <c r="BH138" i="10"/>
  <c r="BG138" i="10"/>
  <c r="BF138" i="10"/>
  <c r="T138" i="10"/>
  <c r="R138" i="10"/>
  <c r="P138" i="10"/>
  <c r="BI137" i="10"/>
  <c r="BH137" i="10"/>
  <c r="BG137" i="10"/>
  <c r="BF137" i="10"/>
  <c r="T137" i="10"/>
  <c r="R137" i="10"/>
  <c r="P137" i="10"/>
  <c r="BI135" i="10"/>
  <c r="BH135" i="10"/>
  <c r="BG135" i="10"/>
  <c r="BF135" i="10"/>
  <c r="T135" i="10"/>
  <c r="R135" i="10"/>
  <c r="P135" i="10"/>
  <c r="BI134" i="10"/>
  <c r="BH134" i="10"/>
  <c r="BG134" i="10"/>
  <c r="BF134" i="10"/>
  <c r="T134" i="10"/>
  <c r="R134" i="10"/>
  <c r="P134" i="10"/>
  <c r="BI132" i="10"/>
  <c r="BH132" i="10"/>
  <c r="BG132" i="10"/>
  <c r="BF132" i="10"/>
  <c r="T132" i="10"/>
  <c r="R132" i="10"/>
  <c r="P132" i="10"/>
  <c r="BI131" i="10"/>
  <c r="BH131" i="10"/>
  <c r="BG131" i="10"/>
  <c r="BF131" i="10"/>
  <c r="T131" i="10"/>
  <c r="R131" i="10"/>
  <c r="P131" i="10"/>
  <c r="BI130" i="10"/>
  <c r="BH130" i="10"/>
  <c r="BG130" i="10"/>
  <c r="BF130" i="10"/>
  <c r="T130" i="10"/>
  <c r="R130" i="10"/>
  <c r="P130" i="10"/>
  <c r="BI129" i="10"/>
  <c r="BH129" i="10"/>
  <c r="BG129" i="10"/>
  <c r="BF129" i="10"/>
  <c r="T129" i="10"/>
  <c r="R129" i="10"/>
  <c r="P129" i="10"/>
  <c r="BI128" i="10"/>
  <c r="BH128" i="10"/>
  <c r="BG128" i="10"/>
  <c r="BF128" i="10"/>
  <c r="T128" i="10"/>
  <c r="R128" i="10"/>
  <c r="P128" i="10"/>
  <c r="BI127" i="10"/>
  <c r="BH127" i="10"/>
  <c r="BG127" i="10"/>
  <c r="BF127" i="10"/>
  <c r="T127" i="10"/>
  <c r="R127" i="10"/>
  <c r="P127" i="10"/>
  <c r="BI126" i="10"/>
  <c r="BH126" i="10"/>
  <c r="BG126" i="10"/>
  <c r="BF126" i="10"/>
  <c r="T126" i="10"/>
  <c r="R126" i="10"/>
  <c r="P126" i="10"/>
  <c r="BI125" i="10"/>
  <c r="BH125" i="10"/>
  <c r="BG125" i="10"/>
  <c r="BF125" i="10"/>
  <c r="T125" i="10"/>
  <c r="R125" i="10"/>
  <c r="P125" i="10"/>
  <c r="BI124" i="10"/>
  <c r="BH124" i="10"/>
  <c r="BG124" i="10"/>
  <c r="BF124" i="10"/>
  <c r="T124" i="10"/>
  <c r="R124" i="10"/>
  <c r="P124" i="10"/>
  <c r="BI123" i="10"/>
  <c r="BH123" i="10"/>
  <c r="BG123" i="10"/>
  <c r="BF123" i="10"/>
  <c r="T123" i="10"/>
  <c r="R123" i="10"/>
  <c r="P123" i="10"/>
  <c r="BI120" i="10"/>
  <c r="BH120" i="10"/>
  <c r="BG120" i="10"/>
  <c r="BF120" i="10"/>
  <c r="T120" i="10"/>
  <c r="R120" i="10"/>
  <c r="P120" i="10"/>
  <c r="BI119" i="10"/>
  <c r="BH119" i="10"/>
  <c r="BG119" i="10"/>
  <c r="BF119" i="10"/>
  <c r="T119" i="10"/>
  <c r="R119" i="10"/>
  <c r="P119" i="10"/>
  <c r="BI118" i="10"/>
  <c r="BH118" i="10"/>
  <c r="BG118" i="10"/>
  <c r="BF118" i="10"/>
  <c r="T118" i="10"/>
  <c r="R118" i="10"/>
  <c r="P118" i="10"/>
  <c r="BI117" i="10"/>
  <c r="BH117" i="10"/>
  <c r="BG117" i="10"/>
  <c r="BF117" i="10"/>
  <c r="T117" i="10"/>
  <c r="R117" i="10"/>
  <c r="P117" i="10"/>
  <c r="BI116" i="10"/>
  <c r="BH116" i="10"/>
  <c r="BG116" i="10"/>
  <c r="BF116" i="10"/>
  <c r="T116" i="10"/>
  <c r="R116" i="10"/>
  <c r="P116" i="10"/>
  <c r="BI113" i="10"/>
  <c r="BH113" i="10"/>
  <c r="BG113" i="10"/>
  <c r="BF113" i="10"/>
  <c r="T113" i="10"/>
  <c r="T112" i="10" s="1"/>
  <c r="R113" i="10"/>
  <c r="R112" i="10"/>
  <c r="P113" i="10"/>
  <c r="P112" i="10" s="1"/>
  <c r="BI108" i="10"/>
  <c r="BH108" i="10"/>
  <c r="BG108" i="10"/>
  <c r="BF108" i="10"/>
  <c r="T108" i="10"/>
  <c r="R108" i="10"/>
  <c r="P108" i="10"/>
  <c r="BI107" i="10"/>
  <c r="BH107" i="10"/>
  <c r="BG107" i="10"/>
  <c r="BF107" i="10"/>
  <c r="T107" i="10"/>
  <c r="R107" i="10"/>
  <c r="P107" i="10"/>
  <c r="J99" i="10"/>
  <c r="F99" i="10"/>
  <c r="F97" i="10"/>
  <c r="E95" i="10"/>
  <c r="J58" i="10"/>
  <c r="F58" i="10"/>
  <c r="F56" i="10"/>
  <c r="E54" i="10"/>
  <c r="J26" i="10"/>
  <c r="E26" i="10"/>
  <c r="J59" i="10"/>
  <c r="J25" i="10"/>
  <c r="J20" i="10"/>
  <c r="E20" i="10"/>
  <c r="F100" i="10" s="1"/>
  <c r="J19" i="10"/>
  <c r="J14" i="10"/>
  <c r="J97" i="10" s="1"/>
  <c r="E7" i="10"/>
  <c r="E50" i="10"/>
  <c r="J41" i="9"/>
  <c r="J40" i="9"/>
  <c r="AY64" i="1"/>
  <c r="J39" i="9"/>
  <c r="AX64" i="1"/>
  <c r="BI292" i="9"/>
  <c r="BH292" i="9"/>
  <c r="BG292" i="9"/>
  <c r="BF292" i="9"/>
  <c r="T292" i="9"/>
  <c r="T291" i="9" s="1"/>
  <c r="R292" i="9"/>
  <c r="R291" i="9"/>
  <c r="P292" i="9"/>
  <c r="P291" i="9"/>
  <c r="BI290" i="9"/>
  <c r="BH290" i="9"/>
  <c r="BG290" i="9"/>
  <c r="BF290" i="9"/>
  <c r="T290" i="9"/>
  <c r="R290" i="9"/>
  <c r="P290" i="9"/>
  <c r="BI288" i="9"/>
  <c r="BH288" i="9"/>
  <c r="BG288" i="9"/>
  <c r="BF288" i="9"/>
  <c r="T288" i="9"/>
  <c r="R288" i="9"/>
  <c r="P288" i="9"/>
  <c r="BI286" i="9"/>
  <c r="BH286" i="9"/>
  <c r="BG286" i="9"/>
  <c r="BF286" i="9"/>
  <c r="T286" i="9"/>
  <c r="R286" i="9"/>
  <c r="P286" i="9"/>
  <c r="BI284" i="9"/>
  <c r="BH284" i="9"/>
  <c r="BG284" i="9"/>
  <c r="BF284" i="9"/>
  <c r="T284" i="9"/>
  <c r="R284" i="9"/>
  <c r="P284" i="9"/>
  <c r="BI282" i="9"/>
  <c r="BH282" i="9"/>
  <c r="BG282" i="9"/>
  <c r="BF282" i="9"/>
  <c r="T282" i="9"/>
  <c r="R282" i="9"/>
  <c r="P282" i="9"/>
  <c r="BI278" i="9"/>
  <c r="BH278" i="9"/>
  <c r="BG278" i="9"/>
  <c r="BF278" i="9"/>
  <c r="T278" i="9"/>
  <c r="R278" i="9"/>
  <c r="P278" i="9"/>
  <c r="BI276" i="9"/>
  <c r="BH276" i="9"/>
  <c r="BG276" i="9"/>
  <c r="BF276" i="9"/>
  <c r="T276" i="9"/>
  <c r="R276" i="9"/>
  <c r="P276" i="9"/>
  <c r="BI274" i="9"/>
  <c r="BH274" i="9"/>
  <c r="BG274" i="9"/>
  <c r="BF274" i="9"/>
  <c r="T274" i="9"/>
  <c r="R274" i="9"/>
  <c r="P274" i="9"/>
  <c r="BI272" i="9"/>
  <c r="BH272" i="9"/>
  <c r="BG272" i="9"/>
  <c r="BF272" i="9"/>
  <c r="T272" i="9"/>
  <c r="R272" i="9"/>
  <c r="P272" i="9"/>
  <c r="BI269" i="9"/>
  <c r="BH269" i="9"/>
  <c r="BG269" i="9"/>
  <c r="BF269" i="9"/>
  <c r="T269" i="9"/>
  <c r="R269" i="9"/>
  <c r="P269" i="9"/>
  <c r="BI267" i="9"/>
  <c r="BH267" i="9"/>
  <c r="BG267" i="9"/>
  <c r="BF267" i="9"/>
  <c r="T267" i="9"/>
  <c r="R267" i="9"/>
  <c r="P267" i="9"/>
  <c r="BI266" i="9"/>
  <c r="BH266" i="9"/>
  <c r="BG266" i="9"/>
  <c r="BF266" i="9"/>
  <c r="T266" i="9"/>
  <c r="R266" i="9"/>
  <c r="P266" i="9"/>
  <c r="BI264" i="9"/>
  <c r="BH264" i="9"/>
  <c r="BG264" i="9"/>
  <c r="BF264" i="9"/>
  <c r="T264" i="9"/>
  <c r="R264" i="9"/>
  <c r="P264" i="9"/>
  <c r="BI263" i="9"/>
  <c r="BH263" i="9"/>
  <c r="BG263" i="9"/>
  <c r="BF263" i="9"/>
  <c r="T263" i="9"/>
  <c r="R263" i="9"/>
  <c r="P263" i="9"/>
  <c r="BI261" i="9"/>
  <c r="BH261" i="9"/>
  <c r="BG261" i="9"/>
  <c r="BF261" i="9"/>
  <c r="T261" i="9"/>
  <c r="R261" i="9"/>
  <c r="P261" i="9"/>
  <c r="BI260" i="9"/>
  <c r="BH260" i="9"/>
  <c r="BG260" i="9"/>
  <c r="BF260" i="9"/>
  <c r="T260" i="9"/>
  <c r="R260" i="9"/>
  <c r="P260" i="9"/>
  <c r="BI259" i="9"/>
  <c r="BH259" i="9"/>
  <c r="BG259" i="9"/>
  <c r="BF259" i="9"/>
  <c r="T259" i="9"/>
  <c r="R259" i="9"/>
  <c r="P259" i="9"/>
  <c r="BI258" i="9"/>
  <c r="BH258" i="9"/>
  <c r="BG258" i="9"/>
  <c r="BF258" i="9"/>
  <c r="T258" i="9"/>
  <c r="R258" i="9"/>
  <c r="P258" i="9"/>
  <c r="BI256" i="9"/>
  <c r="BH256" i="9"/>
  <c r="BG256" i="9"/>
  <c r="BF256" i="9"/>
  <c r="T256" i="9"/>
  <c r="R256" i="9"/>
  <c r="P256" i="9"/>
  <c r="BI255" i="9"/>
  <c r="BH255" i="9"/>
  <c r="BG255" i="9"/>
  <c r="BF255" i="9"/>
  <c r="T255" i="9"/>
  <c r="R255" i="9"/>
  <c r="P255" i="9"/>
  <c r="BI253" i="9"/>
  <c r="BH253" i="9"/>
  <c r="BG253" i="9"/>
  <c r="BF253" i="9"/>
  <c r="T253" i="9"/>
  <c r="R253" i="9"/>
  <c r="P253" i="9"/>
  <c r="BI252" i="9"/>
  <c r="BH252" i="9"/>
  <c r="BG252" i="9"/>
  <c r="BF252" i="9"/>
  <c r="T252" i="9"/>
  <c r="R252" i="9"/>
  <c r="P252" i="9"/>
  <c r="BI251" i="9"/>
  <c r="BH251" i="9"/>
  <c r="BG251" i="9"/>
  <c r="BF251" i="9"/>
  <c r="T251" i="9"/>
  <c r="R251" i="9"/>
  <c r="P251" i="9"/>
  <c r="BI250" i="9"/>
  <c r="BH250" i="9"/>
  <c r="BG250" i="9"/>
  <c r="BF250" i="9"/>
  <c r="T250" i="9"/>
  <c r="R250" i="9"/>
  <c r="P250" i="9"/>
  <c r="BI248" i="9"/>
  <c r="BH248" i="9"/>
  <c r="BG248" i="9"/>
  <c r="BF248" i="9"/>
  <c r="T248" i="9"/>
  <c r="R248" i="9"/>
  <c r="P248" i="9"/>
  <c r="BI247" i="9"/>
  <c r="BH247" i="9"/>
  <c r="BG247" i="9"/>
  <c r="BF247" i="9"/>
  <c r="T247" i="9"/>
  <c r="R247" i="9"/>
  <c r="P247" i="9"/>
  <c r="BI245" i="9"/>
  <c r="BH245" i="9"/>
  <c r="BG245" i="9"/>
  <c r="BF245" i="9"/>
  <c r="T245" i="9"/>
  <c r="R245" i="9"/>
  <c r="P245" i="9"/>
  <c r="BI244" i="9"/>
  <c r="BH244" i="9"/>
  <c r="BG244" i="9"/>
  <c r="BF244" i="9"/>
  <c r="T244" i="9"/>
  <c r="R244" i="9"/>
  <c r="P244" i="9"/>
  <c r="BI243" i="9"/>
  <c r="BH243" i="9"/>
  <c r="BG243" i="9"/>
  <c r="BF243" i="9"/>
  <c r="T243" i="9"/>
  <c r="R243" i="9"/>
  <c r="P243" i="9"/>
  <c r="BI242" i="9"/>
  <c r="BH242" i="9"/>
  <c r="BG242" i="9"/>
  <c r="BF242" i="9"/>
  <c r="T242" i="9"/>
  <c r="R242" i="9"/>
  <c r="P242" i="9"/>
  <c r="BI240" i="9"/>
  <c r="BH240" i="9"/>
  <c r="BG240" i="9"/>
  <c r="BF240" i="9"/>
  <c r="T240" i="9"/>
  <c r="R240" i="9"/>
  <c r="P240" i="9"/>
  <c r="BI238" i="9"/>
  <c r="BH238" i="9"/>
  <c r="BG238" i="9"/>
  <c r="BF238" i="9"/>
  <c r="T238" i="9"/>
  <c r="R238" i="9"/>
  <c r="P238" i="9"/>
  <c r="BI236" i="9"/>
  <c r="BH236" i="9"/>
  <c r="BG236" i="9"/>
  <c r="BF236" i="9"/>
  <c r="T236" i="9"/>
  <c r="R236" i="9"/>
  <c r="P236" i="9"/>
  <c r="BI235" i="9"/>
  <c r="BH235" i="9"/>
  <c r="BG235" i="9"/>
  <c r="BF235" i="9"/>
  <c r="T235" i="9"/>
  <c r="R235" i="9"/>
  <c r="P235" i="9"/>
  <c r="BI233" i="9"/>
  <c r="BH233" i="9"/>
  <c r="BG233" i="9"/>
  <c r="BF233" i="9"/>
  <c r="T233" i="9"/>
  <c r="R233" i="9"/>
  <c r="P233" i="9"/>
  <c r="BI231" i="9"/>
  <c r="BH231" i="9"/>
  <c r="BG231" i="9"/>
  <c r="BF231" i="9"/>
  <c r="T231" i="9"/>
  <c r="R231" i="9"/>
  <c r="P231" i="9"/>
  <c r="BI229" i="9"/>
  <c r="BH229" i="9"/>
  <c r="BG229" i="9"/>
  <c r="BF229" i="9"/>
  <c r="T229" i="9"/>
  <c r="R229" i="9"/>
  <c r="P229" i="9"/>
  <c r="BI228" i="9"/>
  <c r="BH228" i="9"/>
  <c r="BG228" i="9"/>
  <c r="BF228" i="9"/>
  <c r="T228" i="9"/>
  <c r="R228" i="9"/>
  <c r="P228" i="9"/>
  <c r="BI227" i="9"/>
  <c r="BH227" i="9"/>
  <c r="BG227" i="9"/>
  <c r="BF227" i="9"/>
  <c r="T227" i="9"/>
  <c r="R227" i="9"/>
  <c r="P227" i="9"/>
  <c r="BI226" i="9"/>
  <c r="BH226" i="9"/>
  <c r="BG226" i="9"/>
  <c r="BF226" i="9"/>
  <c r="T226" i="9"/>
  <c r="R226" i="9"/>
  <c r="P226" i="9"/>
  <c r="BI224" i="9"/>
  <c r="BH224" i="9"/>
  <c r="BG224" i="9"/>
  <c r="BF224" i="9"/>
  <c r="T224" i="9"/>
  <c r="R224" i="9"/>
  <c r="P224" i="9"/>
  <c r="BI223" i="9"/>
  <c r="BH223" i="9"/>
  <c r="BG223" i="9"/>
  <c r="BF223" i="9"/>
  <c r="T223" i="9"/>
  <c r="R223" i="9"/>
  <c r="P223" i="9"/>
  <c r="BI221" i="9"/>
  <c r="BH221" i="9"/>
  <c r="BG221" i="9"/>
  <c r="BF221" i="9"/>
  <c r="T221" i="9"/>
  <c r="R221" i="9"/>
  <c r="P221" i="9"/>
  <c r="BI220" i="9"/>
  <c r="BH220" i="9"/>
  <c r="BG220" i="9"/>
  <c r="BF220" i="9"/>
  <c r="T220" i="9"/>
  <c r="R220" i="9"/>
  <c r="P220" i="9"/>
  <c r="BI218" i="9"/>
  <c r="BH218" i="9"/>
  <c r="BG218" i="9"/>
  <c r="BF218" i="9"/>
  <c r="T218" i="9"/>
  <c r="R218" i="9"/>
  <c r="P218" i="9"/>
  <c r="BI217" i="9"/>
  <c r="BH217" i="9"/>
  <c r="BG217" i="9"/>
  <c r="BF217" i="9"/>
  <c r="T217" i="9"/>
  <c r="R217" i="9"/>
  <c r="P217" i="9"/>
  <c r="BI215" i="9"/>
  <c r="BH215" i="9"/>
  <c r="BG215" i="9"/>
  <c r="BF215" i="9"/>
  <c r="T215" i="9"/>
  <c r="R215" i="9"/>
  <c r="P215" i="9"/>
  <c r="BI214" i="9"/>
  <c r="BH214" i="9"/>
  <c r="BG214" i="9"/>
  <c r="BF214" i="9"/>
  <c r="T214" i="9"/>
  <c r="R214" i="9"/>
  <c r="P214" i="9"/>
  <c r="BI212" i="9"/>
  <c r="BH212" i="9"/>
  <c r="BG212" i="9"/>
  <c r="BF212" i="9"/>
  <c r="T212" i="9"/>
  <c r="R212" i="9"/>
  <c r="P212" i="9"/>
  <c r="BI211" i="9"/>
  <c r="BH211" i="9"/>
  <c r="BG211" i="9"/>
  <c r="BF211" i="9"/>
  <c r="T211" i="9"/>
  <c r="R211" i="9"/>
  <c r="P211" i="9"/>
  <c r="BI209" i="9"/>
  <c r="BH209" i="9"/>
  <c r="BG209" i="9"/>
  <c r="BF209" i="9"/>
  <c r="T209" i="9"/>
  <c r="R209" i="9"/>
  <c r="P209" i="9"/>
  <c r="BI208" i="9"/>
  <c r="BH208" i="9"/>
  <c r="BG208" i="9"/>
  <c r="BF208" i="9"/>
  <c r="T208" i="9"/>
  <c r="R208" i="9"/>
  <c r="P208" i="9"/>
  <c r="BI206" i="9"/>
  <c r="BH206" i="9"/>
  <c r="BG206" i="9"/>
  <c r="BF206" i="9"/>
  <c r="T206" i="9"/>
  <c r="R206" i="9"/>
  <c r="P206" i="9"/>
  <c r="BI205" i="9"/>
  <c r="BH205" i="9"/>
  <c r="BG205" i="9"/>
  <c r="BF205" i="9"/>
  <c r="T205" i="9"/>
  <c r="R205" i="9"/>
  <c r="P205" i="9"/>
  <c r="BI203" i="9"/>
  <c r="BH203" i="9"/>
  <c r="BG203" i="9"/>
  <c r="BF203" i="9"/>
  <c r="T203" i="9"/>
  <c r="R203" i="9"/>
  <c r="P203" i="9"/>
  <c r="BI202" i="9"/>
  <c r="BH202" i="9"/>
  <c r="BG202" i="9"/>
  <c r="BF202" i="9"/>
  <c r="T202" i="9"/>
  <c r="R202" i="9"/>
  <c r="P202" i="9"/>
  <c r="BI200" i="9"/>
  <c r="BH200" i="9"/>
  <c r="BG200" i="9"/>
  <c r="BF200" i="9"/>
  <c r="T200" i="9"/>
  <c r="R200" i="9"/>
  <c r="P200" i="9"/>
  <c r="BI199" i="9"/>
  <c r="BH199" i="9"/>
  <c r="BG199" i="9"/>
  <c r="BF199" i="9"/>
  <c r="T199" i="9"/>
  <c r="R199" i="9"/>
  <c r="P199" i="9"/>
  <c r="BI198" i="9"/>
  <c r="BH198" i="9"/>
  <c r="BG198" i="9"/>
  <c r="BF198" i="9"/>
  <c r="T198" i="9"/>
  <c r="R198" i="9"/>
  <c r="P198" i="9"/>
  <c r="BI196" i="9"/>
  <c r="BH196" i="9"/>
  <c r="BG196" i="9"/>
  <c r="BF196" i="9"/>
  <c r="T196" i="9"/>
  <c r="R196" i="9"/>
  <c r="P196" i="9"/>
  <c r="BI194" i="9"/>
  <c r="BH194" i="9"/>
  <c r="BG194" i="9"/>
  <c r="BF194" i="9"/>
  <c r="T194" i="9"/>
  <c r="R194" i="9"/>
  <c r="P194" i="9"/>
  <c r="BI193" i="9"/>
  <c r="BH193" i="9"/>
  <c r="BG193" i="9"/>
  <c r="BF193" i="9"/>
  <c r="T193" i="9"/>
  <c r="R193" i="9"/>
  <c r="P193" i="9"/>
  <c r="BI191" i="9"/>
  <c r="BH191" i="9"/>
  <c r="BG191" i="9"/>
  <c r="BF191" i="9"/>
  <c r="T191" i="9"/>
  <c r="R191" i="9"/>
  <c r="P191" i="9"/>
  <c r="BI190" i="9"/>
  <c r="BH190" i="9"/>
  <c r="BG190" i="9"/>
  <c r="BF190" i="9"/>
  <c r="T190" i="9"/>
  <c r="R190" i="9"/>
  <c r="P190" i="9"/>
  <c r="BI188" i="9"/>
  <c r="BH188" i="9"/>
  <c r="BG188" i="9"/>
  <c r="BF188" i="9"/>
  <c r="T188" i="9"/>
  <c r="R188" i="9"/>
  <c r="P188" i="9"/>
  <c r="BI187" i="9"/>
  <c r="BH187" i="9"/>
  <c r="BG187" i="9"/>
  <c r="BF187" i="9"/>
  <c r="T187" i="9"/>
  <c r="R187" i="9"/>
  <c r="P187" i="9"/>
  <c r="BI185" i="9"/>
  <c r="BH185" i="9"/>
  <c r="BG185" i="9"/>
  <c r="BF185" i="9"/>
  <c r="T185" i="9"/>
  <c r="R185" i="9"/>
  <c r="P185" i="9"/>
  <c r="BI184" i="9"/>
  <c r="BH184" i="9"/>
  <c r="BG184" i="9"/>
  <c r="BF184" i="9"/>
  <c r="T184" i="9"/>
  <c r="R184" i="9"/>
  <c r="P184" i="9"/>
  <c r="BI182" i="9"/>
  <c r="BH182" i="9"/>
  <c r="BG182" i="9"/>
  <c r="BF182" i="9"/>
  <c r="T182" i="9"/>
  <c r="R182" i="9"/>
  <c r="P182" i="9"/>
  <c r="BI181" i="9"/>
  <c r="BH181" i="9"/>
  <c r="BG181" i="9"/>
  <c r="BF181" i="9"/>
  <c r="T181" i="9"/>
  <c r="R181" i="9"/>
  <c r="P181" i="9"/>
  <c r="BI179" i="9"/>
  <c r="BH179" i="9"/>
  <c r="BG179" i="9"/>
  <c r="BF179" i="9"/>
  <c r="T179" i="9"/>
  <c r="R179" i="9"/>
  <c r="P179" i="9"/>
  <c r="BI178" i="9"/>
  <c r="BH178" i="9"/>
  <c r="BG178" i="9"/>
  <c r="BF178" i="9"/>
  <c r="T178" i="9"/>
  <c r="R178" i="9"/>
  <c r="P178" i="9"/>
  <c r="BI177" i="9"/>
  <c r="BH177" i="9"/>
  <c r="BG177" i="9"/>
  <c r="BF177" i="9"/>
  <c r="T177" i="9"/>
  <c r="R177" i="9"/>
  <c r="P177" i="9"/>
  <c r="BI176" i="9"/>
  <c r="BH176" i="9"/>
  <c r="BG176" i="9"/>
  <c r="BF176" i="9"/>
  <c r="T176" i="9"/>
  <c r="R176" i="9"/>
  <c r="P176" i="9"/>
  <c r="BI175" i="9"/>
  <c r="BH175" i="9"/>
  <c r="BG175" i="9"/>
  <c r="BF175" i="9"/>
  <c r="T175" i="9"/>
  <c r="R175" i="9"/>
  <c r="P175" i="9"/>
  <c r="BI173" i="9"/>
  <c r="BH173" i="9"/>
  <c r="BG173" i="9"/>
  <c r="BF173" i="9"/>
  <c r="T173" i="9"/>
  <c r="R173" i="9"/>
  <c r="P173" i="9"/>
  <c r="BI172" i="9"/>
  <c r="BH172" i="9"/>
  <c r="BG172" i="9"/>
  <c r="BF172" i="9"/>
  <c r="T172" i="9"/>
  <c r="R172" i="9"/>
  <c r="P172" i="9"/>
  <c r="BI171" i="9"/>
  <c r="BH171" i="9"/>
  <c r="BG171" i="9"/>
  <c r="BF171" i="9"/>
  <c r="T171" i="9"/>
  <c r="R171" i="9"/>
  <c r="P171" i="9"/>
  <c r="BI169" i="9"/>
  <c r="BH169" i="9"/>
  <c r="BG169" i="9"/>
  <c r="BF169" i="9"/>
  <c r="T169" i="9"/>
  <c r="R169" i="9"/>
  <c r="P169" i="9"/>
  <c r="BI167" i="9"/>
  <c r="BH167" i="9"/>
  <c r="BG167" i="9"/>
  <c r="BF167" i="9"/>
  <c r="T167" i="9"/>
  <c r="R167" i="9"/>
  <c r="P167" i="9"/>
  <c r="BI165" i="9"/>
  <c r="BH165" i="9"/>
  <c r="BG165" i="9"/>
  <c r="BF165" i="9"/>
  <c r="T165" i="9"/>
  <c r="R165" i="9"/>
  <c r="P165" i="9"/>
  <c r="BI163" i="9"/>
  <c r="BH163" i="9"/>
  <c r="BG163" i="9"/>
  <c r="BF163" i="9"/>
  <c r="T163" i="9"/>
  <c r="R163" i="9"/>
  <c r="P163" i="9"/>
  <c r="BI161" i="9"/>
  <c r="BH161" i="9"/>
  <c r="BG161" i="9"/>
  <c r="BF161" i="9"/>
  <c r="T161" i="9"/>
  <c r="R161" i="9"/>
  <c r="P161" i="9"/>
  <c r="BI159" i="9"/>
  <c r="BH159" i="9"/>
  <c r="BG159" i="9"/>
  <c r="BF159" i="9"/>
  <c r="T159" i="9"/>
  <c r="R159" i="9"/>
  <c r="P159" i="9"/>
  <c r="BI158" i="9"/>
  <c r="BH158" i="9"/>
  <c r="BG158" i="9"/>
  <c r="BF158" i="9"/>
  <c r="T158" i="9"/>
  <c r="R158" i="9"/>
  <c r="P158" i="9"/>
  <c r="BI156" i="9"/>
  <c r="BH156" i="9"/>
  <c r="BG156" i="9"/>
  <c r="BF156" i="9"/>
  <c r="T156" i="9"/>
  <c r="R156" i="9"/>
  <c r="P156" i="9"/>
  <c r="BI155" i="9"/>
  <c r="BH155" i="9"/>
  <c r="BG155" i="9"/>
  <c r="BF155" i="9"/>
  <c r="T155" i="9"/>
  <c r="R155" i="9"/>
  <c r="P155" i="9"/>
  <c r="BI153" i="9"/>
  <c r="BH153" i="9"/>
  <c r="BG153" i="9"/>
  <c r="BF153" i="9"/>
  <c r="T153" i="9"/>
  <c r="R153" i="9"/>
  <c r="P153" i="9"/>
  <c r="BI152" i="9"/>
  <c r="BH152" i="9"/>
  <c r="BG152" i="9"/>
  <c r="BF152" i="9"/>
  <c r="T152" i="9"/>
  <c r="R152" i="9"/>
  <c r="P152" i="9"/>
  <c r="BI150" i="9"/>
  <c r="BH150" i="9"/>
  <c r="BG150" i="9"/>
  <c r="BF150" i="9"/>
  <c r="T150" i="9"/>
  <c r="R150" i="9"/>
  <c r="P150" i="9"/>
  <c r="BI149" i="9"/>
  <c r="BH149" i="9"/>
  <c r="BG149" i="9"/>
  <c r="BF149" i="9"/>
  <c r="T149" i="9"/>
  <c r="R149" i="9"/>
  <c r="P149" i="9"/>
  <c r="BI147" i="9"/>
  <c r="BH147" i="9"/>
  <c r="BG147" i="9"/>
  <c r="BF147" i="9"/>
  <c r="T147" i="9"/>
  <c r="R147" i="9"/>
  <c r="P147" i="9"/>
  <c r="BI146" i="9"/>
  <c r="BH146" i="9"/>
  <c r="BG146" i="9"/>
  <c r="BF146" i="9"/>
  <c r="T146" i="9"/>
  <c r="R146" i="9"/>
  <c r="P146" i="9"/>
  <c r="BI144" i="9"/>
  <c r="BH144" i="9"/>
  <c r="BG144" i="9"/>
  <c r="BF144" i="9"/>
  <c r="T144" i="9"/>
  <c r="R144" i="9"/>
  <c r="P144" i="9"/>
  <c r="BI143" i="9"/>
  <c r="BH143" i="9"/>
  <c r="BG143" i="9"/>
  <c r="BF143" i="9"/>
  <c r="T143" i="9"/>
  <c r="R143" i="9"/>
  <c r="P143" i="9"/>
  <c r="BI141" i="9"/>
  <c r="BH141" i="9"/>
  <c r="BG141" i="9"/>
  <c r="BF141" i="9"/>
  <c r="T141" i="9"/>
  <c r="R141" i="9"/>
  <c r="P141" i="9"/>
  <c r="BI140" i="9"/>
  <c r="BH140" i="9"/>
  <c r="BG140" i="9"/>
  <c r="BF140" i="9"/>
  <c r="T140" i="9"/>
  <c r="R140" i="9"/>
  <c r="P140" i="9"/>
  <c r="BI138" i="9"/>
  <c r="BH138" i="9"/>
  <c r="BG138" i="9"/>
  <c r="BF138" i="9"/>
  <c r="T138" i="9"/>
  <c r="R138" i="9"/>
  <c r="P138" i="9"/>
  <c r="BI137" i="9"/>
  <c r="BH137" i="9"/>
  <c r="BG137" i="9"/>
  <c r="BF137" i="9"/>
  <c r="T137" i="9"/>
  <c r="R137" i="9"/>
  <c r="P137" i="9"/>
  <c r="BI135" i="9"/>
  <c r="BH135" i="9"/>
  <c r="BG135" i="9"/>
  <c r="BF135" i="9"/>
  <c r="T135" i="9"/>
  <c r="R135" i="9"/>
  <c r="P135" i="9"/>
  <c r="BI134" i="9"/>
  <c r="BH134" i="9"/>
  <c r="BG134" i="9"/>
  <c r="BF134" i="9"/>
  <c r="T134" i="9"/>
  <c r="R134" i="9"/>
  <c r="P134" i="9"/>
  <c r="BI133" i="9"/>
  <c r="BH133" i="9"/>
  <c r="BG133" i="9"/>
  <c r="BF133" i="9"/>
  <c r="T133" i="9"/>
  <c r="R133" i="9"/>
  <c r="P133" i="9"/>
  <c r="BI131" i="9"/>
  <c r="BH131" i="9"/>
  <c r="BG131" i="9"/>
  <c r="BF131" i="9"/>
  <c r="T131" i="9"/>
  <c r="R131" i="9"/>
  <c r="P131" i="9"/>
  <c r="BI130" i="9"/>
  <c r="BH130" i="9"/>
  <c r="BG130" i="9"/>
  <c r="BF130" i="9"/>
  <c r="T130" i="9"/>
  <c r="R130" i="9"/>
  <c r="P130" i="9"/>
  <c r="BI128" i="9"/>
  <c r="BH128" i="9"/>
  <c r="BG128" i="9"/>
  <c r="BF128" i="9"/>
  <c r="T128" i="9"/>
  <c r="R128" i="9"/>
  <c r="P128" i="9"/>
  <c r="BI127" i="9"/>
  <c r="BH127" i="9"/>
  <c r="BG127" i="9"/>
  <c r="BF127" i="9"/>
  <c r="T127" i="9"/>
  <c r="R127" i="9"/>
  <c r="P127" i="9"/>
  <c r="BI125" i="9"/>
  <c r="BH125" i="9"/>
  <c r="BG125" i="9"/>
  <c r="BF125" i="9"/>
  <c r="T125" i="9"/>
  <c r="R125" i="9"/>
  <c r="P125" i="9"/>
  <c r="BI124" i="9"/>
  <c r="BH124" i="9"/>
  <c r="BG124" i="9"/>
  <c r="BF124" i="9"/>
  <c r="T124" i="9"/>
  <c r="R124" i="9"/>
  <c r="P124" i="9"/>
  <c r="BI122" i="9"/>
  <c r="BH122" i="9"/>
  <c r="BG122" i="9"/>
  <c r="BF122" i="9"/>
  <c r="T122" i="9"/>
  <c r="R122" i="9"/>
  <c r="P122" i="9"/>
  <c r="BI121" i="9"/>
  <c r="BH121" i="9"/>
  <c r="BG121" i="9"/>
  <c r="BF121" i="9"/>
  <c r="T121" i="9"/>
  <c r="R121" i="9"/>
  <c r="P121" i="9"/>
  <c r="BI119" i="9"/>
  <c r="BH119" i="9"/>
  <c r="BG119" i="9"/>
  <c r="BF119" i="9"/>
  <c r="T119" i="9"/>
  <c r="R119" i="9"/>
  <c r="P119" i="9"/>
  <c r="BI117" i="9"/>
  <c r="BH117" i="9"/>
  <c r="BG117" i="9"/>
  <c r="BF117" i="9"/>
  <c r="T117" i="9"/>
  <c r="R117" i="9"/>
  <c r="P117" i="9"/>
  <c r="BI115" i="9"/>
  <c r="BH115" i="9"/>
  <c r="BG115" i="9"/>
  <c r="BF115" i="9"/>
  <c r="T115" i="9"/>
  <c r="R115" i="9"/>
  <c r="P115" i="9"/>
  <c r="BI114" i="9"/>
  <c r="BH114" i="9"/>
  <c r="BG114" i="9"/>
  <c r="BF114" i="9"/>
  <c r="T114" i="9"/>
  <c r="R114" i="9"/>
  <c r="P114" i="9"/>
  <c r="BI112" i="9"/>
  <c r="BH112" i="9"/>
  <c r="BG112" i="9"/>
  <c r="BF112" i="9"/>
  <c r="T112" i="9"/>
  <c r="R112" i="9"/>
  <c r="P112" i="9"/>
  <c r="BI111" i="9"/>
  <c r="BH111" i="9"/>
  <c r="BG111" i="9"/>
  <c r="BF111" i="9"/>
  <c r="T111" i="9"/>
  <c r="R111" i="9"/>
  <c r="P111" i="9"/>
  <c r="BI109" i="9"/>
  <c r="BH109" i="9"/>
  <c r="BG109" i="9"/>
  <c r="BF109" i="9"/>
  <c r="T109" i="9"/>
  <c r="R109" i="9"/>
  <c r="P109" i="9"/>
  <c r="BI108" i="9"/>
  <c r="BH108" i="9"/>
  <c r="BG108" i="9"/>
  <c r="BF108" i="9"/>
  <c r="T108" i="9"/>
  <c r="R108" i="9"/>
  <c r="P108" i="9"/>
  <c r="BI106" i="9"/>
  <c r="BH106" i="9"/>
  <c r="BG106" i="9"/>
  <c r="BF106" i="9"/>
  <c r="T106" i="9"/>
  <c r="R106" i="9"/>
  <c r="P106" i="9"/>
  <c r="BI105" i="9"/>
  <c r="BH105" i="9"/>
  <c r="BG105" i="9"/>
  <c r="BF105" i="9"/>
  <c r="T105" i="9"/>
  <c r="R105" i="9"/>
  <c r="P105" i="9"/>
  <c r="BI103" i="9"/>
  <c r="BH103" i="9"/>
  <c r="BG103" i="9"/>
  <c r="BF103" i="9"/>
  <c r="T103" i="9"/>
  <c r="R103" i="9"/>
  <c r="P103" i="9"/>
  <c r="BI102" i="9"/>
  <c r="BH102" i="9"/>
  <c r="BG102" i="9"/>
  <c r="BF102" i="9"/>
  <c r="T102" i="9"/>
  <c r="R102" i="9"/>
  <c r="P102" i="9"/>
  <c r="BI100" i="9"/>
  <c r="BH100" i="9"/>
  <c r="BG100" i="9"/>
  <c r="BF100" i="9"/>
  <c r="T100" i="9"/>
  <c r="R100" i="9"/>
  <c r="P100" i="9"/>
  <c r="J94" i="9"/>
  <c r="J93" i="9"/>
  <c r="F93" i="9"/>
  <c r="F91" i="9"/>
  <c r="E89" i="9"/>
  <c r="J63" i="9"/>
  <c r="J62" i="9"/>
  <c r="F62" i="9"/>
  <c r="F60" i="9"/>
  <c r="E58" i="9"/>
  <c r="J22" i="9"/>
  <c r="E22" i="9"/>
  <c r="F63" i="9"/>
  <c r="J21" i="9"/>
  <c r="J16" i="9"/>
  <c r="J91" i="9" s="1"/>
  <c r="E7" i="9"/>
  <c r="E52" i="9"/>
  <c r="J41" i="8"/>
  <c r="J40" i="8"/>
  <c r="AY63" i="1"/>
  <c r="J39" i="8"/>
  <c r="AX63" i="1"/>
  <c r="BI313" i="8"/>
  <c r="BH313" i="8"/>
  <c r="BG313" i="8"/>
  <c r="BF313" i="8"/>
  <c r="T313" i="8"/>
  <c r="T312" i="8" s="1"/>
  <c r="R313" i="8"/>
  <c r="R312" i="8" s="1"/>
  <c r="P313" i="8"/>
  <c r="P312" i="8"/>
  <c r="BI310" i="8"/>
  <c r="BH310" i="8"/>
  <c r="BG310" i="8"/>
  <c r="BF310" i="8"/>
  <c r="T310" i="8"/>
  <c r="R310" i="8"/>
  <c r="P310" i="8"/>
  <c r="BI308" i="8"/>
  <c r="BH308" i="8"/>
  <c r="BG308" i="8"/>
  <c r="BF308" i="8"/>
  <c r="T308" i="8"/>
  <c r="R308" i="8"/>
  <c r="P308" i="8"/>
  <c r="BI306" i="8"/>
  <c r="BH306" i="8"/>
  <c r="BG306" i="8"/>
  <c r="BF306" i="8"/>
  <c r="T306" i="8"/>
  <c r="R306" i="8"/>
  <c r="P306" i="8"/>
  <c r="BI304" i="8"/>
  <c r="BH304" i="8"/>
  <c r="BG304" i="8"/>
  <c r="BF304" i="8"/>
  <c r="T304" i="8"/>
  <c r="R304" i="8"/>
  <c r="P304" i="8"/>
  <c r="BI302" i="8"/>
  <c r="BH302" i="8"/>
  <c r="BG302" i="8"/>
  <c r="BF302" i="8"/>
  <c r="T302" i="8"/>
  <c r="R302" i="8"/>
  <c r="P302" i="8"/>
  <c r="BI300" i="8"/>
  <c r="BH300" i="8"/>
  <c r="BG300" i="8"/>
  <c r="BF300" i="8"/>
  <c r="T300" i="8"/>
  <c r="R300" i="8"/>
  <c r="P300" i="8"/>
  <c r="BI298" i="8"/>
  <c r="BH298" i="8"/>
  <c r="BG298" i="8"/>
  <c r="BF298" i="8"/>
  <c r="T298" i="8"/>
  <c r="R298" i="8"/>
  <c r="P298" i="8"/>
  <c r="BI296" i="8"/>
  <c r="BH296" i="8"/>
  <c r="BG296" i="8"/>
  <c r="BF296" i="8"/>
  <c r="T296" i="8"/>
  <c r="R296" i="8"/>
  <c r="P296" i="8"/>
  <c r="BI294" i="8"/>
  <c r="BH294" i="8"/>
  <c r="BG294" i="8"/>
  <c r="BF294" i="8"/>
  <c r="T294" i="8"/>
  <c r="R294" i="8"/>
  <c r="P294" i="8"/>
  <c r="BI292" i="8"/>
  <c r="BH292" i="8"/>
  <c r="BG292" i="8"/>
  <c r="BF292" i="8"/>
  <c r="T292" i="8"/>
  <c r="R292" i="8"/>
  <c r="P292" i="8"/>
  <c r="BI290" i="8"/>
  <c r="BH290" i="8"/>
  <c r="BG290" i="8"/>
  <c r="BF290" i="8"/>
  <c r="T290" i="8"/>
  <c r="R290" i="8"/>
  <c r="P290" i="8"/>
  <c r="BI288" i="8"/>
  <c r="BH288" i="8"/>
  <c r="BG288" i="8"/>
  <c r="BF288" i="8"/>
  <c r="T288" i="8"/>
  <c r="R288" i="8"/>
  <c r="P288" i="8"/>
  <c r="BI286" i="8"/>
  <c r="BH286" i="8"/>
  <c r="BG286" i="8"/>
  <c r="BF286" i="8"/>
  <c r="T286" i="8"/>
  <c r="R286" i="8"/>
  <c r="P286" i="8"/>
  <c r="BI284" i="8"/>
  <c r="BH284" i="8"/>
  <c r="BG284" i="8"/>
  <c r="BF284" i="8"/>
  <c r="T284" i="8"/>
  <c r="R284" i="8"/>
  <c r="P284" i="8"/>
  <c r="BI282" i="8"/>
  <c r="BH282" i="8"/>
  <c r="BG282" i="8"/>
  <c r="BF282" i="8"/>
  <c r="T282" i="8"/>
  <c r="R282" i="8"/>
  <c r="P282" i="8"/>
  <c r="BI278" i="8"/>
  <c r="BH278" i="8"/>
  <c r="BG278" i="8"/>
  <c r="BF278" i="8"/>
  <c r="T278" i="8"/>
  <c r="R278" i="8"/>
  <c r="P278" i="8"/>
  <c r="BI276" i="8"/>
  <c r="BH276" i="8"/>
  <c r="BG276" i="8"/>
  <c r="BF276" i="8"/>
  <c r="T276" i="8"/>
  <c r="R276" i="8"/>
  <c r="P276" i="8"/>
  <c r="BI274" i="8"/>
  <c r="BH274" i="8"/>
  <c r="BG274" i="8"/>
  <c r="BF274" i="8"/>
  <c r="T274" i="8"/>
  <c r="R274" i="8"/>
  <c r="P274" i="8"/>
  <c r="BI272" i="8"/>
  <c r="BH272" i="8"/>
  <c r="BG272" i="8"/>
  <c r="BF272" i="8"/>
  <c r="T272" i="8"/>
  <c r="R272" i="8"/>
  <c r="P272" i="8"/>
  <c r="BI270" i="8"/>
  <c r="BH270" i="8"/>
  <c r="BG270" i="8"/>
  <c r="BF270" i="8"/>
  <c r="T270" i="8"/>
  <c r="R270" i="8"/>
  <c r="P270" i="8"/>
  <c r="BI269" i="8"/>
  <c r="BH269" i="8"/>
  <c r="BG269" i="8"/>
  <c r="BF269" i="8"/>
  <c r="T269" i="8"/>
  <c r="R269" i="8"/>
  <c r="P269" i="8"/>
  <c r="BI267" i="8"/>
  <c r="BH267" i="8"/>
  <c r="BG267" i="8"/>
  <c r="BF267" i="8"/>
  <c r="T267" i="8"/>
  <c r="R267" i="8"/>
  <c r="P267" i="8"/>
  <c r="BI266" i="8"/>
  <c r="BH266" i="8"/>
  <c r="BG266" i="8"/>
  <c r="BF266" i="8"/>
  <c r="T266" i="8"/>
  <c r="R266" i="8"/>
  <c r="P266" i="8"/>
  <c r="BI264" i="8"/>
  <c r="BH264" i="8"/>
  <c r="BG264" i="8"/>
  <c r="BF264" i="8"/>
  <c r="T264" i="8"/>
  <c r="R264" i="8"/>
  <c r="P264" i="8"/>
  <c r="BI263" i="8"/>
  <c r="BH263" i="8"/>
  <c r="BG263" i="8"/>
  <c r="BF263" i="8"/>
  <c r="T263" i="8"/>
  <c r="R263" i="8"/>
  <c r="P263" i="8"/>
  <c r="BI262" i="8"/>
  <c r="BH262" i="8"/>
  <c r="BG262" i="8"/>
  <c r="BF262" i="8"/>
  <c r="T262" i="8"/>
  <c r="R262" i="8"/>
  <c r="P262" i="8"/>
  <c r="BI261" i="8"/>
  <c r="BH261" i="8"/>
  <c r="BG261" i="8"/>
  <c r="BF261" i="8"/>
  <c r="T261" i="8"/>
  <c r="R261" i="8"/>
  <c r="P261" i="8"/>
  <c r="BI260" i="8"/>
  <c r="BH260" i="8"/>
  <c r="BG260" i="8"/>
  <c r="BF260" i="8"/>
  <c r="T260" i="8"/>
  <c r="R260" i="8"/>
  <c r="P260" i="8"/>
  <c r="BI258" i="8"/>
  <c r="BH258" i="8"/>
  <c r="BG258" i="8"/>
  <c r="BF258" i="8"/>
  <c r="T258" i="8"/>
  <c r="R258" i="8"/>
  <c r="P258" i="8"/>
  <c r="BI255" i="8"/>
  <c r="BH255" i="8"/>
  <c r="BG255" i="8"/>
  <c r="BF255" i="8"/>
  <c r="T255" i="8"/>
  <c r="R255" i="8"/>
  <c r="P255" i="8"/>
  <c r="BI253" i="8"/>
  <c r="BH253" i="8"/>
  <c r="BG253" i="8"/>
  <c r="BF253" i="8"/>
  <c r="T253" i="8"/>
  <c r="R253" i="8"/>
  <c r="P253" i="8"/>
  <c r="BI252" i="8"/>
  <c r="BH252" i="8"/>
  <c r="BG252" i="8"/>
  <c r="BF252" i="8"/>
  <c r="T252" i="8"/>
  <c r="R252" i="8"/>
  <c r="P252" i="8"/>
  <c r="BI251" i="8"/>
  <c r="BH251" i="8"/>
  <c r="BG251" i="8"/>
  <c r="BF251" i="8"/>
  <c r="T251" i="8"/>
  <c r="R251" i="8"/>
  <c r="P251" i="8"/>
  <c r="BI250" i="8"/>
  <c r="BH250" i="8"/>
  <c r="BG250" i="8"/>
  <c r="BF250" i="8"/>
  <c r="T250" i="8"/>
  <c r="R250" i="8"/>
  <c r="P250" i="8"/>
  <c r="BI249" i="8"/>
  <c r="BH249" i="8"/>
  <c r="BG249" i="8"/>
  <c r="BF249" i="8"/>
  <c r="T249" i="8"/>
  <c r="R249" i="8"/>
  <c r="P249" i="8"/>
  <c r="BI248" i="8"/>
  <c r="BH248" i="8"/>
  <c r="BG248" i="8"/>
  <c r="BF248" i="8"/>
  <c r="T248" i="8"/>
  <c r="R248" i="8"/>
  <c r="P248" i="8"/>
  <c r="BI247" i="8"/>
  <c r="BH247" i="8"/>
  <c r="BG247" i="8"/>
  <c r="BF247" i="8"/>
  <c r="T247" i="8"/>
  <c r="R247" i="8"/>
  <c r="P247" i="8"/>
  <c r="BI246" i="8"/>
  <c r="BH246" i="8"/>
  <c r="BG246" i="8"/>
  <c r="BF246" i="8"/>
  <c r="T246" i="8"/>
  <c r="R246" i="8"/>
  <c r="P246" i="8"/>
  <c r="BI244" i="8"/>
  <c r="BH244" i="8"/>
  <c r="BG244" i="8"/>
  <c r="BF244" i="8"/>
  <c r="T244" i="8"/>
  <c r="R244" i="8"/>
  <c r="P244" i="8"/>
  <c r="BI243" i="8"/>
  <c r="BH243" i="8"/>
  <c r="BG243" i="8"/>
  <c r="BF243" i="8"/>
  <c r="T243" i="8"/>
  <c r="R243" i="8"/>
  <c r="P243" i="8"/>
  <c r="BI242" i="8"/>
  <c r="BH242" i="8"/>
  <c r="BG242" i="8"/>
  <c r="BF242" i="8"/>
  <c r="T242" i="8"/>
  <c r="R242" i="8"/>
  <c r="P242" i="8"/>
  <c r="BI241" i="8"/>
  <c r="BH241" i="8"/>
  <c r="BG241" i="8"/>
  <c r="BF241" i="8"/>
  <c r="T241" i="8"/>
  <c r="R241" i="8"/>
  <c r="P241" i="8"/>
  <c r="BI240" i="8"/>
  <c r="BH240" i="8"/>
  <c r="BG240" i="8"/>
  <c r="BF240" i="8"/>
  <c r="T240" i="8"/>
  <c r="R240" i="8"/>
  <c r="P240" i="8"/>
  <c r="BI239" i="8"/>
  <c r="BH239" i="8"/>
  <c r="BG239" i="8"/>
  <c r="BF239" i="8"/>
  <c r="T239" i="8"/>
  <c r="R239" i="8"/>
  <c r="P239" i="8"/>
  <c r="BI238" i="8"/>
  <c r="BH238" i="8"/>
  <c r="BG238" i="8"/>
  <c r="BF238" i="8"/>
  <c r="T238" i="8"/>
  <c r="R238" i="8"/>
  <c r="P238" i="8"/>
  <c r="BI237" i="8"/>
  <c r="BH237" i="8"/>
  <c r="BG237" i="8"/>
  <c r="BF237" i="8"/>
  <c r="T237" i="8"/>
  <c r="R237" i="8"/>
  <c r="P237" i="8"/>
  <c r="BI236" i="8"/>
  <c r="BH236" i="8"/>
  <c r="BG236" i="8"/>
  <c r="BF236" i="8"/>
  <c r="T236" i="8"/>
  <c r="R236" i="8"/>
  <c r="P236" i="8"/>
  <c r="BI234" i="8"/>
  <c r="BH234" i="8"/>
  <c r="BG234" i="8"/>
  <c r="BF234" i="8"/>
  <c r="T234" i="8"/>
  <c r="R234" i="8"/>
  <c r="P234" i="8"/>
  <c r="BI233" i="8"/>
  <c r="BH233" i="8"/>
  <c r="BG233" i="8"/>
  <c r="BF233" i="8"/>
  <c r="T233" i="8"/>
  <c r="R233" i="8"/>
  <c r="P233" i="8"/>
  <c r="BI231" i="8"/>
  <c r="BH231" i="8"/>
  <c r="BG231" i="8"/>
  <c r="BF231" i="8"/>
  <c r="T231" i="8"/>
  <c r="R231" i="8"/>
  <c r="P231" i="8"/>
  <c r="BI230" i="8"/>
  <c r="BH230" i="8"/>
  <c r="BG230" i="8"/>
  <c r="BF230" i="8"/>
  <c r="T230" i="8"/>
  <c r="R230" i="8"/>
  <c r="P230" i="8"/>
  <c r="BI229" i="8"/>
  <c r="BH229" i="8"/>
  <c r="BG229" i="8"/>
  <c r="BF229" i="8"/>
  <c r="T229" i="8"/>
  <c r="R229" i="8"/>
  <c r="P229" i="8"/>
  <c r="BI227" i="8"/>
  <c r="BH227" i="8"/>
  <c r="BG227" i="8"/>
  <c r="BF227" i="8"/>
  <c r="T227" i="8"/>
  <c r="R227" i="8"/>
  <c r="P227" i="8"/>
  <c r="BI226" i="8"/>
  <c r="BH226" i="8"/>
  <c r="BG226" i="8"/>
  <c r="BF226" i="8"/>
  <c r="T226" i="8"/>
  <c r="R226" i="8"/>
  <c r="P226" i="8"/>
  <c r="BI225" i="8"/>
  <c r="BH225" i="8"/>
  <c r="BG225" i="8"/>
  <c r="BF225" i="8"/>
  <c r="T225" i="8"/>
  <c r="R225" i="8"/>
  <c r="P225" i="8"/>
  <c r="BI223" i="8"/>
  <c r="BH223" i="8"/>
  <c r="BG223" i="8"/>
  <c r="BF223" i="8"/>
  <c r="T223" i="8"/>
  <c r="R223" i="8"/>
  <c r="P223" i="8"/>
  <c r="BI222" i="8"/>
  <c r="BH222" i="8"/>
  <c r="BG222" i="8"/>
  <c r="BF222" i="8"/>
  <c r="T222" i="8"/>
  <c r="R222" i="8"/>
  <c r="P222" i="8"/>
  <c r="BI220" i="8"/>
  <c r="BH220" i="8"/>
  <c r="BG220" i="8"/>
  <c r="BF220" i="8"/>
  <c r="T220" i="8"/>
  <c r="R220" i="8"/>
  <c r="P220" i="8"/>
  <c r="BI219" i="8"/>
  <c r="BH219" i="8"/>
  <c r="BG219" i="8"/>
  <c r="BF219" i="8"/>
  <c r="T219" i="8"/>
  <c r="R219" i="8"/>
  <c r="P219" i="8"/>
  <c r="BI217" i="8"/>
  <c r="BH217" i="8"/>
  <c r="BG217" i="8"/>
  <c r="BF217" i="8"/>
  <c r="T217" i="8"/>
  <c r="R217" i="8"/>
  <c r="P217" i="8"/>
  <c r="BI216" i="8"/>
  <c r="BH216" i="8"/>
  <c r="BG216" i="8"/>
  <c r="BF216" i="8"/>
  <c r="T216" i="8"/>
  <c r="R216" i="8"/>
  <c r="P216" i="8"/>
  <c r="BI214" i="8"/>
  <c r="BH214" i="8"/>
  <c r="BG214" i="8"/>
  <c r="BF214" i="8"/>
  <c r="T214" i="8"/>
  <c r="R214" i="8"/>
  <c r="P214" i="8"/>
  <c r="BI213" i="8"/>
  <c r="BH213" i="8"/>
  <c r="BG213" i="8"/>
  <c r="BF213" i="8"/>
  <c r="T213" i="8"/>
  <c r="R213" i="8"/>
  <c r="P213" i="8"/>
  <c r="BI212" i="8"/>
  <c r="BH212" i="8"/>
  <c r="BG212" i="8"/>
  <c r="BF212" i="8"/>
  <c r="T212" i="8"/>
  <c r="R212" i="8"/>
  <c r="P212" i="8"/>
  <c r="BI211" i="8"/>
  <c r="BH211" i="8"/>
  <c r="BG211" i="8"/>
  <c r="BF211" i="8"/>
  <c r="T211" i="8"/>
  <c r="R211" i="8"/>
  <c r="P211" i="8"/>
  <c r="BI210" i="8"/>
  <c r="BH210" i="8"/>
  <c r="BG210" i="8"/>
  <c r="BF210" i="8"/>
  <c r="T210" i="8"/>
  <c r="R210" i="8"/>
  <c r="P210" i="8"/>
  <c r="BI208" i="8"/>
  <c r="BH208" i="8"/>
  <c r="BG208" i="8"/>
  <c r="BF208" i="8"/>
  <c r="T208" i="8"/>
  <c r="R208" i="8"/>
  <c r="P208" i="8"/>
  <c r="BI207" i="8"/>
  <c r="BH207" i="8"/>
  <c r="BG207" i="8"/>
  <c r="BF207" i="8"/>
  <c r="T207" i="8"/>
  <c r="R207" i="8"/>
  <c r="P207" i="8"/>
  <c r="BI206" i="8"/>
  <c r="BH206" i="8"/>
  <c r="BG206" i="8"/>
  <c r="BF206" i="8"/>
  <c r="T206" i="8"/>
  <c r="R206" i="8"/>
  <c r="P206" i="8"/>
  <c r="BI205" i="8"/>
  <c r="BH205" i="8"/>
  <c r="BG205" i="8"/>
  <c r="BF205" i="8"/>
  <c r="T205" i="8"/>
  <c r="R205" i="8"/>
  <c r="P205" i="8"/>
  <c r="BI203" i="8"/>
  <c r="BH203" i="8"/>
  <c r="BG203" i="8"/>
  <c r="BF203" i="8"/>
  <c r="T203" i="8"/>
  <c r="R203" i="8"/>
  <c r="P203" i="8"/>
  <c r="BI202" i="8"/>
  <c r="BH202" i="8"/>
  <c r="BG202" i="8"/>
  <c r="BF202" i="8"/>
  <c r="T202" i="8"/>
  <c r="R202" i="8"/>
  <c r="P202" i="8"/>
  <c r="BI201" i="8"/>
  <c r="BH201" i="8"/>
  <c r="BG201" i="8"/>
  <c r="BF201" i="8"/>
  <c r="T201" i="8"/>
  <c r="R201" i="8"/>
  <c r="P201" i="8"/>
  <c r="BI200" i="8"/>
  <c r="BH200" i="8"/>
  <c r="BG200" i="8"/>
  <c r="BF200" i="8"/>
  <c r="T200" i="8"/>
  <c r="R200" i="8"/>
  <c r="P200" i="8"/>
  <c r="BI198" i="8"/>
  <c r="BH198" i="8"/>
  <c r="BG198" i="8"/>
  <c r="BF198" i="8"/>
  <c r="T198" i="8"/>
  <c r="R198" i="8"/>
  <c r="P198" i="8"/>
  <c r="BI197" i="8"/>
  <c r="BH197" i="8"/>
  <c r="BG197" i="8"/>
  <c r="BF197" i="8"/>
  <c r="T197" i="8"/>
  <c r="R197" i="8"/>
  <c r="P197" i="8"/>
  <c r="BI196" i="8"/>
  <c r="BH196" i="8"/>
  <c r="BG196" i="8"/>
  <c r="BF196" i="8"/>
  <c r="T196" i="8"/>
  <c r="R196" i="8"/>
  <c r="P196" i="8"/>
  <c r="BI195" i="8"/>
  <c r="BH195" i="8"/>
  <c r="BG195" i="8"/>
  <c r="BF195" i="8"/>
  <c r="T195" i="8"/>
  <c r="R195" i="8"/>
  <c r="P195" i="8"/>
  <c r="BI193" i="8"/>
  <c r="BH193" i="8"/>
  <c r="BG193" i="8"/>
  <c r="BF193" i="8"/>
  <c r="T193" i="8"/>
  <c r="R193" i="8"/>
  <c r="P193" i="8"/>
  <c r="BI192" i="8"/>
  <c r="BH192" i="8"/>
  <c r="BG192" i="8"/>
  <c r="BF192" i="8"/>
  <c r="T192" i="8"/>
  <c r="R192" i="8"/>
  <c r="P192" i="8"/>
  <c r="BI190" i="8"/>
  <c r="BH190" i="8"/>
  <c r="BG190" i="8"/>
  <c r="BF190" i="8"/>
  <c r="T190" i="8"/>
  <c r="R190" i="8"/>
  <c r="P190" i="8"/>
  <c r="BI189" i="8"/>
  <c r="BH189" i="8"/>
  <c r="BG189" i="8"/>
  <c r="BF189" i="8"/>
  <c r="T189" i="8"/>
  <c r="R189" i="8"/>
  <c r="P189" i="8"/>
  <c r="BI187" i="8"/>
  <c r="BH187" i="8"/>
  <c r="BG187" i="8"/>
  <c r="BF187" i="8"/>
  <c r="T187" i="8"/>
  <c r="R187" i="8"/>
  <c r="P187" i="8"/>
  <c r="BI186" i="8"/>
  <c r="BH186" i="8"/>
  <c r="BG186" i="8"/>
  <c r="BF186" i="8"/>
  <c r="T186" i="8"/>
  <c r="R186" i="8"/>
  <c r="P186" i="8"/>
  <c r="BI184" i="8"/>
  <c r="BH184" i="8"/>
  <c r="BG184" i="8"/>
  <c r="BF184" i="8"/>
  <c r="T184" i="8"/>
  <c r="R184" i="8"/>
  <c r="P184" i="8"/>
  <c r="BI183" i="8"/>
  <c r="BH183" i="8"/>
  <c r="BG183" i="8"/>
  <c r="BF183" i="8"/>
  <c r="T183" i="8"/>
  <c r="R183" i="8"/>
  <c r="P183" i="8"/>
  <c r="BI181" i="8"/>
  <c r="BH181" i="8"/>
  <c r="BG181" i="8"/>
  <c r="BF181" i="8"/>
  <c r="T181" i="8"/>
  <c r="R181" i="8"/>
  <c r="P181" i="8"/>
  <c r="BI180" i="8"/>
  <c r="BH180" i="8"/>
  <c r="BG180" i="8"/>
  <c r="BF180" i="8"/>
  <c r="T180" i="8"/>
  <c r="R180" i="8"/>
  <c r="P180" i="8"/>
  <c r="BI178" i="8"/>
  <c r="BH178" i="8"/>
  <c r="BG178" i="8"/>
  <c r="BF178" i="8"/>
  <c r="T178" i="8"/>
  <c r="R178" i="8"/>
  <c r="P178" i="8"/>
  <c r="BI177" i="8"/>
  <c r="BH177" i="8"/>
  <c r="BG177" i="8"/>
  <c r="BF177" i="8"/>
  <c r="T177" i="8"/>
  <c r="R177" i="8"/>
  <c r="P177" i="8"/>
  <c r="BI176" i="8"/>
  <c r="BH176" i="8"/>
  <c r="BG176" i="8"/>
  <c r="BF176" i="8"/>
  <c r="T176" i="8"/>
  <c r="R176" i="8"/>
  <c r="P176" i="8"/>
  <c r="BI175" i="8"/>
  <c r="BH175" i="8"/>
  <c r="BG175" i="8"/>
  <c r="BF175" i="8"/>
  <c r="T175" i="8"/>
  <c r="R175" i="8"/>
  <c r="P175" i="8"/>
  <c r="BI173" i="8"/>
  <c r="BH173" i="8"/>
  <c r="BG173" i="8"/>
  <c r="BF173" i="8"/>
  <c r="T173" i="8"/>
  <c r="R173" i="8"/>
  <c r="P173" i="8"/>
  <c r="BI172" i="8"/>
  <c r="BH172" i="8"/>
  <c r="BG172" i="8"/>
  <c r="BF172" i="8"/>
  <c r="T172" i="8"/>
  <c r="R172" i="8"/>
  <c r="P172" i="8"/>
  <c r="BI171" i="8"/>
  <c r="BH171" i="8"/>
  <c r="BG171" i="8"/>
  <c r="BF171" i="8"/>
  <c r="T171" i="8"/>
  <c r="R171" i="8"/>
  <c r="P171" i="8"/>
  <c r="BI169" i="8"/>
  <c r="BH169" i="8"/>
  <c r="BG169" i="8"/>
  <c r="BF169" i="8"/>
  <c r="T169" i="8"/>
  <c r="R169" i="8"/>
  <c r="P169" i="8"/>
  <c r="BI168" i="8"/>
  <c r="BH168" i="8"/>
  <c r="BG168" i="8"/>
  <c r="BF168" i="8"/>
  <c r="T168" i="8"/>
  <c r="R168" i="8"/>
  <c r="P168" i="8"/>
  <c r="BI166" i="8"/>
  <c r="BH166" i="8"/>
  <c r="BG166" i="8"/>
  <c r="BF166" i="8"/>
  <c r="T166" i="8"/>
  <c r="R166" i="8"/>
  <c r="P166" i="8"/>
  <c r="BI165" i="8"/>
  <c r="BH165" i="8"/>
  <c r="BG165" i="8"/>
  <c r="BF165" i="8"/>
  <c r="T165" i="8"/>
  <c r="R165" i="8"/>
  <c r="P165" i="8"/>
  <c r="BI163" i="8"/>
  <c r="BH163" i="8"/>
  <c r="BG163" i="8"/>
  <c r="BF163" i="8"/>
  <c r="T163" i="8"/>
  <c r="R163" i="8"/>
  <c r="P163" i="8"/>
  <c r="BI162" i="8"/>
  <c r="BH162" i="8"/>
  <c r="BG162" i="8"/>
  <c r="BF162" i="8"/>
  <c r="T162" i="8"/>
  <c r="R162" i="8"/>
  <c r="P162" i="8"/>
  <c r="BI160" i="8"/>
  <c r="BH160" i="8"/>
  <c r="BG160" i="8"/>
  <c r="BF160" i="8"/>
  <c r="T160" i="8"/>
  <c r="R160" i="8"/>
  <c r="P160" i="8"/>
  <c r="BI159" i="8"/>
  <c r="BH159" i="8"/>
  <c r="BG159" i="8"/>
  <c r="BF159" i="8"/>
  <c r="T159" i="8"/>
  <c r="R159" i="8"/>
  <c r="P159" i="8"/>
  <c r="BI157" i="8"/>
  <c r="BH157" i="8"/>
  <c r="BG157" i="8"/>
  <c r="BF157" i="8"/>
  <c r="T157" i="8"/>
  <c r="R157" i="8"/>
  <c r="P157" i="8"/>
  <c r="BI156" i="8"/>
  <c r="BH156" i="8"/>
  <c r="BG156" i="8"/>
  <c r="BF156" i="8"/>
  <c r="T156" i="8"/>
  <c r="R156" i="8"/>
  <c r="P156" i="8"/>
  <c r="BI154" i="8"/>
  <c r="BH154" i="8"/>
  <c r="BG154" i="8"/>
  <c r="BF154" i="8"/>
  <c r="T154" i="8"/>
  <c r="R154" i="8"/>
  <c r="P154" i="8"/>
  <c r="BI153" i="8"/>
  <c r="BH153" i="8"/>
  <c r="BG153" i="8"/>
  <c r="BF153" i="8"/>
  <c r="T153" i="8"/>
  <c r="R153" i="8"/>
  <c r="P153" i="8"/>
  <c r="BI151" i="8"/>
  <c r="BH151" i="8"/>
  <c r="BG151" i="8"/>
  <c r="BF151" i="8"/>
  <c r="T151" i="8"/>
  <c r="R151" i="8"/>
  <c r="P151" i="8"/>
  <c r="BI150" i="8"/>
  <c r="BH150" i="8"/>
  <c r="BG150" i="8"/>
  <c r="BF150" i="8"/>
  <c r="T150" i="8"/>
  <c r="R150" i="8"/>
  <c r="P150" i="8"/>
  <c r="BI149" i="8"/>
  <c r="BH149" i="8"/>
  <c r="BG149" i="8"/>
  <c r="BF149" i="8"/>
  <c r="T149" i="8"/>
  <c r="R149" i="8"/>
  <c r="P149" i="8"/>
  <c r="BI147" i="8"/>
  <c r="BH147" i="8"/>
  <c r="BG147" i="8"/>
  <c r="BF147" i="8"/>
  <c r="T147" i="8"/>
  <c r="R147" i="8"/>
  <c r="P147" i="8"/>
  <c r="BI146" i="8"/>
  <c r="BH146" i="8"/>
  <c r="BG146" i="8"/>
  <c r="BF146" i="8"/>
  <c r="T146" i="8"/>
  <c r="R146" i="8"/>
  <c r="P146" i="8"/>
  <c r="BI144" i="8"/>
  <c r="BH144" i="8"/>
  <c r="BG144" i="8"/>
  <c r="BF144" i="8"/>
  <c r="T144" i="8"/>
  <c r="R144" i="8"/>
  <c r="P144" i="8"/>
  <c r="BI143" i="8"/>
  <c r="BH143" i="8"/>
  <c r="BG143" i="8"/>
  <c r="BF143" i="8"/>
  <c r="T143" i="8"/>
  <c r="R143" i="8"/>
  <c r="P143" i="8"/>
  <c r="BI141" i="8"/>
  <c r="BH141" i="8"/>
  <c r="BG141" i="8"/>
  <c r="BF141" i="8"/>
  <c r="T141" i="8"/>
  <c r="R141" i="8"/>
  <c r="P141" i="8"/>
  <c r="BI140" i="8"/>
  <c r="BH140" i="8"/>
  <c r="BG140" i="8"/>
  <c r="BF140" i="8"/>
  <c r="T140" i="8"/>
  <c r="R140" i="8"/>
  <c r="P140" i="8"/>
  <c r="BI138" i="8"/>
  <c r="BH138" i="8"/>
  <c r="BG138" i="8"/>
  <c r="BF138" i="8"/>
  <c r="T138" i="8"/>
  <c r="R138" i="8"/>
  <c r="P138" i="8"/>
  <c r="BI137" i="8"/>
  <c r="BH137" i="8"/>
  <c r="BG137" i="8"/>
  <c r="BF137" i="8"/>
  <c r="T137" i="8"/>
  <c r="R137" i="8"/>
  <c r="P137" i="8"/>
  <c r="BI135" i="8"/>
  <c r="BH135" i="8"/>
  <c r="BG135" i="8"/>
  <c r="BF135" i="8"/>
  <c r="T135" i="8"/>
  <c r="R135" i="8"/>
  <c r="P135" i="8"/>
  <c r="BI134" i="8"/>
  <c r="BH134" i="8"/>
  <c r="BG134" i="8"/>
  <c r="BF134" i="8"/>
  <c r="T134" i="8"/>
  <c r="R134" i="8"/>
  <c r="P134" i="8"/>
  <c r="BI132" i="8"/>
  <c r="BH132" i="8"/>
  <c r="BG132" i="8"/>
  <c r="BF132" i="8"/>
  <c r="T132" i="8"/>
  <c r="R132" i="8"/>
  <c r="P132" i="8"/>
  <c r="BI131" i="8"/>
  <c r="BH131" i="8"/>
  <c r="BG131" i="8"/>
  <c r="BF131" i="8"/>
  <c r="T131" i="8"/>
  <c r="R131" i="8"/>
  <c r="P131" i="8"/>
  <c r="BI129" i="8"/>
  <c r="BH129" i="8"/>
  <c r="BG129" i="8"/>
  <c r="BF129" i="8"/>
  <c r="T129" i="8"/>
  <c r="R129" i="8"/>
  <c r="P129" i="8"/>
  <c r="BI128" i="8"/>
  <c r="BH128" i="8"/>
  <c r="BG128" i="8"/>
  <c r="BF128" i="8"/>
  <c r="T128" i="8"/>
  <c r="R128" i="8"/>
  <c r="P128" i="8"/>
  <c r="BI126" i="8"/>
  <c r="BH126" i="8"/>
  <c r="BG126" i="8"/>
  <c r="BF126" i="8"/>
  <c r="T126" i="8"/>
  <c r="R126" i="8"/>
  <c r="P126" i="8"/>
  <c r="BI125" i="8"/>
  <c r="BH125" i="8"/>
  <c r="BG125" i="8"/>
  <c r="BF125" i="8"/>
  <c r="T125" i="8"/>
  <c r="R125" i="8"/>
  <c r="P125" i="8"/>
  <c r="BI123" i="8"/>
  <c r="BH123" i="8"/>
  <c r="BG123" i="8"/>
  <c r="BF123" i="8"/>
  <c r="T123" i="8"/>
  <c r="R123" i="8"/>
  <c r="P123" i="8"/>
  <c r="BI122" i="8"/>
  <c r="BH122" i="8"/>
  <c r="BG122" i="8"/>
  <c r="BF122" i="8"/>
  <c r="T122" i="8"/>
  <c r="R122" i="8"/>
  <c r="P122" i="8"/>
  <c r="BI120" i="8"/>
  <c r="BH120" i="8"/>
  <c r="BG120" i="8"/>
  <c r="BF120" i="8"/>
  <c r="T120" i="8"/>
  <c r="R120" i="8"/>
  <c r="P120" i="8"/>
  <c r="BI119" i="8"/>
  <c r="BH119" i="8"/>
  <c r="BG119" i="8"/>
  <c r="BF119" i="8"/>
  <c r="T119" i="8"/>
  <c r="R119" i="8"/>
  <c r="P119" i="8"/>
  <c r="BI117" i="8"/>
  <c r="BH117" i="8"/>
  <c r="BG117" i="8"/>
  <c r="BF117" i="8"/>
  <c r="T117" i="8"/>
  <c r="R117" i="8"/>
  <c r="P117" i="8"/>
  <c r="BI116" i="8"/>
  <c r="BH116" i="8"/>
  <c r="BG116" i="8"/>
  <c r="BF116" i="8"/>
  <c r="T116" i="8"/>
  <c r="R116" i="8"/>
  <c r="P116" i="8"/>
  <c r="BI114" i="8"/>
  <c r="BH114" i="8"/>
  <c r="BG114" i="8"/>
  <c r="BF114" i="8"/>
  <c r="T114" i="8"/>
  <c r="R114" i="8"/>
  <c r="P114" i="8"/>
  <c r="BI113" i="8"/>
  <c r="BH113" i="8"/>
  <c r="BG113" i="8"/>
  <c r="BF113" i="8"/>
  <c r="T113" i="8"/>
  <c r="R113" i="8"/>
  <c r="P113" i="8"/>
  <c r="BI111" i="8"/>
  <c r="BH111" i="8"/>
  <c r="BG111" i="8"/>
  <c r="BF111" i="8"/>
  <c r="T111" i="8"/>
  <c r="R111" i="8"/>
  <c r="P111" i="8"/>
  <c r="BI110" i="8"/>
  <c r="BH110" i="8"/>
  <c r="BG110" i="8"/>
  <c r="BF110" i="8"/>
  <c r="T110" i="8"/>
  <c r="R110" i="8"/>
  <c r="P110" i="8"/>
  <c r="BI108" i="8"/>
  <c r="BH108" i="8"/>
  <c r="BG108" i="8"/>
  <c r="BF108" i="8"/>
  <c r="T108" i="8"/>
  <c r="R108" i="8"/>
  <c r="P108" i="8"/>
  <c r="BI107" i="8"/>
  <c r="BH107" i="8"/>
  <c r="BG107" i="8"/>
  <c r="BF107" i="8"/>
  <c r="T107" i="8"/>
  <c r="R107" i="8"/>
  <c r="P107" i="8"/>
  <c r="BI105" i="8"/>
  <c r="BH105" i="8"/>
  <c r="BG105" i="8"/>
  <c r="BF105" i="8"/>
  <c r="T105" i="8"/>
  <c r="R105" i="8"/>
  <c r="P105" i="8"/>
  <c r="BI103" i="8"/>
  <c r="BH103" i="8"/>
  <c r="BG103" i="8"/>
  <c r="BF103" i="8"/>
  <c r="T103" i="8"/>
  <c r="R103" i="8"/>
  <c r="P103" i="8"/>
  <c r="BI101" i="8"/>
  <c r="BH101" i="8"/>
  <c r="BG101" i="8"/>
  <c r="BF101" i="8"/>
  <c r="T101" i="8"/>
  <c r="R101" i="8"/>
  <c r="P101" i="8"/>
  <c r="J95" i="8"/>
  <c r="J94" i="8"/>
  <c r="F94" i="8"/>
  <c r="F92" i="8"/>
  <c r="E90" i="8"/>
  <c r="J63" i="8"/>
  <c r="J62" i="8"/>
  <c r="F62" i="8"/>
  <c r="F60" i="8"/>
  <c r="E58" i="8"/>
  <c r="J22" i="8"/>
  <c r="E22" i="8"/>
  <c r="F95" i="8"/>
  <c r="J21" i="8"/>
  <c r="J16" i="8"/>
  <c r="J60" i="8" s="1"/>
  <c r="E7" i="8"/>
  <c r="E84" i="8"/>
  <c r="J41" i="7"/>
  <c r="J40" i="7"/>
  <c r="AY62" i="1"/>
  <c r="J39" i="7"/>
  <c r="AX62" i="1"/>
  <c r="BI133" i="7"/>
  <c r="BH133" i="7"/>
  <c r="BG133" i="7"/>
  <c r="BF133" i="7"/>
  <c r="T133" i="7"/>
  <c r="T132" i="7" s="1"/>
  <c r="R133" i="7"/>
  <c r="R132" i="7" s="1"/>
  <c r="P133" i="7"/>
  <c r="P132" i="7"/>
  <c r="BI130" i="7"/>
  <c r="BH130" i="7"/>
  <c r="BG130" i="7"/>
  <c r="BF130" i="7"/>
  <c r="T130" i="7"/>
  <c r="R130" i="7"/>
  <c r="P130" i="7"/>
  <c r="BI129" i="7"/>
  <c r="BH129" i="7"/>
  <c r="BG129" i="7"/>
  <c r="BF129" i="7"/>
  <c r="T129" i="7"/>
  <c r="R129" i="7"/>
  <c r="P129" i="7"/>
  <c r="BI127" i="7"/>
  <c r="BH127" i="7"/>
  <c r="BG127" i="7"/>
  <c r="BF127" i="7"/>
  <c r="T127" i="7"/>
  <c r="R127" i="7"/>
  <c r="P127" i="7"/>
  <c r="BI126" i="7"/>
  <c r="BH126" i="7"/>
  <c r="BG126" i="7"/>
  <c r="BF126" i="7"/>
  <c r="T126" i="7"/>
  <c r="R126" i="7"/>
  <c r="P126" i="7"/>
  <c r="BI125" i="7"/>
  <c r="BH125" i="7"/>
  <c r="BG125" i="7"/>
  <c r="BF125" i="7"/>
  <c r="T125" i="7"/>
  <c r="R125" i="7"/>
  <c r="P125" i="7"/>
  <c r="BI123" i="7"/>
  <c r="BH123" i="7"/>
  <c r="BG123" i="7"/>
  <c r="BF123" i="7"/>
  <c r="T123" i="7"/>
  <c r="R123" i="7"/>
  <c r="P123" i="7"/>
  <c r="BI122" i="7"/>
  <c r="BH122" i="7"/>
  <c r="BG122" i="7"/>
  <c r="BF122" i="7"/>
  <c r="T122" i="7"/>
  <c r="R122" i="7"/>
  <c r="P122" i="7"/>
  <c r="BI121" i="7"/>
  <c r="BH121" i="7"/>
  <c r="BG121" i="7"/>
  <c r="BF121" i="7"/>
  <c r="T121" i="7"/>
  <c r="R121" i="7"/>
  <c r="P121" i="7"/>
  <c r="BI119" i="7"/>
  <c r="BH119" i="7"/>
  <c r="BG119" i="7"/>
  <c r="BF119" i="7"/>
  <c r="T119" i="7"/>
  <c r="R119" i="7"/>
  <c r="P119" i="7"/>
  <c r="BI118" i="7"/>
  <c r="BH118" i="7"/>
  <c r="BG118" i="7"/>
  <c r="BF118" i="7"/>
  <c r="T118" i="7"/>
  <c r="R118" i="7"/>
  <c r="P118" i="7"/>
  <c r="BI117" i="7"/>
  <c r="BH117" i="7"/>
  <c r="BG117" i="7"/>
  <c r="BF117" i="7"/>
  <c r="T117" i="7"/>
  <c r="R117" i="7"/>
  <c r="P117" i="7"/>
  <c r="BI116" i="7"/>
  <c r="BH116" i="7"/>
  <c r="BG116" i="7"/>
  <c r="BF116" i="7"/>
  <c r="T116" i="7"/>
  <c r="R116" i="7"/>
  <c r="P116" i="7"/>
  <c r="BI115" i="7"/>
  <c r="BH115" i="7"/>
  <c r="BG115" i="7"/>
  <c r="BF115" i="7"/>
  <c r="T115" i="7"/>
  <c r="R115" i="7"/>
  <c r="P115" i="7"/>
  <c r="BI113" i="7"/>
  <c r="BH113" i="7"/>
  <c r="BG113" i="7"/>
  <c r="BF113" i="7"/>
  <c r="T113" i="7"/>
  <c r="R113" i="7"/>
  <c r="P113" i="7"/>
  <c r="BI112" i="7"/>
  <c r="BH112" i="7"/>
  <c r="BG112" i="7"/>
  <c r="BF112" i="7"/>
  <c r="T112" i="7"/>
  <c r="R112" i="7"/>
  <c r="P112" i="7"/>
  <c r="BI111" i="7"/>
  <c r="BH111" i="7"/>
  <c r="BG111" i="7"/>
  <c r="BF111" i="7"/>
  <c r="T111" i="7"/>
  <c r="R111" i="7"/>
  <c r="P111" i="7"/>
  <c r="BI110" i="7"/>
  <c r="BH110" i="7"/>
  <c r="BG110" i="7"/>
  <c r="BF110" i="7"/>
  <c r="T110" i="7"/>
  <c r="R110" i="7"/>
  <c r="P110" i="7"/>
  <c r="BI109" i="7"/>
  <c r="BH109" i="7"/>
  <c r="BG109" i="7"/>
  <c r="BF109" i="7"/>
  <c r="T109" i="7"/>
  <c r="R109" i="7"/>
  <c r="P109" i="7"/>
  <c r="BI107" i="7"/>
  <c r="BH107" i="7"/>
  <c r="BG107" i="7"/>
  <c r="BF107" i="7"/>
  <c r="T107" i="7"/>
  <c r="R107" i="7"/>
  <c r="P107" i="7"/>
  <c r="BI106" i="7"/>
  <c r="BH106" i="7"/>
  <c r="BG106" i="7"/>
  <c r="BF106" i="7"/>
  <c r="T106" i="7"/>
  <c r="R106" i="7"/>
  <c r="P106" i="7"/>
  <c r="BI104" i="7"/>
  <c r="BH104" i="7"/>
  <c r="BG104" i="7"/>
  <c r="BF104" i="7"/>
  <c r="T104" i="7"/>
  <c r="R104" i="7"/>
  <c r="P104" i="7"/>
  <c r="BI103" i="7"/>
  <c r="BH103" i="7"/>
  <c r="BG103" i="7"/>
  <c r="BF103" i="7"/>
  <c r="T103" i="7"/>
  <c r="R103" i="7"/>
  <c r="P103" i="7"/>
  <c r="BI101" i="7"/>
  <c r="BH101" i="7"/>
  <c r="BG101" i="7"/>
  <c r="BF101" i="7"/>
  <c r="T101" i="7"/>
  <c r="R101" i="7"/>
  <c r="P101" i="7"/>
  <c r="BI100" i="7"/>
  <c r="BH100" i="7"/>
  <c r="BG100" i="7"/>
  <c r="BF100" i="7"/>
  <c r="T100" i="7"/>
  <c r="R100" i="7"/>
  <c r="P100" i="7"/>
  <c r="BI99" i="7"/>
  <c r="BH99" i="7"/>
  <c r="BG99" i="7"/>
  <c r="BF99" i="7"/>
  <c r="T99" i="7"/>
  <c r="R99" i="7"/>
  <c r="P99" i="7"/>
  <c r="BI97" i="7"/>
  <c r="BH97" i="7"/>
  <c r="BG97" i="7"/>
  <c r="BF97" i="7"/>
  <c r="T97" i="7"/>
  <c r="R97" i="7"/>
  <c r="P97" i="7"/>
  <c r="J91" i="7"/>
  <c r="J90" i="7"/>
  <c r="F90" i="7"/>
  <c r="F88" i="7"/>
  <c r="E86" i="7"/>
  <c r="J63" i="7"/>
  <c r="J62" i="7"/>
  <c r="F62" i="7"/>
  <c r="F60" i="7"/>
  <c r="E58" i="7"/>
  <c r="J22" i="7"/>
  <c r="E22" i="7"/>
  <c r="F91" i="7"/>
  <c r="J21" i="7"/>
  <c r="J16" i="7"/>
  <c r="J88" i="7"/>
  <c r="E7" i="7"/>
  <c r="E52" i="7" s="1"/>
  <c r="J41" i="6"/>
  <c r="J40" i="6"/>
  <c r="AY61" i="1" s="1"/>
  <c r="J39" i="6"/>
  <c r="AX61" i="1" s="1"/>
  <c r="BI246" i="6"/>
  <c r="BH246" i="6"/>
  <c r="BG246" i="6"/>
  <c r="BF246" i="6"/>
  <c r="T246" i="6"/>
  <c r="T245" i="6" s="1"/>
  <c r="R246" i="6"/>
  <c r="R245" i="6"/>
  <c r="P246" i="6"/>
  <c r="P245" i="6" s="1"/>
  <c r="BI244" i="6"/>
  <c r="BH244" i="6"/>
  <c r="BG244" i="6"/>
  <c r="BF244" i="6"/>
  <c r="T244" i="6"/>
  <c r="R244" i="6"/>
  <c r="P244" i="6"/>
  <c r="BI242" i="6"/>
  <c r="BH242" i="6"/>
  <c r="BG242" i="6"/>
  <c r="BF242" i="6"/>
  <c r="T242" i="6"/>
  <c r="R242" i="6"/>
  <c r="P242" i="6"/>
  <c r="BI240" i="6"/>
  <c r="BH240" i="6"/>
  <c r="BG240" i="6"/>
  <c r="BF240" i="6"/>
  <c r="T240" i="6"/>
  <c r="R240" i="6"/>
  <c r="P240" i="6"/>
  <c r="BI238" i="6"/>
  <c r="BH238" i="6"/>
  <c r="BG238" i="6"/>
  <c r="BF238" i="6"/>
  <c r="T238" i="6"/>
  <c r="R238" i="6"/>
  <c r="P238" i="6"/>
  <c r="BI237" i="6"/>
  <c r="BH237" i="6"/>
  <c r="BG237" i="6"/>
  <c r="BF237" i="6"/>
  <c r="T237" i="6"/>
  <c r="R237" i="6"/>
  <c r="P237" i="6"/>
  <c r="BI235" i="6"/>
  <c r="BH235" i="6"/>
  <c r="BG235" i="6"/>
  <c r="BF235" i="6"/>
  <c r="T235" i="6"/>
  <c r="R235" i="6"/>
  <c r="P235" i="6"/>
  <c r="BI234" i="6"/>
  <c r="BH234" i="6"/>
  <c r="BG234" i="6"/>
  <c r="BF234" i="6"/>
  <c r="T234" i="6"/>
  <c r="R234" i="6"/>
  <c r="P234" i="6"/>
  <c r="BI232" i="6"/>
  <c r="BH232" i="6"/>
  <c r="BG232" i="6"/>
  <c r="BF232" i="6"/>
  <c r="T232" i="6"/>
  <c r="R232" i="6"/>
  <c r="P232" i="6"/>
  <c r="BI229" i="6"/>
  <c r="BH229" i="6"/>
  <c r="BG229" i="6"/>
  <c r="BF229" i="6"/>
  <c r="T229" i="6"/>
  <c r="R229" i="6"/>
  <c r="P229" i="6"/>
  <c r="BI227" i="6"/>
  <c r="BH227" i="6"/>
  <c r="BG227" i="6"/>
  <c r="BF227" i="6"/>
  <c r="T227" i="6"/>
  <c r="R227" i="6"/>
  <c r="P227" i="6"/>
  <c r="BI226" i="6"/>
  <c r="BH226" i="6"/>
  <c r="BG226" i="6"/>
  <c r="BF226" i="6"/>
  <c r="T226" i="6"/>
  <c r="R226" i="6"/>
  <c r="P226" i="6"/>
  <c r="BI224" i="6"/>
  <c r="BH224" i="6"/>
  <c r="BG224" i="6"/>
  <c r="BF224" i="6"/>
  <c r="T224" i="6"/>
  <c r="R224" i="6"/>
  <c r="P224" i="6"/>
  <c r="BI223" i="6"/>
  <c r="BH223" i="6"/>
  <c r="BG223" i="6"/>
  <c r="BF223" i="6"/>
  <c r="T223" i="6"/>
  <c r="R223" i="6"/>
  <c r="P223" i="6"/>
  <c r="BI221" i="6"/>
  <c r="BH221" i="6"/>
  <c r="BG221" i="6"/>
  <c r="BF221" i="6"/>
  <c r="T221" i="6"/>
  <c r="R221" i="6"/>
  <c r="P221" i="6"/>
  <c r="BI220" i="6"/>
  <c r="BH220" i="6"/>
  <c r="BG220" i="6"/>
  <c r="BF220" i="6"/>
  <c r="T220" i="6"/>
  <c r="R220" i="6"/>
  <c r="P220" i="6"/>
  <c r="BI218" i="6"/>
  <c r="BH218" i="6"/>
  <c r="BG218" i="6"/>
  <c r="BF218" i="6"/>
  <c r="T218" i="6"/>
  <c r="R218" i="6"/>
  <c r="P218" i="6"/>
  <c r="BI217" i="6"/>
  <c r="BH217" i="6"/>
  <c r="BG217" i="6"/>
  <c r="BF217" i="6"/>
  <c r="T217" i="6"/>
  <c r="R217" i="6"/>
  <c r="P217" i="6"/>
  <c r="BI215" i="6"/>
  <c r="BH215" i="6"/>
  <c r="BG215" i="6"/>
  <c r="BF215" i="6"/>
  <c r="T215" i="6"/>
  <c r="R215" i="6"/>
  <c r="P215" i="6"/>
  <c r="BI214" i="6"/>
  <c r="BH214" i="6"/>
  <c r="BG214" i="6"/>
  <c r="BF214" i="6"/>
  <c r="T214" i="6"/>
  <c r="R214" i="6"/>
  <c r="P214" i="6"/>
  <c r="BI212" i="6"/>
  <c r="BH212" i="6"/>
  <c r="BG212" i="6"/>
  <c r="BF212" i="6"/>
  <c r="T212" i="6"/>
  <c r="R212" i="6"/>
  <c r="P212" i="6"/>
  <c r="BI211" i="6"/>
  <c r="BH211" i="6"/>
  <c r="BG211" i="6"/>
  <c r="BF211" i="6"/>
  <c r="T211" i="6"/>
  <c r="R211" i="6"/>
  <c r="P211" i="6"/>
  <c r="BI209" i="6"/>
  <c r="BH209" i="6"/>
  <c r="BG209" i="6"/>
  <c r="BF209" i="6"/>
  <c r="T209" i="6"/>
  <c r="R209" i="6"/>
  <c r="P209" i="6"/>
  <c r="BI208" i="6"/>
  <c r="BH208" i="6"/>
  <c r="BG208" i="6"/>
  <c r="BF208" i="6"/>
  <c r="T208" i="6"/>
  <c r="R208" i="6"/>
  <c r="P208" i="6"/>
  <c r="BI206" i="6"/>
  <c r="BH206" i="6"/>
  <c r="BG206" i="6"/>
  <c r="BF206" i="6"/>
  <c r="T206" i="6"/>
  <c r="R206" i="6"/>
  <c r="P206" i="6"/>
  <c r="BI205" i="6"/>
  <c r="BH205" i="6"/>
  <c r="BG205" i="6"/>
  <c r="BF205" i="6"/>
  <c r="T205" i="6"/>
  <c r="R205" i="6"/>
  <c r="P205" i="6"/>
  <c r="BI203" i="6"/>
  <c r="BH203" i="6"/>
  <c r="BG203" i="6"/>
  <c r="BF203" i="6"/>
  <c r="T203" i="6"/>
  <c r="R203" i="6"/>
  <c r="P203" i="6"/>
  <c r="BI202" i="6"/>
  <c r="BH202" i="6"/>
  <c r="BG202" i="6"/>
  <c r="BF202" i="6"/>
  <c r="T202" i="6"/>
  <c r="R202" i="6"/>
  <c r="P202" i="6"/>
  <c r="BI200" i="6"/>
  <c r="BH200" i="6"/>
  <c r="BG200" i="6"/>
  <c r="BF200" i="6"/>
  <c r="T200" i="6"/>
  <c r="R200" i="6"/>
  <c r="P200" i="6"/>
  <c r="BI199" i="6"/>
  <c r="BH199" i="6"/>
  <c r="BG199" i="6"/>
  <c r="BF199" i="6"/>
  <c r="T199" i="6"/>
  <c r="R199" i="6"/>
  <c r="P199" i="6"/>
  <c r="BI197" i="6"/>
  <c r="BH197" i="6"/>
  <c r="BG197" i="6"/>
  <c r="BF197" i="6"/>
  <c r="T197" i="6"/>
  <c r="R197" i="6"/>
  <c r="P197" i="6"/>
  <c r="BI196" i="6"/>
  <c r="BH196" i="6"/>
  <c r="BG196" i="6"/>
  <c r="BF196" i="6"/>
  <c r="T196" i="6"/>
  <c r="R196" i="6"/>
  <c r="P196" i="6"/>
  <c r="BI194" i="6"/>
  <c r="BH194" i="6"/>
  <c r="BG194" i="6"/>
  <c r="BF194" i="6"/>
  <c r="T194" i="6"/>
  <c r="R194" i="6"/>
  <c r="P194" i="6"/>
  <c r="BI193" i="6"/>
  <c r="BH193" i="6"/>
  <c r="BG193" i="6"/>
  <c r="BF193" i="6"/>
  <c r="T193" i="6"/>
  <c r="R193" i="6"/>
  <c r="P193" i="6"/>
  <c r="BI191" i="6"/>
  <c r="BH191" i="6"/>
  <c r="BG191" i="6"/>
  <c r="BF191" i="6"/>
  <c r="T191" i="6"/>
  <c r="R191" i="6"/>
  <c r="P191" i="6"/>
  <c r="BI190" i="6"/>
  <c r="BH190" i="6"/>
  <c r="BG190" i="6"/>
  <c r="BF190" i="6"/>
  <c r="T190" i="6"/>
  <c r="R190" i="6"/>
  <c r="P190" i="6"/>
  <c r="BI188" i="6"/>
  <c r="BH188" i="6"/>
  <c r="BG188" i="6"/>
  <c r="BF188" i="6"/>
  <c r="T188" i="6"/>
  <c r="R188" i="6"/>
  <c r="P188" i="6"/>
  <c r="BI187" i="6"/>
  <c r="BH187" i="6"/>
  <c r="BG187" i="6"/>
  <c r="BF187" i="6"/>
  <c r="T187" i="6"/>
  <c r="R187" i="6"/>
  <c r="P187" i="6"/>
  <c r="BI185" i="6"/>
  <c r="BH185" i="6"/>
  <c r="BG185" i="6"/>
  <c r="BF185" i="6"/>
  <c r="T185" i="6"/>
  <c r="R185" i="6"/>
  <c r="P185" i="6"/>
  <c r="BI184" i="6"/>
  <c r="BH184" i="6"/>
  <c r="BG184" i="6"/>
  <c r="BF184" i="6"/>
  <c r="T184" i="6"/>
  <c r="R184" i="6"/>
  <c r="P184" i="6"/>
  <c r="BI182" i="6"/>
  <c r="BH182" i="6"/>
  <c r="BG182" i="6"/>
  <c r="BF182" i="6"/>
  <c r="T182" i="6"/>
  <c r="R182" i="6"/>
  <c r="P182" i="6"/>
  <c r="BI181" i="6"/>
  <c r="BH181" i="6"/>
  <c r="BG181" i="6"/>
  <c r="BF181" i="6"/>
  <c r="T181" i="6"/>
  <c r="R181" i="6"/>
  <c r="P181" i="6"/>
  <c r="BI179" i="6"/>
  <c r="BH179" i="6"/>
  <c r="BG179" i="6"/>
  <c r="BF179" i="6"/>
  <c r="T179" i="6"/>
  <c r="R179" i="6"/>
  <c r="P179" i="6"/>
  <c r="BI161" i="6"/>
  <c r="BH161" i="6"/>
  <c r="BG161" i="6"/>
  <c r="BF161" i="6"/>
  <c r="T161" i="6"/>
  <c r="R161" i="6"/>
  <c r="P161" i="6"/>
  <c r="BI159" i="6"/>
  <c r="BH159" i="6"/>
  <c r="BG159" i="6"/>
  <c r="BF159" i="6"/>
  <c r="T159" i="6"/>
  <c r="R159" i="6"/>
  <c r="P159" i="6"/>
  <c r="BI141" i="6"/>
  <c r="BH141" i="6"/>
  <c r="BG141" i="6"/>
  <c r="BF141" i="6"/>
  <c r="T141" i="6"/>
  <c r="R141" i="6"/>
  <c r="P141" i="6"/>
  <c r="BI139" i="6"/>
  <c r="BH139" i="6"/>
  <c r="BG139" i="6"/>
  <c r="BF139" i="6"/>
  <c r="T139" i="6"/>
  <c r="R139" i="6"/>
  <c r="P139" i="6"/>
  <c r="BI138" i="6"/>
  <c r="BH138" i="6"/>
  <c r="BG138" i="6"/>
  <c r="BF138" i="6"/>
  <c r="T138" i="6"/>
  <c r="R138" i="6"/>
  <c r="P138" i="6"/>
  <c r="BI136" i="6"/>
  <c r="BH136" i="6"/>
  <c r="BG136" i="6"/>
  <c r="BF136" i="6"/>
  <c r="T136" i="6"/>
  <c r="R136" i="6"/>
  <c r="P136" i="6"/>
  <c r="BI135" i="6"/>
  <c r="BH135" i="6"/>
  <c r="BG135" i="6"/>
  <c r="BF135" i="6"/>
  <c r="T135" i="6"/>
  <c r="R135" i="6"/>
  <c r="P135" i="6"/>
  <c r="BI133" i="6"/>
  <c r="BH133" i="6"/>
  <c r="BG133" i="6"/>
  <c r="BF133" i="6"/>
  <c r="T133" i="6"/>
  <c r="R133" i="6"/>
  <c r="P133" i="6"/>
  <c r="BI132" i="6"/>
  <c r="BH132" i="6"/>
  <c r="BG132" i="6"/>
  <c r="BF132" i="6"/>
  <c r="T132" i="6"/>
  <c r="R132" i="6"/>
  <c r="P132" i="6"/>
  <c r="BI130" i="6"/>
  <c r="BH130" i="6"/>
  <c r="BG130" i="6"/>
  <c r="BF130" i="6"/>
  <c r="T130" i="6"/>
  <c r="R130" i="6"/>
  <c r="P130" i="6"/>
  <c r="BI129" i="6"/>
  <c r="BH129" i="6"/>
  <c r="BG129" i="6"/>
  <c r="BF129" i="6"/>
  <c r="T129" i="6"/>
  <c r="R129" i="6"/>
  <c r="P129" i="6"/>
  <c r="BI127" i="6"/>
  <c r="BH127" i="6"/>
  <c r="BG127" i="6"/>
  <c r="BF127" i="6"/>
  <c r="T127" i="6"/>
  <c r="R127" i="6"/>
  <c r="P127" i="6"/>
  <c r="BI126" i="6"/>
  <c r="BH126" i="6"/>
  <c r="BG126" i="6"/>
  <c r="BF126" i="6"/>
  <c r="T126" i="6"/>
  <c r="R126" i="6"/>
  <c r="P126" i="6"/>
  <c r="BI125" i="6"/>
  <c r="BH125" i="6"/>
  <c r="BG125" i="6"/>
  <c r="BF125" i="6"/>
  <c r="T125" i="6"/>
  <c r="R125" i="6"/>
  <c r="P125" i="6"/>
  <c r="BI123" i="6"/>
  <c r="BH123" i="6"/>
  <c r="BG123" i="6"/>
  <c r="BF123" i="6"/>
  <c r="T123" i="6"/>
  <c r="R123" i="6"/>
  <c r="P123" i="6"/>
  <c r="BI122" i="6"/>
  <c r="BH122" i="6"/>
  <c r="BG122" i="6"/>
  <c r="BF122" i="6"/>
  <c r="T122" i="6"/>
  <c r="R122" i="6"/>
  <c r="P122" i="6"/>
  <c r="BI120" i="6"/>
  <c r="BH120" i="6"/>
  <c r="BG120" i="6"/>
  <c r="BF120" i="6"/>
  <c r="T120" i="6"/>
  <c r="R120" i="6"/>
  <c r="P120" i="6"/>
  <c r="BI119" i="6"/>
  <c r="BH119" i="6"/>
  <c r="BG119" i="6"/>
  <c r="BF119" i="6"/>
  <c r="T119" i="6"/>
  <c r="R119" i="6"/>
  <c r="P119" i="6"/>
  <c r="BI117" i="6"/>
  <c r="BH117" i="6"/>
  <c r="BG117" i="6"/>
  <c r="BF117" i="6"/>
  <c r="T117" i="6"/>
  <c r="R117" i="6"/>
  <c r="P117" i="6"/>
  <c r="BI116" i="6"/>
  <c r="BH116" i="6"/>
  <c r="BG116" i="6"/>
  <c r="BF116" i="6"/>
  <c r="T116" i="6"/>
  <c r="R116" i="6"/>
  <c r="P116" i="6"/>
  <c r="BI114" i="6"/>
  <c r="BH114" i="6"/>
  <c r="BG114" i="6"/>
  <c r="BF114" i="6"/>
  <c r="T114" i="6"/>
  <c r="R114" i="6"/>
  <c r="P114" i="6"/>
  <c r="BI113" i="6"/>
  <c r="BH113" i="6"/>
  <c r="BG113" i="6"/>
  <c r="BF113" i="6"/>
  <c r="T113" i="6"/>
  <c r="R113" i="6"/>
  <c r="P113" i="6"/>
  <c r="BI111" i="6"/>
  <c r="BH111" i="6"/>
  <c r="BG111" i="6"/>
  <c r="BF111" i="6"/>
  <c r="T111" i="6"/>
  <c r="R111" i="6"/>
  <c r="P111" i="6"/>
  <c r="BI110" i="6"/>
  <c r="BH110" i="6"/>
  <c r="BG110" i="6"/>
  <c r="BF110" i="6"/>
  <c r="T110" i="6"/>
  <c r="R110" i="6"/>
  <c r="P110" i="6"/>
  <c r="BI108" i="6"/>
  <c r="BH108" i="6"/>
  <c r="BG108" i="6"/>
  <c r="BF108" i="6"/>
  <c r="T108" i="6"/>
  <c r="R108" i="6"/>
  <c r="P108" i="6"/>
  <c r="BI107" i="6"/>
  <c r="BH107" i="6"/>
  <c r="BG107" i="6"/>
  <c r="BF107" i="6"/>
  <c r="T107" i="6"/>
  <c r="R107" i="6"/>
  <c r="P107" i="6"/>
  <c r="BI105" i="6"/>
  <c r="BH105" i="6"/>
  <c r="BG105" i="6"/>
  <c r="BF105" i="6"/>
  <c r="T105" i="6"/>
  <c r="R105" i="6"/>
  <c r="P105" i="6"/>
  <c r="BI104" i="6"/>
  <c r="BH104" i="6"/>
  <c r="BG104" i="6"/>
  <c r="BF104" i="6"/>
  <c r="T104" i="6"/>
  <c r="R104" i="6"/>
  <c r="P104" i="6"/>
  <c r="BI102" i="6"/>
  <c r="BH102" i="6"/>
  <c r="BG102" i="6"/>
  <c r="BF102" i="6"/>
  <c r="T102" i="6"/>
  <c r="R102" i="6"/>
  <c r="P102" i="6"/>
  <c r="BI101" i="6"/>
  <c r="BH101" i="6"/>
  <c r="BG101" i="6"/>
  <c r="BF101" i="6"/>
  <c r="T101" i="6"/>
  <c r="R101" i="6"/>
  <c r="P101" i="6"/>
  <c r="BI99" i="6"/>
  <c r="BH99" i="6"/>
  <c r="BG99" i="6"/>
  <c r="BF99" i="6"/>
  <c r="T99" i="6"/>
  <c r="R99" i="6"/>
  <c r="P99" i="6"/>
  <c r="J93" i="6"/>
  <c r="J92" i="6"/>
  <c r="F92" i="6"/>
  <c r="F90" i="6"/>
  <c r="E88" i="6"/>
  <c r="J63" i="6"/>
  <c r="J62" i="6"/>
  <c r="F62" i="6"/>
  <c r="F60" i="6"/>
  <c r="E58" i="6"/>
  <c r="J22" i="6"/>
  <c r="E22" i="6"/>
  <c r="F63" i="6" s="1"/>
  <c r="J21" i="6"/>
  <c r="J16" i="6"/>
  <c r="J60" i="6" s="1"/>
  <c r="E7" i="6"/>
  <c r="E52" i="6"/>
  <c r="J39" i="5"/>
  <c r="J38" i="5"/>
  <c r="AY59" i="1" s="1"/>
  <c r="J37" i="5"/>
  <c r="AX59" i="1" s="1"/>
  <c r="BI205" i="5"/>
  <c r="BH205" i="5"/>
  <c r="BG205" i="5"/>
  <c r="BF205" i="5"/>
  <c r="T205" i="5"/>
  <c r="R205" i="5"/>
  <c r="P205" i="5"/>
  <c r="BI204" i="5"/>
  <c r="BH204" i="5"/>
  <c r="BG204" i="5"/>
  <c r="BF204" i="5"/>
  <c r="T204" i="5"/>
  <c r="R204" i="5"/>
  <c r="P204" i="5"/>
  <c r="BI203" i="5"/>
  <c r="BH203" i="5"/>
  <c r="BG203" i="5"/>
  <c r="BF203" i="5"/>
  <c r="T203" i="5"/>
  <c r="R203" i="5"/>
  <c r="P203" i="5"/>
  <c r="BI202" i="5"/>
  <c r="BH202" i="5"/>
  <c r="BG202" i="5"/>
  <c r="BF202" i="5"/>
  <c r="T202" i="5"/>
  <c r="R202" i="5"/>
  <c r="P202" i="5"/>
  <c r="BI201" i="5"/>
  <c r="BH201" i="5"/>
  <c r="BG201" i="5"/>
  <c r="BF201" i="5"/>
  <c r="T201" i="5"/>
  <c r="R201" i="5"/>
  <c r="P201" i="5"/>
  <c r="BI200" i="5"/>
  <c r="BH200" i="5"/>
  <c r="BG200" i="5"/>
  <c r="BF200" i="5"/>
  <c r="T200" i="5"/>
  <c r="R200" i="5"/>
  <c r="P200" i="5"/>
  <c r="BI199" i="5"/>
  <c r="BH199" i="5"/>
  <c r="BG199" i="5"/>
  <c r="BF199" i="5"/>
  <c r="T199" i="5"/>
  <c r="R199" i="5"/>
  <c r="P199" i="5"/>
  <c r="BI198" i="5"/>
  <c r="BH198" i="5"/>
  <c r="BG198" i="5"/>
  <c r="BF198" i="5"/>
  <c r="T198" i="5"/>
  <c r="R198" i="5"/>
  <c r="P198" i="5"/>
  <c r="BI196" i="5"/>
  <c r="BH196" i="5"/>
  <c r="BG196" i="5"/>
  <c r="BF196" i="5"/>
  <c r="T196" i="5"/>
  <c r="R196" i="5"/>
  <c r="P196" i="5"/>
  <c r="BI195" i="5"/>
  <c r="BH195" i="5"/>
  <c r="BG195" i="5"/>
  <c r="BF195" i="5"/>
  <c r="T195" i="5"/>
  <c r="R195" i="5"/>
  <c r="P195" i="5"/>
  <c r="BI194" i="5"/>
  <c r="BH194" i="5"/>
  <c r="BG194" i="5"/>
  <c r="BF194" i="5"/>
  <c r="T194" i="5"/>
  <c r="R194" i="5"/>
  <c r="P194" i="5"/>
  <c r="BI193" i="5"/>
  <c r="BH193" i="5"/>
  <c r="BG193" i="5"/>
  <c r="BF193" i="5"/>
  <c r="T193" i="5"/>
  <c r="R193" i="5"/>
  <c r="P193" i="5"/>
  <c r="BI192" i="5"/>
  <c r="BH192" i="5"/>
  <c r="BG192" i="5"/>
  <c r="BF192" i="5"/>
  <c r="T192" i="5"/>
  <c r="R192" i="5"/>
  <c r="P192" i="5"/>
  <c r="BI191" i="5"/>
  <c r="BH191" i="5"/>
  <c r="BG191" i="5"/>
  <c r="BF191" i="5"/>
  <c r="T191" i="5"/>
  <c r="R191" i="5"/>
  <c r="P191" i="5"/>
  <c r="BI190" i="5"/>
  <c r="BH190" i="5"/>
  <c r="BG190" i="5"/>
  <c r="BF190" i="5"/>
  <c r="T190" i="5"/>
  <c r="R190" i="5"/>
  <c r="P190" i="5"/>
  <c r="BI189" i="5"/>
  <c r="BH189" i="5"/>
  <c r="BG189" i="5"/>
  <c r="BF189" i="5"/>
  <c r="T189" i="5"/>
  <c r="R189" i="5"/>
  <c r="P189" i="5"/>
  <c r="BI188" i="5"/>
  <c r="BH188" i="5"/>
  <c r="BG188" i="5"/>
  <c r="BF188" i="5"/>
  <c r="T188" i="5"/>
  <c r="R188" i="5"/>
  <c r="P188" i="5"/>
  <c r="BI187" i="5"/>
  <c r="BH187" i="5"/>
  <c r="BG187" i="5"/>
  <c r="BF187" i="5"/>
  <c r="T187" i="5"/>
  <c r="R187" i="5"/>
  <c r="P187" i="5"/>
  <c r="BI186" i="5"/>
  <c r="BH186" i="5"/>
  <c r="BG186" i="5"/>
  <c r="BF186" i="5"/>
  <c r="T186" i="5"/>
  <c r="R186" i="5"/>
  <c r="P186" i="5"/>
  <c r="BI185" i="5"/>
  <c r="BH185" i="5"/>
  <c r="BG185" i="5"/>
  <c r="BF185" i="5"/>
  <c r="T185" i="5"/>
  <c r="R185" i="5"/>
  <c r="P185" i="5"/>
  <c r="BI184" i="5"/>
  <c r="BH184" i="5"/>
  <c r="BG184" i="5"/>
  <c r="BF184" i="5"/>
  <c r="T184" i="5"/>
  <c r="R184" i="5"/>
  <c r="P184" i="5"/>
  <c r="BI183" i="5"/>
  <c r="BH183" i="5"/>
  <c r="BG183" i="5"/>
  <c r="BF183" i="5"/>
  <c r="T183" i="5"/>
  <c r="R183" i="5"/>
  <c r="P183" i="5"/>
  <c r="BI182" i="5"/>
  <c r="BH182" i="5"/>
  <c r="BG182" i="5"/>
  <c r="BF182" i="5"/>
  <c r="T182" i="5"/>
  <c r="R182" i="5"/>
  <c r="P182" i="5"/>
  <c r="BI181" i="5"/>
  <c r="BH181" i="5"/>
  <c r="BG181" i="5"/>
  <c r="BF181" i="5"/>
  <c r="T181" i="5"/>
  <c r="R181" i="5"/>
  <c r="P181" i="5"/>
  <c r="BI180" i="5"/>
  <c r="BH180" i="5"/>
  <c r="BG180" i="5"/>
  <c r="BF180" i="5"/>
  <c r="T180" i="5"/>
  <c r="R180" i="5"/>
  <c r="P180" i="5"/>
  <c r="BI178" i="5"/>
  <c r="BH178" i="5"/>
  <c r="BG178" i="5"/>
  <c r="BF178" i="5"/>
  <c r="T178" i="5"/>
  <c r="R178" i="5"/>
  <c r="P178" i="5"/>
  <c r="BI177" i="5"/>
  <c r="BH177" i="5"/>
  <c r="BG177" i="5"/>
  <c r="BF177" i="5"/>
  <c r="T177" i="5"/>
  <c r="R177" i="5"/>
  <c r="P177" i="5"/>
  <c r="BI176" i="5"/>
  <c r="BH176" i="5"/>
  <c r="BG176" i="5"/>
  <c r="BF176" i="5"/>
  <c r="T176" i="5"/>
  <c r="R176" i="5"/>
  <c r="P176" i="5"/>
  <c r="BI175" i="5"/>
  <c r="BH175" i="5"/>
  <c r="BG175" i="5"/>
  <c r="BF175" i="5"/>
  <c r="T175" i="5"/>
  <c r="R175" i="5"/>
  <c r="P175" i="5"/>
  <c r="BI174" i="5"/>
  <c r="BH174" i="5"/>
  <c r="BG174" i="5"/>
  <c r="BF174" i="5"/>
  <c r="T174" i="5"/>
  <c r="R174" i="5"/>
  <c r="P174" i="5"/>
  <c r="BI173" i="5"/>
  <c r="BH173" i="5"/>
  <c r="BG173" i="5"/>
  <c r="BF173" i="5"/>
  <c r="T173" i="5"/>
  <c r="R173" i="5"/>
  <c r="P173" i="5"/>
  <c r="BI172" i="5"/>
  <c r="BH172" i="5"/>
  <c r="BG172" i="5"/>
  <c r="BF172" i="5"/>
  <c r="T172" i="5"/>
  <c r="R172" i="5"/>
  <c r="P172" i="5"/>
  <c r="BI171" i="5"/>
  <c r="BH171" i="5"/>
  <c r="BG171" i="5"/>
  <c r="BF171" i="5"/>
  <c r="T171" i="5"/>
  <c r="R171" i="5"/>
  <c r="P171" i="5"/>
  <c r="BI170" i="5"/>
  <c r="BH170" i="5"/>
  <c r="BG170" i="5"/>
  <c r="BF170" i="5"/>
  <c r="T170" i="5"/>
  <c r="R170" i="5"/>
  <c r="P170" i="5"/>
  <c r="BI169" i="5"/>
  <c r="BH169" i="5"/>
  <c r="BG169" i="5"/>
  <c r="BF169" i="5"/>
  <c r="T169" i="5"/>
  <c r="R169" i="5"/>
  <c r="P169" i="5"/>
  <c r="BI168" i="5"/>
  <c r="BH168" i="5"/>
  <c r="BG168" i="5"/>
  <c r="BF168" i="5"/>
  <c r="T168" i="5"/>
  <c r="R168" i="5"/>
  <c r="P168" i="5"/>
  <c r="BI167" i="5"/>
  <c r="BH167" i="5"/>
  <c r="BG167" i="5"/>
  <c r="BF167" i="5"/>
  <c r="T167" i="5"/>
  <c r="R167" i="5"/>
  <c r="P167" i="5"/>
  <c r="BI164" i="5"/>
  <c r="BH164" i="5"/>
  <c r="BG164" i="5"/>
  <c r="BF164" i="5"/>
  <c r="T164" i="5"/>
  <c r="R164" i="5"/>
  <c r="P164" i="5"/>
  <c r="BI163" i="5"/>
  <c r="BH163" i="5"/>
  <c r="BG163" i="5"/>
  <c r="BF163" i="5"/>
  <c r="T163" i="5"/>
  <c r="R163" i="5"/>
  <c r="P163" i="5"/>
  <c r="BI162" i="5"/>
  <c r="BH162" i="5"/>
  <c r="BG162" i="5"/>
  <c r="BF162" i="5"/>
  <c r="T162" i="5"/>
  <c r="R162" i="5"/>
  <c r="P162" i="5"/>
  <c r="BI161" i="5"/>
  <c r="BH161" i="5"/>
  <c r="BG161" i="5"/>
  <c r="BF161" i="5"/>
  <c r="T161" i="5"/>
  <c r="R161" i="5"/>
  <c r="P161" i="5"/>
  <c r="BI160" i="5"/>
  <c r="BH160" i="5"/>
  <c r="BG160" i="5"/>
  <c r="BF160" i="5"/>
  <c r="T160" i="5"/>
  <c r="R160" i="5"/>
  <c r="P160" i="5"/>
  <c r="BI159" i="5"/>
  <c r="BH159" i="5"/>
  <c r="BG159" i="5"/>
  <c r="BF159" i="5"/>
  <c r="T159" i="5"/>
  <c r="R159" i="5"/>
  <c r="P159" i="5"/>
  <c r="BI158" i="5"/>
  <c r="BH158" i="5"/>
  <c r="BG158" i="5"/>
  <c r="BF158" i="5"/>
  <c r="T158" i="5"/>
  <c r="R158" i="5"/>
  <c r="P158" i="5"/>
  <c r="BI157" i="5"/>
  <c r="BH157" i="5"/>
  <c r="BG157" i="5"/>
  <c r="BF157" i="5"/>
  <c r="T157" i="5"/>
  <c r="R157" i="5"/>
  <c r="P157" i="5"/>
  <c r="BI156" i="5"/>
  <c r="BH156" i="5"/>
  <c r="BG156" i="5"/>
  <c r="BF156" i="5"/>
  <c r="T156" i="5"/>
  <c r="R156" i="5"/>
  <c r="P156" i="5"/>
  <c r="BI155" i="5"/>
  <c r="BH155" i="5"/>
  <c r="BG155" i="5"/>
  <c r="BF155" i="5"/>
  <c r="T155" i="5"/>
  <c r="R155" i="5"/>
  <c r="P155" i="5"/>
  <c r="BI154" i="5"/>
  <c r="BH154" i="5"/>
  <c r="BG154" i="5"/>
  <c r="BF154" i="5"/>
  <c r="T154" i="5"/>
  <c r="R154" i="5"/>
  <c r="P154" i="5"/>
  <c r="BI153" i="5"/>
  <c r="BH153" i="5"/>
  <c r="BG153" i="5"/>
  <c r="BF153" i="5"/>
  <c r="T153" i="5"/>
  <c r="R153" i="5"/>
  <c r="P153" i="5"/>
  <c r="BI152" i="5"/>
  <c r="BH152" i="5"/>
  <c r="BG152" i="5"/>
  <c r="BF152" i="5"/>
  <c r="T152" i="5"/>
  <c r="R152" i="5"/>
  <c r="P152" i="5"/>
  <c r="BI151" i="5"/>
  <c r="BH151" i="5"/>
  <c r="BG151" i="5"/>
  <c r="BF151" i="5"/>
  <c r="T151" i="5"/>
  <c r="R151" i="5"/>
  <c r="P151" i="5"/>
  <c r="BI150" i="5"/>
  <c r="BH150" i="5"/>
  <c r="BG150" i="5"/>
  <c r="BF150" i="5"/>
  <c r="T150" i="5"/>
  <c r="R150" i="5"/>
  <c r="P150" i="5"/>
  <c r="BI149" i="5"/>
  <c r="BH149" i="5"/>
  <c r="BG149" i="5"/>
  <c r="BF149" i="5"/>
  <c r="T149" i="5"/>
  <c r="R149" i="5"/>
  <c r="P149" i="5"/>
  <c r="BI148" i="5"/>
  <c r="BH148" i="5"/>
  <c r="BG148" i="5"/>
  <c r="BF148" i="5"/>
  <c r="T148" i="5"/>
  <c r="R148" i="5"/>
  <c r="P148" i="5"/>
  <c r="BI147" i="5"/>
  <c r="BH147" i="5"/>
  <c r="BG147" i="5"/>
  <c r="BF147" i="5"/>
  <c r="T147" i="5"/>
  <c r="R147" i="5"/>
  <c r="P147" i="5"/>
  <c r="BI146" i="5"/>
  <c r="BH146" i="5"/>
  <c r="BG146" i="5"/>
  <c r="BF146" i="5"/>
  <c r="T146" i="5"/>
  <c r="R146" i="5"/>
  <c r="P146" i="5"/>
  <c r="BI145" i="5"/>
  <c r="BH145" i="5"/>
  <c r="BG145" i="5"/>
  <c r="BF145" i="5"/>
  <c r="T145" i="5"/>
  <c r="R145" i="5"/>
  <c r="P145" i="5"/>
  <c r="BI144" i="5"/>
  <c r="BH144" i="5"/>
  <c r="BG144" i="5"/>
  <c r="BF144" i="5"/>
  <c r="T144" i="5"/>
  <c r="R144" i="5"/>
  <c r="P144" i="5"/>
  <c r="BI143" i="5"/>
  <c r="BH143" i="5"/>
  <c r="BG143" i="5"/>
  <c r="BF143" i="5"/>
  <c r="T143" i="5"/>
  <c r="R143" i="5"/>
  <c r="P143" i="5"/>
  <c r="BI141" i="5"/>
  <c r="BH141" i="5"/>
  <c r="BG141" i="5"/>
  <c r="BF141" i="5"/>
  <c r="T141" i="5"/>
  <c r="R141" i="5"/>
  <c r="P141" i="5"/>
  <c r="BI140" i="5"/>
  <c r="BH140" i="5"/>
  <c r="BG140" i="5"/>
  <c r="BF140" i="5"/>
  <c r="T140" i="5"/>
  <c r="R140" i="5"/>
  <c r="P140" i="5"/>
  <c r="BI139" i="5"/>
  <c r="BH139" i="5"/>
  <c r="BG139" i="5"/>
  <c r="BF139" i="5"/>
  <c r="T139" i="5"/>
  <c r="R139" i="5"/>
  <c r="P139" i="5"/>
  <c r="BI138" i="5"/>
  <c r="BH138" i="5"/>
  <c r="BG138" i="5"/>
  <c r="BF138" i="5"/>
  <c r="T138" i="5"/>
  <c r="R138" i="5"/>
  <c r="P138" i="5"/>
  <c r="BI137" i="5"/>
  <c r="BH137" i="5"/>
  <c r="BG137" i="5"/>
  <c r="BF137" i="5"/>
  <c r="T137" i="5"/>
  <c r="R137" i="5"/>
  <c r="P137" i="5"/>
  <c r="BI136" i="5"/>
  <c r="BH136" i="5"/>
  <c r="BG136" i="5"/>
  <c r="BF136" i="5"/>
  <c r="T136" i="5"/>
  <c r="R136" i="5"/>
  <c r="P136" i="5"/>
  <c r="BI135" i="5"/>
  <c r="BH135" i="5"/>
  <c r="BG135" i="5"/>
  <c r="BF135" i="5"/>
  <c r="T135" i="5"/>
  <c r="R135" i="5"/>
  <c r="P135" i="5"/>
  <c r="BI134" i="5"/>
  <c r="BH134" i="5"/>
  <c r="BG134" i="5"/>
  <c r="BF134" i="5"/>
  <c r="T134" i="5"/>
  <c r="R134" i="5"/>
  <c r="P134" i="5"/>
  <c r="BI133" i="5"/>
  <c r="BH133" i="5"/>
  <c r="BG133" i="5"/>
  <c r="BF133" i="5"/>
  <c r="T133" i="5"/>
  <c r="R133" i="5"/>
  <c r="P133" i="5"/>
  <c r="BI132" i="5"/>
  <c r="BH132" i="5"/>
  <c r="BG132" i="5"/>
  <c r="BF132" i="5"/>
  <c r="T132" i="5"/>
  <c r="R132" i="5"/>
  <c r="P132" i="5"/>
  <c r="BI131" i="5"/>
  <c r="BH131" i="5"/>
  <c r="BG131" i="5"/>
  <c r="BF131" i="5"/>
  <c r="T131" i="5"/>
  <c r="R131" i="5"/>
  <c r="P131" i="5"/>
  <c r="BI130" i="5"/>
  <c r="BH130" i="5"/>
  <c r="BG130" i="5"/>
  <c r="BF130" i="5"/>
  <c r="T130" i="5"/>
  <c r="R130" i="5"/>
  <c r="P130" i="5"/>
  <c r="BI129" i="5"/>
  <c r="BH129" i="5"/>
  <c r="BG129" i="5"/>
  <c r="BF129" i="5"/>
  <c r="T129" i="5"/>
  <c r="R129" i="5"/>
  <c r="P129" i="5"/>
  <c r="BI128" i="5"/>
  <c r="BH128" i="5"/>
  <c r="BG128" i="5"/>
  <c r="BF128" i="5"/>
  <c r="T128" i="5"/>
  <c r="R128" i="5"/>
  <c r="P128" i="5"/>
  <c r="BI127" i="5"/>
  <c r="BH127" i="5"/>
  <c r="BG127" i="5"/>
  <c r="BF127" i="5"/>
  <c r="T127" i="5"/>
  <c r="R127" i="5"/>
  <c r="P127" i="5"/>
  <c r="BI126" i="5"/>
  <c r="BH126" i="5"/>
  <c r="BG126" i="5"/>
  <c r="BF126" i="5"/>
  <c r="T126" i="5"/>
  <c r="R126" i="5"/>
  <c r="P126" i="5"/>
  <c r="BI125" i="5"/>
  <c r="BH125" i="5"/>
  <c r="BG125" i="5"/>
  <c r="BF125" i="5"/>
  <c r="T125" i="5"/>
  <c r="R125" i="5"/>
  <c r="P125" i="5"/>
  <c r="BI124" i="5"/>
  <c r="BH124" i="5"/>
  <c r="BG124" i="5"/>
  <c r="BF124" i="5"/>
  <c r="T124" i="5"/>
  <c r="R124" i="5"/>
  <c r="P124" i="5"/>
  <c r="BI123" i="5"/>
  <c r="BH123" i="5"/>
  <c r="BG123" i="5"/>
  <c r="BF123" i="5"/>
  <c r="T123" i="5"/>
  <c r="R123" i="5"/>
  <c r="P123" i="5"/>
  <c r="BI122" i="5"/>
  <c r="BH122" i="5"/>
  <c r="BG122" i="5"/>
  <c r="BF122" i="5"/>
  <c r="T122" i="5"/>
  <c r="R122" i="5"/>
  <c r="P122" i="5"/>
  <c r="BI121" i="5"/>
  <c r="BH121" i="5"/>
  <c r="BG121" i="5"/>
  <c r="BF121" i="5"/>
  <c r="T121" i="5"/>
  <c r="R121" i="5"/>
  <c r="P121" i="5"/>
  <c r="BI120" i="5"/>
  <c r="BH120" i="5"/>
  <c r="BG120" i="5"/>
  <c r="BF120" i="5"/>
  <c r="T120" i="5"/>
  <c r="R120" i="5"/>
  <c r="P120" i="5"/>
  <c r="BI119" i="5"/>
  <c r="BH119" i="5"/>
  <c r="BG119" i="5"/>
  <c r="BF119" i="5"/>
  <c r="T119" i="5"/>
  <c r="R119" i="5"/>
  <c r="P119" i="5"/>
  <c r="BI118" i="5"/>
  <c r="BH118" i="5"/>
  <c r="BG118" i="5"/>
  <c r="BF118" i="5"/>
  <c r="T118" i="5"/>
  <c r="R118" i="5"/>
  <c r="P118" i="5"/>
  <c r="BI117" i="5"/>
  <c r="BH117" i="5"/>
  <c r="BG117" i="5"/>
  <c r="BF117" i="5"/>
  <c r="T117" i="5"/>
  <c r="R117" i="5"/>
  <c r="P117" i="5"/>
  <c r="BI116" i="5"/>
  <c r="BH116" i="5"/>
  <c r="BG116" i="5"/>
  <c r="BF116" i="5"/>
  <c r="T116" i="5"/>
  <c r="R116" i="5"/>
  <c r="P116" i="5"/>
  <c r="BI115" i="5"/>
  <c r="BH115" i="5"/>
  <c r="BG115" i="5"/>
  <c r="BF115" i="5"/>
  <c r="T115" i="5"/>
  <c r="R115" i="5"/>
  <c r="P115" i="5"/>
  <c r="BI114" i="5"/>
  <c r="BH114" i="5"/>
  <c r="BG114" i="5"/>
  <c r="BF114" i="5"/>
  <c r="T114" i="5"/>
  <c r="R114" i="5"/>
  <c r="P114" i="5"/>
  <c r="BI113" i="5"/>
  <c r="BH113" i="5"/>
  <c r="BG113" i="5"/>
  <c r="BF113" i="5"/>
  <c r="T113" i="5"/>
  <c r="R113" i="5"/>
  <c r="P113" i="5"/>
  <c r="BI112" i="5"/>
  <c r="BH112" i="5"/>
  <c r="BG112" i="5"/>
  <c r="BF112" i="5"/>
  <c r="T112" i="5"/>
  <c r="R112" i="5"/>
  <c r="P112" i="5"/>
  <c r="BI111" i="5"/>
  <c r="BH111" i="5"/>
  <c r="BG111" i="5"/>
  <c r="BF111" i="5"/>
  <c r="T111" i="5"/>
  <c r="R111" i="5"/>
  <c r="P111" i="5"/>
  <c r="BI110" i="5"/>
  <c r="BH110" i="5"/>
  <c r="BG110" i="5"/>
  <c r="BF110" i="5"/>
  <c r="T110" i="5"/>
  <c r="R110" i="5"/>
  <c r="P110" i="5"/>
  <c r="BI109" i="5"/>
  <c r="BH109" i="5"/>
  <c r="BG109" i="5"/>
  <c r="BF109" i="5"/>
  <c r="T109" i="5"/>
  <c r="R109" i="5"/>
  <c r="P109" i="5"/>
  <c r="BI108" i="5"/>
  <c r="BH108" i="5"/>
  <c r="BG108" i="5"/>
  <c r="BF108" i="5"/>
  <c r="T108" i="5"/>
  <c r="R108" i="5"/>
  <c r="P108" i="5"/>
  <c r="BI107" i="5"/>
  <c r="BH107" i="5"/>
  <c r="BG107" i="5"/>
  <c r="BF107" i="5"/>
  <c r="T107" i="5"/>
  <c r="R107" i="5"/>
  <c r="P107" i="5"/>
  <c r="BI106" i="5"/>
  <c r="BH106" i="5"/>
  <c r="BG106" i="5"/>
  <c r="BF106" i="5"/>
  <c r="T106" i="5"/>
  <c r="R106" i="5"/>
  <c r="P106" i="5"/>
  <c r="BI105" i="5"/>
  <c r="BH105" i="5"/>
  <c r="BG105" i="5"/>
  <c r="BF105" i="5"/>
  <c r="T105" i="5"/>
  <c r="R105" i="5"/>
  <c r="P105" i="5"/>
  <c r="BI104" i="5"/>
  <c r="BH104" i="5"/>
  <c r="BG104" i="5"/>
  <c r="BF104" i="5"/>
  <c r="T104" i="5"/>
  <c r="R104" i="5"/>
  <c r="P104" i="5"/>
  <c r="BI103" i="5"/>
  <c r="BH103" i="5"/>
  <c r="BG103" i="5"/>
  <c r="BF103" i="5"/>
  <c r="T103" i="5"/>
  <c r="R103" i="5"/>
  <c r="P103" i="5"/>
  <c r="BI102" i="5"/>
  <c r="BH102" i="5"/>
  <c r="BG102" i="5"/>
  <c r="BF102" i="5"/>
  <c r="T102" i="5"/>
  <c r="R102" i="5"/>
  <c r="P102" i="5"/>
  <c r="BI101" i="5"/>
  <c r="BH101" i="5"/>
  <c r="BG101" i="5"/>
  <c r="BF101" i="5"/>
  <c r="T101" i="5"/>
  <c r="R101" i="5"/>
  <c r="P101" i="5"/>
  <c r="BI100" i="5"/>
  <c r="BH100" i="5"/>
  <c r="BG100" i="5"/>
  <c r="BF100" i="5"/>
  <c r="T100" i="5"/>
  <c r="R100" i="5"/>
  <c r="P100" i="5"/>
  <c r="BI99" i="5"/>
  <c r="BH99" i="5"/>
  <c r="BG99" i="5"/>
  <c r="BF99" i="5"/>
  <c r="T99" i="5"/>
  <c r="R99" i="5"/>
  <c r="P99" i="5"/>
  <c r="BI98" i="5"/>
  <c r="BH98" i="5"/>
  <c r="BG98" i="5"/>
  <c r="BF98" i="5"/>
  <c r="T98" i="5"/>
  <c r="R98" i="5"/>
  <c r="P98" i="5"/>
  <c r="BI97" i="5"/>
  <c r="BH97" i="5"/>
  <c r="BG97" i="5"/>
  <c r="BF97" i="5"/>
  <c r="T97" i="5"/>
  <c r="R97" i="5"/>
  <c r="P97" i="5"/>
  <c r="BI96" i="5"/>
  <c r="BH96" i="5"/>
  <c r="BG96" i="5"/>
  <c r="BF96" i="5"/>
  <c r="T96" i="5"/>
  <c r="R96" i="5"/>
  <c r="P96" i="5"/>
  <c r="BI95" i="5"/>
  <c r="BH95" i="5"/>
  <c r="BG95" i="5"/>
  <c r="BF95" i="5"/>
  <c r="T95" i="5"/>
  <c r="R95" i="5"/>
  <c r="P95" i="5"/>
  <c r="BI94" i="5"/>
  <c r="BH94" i="5"/>
  <c r="BG94" i="5"/>
  <c r="BF94" i="5"/>
  <c r="T94" i="5"/>
  <c r="R94" i="5"/>
  <c r="P94" i="5"/>
  <c r="BI93" i="5"/>
  <c r="BH93" i="5"/>
  <c r="BG93" i="5"/>
  <c r="BF93" i="5"/>
  <c r="T93" i="5"/>
  <c r="R93" i="5"/>
  <c r="P93" i="5"/>
  <c r="J87" i="5"/>
  <c r="F87" i="5"/>
  <c r="F85" i="5"/>
  <c r="E83" i="5"/>
  <c r="J58" i="5"/>
  <c r="F58" i="5"/>
  <c r="F56" i="5"/>
  <c r="E54" i="5"/>
  <c r="J26" i="5"/>
  <c r="E26" i="5"/>
  <c r="J59" i="5" s="1"/>
  <c r="J25" i="5"/>
  <c r="J20" i="5"/>
  <c r="E20" i="5"/>
  <c r="F59" i="5" s="1"/>
  <c r="J19" i="5"/>
  <c r="J14" i="5"/>
  <c r="J56" i="5" s="1"/>
  <c r="E7" i="5"/>
  <c r="E79" i="5" s="1"/>
  <c r="J39" i="4"/>
  <c r="J38" i="4"/>
  <c r="AY58" i="1"/>
  <c r="J37" i="4"/>
  <c r="AX58" i="1"/>
  <c r="BI209" i="4"/>
  <c r="BH209" i="4"/>
  <c r="BG209" i="4"/>
  <c r="BF209" i="4"/>
  <c r="T209" i="4"/>
  <c r="R209" i="4"/>
  <c r="P209" i="4"/>
  <c r="BI208" i="4"/>
  <c r="BH208" i="4"/>
  <c r="BG208" i="4"/>
  <c r="BF208" i="4"/>
  <c r="T208" i="4"/>
  <c r="R208" i="4"/>
  <c r="P208" i="4"/>
  <c r="BI207" i="4"/>
  <c r="BH207" i="4"/>
  <c r="BG207" i="4"/>
  <c r="BF207" i="4"/>
  <c r="T207" i="4"/>
  <c r="R207" i="4"/>
  <c r="P207" i="4"/>
  <c r="BI203" i="4"/>
  <c r="BH203" i="4"/>
  <c r="BG203" i="4"/>
  <c r="BF203" i="4"/>
  <c r="T203" i="4"/>
  <c r="R203" i="4"/>
  <c r="P203" i="4"/>
  <c r="BI200" i="4"/>
  <c r="BH200" i="4"/>
  <c r="BG200" i="4"/>
  <c r="BF200" i="4"/>
  <c r="T200" i="4"/>
  <c r="R200" i="4"/>
  <c r="P200" i="4"/>
  <c r="BI199" i="4"/>
  <c r="BH199" i="4"/>
  <c r="BG199" i="4"/>
  <c r="BF199" i="4"/>
  <c r="T199" i="4"/>
  <c r="R199" i="4"/>
  <c r="P199" i="4"/>
  <c r="BI197" i="4"/>
  <c r="BH197" i="4"/>
  <c r="BG197" i="4"/>
  <c r="BF197" i="4"/>
  <c r="T197" i="4"/>
  <c r="R197" i="4"/>
  <c r="P197" i="4"/>
  <c r="BI196" i="4"/>
  <c r="BH196" i="4"/>
  <c r="BG196" i="4"/>
  <c r="BF196" i="4"/>
  <c r="T196" i="4"/>
  <c r="R196" i="4"/>
  <c r="P196" i="4"/>
  <c r="BI194" i="4"/>
  <c r="BH194" i="4"/>
  <c r="BG194" i="4"/>
  <c r="BF194" i="4"/>
  <c r="T194" i="4"/>
  <c r="R194" i="4"/>
  <c r="P194" i="4"/>
  <c r="BI193" i="4"/>
  <c r="BH193" i="4"/>
  <c r="BG193" i="4"/>
  <c r="BF193" i="4"/>
  <c r="T193" i="4"/>
  <c r="R193" i="4"/>
  <c r="P193" i="4"/>
  <c r="BI191" i="4"/>
  <c r="BH191" i="4"/>
  <c r="BG191" i="4"/>
  <c r="BF191" i="4"/>
  <c r="T191" i="4"/>
  <c r="R191" i="4"/>
  <c r="P191" i="4"/>
  <c r="BI190" i="4"/>
  <c r="BH190" i="4"/>
  <c r="BG190" i="4"/>
  <c r="BF190" i="4"/>
  <c r="T190" i="4"/>
  <c r="R190" i="4"/>
  <c r="P190" i="4"/>
  <c r="BI189" i="4"/>
  <c r="BH189" i="4"/>
  <c r="BG189" i="4"/>
  <c r="BF189" i="4"/>
  <c r="T189" i="4"/>
  <c r="R189" i="4"/>
  <c r="P189" i="4"/>
  <c r="BI187" i="4"/>
  <c r="BH187" i="4"/>
  <c r="BG187" i="4"/>
  <c r="BF187" i="4"/>
  <c r="T187" i="4"/>
  <c r="R187" i="4"/>
  <c r="P187" i="4"/>
  <c r="BI186" i="4"/>
  <c r="BH186" i="4"/>
  <c r="BG186" i="4"/>
  <c r="BF186" i="4"/>
  <c r="T186" i="4"/>
  <c r="R186" i="4"/>
  <c r="P186" i="4"/>
  <c r="BI184" i="4"/>
  <c r="BH184" i="4"/>
  <c r="BG184" i="4"/>
  <c r="BF184" i="4"/>
  <c r="T184" i="4"/>
  <c r="R184" i="4"/>
  <c r="P184" i="4"/>
  <c r="BI183" i="4"/>
  <c r="BH183" i="4"/>
  <c r="BG183" i="4"/>
  <c r="BF183" i="4"/>
  <c r="T183" i="4"/>
  <c r="R183" i="4"/>
  <c r="P183" i="4"/>
  <c r="BI181" i="4"/>
  <c r="BH181" i="4"/>
  <c r="BG181" i="4"/>
  <c r="BF181" i="4"/>
  <c r="T181" i="4"/>
  <c r="R181" i="4"/>
  <c r="P181" i="4"/>
  <c r="BI180" i="4"/>
  <c r="BH180" i="4"/>
  <c r="BG180" i="4"/>
  <c r="BF180" i="4"/>
  <c r="T180" i="4"/>
  <c r="R180" i="4"/>
  <c r="P180" i="4"/>
  <c r="BI178" i="4"/>
  <c r="BH178" i="4"/>
  <c r="BG178" i="4"/>
  <c r="BF178" i="4"/>
  <c r="T178" i="4"/>
  <c r="R178" i="4"/>
  <c r="P178" i="4"/>
  <c r="BI177" i="4"/>
  <c r="BH177" i="4"/>
  <c r="BG177" i="4"/>
  <c r="BF177" i="4"/>
  <c r="T177" i="4"/>
  <c r="R177" i="4"/>
  <c r="P177" i="4"/>
  <c r="BI175" i="4"/>
  <c r="BH175" i="4"/>
  <c r="BG175" i="4"/>
  <c r="BF175" i="4"/>
  <c r="T175" i="4"/>
  <c r="R175" i="4"/>
  <c r="P175" i="4"/>
  <c r="BI174" i="4"/>
  <c r="BH174" i="4"/>
  <c r="BG174" i="4"/>
  <c r="BF174" i="4"/>
  <c r="T174" i="4"/>
  <c r="R174" i="4"/>
  <c r="P174" i="4"/>
  <c r="BI172" i="4"/>
  <c r="BH172" i="4"/>
  <c r="BG172" i="4"/>
  <c r="BF172" i="4"/>
  <c r="T172" i="4"/>
  <c r="R172" i="4"/>
  <c r="P172" i="4"/>
  <c r="BI171" i="4"/>
  <c r="BH171" i="4"/>
  <c r="BG171" i="4"/>
  <c r="BF171" i="4"/>
  <c r="T171" i="4"/>
  <c r="R171" i="4"/>
  <c r="P171" i="4"/>
  <c r="BI169" i="4"/>
  <c r="BH169" i="4"/>
  <c r="BG169" i="4"/>
  <c r="BF169" i="4"/>
  <c r="T169" i="4"/>
  <c r="R169" i="4"/>
  <c r="P169" i="4"/>
  <c r="BI168" i="4"/>
  <c r="BH168" i="4"/>
  <c r="BG168" i="4"/>
  <c r="BF168" i="4"/>
  <c r="T168" i="4"/>
  <c r="R168" i="4"/>
  <c r="P168" i="4"/>
  <c r="BI166" i="4"/>
  <c r="BH166" i="4"/>
  <c r="BG166" i="4"/>
  <c r="BF166" i="4"/>
  <c r="T166" i="4"/>
  <c r="R166" i="4"/>
  <c r="P166" i="4"/>
  <c r="BI165" i="4"/>
  <c r="BH165" i="4"/>
  <c r="BG165" i="4"/>
  <c r="BF165" i="4"/>
  <c r="T165" i="4"/>
  <c r="R165" i="4"/>
  <c r="P165" i="4"/>
  <c r="BI163" i="4"/>
  <c r="BH163" i="4"/>
  <c r="BG163" i="4"/>
  <c r="BF163" i="4"/>
  <c r="T163" i="4"/>
  <c r="R163" i="4"/>
  <c r="P163" i="4"/>
  <c r="BI162" i="4"/>
  <c r="BH162" i="4"/>
  <c r="BG162" i="4"/>
  <c r="BF162" i="4"/>
  <c r="T162" i="4"/>
  <c r="R162" i="4"/>
  <c r="P162" i="4"/>
  <c r="BI160" i="4"/>
  <c r="BH160" i="4"/>
  <c r="BG160" i="4"/>
  <c r="BF160" i="4"/>
  <c r="T160" i="4"/>
  <c r="R160" i="4"/>
  <c r="P160" i="4"/>
  <c r="BI159" i="4"/>
  <c r="BH159" i="4"/>
  <c r="BG159" i="4"/>
  <c r="BF159" i="4"/>
  <c r="T159" i="4"/>
  <c r="R159" i="4"/>
  <c r="P159" i="4"/>
  <c r="BI157" i="4"/>
  <c r="BH157" i="4"/>
  <c r="BG157" i="4"/>
  <c r="BF157" i="4"/>
  <c r="T157" i="4"/>
  <c r="R157" i="4"/>
  <c r="P157" i="4"/>
  <c r="BI156" i="4"/>
  <c r="BH156" i="4"/>
  <c r="BG156" i="4"/>
  <c r="BF156" i="4"/>
  <c r="T156" i="4"/>
  <c r="R156" i="4"/>
  <c r="P156" i="4"/>
  <c r="BI154" i="4"/>
  <c r="BH154" i="4"/>
  <c r="BG154" i="4"/>
  <c r="BF154" i="4"/>
  <c r="T154" i="4"/>
  <c r="R154" i="4"/>
  <c r="P154" i="4"/>
  <c r="BI153" i="4"/>
  <c r="BH153" i="4"/>
  <c r="BG153" i="4"/>
  <c r="BF153" i="4"/>
  <c r="T153" i="4"/>
  <c r="R153" i="4"/>
  <c r="P153" i="4"/>
  <c r="BI151" i="4"/>
  <c r="BH151" i="4"/>
  <c r="BG151" i="4"/>
  <c r="BF151" i="4"/>
  <c r="T151" i="4"/>
  <c r="R151" i="4"/>
  <c r="P151" i="4"/>
  <c r="BI150" i="4"/>
  <c r="BH150" i="4"/>
  <c r="BG150" i="4"/>
  <c r="BF150" i="4"/>
  <c r="T150" i="4"/>
  <c r="R150" i="4"/>
  <c r="P150" i="4"/>
  <c r="BI148" i="4"/>
  <c r="BH148" i="4"/>
  <c r="BG148" i="4"/>
  <c r="BF148" i="4"/>
  <c r="T148" i="4"/>
  <c r="R148" i="4"/>
  <c r="P148" i="4"/>
  <c r="BI147" i="4"/>
  <c r="BH147" i="4"/>
  <c r="BG147" i="4"/>
  <c r="BF147" i="4"/>
  <c r="T147" i="4"/>
  <c r="R147" i="4"/>
  <c r="P147" i="4"/>
  <c r="BI145" i="4"/>
  <c r="BH145" i="4"/>
  <c r="BG145" i="4"/>
  <c r="BF145" i="4"/>
  <c r="T145" i="4"/>
  <c r="R145" i="4"/>
  <c r="P145" i="4"/>
  <c r="BI144" i="4"/>
  <c r="BH144" i="4"/>
  <c r="BG144" i="4"/>
  <c r="BF144" i="4"/>
  <c r="T144" i="4"/>
  <c r="R144" i="4"/>
  <c r="P144" i="4"/>
  <c r="BI142" i="4"/>
  <c r="BH142" i="4"/>
  <c r="BG142" i="4"/>
  <c r="BF142" i="4"/>
  <c r="T142" i="4"/>
  <c r="R142" i="4"/>
  <c r="P142" i="4"/>
  <c r="BI141" i="4"/>
  <c r="BH141" i="4"/>
  <c r="BG141" i="4"/>
  <c r="BF141" i="4"/>
  <c r="T141" i="4"/>
  <c r="R141" i="4"/>
  <c r="P141" i="4"/>
  <c r="BI139" i="4"/>
  <c r="BH139" i="4"/>
  <c r="BG139" i="4"/>
  <c r="BF139" i="4"/>
  <c r="T139" i="4"/>
  <c r="R139" i="4"/>
  <c r="P139" i="4"/>
  <c r="BI138" i="4"/>
  <c r="BH138" i="4"/>
  <c r="BG138" i="4"/>
  <c r="BF138" i="4"/>
  <c r="T138" i="4"/>
  <c r="R138" i="4"/>
  <c r="P138" i="4"/>
  <c r="BI137" i="4"/>
  <c r="BH137" i="4"/>
  <c r="BG137" i="4"/>
  <c r="BF137" i="4"/>
  <c r="T137" i="4"/>
  <c r="R137" i="4"/>
  <c r="P137" i="4"/>
  <c r="BI135" i="4"/>
  <c r="BH135" i="4"/>
  <c r="BG135" i="4"/>
  <c r="BF135" i="4"/>
  <c r="T135" i="4"/>
  <c r="R135" i="4"/>
  <c r="P135" i="4"/>
  <c r="BI134" i="4"/>
  <c r="BH134" i="4"/>
  <c r="BG134" i="4"/>
  <c r="BF134" i="4"/>
  <c r="T134" i="4"/>
  <c r="R134" i="4"/>
  <c r="P134" i="4"/>
  <c r="BI133" i="4"/>
  <c r="BH133" i="4"/>
  <c r="BG133" i="4"/>
  <c r="BF133" i="4"/>
  <c r="T133" i="4"/>
  <c r="R133" i="4"/>
  <c r="P133" i="4"/>
  <c r="BI132" i="4"/>
  <c r="BH132" i="4"/>
  <c r="BG132" i="4"/>
  <c r="BF132" i="4"/>
  <c r="T132" i="4"/>
  <c r="R132" i="4"/>
  <c r="P132" i="4"/>
  <c r="BI130" i="4"/>
  <c r="BH130" i="4"/>
  <c r="BG130" i="4"/>
  <c r="BF130" i="4"/>
  <c r="T130" i="4"/>
  <c r="R130" i="4"/>
  <c r="P130" i="4"/>
  <c r="BI129" i="4"/>
  <c r="BH129" i="4"/>
  <c r="BG129" i="4"/>
  <c r="BF129" i="4"/>
  <c r="T129" i="4"/>
  <c r="R129" i="4"/>
  <c r="P129" i="4"/>
  <c r="BI127" i="4"/>
  <c r="BH127" i="4"/>
  <c r="BG127" i="4"/>
  <c r="BF127" i="4"/>
  <c r="T127" i="4"/>
  <c r="R127" i="4"/>
  <c r="P127" i="4"/>
  <c r="BI126" i="4"/>
  <c r="BH126" i="4"/>
  <c r="BG126" i="4"/>
  <c r="BF126" i="4"/>
  <c r="T126" i="4"/>
  <c r="R126" i="4"/>
  <c r="P126" i="4"/>
  <c r="BI124" i="4"/>
  <c r="BH124" i="4"/>
  <c r="BG124" i="4"/>
  <c r="BF124" i="4"/>
  <c r="T124" i="4"/>
  <c r="R124" i="4"/>
  <c r="P124" i="4"/>
  <c r="BI123" i="4"/>
  <c r="BH123" i="4"/>
  <c r="BG123" i="4"/>
  <c r="BF123" i="4"/>
  <c r="T123" i="4"/>
  <c r="R123" i="4"/>
  <c r="P123" i="4"/>
  <c r="BI121" i="4"/>
  <c r="BH121" i="4"/>
  <c r="BG121" i="4"/>
  <c r="BF121" i="4"/>
  <c r="T121" i="4"/>
  <c r="R121" i="4"/>
  <c r="P121" i="4"/>
  <c r="BI120" i="4"/>
  <c r="BH120" i="4"/>
  <c r="BG120" i="4"/>
  <c r="BF120" i="4"/>
  <c r="T120" i="4"/>
  <c r="R120" i="4"/>
  <c r="P120" i="4"/>
  <c r="BI118" i="4"/>
  <c r="BH118" i="4"/>
  <c r="BG118" i="4"/>
  <c r="BF118" i="4"/>
  <c r="T118" i="4"/>
  <c r="R118" i="4"/>
  <c r="P118" i="4"/>
  <c r="BI117" i="4"/>
  <c r="BH117" i="4"/>
  <c r="BG117" i="4"/>
  <c r="BF117" i="4"/>
  <c r="T117" i="4"/>
  <c r="R117" i="4"/>
  <c r="P117" i="4"/>
  <c r="BI115" i="4"/>
  <c r="BH115" i="4"/>
  <c r="BG115" i="4"/>
  <c r="BF115" i="4"/>
  <c r="T115" i="4"/>
  <c r="R115" i="4"/>
  <c r="P115" i="4"/>
  <c r="BI114" i="4"/>
  <c r="BH114" i="4"/>
  <c r="BG114" i="4"/>
  <c r="BF114" i="4"/>
  <c r="T114" i="4"/>
  <c r="R114" i="4"/>
  <c r="P114" i="4"/>
  <c r="BI112" i="4"/>
  <c r="BH112" i="4"/>
  <c r="BG112" i="4"/>
  <c r="BF112" i="4"/>
  <c r="T112" i="4"/>
  <c r="R112" i="4"/>
  <c r="P112" i="4"/>
  <c r="BI111" i="4"/>
  <c r="BH111" i="4"/>
  <c r="BG111" i="4"/>
  <c r="BF111" i="4"/>
  <c r="T111" i="4"/>
  <c r="R111" i="4"/>
  <c r="P111" i="4"/>
  <c r="BI109" i="4"/>
  <c r="BH109" i="4"/>
  <c r="BG109" i="4"/>
  <c r="BF109" i="4"/>
  <c r="T109" i="4"/>
  <c r="R109" i="4"/>
  <c r="P109" i="4"/>
  <c r="BI108" i="4"/>
  <c r="BH108" i="4"/>
  <c r="BG108" i="4"/>
  <c r="BF108" i="4"/>
  <c r="T108" i="4"/>
  <c r="R108" i="4"/>
  <c r="P108" i="4"/>
  <c r="BI106" i="4"/>
  <c r="BH106" i="4"/>
  <c r="BG106" i="4"/>
  <c r="BF106" i="4"/>
  <c r="T106" i="4"/>
  <c r="R106" i="4"/>
  <c r="P106" i="4"/>
  <c r="BI105" i="4"/>
  <c r="BH105" i="4"/>
  <c r="BG105" i="4"/>
  <c r="BF105" i="4"/>
  <c r="T105" i="4"/>
  <c r="R105" i="4"/>
  <c r="P105" i="4"/>
  <c r="BI101" i="4"/>
  <c r="BH101" i="4"/>
  <c r="BG101" i="4"/>
  <c r="BF101" i="4"/>
  <c r="T101" i="4"/>
  <c r="R101" i="4"/>
  <c r="P101" i="4"/>
  <c r="BI97" i="4"/>
  <c r="BH97" i="4"/>
  <c r="BG97" i="4"/>
  <c r="BF97" i="4"/>
  <c r="T97" i="4"/>
  <c r="R97" i="4"/>
  <c r="P97" i="4"/>
  <c r="BI93" i="4"/>
  <c r="BH93" i="4"/>
  <c r="BG93" i="4"/>
  <c r="BF93" i="4"/>
  <c r="T93" i="4"/>
  <c r="R93" i="4"/>
  <c r="P93" i="4"/>
  <c r="BI91" i="4"/>
  <c r="BH91" i="4"/>
  <c r="BG91" i="4"/>
  <c r="BF91" i="4"/>
  <c r="T91" i="4"/>
  <c r="R91" i="4"/>
  <c r="P91" i="4"/>
  <c r="BI90" i="4"/>
  <c r="BH90" i="4"/>
  <c r="BG90" i="4"/>
  <c r="BF90" i="4"/>
  <c r="T90" i="4"/>
  <c r="R90" i="4"/>
  <c r="P90" i="4"/>
  <c r="J84" i="4"/>
  <c r="F84" i="4"/>
  <c r="F82" i="4"/>
  <c r="E80" i="4"/>
  <c r="J58" i="4"/>
  <c r="F58" i="4"/>
  <c r="F56" i="4"/>
  <c r="E54" i="4"/>
  <c r="J26" i="4"/>
  <c r="E26" i="4"/>
  <c r="J85" i="4" s="1"/>
  <c r="J25" i="4"/>
  <c r="J20" i="4"/>
  <c r="E20" i="4"/>
  <c r="F85" i="4"/>
  <c r="J19" i="4"/>
  <c r="J14" i="4"/>
  <c r="J56" i="4"/>
  <c r="E7" i="4"/>
  <c r="E76" i="4"/>
  <c r="J39" i="3"/>
  <c r="J38" i="3"/>
  <c r="AY57" i="1" s="1"/>
  <c r="J37" i="3"/>
  <c r="AX57" i="1"/>
  <c r="BI393" i="3"/>
  <c r="BH393" i="3"/>
  <c r="BG393" i="3"/>
  <c r="BF393" i="3"/>
  <c r="T393" i="3"/>
  <c r="T392" i="3" s="1"/>
  <c r="R393" i="3"/>
  <c r="R392" i="3"/>
  <c r="P393" i="3"/>
  <c r="P392" i="3" s="1"/>
  <c r="BI390" i="3"/>
  <c r="BH390" i="3"/>
  <c r="BG390" i="3"/>
  <c r="BF390" i="3"/>
  <c r="T390" i="3"/>
  <c r="R390" i="3"/>
  <c r="P390" i="3"/>
  <c r="BI388" i="3"/>
  <c r="BH388" i="3"/>
  <c r="BG388" i="3"/>
  <c r="BF388" i="3"/>
  <c r="T388" i="3"/>
  <c r="R388" i="3"/>
  <c r="P388" i="3"/>
  <c r="BI387" i="3"/>
  <c r="BH387" i="3"/>
  <c r="BG387" i="3"/>
  <c r="BF387" i="3"/>
  <c r="T387" i="3"/>
  <c r="R387" i="3"/>
  <c r="P387" i="3"/>
  <c r="BI385" i="3"/>
  <c r="BH385" i="3"/>
  <c r="BG385" i="3"/>
  <c r="BF385" i="3"/>
  <c r="T385" i="3"/>
  <c r="R385" i="3"/>
  <c r="P385" i="3"/>
  <c r="BI382" i="3"/>
  <c r="BH382" i="3"/>
  <c r="BG382" i="3"/>
  <c r="BF382" i="3"/>
  <c r="T382" i="3"/>
  <c r="R382" i="3"/>
  <c r="P382" i="3"/>
  <c r="BI381" i="3"/>
  <c r="BH381" i="3"/>
  <c r="BG381" i="3"/>
  <c r="BF381" i="3"/>
  <c r="T381" i="3"/>
  <c r="R381" i="3"/>
  <c r="P381" i="3"/>
  <c r="BI379" i="3"/>
  <c r="BH379" i="3"/>
  <c r="BG379" i="3"/>
  <c r="BF379" i="3"/>
  <c r="T379" i="3"/>
  <c r="R379" i="3"/>
  <c r="P379" i="3"/>
  <c r="BI377" i="3"/>
  <c r="BH377" i="3"/>
  <c r="BG377" i="3"/>
  <c r="BF377" i="3"/>
  <c r="T377" i="3"/>
  <c r="R377" i="3"/>
  <c r="P377" i="3"/>
  <c r="BI375" i="3"/>
  <c r="BH375" i="3"/>
  <c r="BG375" i="3"/>
  <c r="BF375" i="3"/>
  <c r="T375" i="3"/>
  <c r="R375" i="3"/>
  <c r="P375" i="3"/>
  <c r="BI373" i="3"/>
  <c r="BH373" i="3"/>
  <c r="BG373" i="3"/>
  <c r="BF373" i="3"/>
  <c r="T373" i="3"/>
  <c r="R373" i="3"/>
  <c r="P373" i="3"/>
  <c r="BI371" i="3"/>
  <c r="BH371" i="3"/>
  <c r="BG371" i="3"/>
  <c r="BF371" i="3"/>
  <c r="T371" i="3"/>
  <c r="R371" i="3"/>
  <c r="P371" i="3"/>
  <c r="BI369" i="3"/>
  <c r="BH369" i="3"/>
  <c r="BG369" i="3"/>
  <c r="BF369" i="3"/>
  <c r="T369" i="3"/>
  <c r="R369" i="3"/>
  <c r="P369" i="3"/>
  <c r="BI368" i="3"/>
  <c r="BH368" i="3"/>
  <c r="BG368" i="3"/>
  <c r="BF368" i="3"/>
  <c r="T368" i="3"/>
  <c r="R368" i="3"/>
  <c r="P368" i="3"/>
  <c r="BI366" i="3"/>
  <c r="BH366" i="3"/>
  <c r="BG366" i="3"/>
  <c r="BF366" i="3"/>
  <c r="T366" i="3"/>
  <c r="R366" i="3"/>
  <c r="P366" i="3"/>
  <c r="BI365" i="3"/>
  <c r="BH365" i="3"/>
  <c r="BG365" i="3"/>
  <c r="BF365" i="3"/>
  <c r="T365" i="3"/>
  <c r="R365" i="3"/>
  <c r="P365" i="3"/>
  <c r="BI363" i="3"/>
  <c r="BH363" i="3"/>
  <c r="BG363" i="3"/>
  <c r="BF363" i="3"/>
  <c r="T363" i="3"/>
  <c r="R363" i="3"/>
  <c r="P363" i="3"/>
  <c r="BI361" i="3"/>
  <c r="BH361" i="3"/>
  <c r="BG361" i="3"/>
  <c r="BF361" i="3"/>
  <c r="T361" i="3"/>
  <c r="R361" i="3"/>
  <c r="P361" i="3"/>
  <c r="BI360" i="3"/>
  <c r="BH360" i="3"/>
  <c r="BG360" i="3"/>
  <c r="BF360" i="3"/>
  <c r="T360" i="3"/>
  <c r="R360" i="3"/>
  <c r="P360" i="3"/>
  <c r="BI358" i="3"/>
  <c r="BH358" i="3"/>
  <c r="BG358" i="3"/>
  <c r="BF358" i="3"/>
  <c r="T358" i="3"/>
  <c r="R358" i="3"/>
  <c r="P358" i="3"/>
  <c r="BI356" i="3"/>
  <c r="BH356" i="3"/>
  <c r="BG356" i="3"/>
  <c r="BF356" i="3"/>
  <c r="T356" i="3"/>
  <c r="R356" i="3"/>
  <c r="P356" i="3"/>
  <c r="BI354" i="3"/>
  <c r="BH354" i="3"/>
  <c r="BG354" i="3"/>
  <c r="BF354" i="3"/>
  <c r="T354" i="3"/>
  <c r="R354" i="3"/>
  <c r="P354" i="3"/>
  <c r="BI352" i="3"/>
  <c r="BH352" i="3"/>
  <c r="BG352" i="3"/>
  <c r="BF352" i="3"/>
  <c r="T352" i="3"/>
  <c r="R352" i="3"/>
  <c r="P352" i="3"/>
  <c r="BI350" i="3"/>
  <c r="BH350" i="3"/>
  <c r="BG350" i="3"/>
  <c r="BF350" i="3"/>
  <c r="T350" i="3"/>
  <c r="R350" i="3"/>
  <c r="P350" i="3"/>
  <c r="BI348" i="3"/>
  <c r="BH348" i="3"/>
  <c r="BG348" i="3"/>
  <c r="BF348" i="3"/>
  <c r="T348" i="3"/>
  <c r="R348" i="3"/>
  <c r="P348" i="3"/>
  <c r="BI346" i="3"/>
  <c r="BH346" i="3"/>
  <c r="BG346" i="3"/>
  <c r="BF346" i="3"/>
  <c r="T346" i="3"/>
  <c r="R346" i="3"/>
  <c r="P346" i="3"/>
  <c r="BI344" i="3"/>
  <c r="BH344" i="3"/>
  <c r="BG344" i="3"/>
  <c r="BF344" i="3"/>
  <c r="T344" i="3"/>
  <c r="R344" i="3"/>
  <c r="P344" i="3"/>
  <c r="BI342" i="3"/>
  <c r="BH342" i="3"/>
  <c r="BG342" i="3"/>
  <c r="BF342" i="3"/>
  <c r="T342" i="3"/>
  <c r="R342" i="3"/>
  <c r="P342" i="3"/>
  <c r="BI339" i="3"/>
  <c r="BH339" i="3"/>
  <c r="BG339" i="3"/>
  <c r="BF339" i="3"/>
  <c r="T339" i="3"/>
  <c r="R339" i="3"/>
  <c r="P339" i="3"/>
  <c r="BI338" i="3"/>
  <c r="BH338" i="3"/>
  <c r="BG338" i="3"/>
  <c r="BF338" i="3"/>
  <c r="T338" i="3"/>
  <c r="R338" i="3"/>
  <c r="P338" i="3"/>
  <c r="BI337" i="3"/>
  <c r="BH337" i="3"/>
  <c r="BG337" i="3"/>
  <c r="BF337" i="3"/>
  <c r="T337" i="3"/>
  <c r="R337" i="3"/>
  <c r="P337" i="3"/>
  <c r="BI336" i="3"/>
  <c r="BH336" i="3"/>
  <c r="BG336" i="3"/>
  <c r="BF336" i="3"/>
  <c r="T336" i="3"/>
  <c r="R336" i="3"/>
  <c r="P336" i="3"/>
  <c r="BI335" i="3"/>
  <c r="BH335" i="3"/>
  <c r="BG335" i="3"/>
  <c r="BF335" i="3"/>
  <c r="T335" i="3"/>
  <c r="R335" i="3"/>
  <c r="P335" i="3"/>
  <c r="BI334" i="3"/>
  <c r="BH334" i="3"/>
  <c r="BG334" i="3"/>
  <c r="BF334" i="3"/>
  <c r="T334" i="3"/>
  <c r="R334" i="3"/>
  <c r="P334" i="3"/>
  <c r="BI333" i="3"/>
  <c r="BH333" i="3"/>
  <c r="BG333" i="3"/>
  <c r="BF333" i="3"/>
  <c r="T333" i="3"/>
  <c r="R333" i="3"/>
  <c r="P333" i="3"/>
  <c r="BI332" i="3"/>
  <c r="BH332" i="3"/>
  <c r="BG332" i="3"/>
  <c r="BF332" i="3"/>
  <c r="T332" i="3"/>
  <c r="R332" i="3"/>
  <c r="P332" i="3"/>
  <c r="BI330" i="3"/>
  <c r="BH330" i="3"/>
  <c r="BG330" i="3"/>
  <c r="BF330" i="3"/>
  <c r="T330" i="3"/>
  <c r="R330" i="3"/>
  <c r="P330" i="3"/>
  <c r="BI327" i="3"/>
  <c r="BH327" i="3"/>
  <c r="BG327" i="3"/>
  <c r="BF327" i="3"/>
  <c r="T327" i="3"/>
  <c r="R327" i="3"/>
  <c r="P327" i="3"/>
  <c r="BI325" i="3"/>
  <c r="BH325" i="3"/>
  <c r="BG325" i="3"/>
  <c r="BF325" i="3"/>
  <c r="T325" i="3"/>
  <c r="R325" i="3"/>
  <c r="P325" i="3"/>
  <c r="BI323" i="3"/>
  <c r="BH323" i="3"/>
  <c r="BG323" i="3"/>
  <c r="BF323" i="3"/>
  <c r="T323" i="3"/>
  <c r="R323" i="3"/>
  <c r="P323" i="3"/>
  <c r="BI321" i="3"/>
  <c r="BH321" i="3"/>
  <c r="BG321" i="3"/>
  <c r="BF321" i="3"/>
  <c r="T321" i="3"/>
  <c r="R321" i="3"/>
  <c r="P321" i="3"/>
  <c r="BI319" i="3"/>
  <c r="BH319" i="3"/>
  <c r="BG319" i="3"/>
  <c r="BF319" i="3"/>
  <c r="T319" i="3"/>
  <c r="R319" i="3"/>
  <c r="P319" i="3"/>
  <c r="BI317" i="3"/>
  <c r="BH317" i="3"/>
  <c r="BG317" i="3"/>
  <c r="BF317" i="3"/>
  <c r="T317" i="3"/>
  <c r="R317" i="3"/>
  <c r="P317" i="3"/>
  <c r="BI316" i="3"/>
  <c r="BH316" i="3"/>
  <c r="BG316" i="3"/>
  <c r="BF316" i="3"/>
  <c r="T316" i="3"/>
  <c r="R316" i="3"/>
  <c r="P316" i="3"/>
  <c r="BI315" i="3"/>
  <c r="BH315" i="3"/>
  <c r="BG315" i="3"/>
  <c r="BF315" i="3"/>
  <c r="T315" i="3"/>
  <c r="R315" i="3"/>
  <c r="P315" i="3"/>
  <c r="BI313" i="3"/>
  <c r="BH313" i="3"/>
  <c r="BG313" i="3"/>
  <c r="BF313" i="3"/>
  <c r="T313" i="3"/>
  <c r="R313" i="3"/>
  <c r="P313" i="3"/>
  <c r="BI311" i="3"/>
  <c r="BH311" i="3"/>
  <c r="BG311" i="3"/>
  <c r="BF311" i="3"/>
  <c r="T311" i="3"/>
  <c r="R311" i="3"/>
  <c r="P311" i="3"/>
  <c r="BI310" i="3"/>
  <c r="BH310" i="3"/>
  <c r="BG310" i="3"/>
  <c r="BF310" i="3"/>
  <c r="T310" i="3"/>
  <c r="R310" i="3"/>
  <c r="P310" i="3"/>
  <c r="BI308" i="3"/>
  <c r="BH308" i="3"/>
  <c r="BG308" i="3"/>
  <c r="BF308" i="3"/>
  <c r="T308" i="3"/>
  <c r="R308" i="3"/>
  <c r="P308" i="3"/>
  <c r="BI306" i="3"/>
  <c r="BH306" i="3"/>
  <c r="BG306" i="3"/>
  <c r="BF306" i="3"/>
  <c r="T306" i="3"/>
  <c r="R306" i="3"/>
  <c r="P306" i="3"/>
  <c r="BI304" i="3"/>
  <c r="BH304" i="3"/>
  <c r="BG304" i="3"/>
  <c r="BF304" i="3"/>
  <c r="T304" i="3"/>
  <c r="R304" i="3"/>
  <c r="P304" i="3"/>
  <c r="BI302" i="3"/>
  <c r="BH302" i="3"/>
  <c r="BG302" i="3"/>
  <c r="BF302" i="3"/>
  <c r="T302" i="3"/>
  <c r="R302" i="3"/>
  <c r="P302" i="3"/>
  <c r="BI300" i="3"/>
  <c r="BH300" i="3"/>
  <c r="BG300" i="3"/>
  <c r="BF300" i="3"/>
  <c r="T300" i="3"/>
  <c r="R300" i="3"/>
  <c r="P300" i="3"/>
  <c r="BI298" i="3"/>
  <c r="BH298" i="3"/>
  <c r="BG298" i="3"/>
  <c r="BF298" i="3"/>
  <c r="T298" i="3"/>
  <c r="R298" i="3"/>
  <c r="P298" i="3"/>
  <c r="BI296" i="3"/>
  <c r="BH296" i="3"/>
  <c r="BG296" i="3"/>
  <c r="BF296" i="3"/>
  <c r="T296" i="3"/>
  <c r="R296" i="3"/>
  <c r="P296" i="3"/>
  <c r="BI294" i="3"/>
  <c r="BH294" i="3"/>
  <c r="BG294" i="3"/>
  <c r="BF294" i="3"/>
  <c r="T294" i="3"/>
  <c r="R294" i="3"/>
  <c r="P294" i="3"/>
  <c r="BI292" i="3"/>
  <c r="BH292" i="3"/>
  <c r="BG292" i="3"/>
  <c r="BF292" i="3"/>
  <c r="T292" i="3"/>
  <c r="R292" i="3"/>
  <c r="P292" i="3"/>
  <c r="BI290" i="3"/>
  <c r="BH290" i="3"/>
  <c r="BG290" i="3"/>
  <c r="BF290" i="3"/>
  <c r="T290" i="3"/>
  <c r="R290" i="3"/>
  <c r="P290" i="3"/>
  <c r="BI288" i="3"/>
  <c r="BH288" i="3"/>
  <c r="BG288" i="3"/>
  <c r="BF288" i="3"/>
  <c r="T288" i="3"/>
  <c r="R288" i="3"/>
  <c r="P288" i="3"/>
  <c r="BI286" i="3"/>
  <c r="BH286" i="3"/>
  <c r="BG286" i="3"/>
  <c r="BF286" i="3"/>
  <c r="T286" i="3"/>
  <c r="R286" i="3"/>
  <c r="P286" i="3"/>
  <c r="BI284" i="3"/>
  <c r="BH284" i="3"/>
  <c r="BG284" i="3"/>
  <c r="BF284" i="3"/>
  <c r="T284" i="3"/>
  <c r="R284" i="3"/>
  <c r="P284" i="3"/>
  <c r="BI282" i="3"/>
  <c r="BH282" i="3"/>
  <c r="BG282" i="3"/>
  <c r="BF282" i="3"/>
  <c r="T282" i="3"/>
  <c r="R282" i="3"/>
  <c r="P282" i="3"/>
  <c r="BI280" i="3"/>
  <c r="BH280" i="3"/>
  <c r="BG280" i="3"/>
  <c r="BF280" i="3"/>
  <c r="T280" i="3"/>
  <c r="R280" i="3"/>
  <c r="P280" i="3"/>
  <c r="BI278" i="3"/>
  <c r="BH278" i="3"/>
  <c r="BG278" i="3"/>
  <c r="BF278" i="3"/>
  <c r="T278" i="3"/>
  <c r="R278" i="3"/>
  <c r="P278" i="3"/>
  <c r="BI275" i="3"/>
  <c r="BH275" i="3"/>
  <c r="BG275" i="3"/>
  <c r="BF275" i="3"/>
  <c r="T275" i="3"/>
  <c r="R275" i="3"/>
  <c r="P275" i="3"/>
  <c r="BI273" i="3"/>
  <c r="BH273" i="3"/>
  <c r="BG273" i="3"/>
  <c r="BF273" i="3"/>
  <c r="T273" i="3"/>
  <c r="R273" i="3"/>
  <c r="P273" i="3"/>
  <c r="BI271" i="3"/>
  <c r="BH271" i="3"/>
  <c r="BG271" i="3"/>
  <c r="BF271" i="3"/>
  <c r="T271" i="3"/>
  <c r="R271" i="3"/>
  <c r="P271" i="3"/>
  <c r="BI270" i="3"/>
  <c r="BH270" i="3"/>
  <c r="BG270" i="3"/>
  <c r="BF270" i="3"/>
  <c r="T270" i="3"/>
  <c r="R270" i="3"/>
  <c r="P270" i="3"/>
  <c r="BI268" i="3"/>
  <c r="BH268" i="3"/>
  <c r="BG268" i="3"/>
  <c r="BF268" i="3"/>
  <c r="T268" i="3"/>
  <c r="R268" i="3"/>
  <c r="P268" i="3"/>
  <c r="BI266" i="3"/>
  <c r="BH266" i="3"/>
  <c r="BG266" i="3"/>
  <c r="BF266" i="3"/>
  <c r="T266" i="3"/>
  <c r="R266" i="3"/>
  <c r="P266" i="3"/>
  <c r="BI265" i="3"/>
  <c r="BH265" i="3"/>
  <c r="BG265" i="3"/>
  <c r="BF265" i="3"/>
  <c r="T265" i="3"/>
  <c r="R265" i="3"/>
  <c r="P265" i="3"/>
  <c r="BI264" i="3"/>
  <c r="BH264" i="3"/>
  <c r="BG264" i="3"/>
  <c r="BF264" i="3"/>
  <c r="T264" i="3"/>
  <c r="R264" i="3"/>
  <c r="P264" i="3"/>
  <c r="BI263" i="3"/>
  <c r="BH263" i="3"/>
  <c r="BG263" i="3"/>
  <c r="BF263" i="3"/>
  <c r="T263" i="3"/>
  <c r="R263" i="3"/>
  <c r="P263" i="3"/>
  <c r="BI261" i="3"/>
  <c r="BH261" i="3"/>
  <c r="BG261" i="3"/>
  <c r="BF261" i="3"/>
  <c r="T261" i="3"/>
  <c r="R261" i="3"/>
  <c r="P261" i="3"/>
  <c r="BI259" i="3"/>
  <c r="BH259" i="3"/>
  <c r="BG259" i="3"/>
  <c r="BF259" i="3"/>
  <c r="T259" i="3"/>
  <c r="R259" i="3"/>
  <c r="P259" i="3"/>
  <c r="BI257" i="3"/>
  <c r="BH257" i="3"/>
  <c r="BG257" i="3"/>
  <c r="BF257" i="3"/>
  <c r="T257" i="3"/>
  <c r="R257" i="3"/>
  <c r="P257" i="3"/>
  <c r="BI254" i="3"/>
  <c r="BH254" i="3"/>
  <c r="BG254" i="3"/>
  <c r="BF254" i="3"/>
  <c r="T254" i="3"/>
  <c r="R254" i="3"/>
  <c r="P254" i="3"/>
  <c r="BI253" i="3"/>
  <c r="BH253" i="3"/>
  <c r="BG253" i="3"/>
  <c r="BF253" i="3"/>
  <c r="T253" i="3"/>
  <c r="R253" i="3"/>
  <c r="P253" i="3"/>
  <c r="BI251" i="3"/>
  <c r="BH251" i="3"/>
  <c r="BG251" i="3"/>
  <c r="BF251" i="3"/>
  <c r="T251" i="3"/>
  <c r="R251" i="3"/>
  <c r="P251" i="3"/>
  <c r="BI249" i="3"/>
  <c r="BH249" i="3"/>
  <c r="BG249" i="3"/>
  <c r="BF249" i="3"/>
  <c r="T249" i="3"/>
  <c r="R249" i="3"/>
  <c r="P249" i="3"/>
  <c r="BI247" i="3"/>
  <c r="BH247" i="3"/>
  <c r="BG247" i="3"/>
  <c r="BF247" i="3"/>
  <c r="T247" i="3"/>
  <c r="R247" i="3"/>
  <c r="P247" i="3"/>
  <c r="BI245" i="3"/>
  <c r="BH245" i="3"/>
  <c r="BG245" i="3"/>
  <c r="BF245" i="3"/>
  <c r="T245" i="3"/>
  <c r="R245" i="3"/>
  <c r="P245" i="3"/>
  <c r="BI243" i="3"/>
  <c r="BH243" i="3"/>
  <c r="BG243" i="3"/>
  <c r="BF243" i="3"/>
  <c r="T243" i="3"/>
  <c r="R243" i="3"/>
  <c r="P243" i="3"/>
  <c r="BI241" i="3"/>
  <c r="BH241" i="3"/>
  <c r="BG241" i="3"/>
  <c r="BF241" i="3"/>
  <c r="T241" i="3"/>
  <c r="R241" i="3"/>
  <c r="P241" i="3"/>
  <c r="BI239" i="3"/>
  <c r="BH239" i="3"/>
  <c r="BG239" i="3"/>
  <c r="BF239" i="3"/>
  <c r="T239" i="3"/>
  <c r="R239" i="3"/>
  <c r="P239" i="3"/>
  <c r="BI237" i="3"/>
  <c r="BH237" i="3"/>
  <c r="BG237" i="3"/>
  <c r="BF237" i="3"/>
  <c r="T237" i="3"/>
  <c r="R237" i="3"/>
  <c r="P237" i="3"/>
  <c r="BI235" i="3"/>
  <c r="BH235" i="3"/>
  <c r="BG235" i="3"/>
  <c r="BF235" i="3"/>
  <c r="T235" i="3"/>
  <c r="R235" i="3"/>
  <c r="P235" i="3"/>
  <c r="BI233" i="3"/>
  <c r="BH233" i="3"/>
  <c r="BG233" i="3"/>
  <c r="BF233" i="3"/>
  <c r="T233" i="3"/>
  <c r="R233" i="3"/>
  <c r="P233" i="3"/>
  <c r="BI231" i="3"/>
  <c r="BH231" i="3"/>
  <c r="BG231" i="3"/>
  <c r="BF231" i="3"/>
  <c r="T231" i="3"/>
  <c r="R231" i="3"/>
  <c r="P231" i="3"/>
  <c r="BI229" i="3"/>
  <c r="BH229" i="3"/>
  <c r="BG229" i="3"/>
  <c r="BF229" i="3"/>
  <c r="T229" i="3"/>
  <c r="R229" i="3"/>
  <c r="P229" i="3"/>
  <c r="BI226" i="3"/>
  <c r="BH226" i="3"/>
  <c r="BG226" i="3"/>
  <c r="BF226" i="3"/>
  <c r="T226" i="3"/>
  <c r="R226" i="3"/>
  <c r="P226" i="3"/>
  <c r="BI225" i="3"/>
  <c r="BH225" i="3"/>
  <c r="BG225" i="3"/>
  <c r="BF225" i="3"/>
  <c r="T225" i="3"/>
  <c r="R225" i="3"/>
  <c r="P225" i="3"/>
  <c r="BI224" i="3"/>
  <c r="BH224" i="3"/>
  <c r="BG224" i="3"/>
  <c r="BF224" i="3"/>
  <c r="T224" i="3"/>
  <c r="R224" i="3"/>
  <c r="P224" i="3"/>
  <c r="BI223" i="3"/>
  <c r="BH223" i="3"/>
  <c r="BG223" i="3"/>
  <c r="BF223" i="3"/>
  <c r="T223" i="3"/>
  <c r="R223" i="3"/>
  <c r="P223" i="3"/>
  <c r="BI222" i="3"/>
  <c r="BH222" i="3"/>
  <c r="BG222" i="3"/>
  <c r="BF222" i="3"/>
  <c r="T222" i="3"/>
  <c r="R222" i="3"/>
  <c r="P222" i="3"/>
  <c r="BI221" i="3"/>
  <c r="BH221" i="3"/>
  <c r="BG221" i="3"/>
  <c r="BF221" i="3"/>
  <c r="T221" i="3"/>
  <c r="R221" i="3"/>
  <c r="P221" i="3"/>
  <c r="BI220" i="3"/>
  <c r="BH220" i="3"/>
  <c r="BG220" i="3"/>
  <c r="BF220" i="3"/>
  <c r="T220" i="3"/>
  <c r="R220" i="3"/>
  <c r="P220" i="3"/>
  <c r="BI218" i="3"/>
  <c r="BH218" i="3"/>
  <c r="BG218" i="3"/>
  <c r="BF218" i="3"/>
  <c r="T218" i="3"/>
  <c r="R218" i="3"/>
  <c r="P218" i="3"/>
  <c r="BI214" i="3"/>
  <c r="BH214" i="3"/>
  <c r="BG214" i="3"/>
  <c r="BF214" i="3"/>
  <c r="T214" i="3"/>
  <c r="R214" i="3"/>
  <c r="P214" i="3"/>
  <c r="BI212" i="3"/>
  <c r="BH212" i="3"/>
  <c r="BG212" i="3"/>
  <c r="BF212" i="3"/>
  <c r="T212" i="3"/>
  <c r="R212" i="3"/>
  <c r="P212" i="3"/>
  <c r="BI209" i="3"/>
  <c r="BH209" i="3"/>
  <c r="BG209" i="3"/>
  <c r="BF209" i="3"/>
  <c r="T209" i="3"/>
  <c r="R209" i="3"/>
  <c r="P209" i="3"/>
  <c r="BI207" i="3"/>
  <c r="BH207" i="3"/>
  <c r="BG207" i="3"/>
  <c r="BF207" i="3"/>
  <c r="T207" i="3"/>
  <c r="R207" i="3"/>
  <c r="P207" i="3"/>
  <c r="BI205" i="3"/>
  <c r="BH205" i="3"/>
  <c r="BG205" i="3"/>
  <c r="BF205" i="3"/>
  <c r="T205" i="3"/>
  <c r="R205" i="3"/>
  <c r="P205" i="3"/>
  <c r="BI201" i="3"/>
  <c r="BH201" i="3"/>
  <c r="BG201" i="3"/>
  <c r="BF201" i="3"/>
  <c r="T201" i="3"/>
  <c r="R201" i="3"/>
  <c r="P201" i="3"/>
  <c r="BI198" i="3"/>
  <c r="BH198" i="3"/>
  <c r="BG198" i="3"/>
  <c r="BF198" i="3"/>
  <c r="T198" i="3"/>
  <c r="R198" i="3"/>
  <c r="P198" i="3"/>
  <c r="BI197" i="3"/>
  <c r="BH197" i="3"/>
  <c r="BG197" i="3"/>
  <c r="BF197" i="3"/>
  <c r="T197" i="3"/>
  <c r="R197" i="3"/>
  <c r="P197" i="3"/>
  <c r="BI195" i="3"/>
  <c r="BH195" i="3"/>
  <c r="BG195" i="3"/>
  <c r="BF195" i="3"/>
  <c r="T195" i="3"/>
  <c r="R195" i="3"/>
  <c r="P195" i="3"/>
  <c r="BI194" i="3"/>
  <c r="BH194" i="3"/>
  <c r="BG194" i="3"/>
  <c r="BF194" i="3"/>
  <c r="T194" i="3"/>
  <c r="R194" i="3"/>
  <c r="P194" i="3"/>
  <c r="BI192" i="3"/>
  <c r="BH192" i="3"/>
  <c r="BG192" i="3"/>
  <c r="BF192" i="3"/>
  <c r="T192" i="3"/>
  <c r="R192" i="3"/>
  <c r="P192" i="3"/>
  <c r="BI191" i="3"/>
  <c r="BH191" i="3"/>
  <c r="BG191" i="3"/>
  <c r="BF191" i="3"/>
  <c r="T191" i="3"/>
  <c r="R191" i="3"/>
  <c r="P191" i="3"/>
  <c r="BI186" i="3"/>
  <c r="BH186" i="3"/>
  <c r="BG186" i="3"/>
  <c r="BF186" i="3"/>
  <c r="T186" i="3"/>
  <c r="R186" i="3"/>
  <c r="P186" i="3"/>
  <c r="BI185" i="3"/>
  <c r="BH185" i="3"/>
  <c r="BG185" i="3"/>
  <c r="BF185" i="3"/>
  <c r="T185" i="3"/>
  <c r="R185" i="3"/>
  <c r="P185" i="3"/>
  <c r="BI183" i="3"/>
  <c r="BH183" i="3"/>
  <c r="BG183" i="3"/>
  <c r="BF183" i="3"/>
  <c r="T183" i="3"/>
  <c r="R183" i="3"/>
  <c r="P183" i="3"/>
  <c r="BI181" i="3"/>
  <c r="BH181" i="3"/>
  <c r="BG181" i="3"/>
  <c r="BF181" i="3"/>
  <c r="T181" i="3"/>
  <c r="R181" i="3"/>
  <c r="P181" i="3"/>
  <c r="BI179" i="3"/>
  <c r="BH179" i="3"/>
  <c r="BG179" i="3"/>
  <c r="BF179" i="3"/>
  <c r="T179" i="3"/>
  <c r="R179" i="3"/>
  <c r="P179" i="3"/>
  <c r="BI177" i="3"/>
  <c r="BH177" i="3"/>
  <c r="BG177" i="3"/>
  <c r="BF177" i="3"/>
  <c r="T177" i="3"/>
  <c r="R177" i="3"/>
  <c r="P177" i="3"/>
  <c r="BI175" i="3"/>
  <c r="BH175" i="3"/>
  <c r="BG175" i="3"/>
  <c r="BF175" i="3"/>
  <c r="T175" i="3"/>
  <c r="R175" i="3"/>
  <c r="P175" i="3"/>
  <c r="BI173" i="3"/>
  <c r="BH173" i="3"/>
  <c r="BG173" i="3"/>
  <c r="BF173" i="3"/>
  <c r="T173" i="3"/>
  <c r="R173" i="3"/>
  <c r="P173" i="3"/>
  <c r="BI172" i="3"/>
  <c r="BH172" i="3"/>
  <c r="BG172" i="3"/>
  <c r="BF172" i="3"/>
  <c r="T172" i="3"/>
  <c r="R172" i="3"/>
  <c r="P172" i="3"/>
  <c r="BI170" i="3"/>
  <c r="BH170" i="3"/>
  <c r="BG170" i="3"/>
  <c r="BF170" i="3"/>
  <c r="T170" i="3"/>
  <c r="R170" i="3"/>
  <c r="P170" i="3"/>
  <c r="BI169" i="3"/>
  <c r="BH169" i="3"/>
  <c r="BG169" i="3"/>
  <c r="BF169" i="3"/>
  <c r="T169" i="3"/>
  <c r="R169" i="3"/>
  <c r="P169" i="3"/>
  <c r="BI168" i="3"/>
  <c r="BH168" i="3"/>
  <c r="BG168" i="3"/>
  <c r="BF168" i="3"/>
  <c r="T168" i="3"/>
  <c r="R168" i="3"/>
  <c r="P168" i="3"/>
  <c r="BI166" i="3"/>
  <c r="BH166" i="3"/>
  <c r="BG166" i="3"/>
  <c r="BF166" i="3"/>
  <c r="T166" i="3"/>
  <c r="R166" i="3"/>
  <c r="P166" i="3"/>
  <c r="BI165" i="3"/>
  <c r="BH165" i="3"/>
  <c r="BG165" i="3"/>
  <c r="BF165" i="3"/>
  <c r="T165" i="3"/>
  <c r="R165" i="3"/>
  <c r="P165" i="3"/>
  <c r="BI164" i="3"/>
  <c r="BH164" i="3"/>
  <c r="BG164" i="3"/>
  <c r="BF164" i="3"/>
  <c r="T164" i="3"/>
  <c r="R164" i="3"/>
  <c r="P164" i="3"/>
  <c r="BI163" i="3"/>
  <c r="BH163" i="3"/>
  <c r="BG163" i="3"/>
  <c r="BF163" i="3"/>
  <c r="T163" i="3"/>
  <c r="R163" i="3"/>
  <c r="P163" i="3"/>
  <c r="BI162" i="3"/>
  <c r="BH162" i="3"/>
  <c r="BG162" i="3"/>
  <c r="BF162" i="3"/>
  <c r="T162" i="3"/>
  <c r="R162" i="3"/>
  <c r="P162" i="3"/>
  <c r="BI160" i="3"/>
  <c r="BH160" i="3"/>
  <c r="BG160" i="3"/>
  <c r="BF160" i="3"/>
  <c r="T160" i="3"/>
  <c r="R160" i="3"/>
  <c r="P160" i="3"/>
  <c r="BI159" i="3"/>
  <c r="BH159" i="3"/>
  <c r="BG159" i="3"/>
  <c r="BF159" i="3"/>
  <c r="T159" i="3"/>
  <c r="R159" i="3"/>
  <c r="P159" i="3"/>
  <c r="BI157" i="3"/>
  <c r="BH157" i="3"/>
  <c r="BG157" i="3"/>
  <c r="BF157" i="3"/>
  <c r="T157" i="3"/>
  <c r="R157" i="3"/>
  <c r="P157" i="3"/>
  <c r="BI156" i="3"/>
  <c r="BH156" i="3"/>
  <c r="BG156" i="3"/>
  <c r="BF156" i="3"/>
  <c r="T156" i="3"/>
  <c r="R156" i="3"/>
  <c r="P156" i="3"/>
  <c r="BI154" i="3"/>
  <c r="BH154" i="3"/>
  <c r="BG154" i="3"/>
  <c r="BF154" i="3"/>
  <c r="T154" i="3"/>
  <c r="R154" i="3"/>
  <c r="P154" i="3"/>
  <c r="BI153" i="3"/>
  <c r="BH153" i="3"/>
  <c r="BG153" i="3"/>
  <c r="BF153" i="3"/>
  <c r="T153" i="3"/>
  <c r="R153" i="3"/>
  <c r="P153" i="3"/>
  <c r="BI151" i="3"/>
  <c r="BH151" i="3"/>
  <c r="BG151" i="3"/>
  <c r="BF151" i="3"/>
  <c r="T151" i="3"/>
  <c r="R151" i="3"/>
  <c r="P151" i="3"/>
  <c r="BI147" i="3"/>
  <c r="BH147" i="3"/>
  <c r="BG147" i="3"/>
  <c r="BF147" i="3"/>
  <c r="T147" i="3"/>
  <c r="R147" i="3"/>
  <c r="P147" i="3"/>
  <c r="BI141" i="3"/>
  <c r="BH141" i="3"/>
  <c r="BG141" i="3"/>
  <c r="BF141" i="3"/>
  <c r="T141" i="3"/>
  <c r="R141" i="3"/>
  <c r="P141" i="3"/>
  <c r="BI139" i="3"/>
  <c r="BH139" i="3"/>
  <c r="BG139" i="3"/>
  <c r="BF139" i="3"/>
  <c r="T139" i="3"/>
  <c r="R139" i="3"/>
  <c r="P139" i="3"/>
  <c r="BI138" i="3"/>
  <c r="BH138" i="3"/>
  <c r="BG138" i="3"/>
  <c r="BF138" i="3"/>
  <c r="T138" i="3"/>
  <c r="R138" i="3"/>
  <c r="P138" i="3"/>
  <c r="BI135" i="3"/>
  <c r="BH135" i="3"/>
  <c r="BG135" i="3"/>
  <c r="BF135" i="3"/>
  <c r="T135" i="3"/>
  <c r="T134" i="3"/>
  <c r="R135" i="3"/>
  <c r="R134" i="3"/>
  <c r="P135" i="3"/>
  <c r="P134" i="3" s="1"/>
  <c r="BI130" i="3"/>
  <c r="BH130" i="3"/>
  <c r="BG130" i="3"/>
  <c r="BF130" i="3"/>
  <c r="T130" i="3"/>
  <c r="R130" i="3"/>
  <c r="P130" i="3"/>
  <c r="BI126" i="3"/>
  <c r="BH126" i="3"/>
  <c r="BG126" i="3"/>
  <c r="BF126" i="3"/>
  <c r="T126" i="3"/>
  <c r="R126" i="3"/>
  <c r="P126" i="3"/>
  <c r="BI124" i="3"/>
  <c r="BH124" i="3"/>
  <c r="BG124" i="3"/>
  <c r="BF124" i="3"/>
  <c r="T124" i="3"/>
  <c r="R124" i="3"/>
  <c r="P124" i="3"/>
  <c r="BI122" i="3"/>
  <c r="BH122" i="3"/>
  <c r="BG122" i="3"/>
  <c r="BF122" i="3"/>
  <c r="T122" i="3"/>
  <c r="R122" i="3"/>
  <c r="P122" i="3"/>
  <c r="BI117" i="3"/>
  <c r="BH117" i="3"/>
  <c r="BG117" i="3"/>
  <c r="BF117" i="3"/>
  <c r="T117" i="3"/>
  <c r="R117" i="3"/>
  <c r="P117" i="3"/>
  <c r="BI115" i="3"/>
  <c r="BH115" i="3"/>
  <c r="BG115" i="3"/>
  <c r="BF115" i="3"/>
  <c r="T115" i="3"/>
  <c r="R115" i="3"/>
  <c r="P115" i="3"/>
  <c r="BI113" i="3"/>
  <c r="BH113" i="3"/>
  <c r="BG113" i="3"/>
  <c r="BF113" i="3"/>
  <c r="T113" i="3"/>
  <c r="R113" i="3"/>
  <c r="P113" i="3"/>
  <c r="BI111" i="3"/>
  <c r="BH111" i="3"/>
  <c r="BG111" i="3"/>
  <c r="BF111" i="3"/>
  <c r="T111" i="3"/>
  <c r="R111" i="3"/>
  <c r="P111" i="3"/>
  <c r="BI108" i="3"/>
  <c r="BH108" i="3"/>
  <c r="BG108" i="3"/>
  <c r="BF108" i="3"/>
  <c r="T108" i="3"/>
  <c r="R108" i="3"/>
  <c r="P108" i="3"/>
  <c r="BI103" i="3"/>
  <c r="BH103" i="3"/>
  <c r="BG103" i="3"/>
  <c r="BF103" i="3"/>
  <c r="T103" i="3"/>
  <c r="R103" i="3"/>
  <c r="P103" i="3"/>
  <c r="F94" i="3"/>
  <c r="E92" i="3"/>
  <c r="F56" i="3"/>
  <c r="E54" i="3"/>
  <c r="J26" i="3"/>
  <c r="E26" i="3"/>
  <c r="J97" i="3" s="1"/>
  <c r="J25" i="3"/>
  <c r="J23" i="3"/>
  <c r="E23" i="3"/>
  <c r="J96" i="3" s="1"/>
  <c r="J22" i="3"/>
  <c r="J20" i="3"/>
  <c r="E20" i="3"/>
  <c r="F97" i="3"/>
  <c r="J19" i="3"/>
  <c r="J17" i="3"/>
  <c r="E17" i="3"/>
  <c r="F96" i="3" s="1"/>
  <c r="J16" i="3"/>
  <c r="J14" i="3"/>
  <c r="J56" i="3" s="1"/>
  <c r="E7" i="3"/>
  <c r="E88" i="3"/>
  <c r="J37" i="2"/>
  <c r="J36" i="2"/>
  <c r="AY55" i="1"/>
  <c r="J35" i="2"/>
  <c r="AX55" i="1" s="1"/>
  <c r="BI5048" i="2"/>
  <c r="BH5048" i="2"/>
  <c r="BG5048" i="2"/>
  <c r="BF5048" i="2"/>
  <c r="T5048" i="2"/>
  <c r="T5047" i="2" s="1"/>
  <c r="R5048" i="2"/>
  <c r="R5047" i="2" s="1"/>
  <c r="P5048" i="2"/>
  <c r="P5047" i="2"/>
  <c r="BI5043" i="2"/>
  <c r="BH5043" i="2"/>
  <c r="BG5043" i="2"/>
  <c r="BF5043" i="2"/>
  <c r="T5043" i="2"/>
  <c r="R5043" i="2"/>
  <c r="P5043" i="2"/>
  <c r="BI5029" i="2"/>
  <c r="BH5029" i="2"/>
  <c r="BG5029" i="2"/>
  <c r="BF5029" i="2"/>
  <c r="T5029" i="2"/>
  <c r="R5029" i="2"/>
  <c r="P5029" i="2"/>
  <c r="BI4962" i="2"/>
  <c r="BH4962" i="2"/>
  <c r="BG4962" i="2"/>
  <c r="BF4962" i="2"/>
  <c r="T4962" i="2"/>
  <c r="R4962" i="2"/>
  <c r="P4962" i="2"/>
  <c r="BI4948" i="2"/>
  <c r="BH4948" i="2"/>
  <c r="BG4948" i="2"/>
  <c r="BF4948" i="2"/>
  <c r="T4948" i="2"/>
  <c r="R4948" i="2"/>
  <c r="P4948" i="2"/>
  <c r="BI4881" i="2"/>
  <c r="BH4881" i="2"/>
  <c r="BG4881" i="2"/>
  <c r="BF4881" i="2"/>
  <c r="T4881" i="2"/>
  <c r="R4881" i="2"/>
  <c r="P4881" i="2"/>
  <c r="BI4878" i="2"/>
  <c r="BH4878" i="2"/>
  <c r="BG4878" i="2"/>
  <c r="BF4878" i="2"/>
  <c r="T4878" i="2"/>
  <c r="R4878" i="2"/>
  <c r="P4878" i="2"/>
  <c r="BI4873" i="2"/>
  <c r="BH4873" i="2"/>
  <c r="BG4873" i="2"/>
  <c r="BF4873" i="2"/>
  <c r="T4873" i="2"/>
  <c r="R4873" i="2"/>
  <c r="P4873" i="2"/>
  <c r="BI4862" i="2"/>
  <c r="BH4862" i="2"/>
  <c r="BG4862" i="2"/>
  <c r="BF4862" i="2"/>
  <c r="T4862" i="2"/>
  <c r="R4862" i="2"/>
  <c r="P4862" i="2"/>
  <c r="BI4860" i="2"/>
  <c r="BH4860" i="2"/>
  <c r="BG4860" i="2"/>
  <c r="BF4860" i="2"/>
  <c r="T4860" i="2"/>
  <c r="R4860" i="2"/>
  <c r="P4860" i="2"/>
  <c r="BI4851" i="2"/>
  <c r="BH4851" i="2"/>
  <c r="BG4851" i="2"/>
  <c r="BF4851" i="2"/>
  <c r="T4851" i="2"/>
  <c r="R4851" i="2"/>
  <c r="P4851" i="2"/>
  <c r="BI4848" i="2"/>
  <c r="BH4848" i="2"/>
  <c r="BG4848" i="2"/>
  <c r="BF4848" i="2"/>
  <c r="T4848" i="2"/>
  <c r="R4848" i="2"/>
  <c r="P4848" i="2"/>
  <c r="BI4840" i="2"/>
  <c r="BH4840" i="2"/>
  <c r="BG4840" i="2"/>
  <c r="BF4840" i="2"/>
  <c r="T4840" i="2"/>
  <c r="R4840" i="2"/>
  <c r="P4840" i="2"/>
  <c r="BI4837" i="2"/>
  <c r="BH4837" i="2"/>
  <c r="BG4837" i="2"/>
  <c r="BF4837" i="2"/>
  <c r="T4837" i="2"/>
  <c r="R4837" i="2"/>
  <c r="P4837" i="2"/>
  <c r="BI4828" i="2"/>
  <c r="BH4828" i="2"/>
  <c r="BG4828" i="2"/>
  <c r="BF4828" i="2"/>
  <c r="T4828" i="2"/>
  <c r="R4828" i="2"/>
  <c r="P4828" i="2"/>
  <c r="BI4812" i="2"/>
  <c r="BH4812" i="2"/>
  <c r="BG4812" i="2"/>
  <c r="BF4812" i="2"/>
  <c r="T4812" i="2"/>
  <c r="R4812" i="2"/>
  <c r="P4812" i="2"/>
  <c r="BI4796" i="2"/>
  <c r="BH4796" i="2"/>
  <c r="BG4796" i="2"/>
  <c r="BF4796" i="2"/>
  <c r="T4796" i="2"/>
  <c r="R4796" i="2"/>
  <c r="P4796" i="2"/>
  <c r="BI4776" i="2"/>
  <c r="BH4776" i="2"/>
  <c r="BG4776" i="2"/>
  <c r="BF4776" i="2"/>
  <c r="T4776" i="2"/>
  <c r="R4776" i="2"/>
  <c r="P4776" i="2"/>
  <c r="BI4774" i="2"/>
  <c r="BH4774" i="2"/>
  <c r="BG4774" i="2"/>
  <c r="BF4774" i="2"/>
  <c r="T4774" i="2"/>
  <c r="R4774" i="2"/>
  <c r="P4774" i="2"/>
  <c r="BI4767" i="2"/>
  <c r="BH4767" i="2"/>
  <c r="BG4767" i="2"/>
  <c r="BF4767" i="2"/>
  <c r="T4767" i="2"/>
  <c r="R4767" i="2"/>
  <c r="P4767" i="2"/>
  <c r="BI4746" i="2"/>
  <c r="BH4746" i="2"/>
  <c r="BG4746" i="2"/>
  <c r="BF4746" i="2"/>
  <c r="T4746" i="2"/>
  <c r="R4746" i="2"/>
  <c r="P4746" i="2"/>
  <c r="BI4741" i="2"/>
  <c r="BH4741" i="2"/>
  <c r="BG4741" i="2"/>
  <c r="BF4741" i="2"/>
  <c r="T4741" i="2"/>
  <c r="R4741" i="2"/>
  <c r="P4741" i="2"/>
  <c r="BI4734" i="2"/>
  <c r="BH4734" i="2"/>
  <c r="BG4734" i="2"/>
  <c r="BF4734" i="2"/>
  <c r="T4734" i="2"/>
  <c r="R4734" i="2"/>
  <c r="P4734" i="2"/>
  <c r="BI4726" i="2"/>
  <c r="BH4726" i="2"/>
  <c r="BG4726" i="2"/>
  <c r="BF4726" i="2"/>
  <c r="T4726" i="2"/>
  <c r="R4726" i="2"/>
  <c r="P4726" i="2"/>
  <c r="BI4710" i="2"/>
  <c r="BH4710" i="2"/>
  <c r="BG4710" i="2"/>
  <c r="BF4710" i="2"/>
  <c r="T4710" i="2"/>
  <c r="R4710" i="2"/>
  <c r="P4710" i="2"/>
  <c r="BI4707" i="2"/>
  <c r="BH4707" i="2"/>
  <c r="BG4707" i="2"/>
  <c r="BF4707" i="2"/>
  <c r="T4707" i="2"/>
  <c r="R4707" i="2"/>
  <c r="P4707" i="2"/>
  <c r="BI4705" i="2"/>
  <c r="BH4705" i="2"/>
  <c r="BG4705" i="2"/>
  <c r="BF4705" i="2"/>
  <c r="T4705" i="2"/>
  <c r="R4705" i="2"/>
  <c r="P4705" i="2"/>
  <c r="BI4701" i="2"/>
  <c r="BH4701" i="2"/>
  <c r="BG4701" i="2"/>
  <c r="BF4701" i="2"/>
  <c r="T4701" i="2"/>
  <c r="R4701" i="2"/>
  <c r="P4701" i="2"/>
  <c r="BI4697" i="2"/>
  <c r="BH4697" i="2"/>
  <c r="BG4697" i="2"/>
  <c r="BF4697" i="2"/>
  <c r="T4697" i="2"/>
  <c r="R4697" i="2"/>
  <c r="P4697" i="2"/>
  <c r="BI4694" i="2"/>
  <c r="BH4694" i="2"/>
  <c r="BG4694" i="2"/>
  <c r="BF4694" i="2"/>
  <c r="T4694" i="2"/>
  <c r="R4694" i="2"/>
  <c r="P4694" i="2"/>
  <c r="BI4689" i="2"/>
  <c r="BH4689" i="2"/>
  <c r="BG4689" i="2"/>
  <c r="BF4689" i="2"/>
  <c r="T4689" i="2"/>
  <c r="R4689" i="2"/>
  <c r="P4689" i="2"/>
  <c r="BI4686" i="2"/>
  <c r="BH4686" i="2"/>
  <c r="BG4686" i="2"/>
  <c r="BF4686" i="2"/>
  <c r="T4686" i="2"/>
  <c r="R4686" i="2"/>
  <c r="P4686" i="2"/>
  <c r="BI4682" i="2"/>
  <c r="BH4682" i="2"/>
  <c r="BG4682" i="2"/>
  <c r="BF4682" i="2"/>
  <c r="T4682" i="2"/>
  <c r="R4682" i="2"/>
  <c r="P4682" i="2"/>
  <c r="BI4663" i="2"/>
  <c r="BH4663" i="2"/>
  <c r="BG4663" i="2"/>
  <c r="BF4663" i="2"/>
  <c r="T4663" i="2"/>
  <c r="R4663" i="2"/>
  <c r="P4663" i="2"/>
  <c r="BI4661" i="2"/>
  <c r="BH4661" i="2"/>
  <c r="BG4661" i="2"/>
  <c r="BF4661" i="2"/>
  <c r="T4661" i="2"/>
  <c r="R4661" i="2"/>
  <c r="P4661" i="2"/>
  <c r="BI4642" i="2"/>
  <c r="BH4642" i="2"/>
  <c r="BG4642" i="2"/>
  <c r="BF4642" i="2"/>
  <c r="T4642" i="2"/>
  <c r="R4642" i="2"/>
  <c r="P4642" i="2"/>
  <c r="BI4638" i="2"/>
  <c r="BH4638" i="2"/>
  <c r="BG4638" i="2"/>
  <c r="BF4638" i="2"/>
  <c r="T4638" i="2"/>
  <c r="R4638" i="2"/>
  <c r="P4638" i="2"/>
  <c r="BI4619" i="2"/>
  <c r="BH4619" i="2"/>
  <c r="BG4619" i="2"/>
  <c r="BF4619" i="2"/>
  <c r="T4619" i="2"/>
  <c r="R4619" i="2"/>
  <c r="P4619" i="2"/>
  <c r="BI4600" i="2"/>
  <c r="BH4600" i="2"/>
  <c r="BG4600" i="2"/>
  <c r="BF4600" i="2"/>
  <c r="T4600" i="2"/>
  <c r="R4600" i="2"/>
  <c r="P4600" i="2"/>
  <c r="BI4581" i="2"/>
  <c r="BH4581" i="2"/>
  <c r="BG4581" i="2"/>
  <c r="BF4581" i="2"/>
  <c r="T4581" i="2"/>
  <c r="R4581" i="2"/>
  <c r="P4581" i="2"/>
  <c r="BI4562" i="2"/>
  <c r="BH4562" i="2"/>
  <c r="BG4562" i="2"/>
  <c r="BF4562" i="2"/>
  <c r="T4562" i="2"/>
  <c r="R4562" i="2"/>
  <c r="P4562" i="2"/>
  <c r="BI4559" i="2"/>
  <c r="BH4559" i="2"/>
  <c r="BG4559" i="2"/>
  <c r="BF4559" i="2"/>
  <c r="T4559" i="2"/>
  <c r="R4559" i="2"/>
  <c r="P4559" i="2"/>
  <c r="BI4557" i="2"/>
  <c r="BH4557" i="2"/>
  <c r="BG4557" i="2"/>
  <c r="BF4557" i="2"/>
  <c r="T4557" i="2"/>
  <c r="R4557" i="2"/>
  <c r="P4557" i="2"/>
  <c r="BI4536" i="2"/>
  <c r="BH4536" i="2"/>
  <c r="BG4536" i="2"/>
  <c r="BF4536" i="2"/>
  <c r="T4536" i="2"/>
  <c r="R4536" i="2"/>
  <c r="P4536" i="2"/>
  <c r="BI4511" i="2"/>
  <c r="BH4511" i="2"/>
  <c r="BG4511" i="2"/>
  <c r="BF4511" i="2"/>
  <c r="T4511" i="2"/>
  <c r="R4511" i="2"/>
  <c r="P4511" i="2"/>
  <c r="BI4469" i="2"/>
  <c r="BH4469" i="2"/>
  <c r="BG4469" i="2"/>
  <c r="BF4469" i="2"/>
  <c r="T4469" i="2"/>
  <c r="R4469" i="2"/>
  <c r="P4469" i="2"/>
  <c r="BI4448" i="2"/>
  <c r="BH4448" i="2"/>
  <c r="BG4448" i="2"/>
  <c r="BF4448" i="2"/>
  <c r="T4448" i="2"/>
  <c r="R4448" i="2"/>
  <c r="P4448" i="2"/>
  <c r="BI4446" i="2"/>
  <c r="BH4446" i="2"/>
  <c r="BG4446" i="2"/>
  <c r="BF4446" i="2"/>
  <c r="T4446" i="2"/>
  <c r="R4446" i="2"/>
  <c r="P4446" i="2"/>
  <c r="BI4443" i="2"/>
  <c r="BH4443" i="2"/>
  <c r="BG4443" i="2"/>
  <c r="BF4443" i="2"/>
  <c r="T4443" i="2"/>
  <c r="R4443" i="2"/>
  <c r="P4443" i="2"/>
  <c r="BI4432" i="2"/>
  <c r="BH4432" i="2"/>
  <c r="BG4432" i="2"/>
  <c r="BF4432" i="2"/>
  <c r="T4432" i="2"/>
  <c r="R4432" i="2"/>
  <c r="P4432" i="2"/>
  <c r="BI4403" i="2"/>
  <c r="BH4403" i="2"/>
  <c r="BG4403" i="2"/>
  <c r="BF4403" i="2"/>
  <c r="T4403" i="2"/>
  <c r="R4403" i="2"/>
  <c r="P4403" i="2"/>
  <c r="BI4401" i="2"/>
  <c r="BH4401" i="2"/>
  <c r="BG4401" i="2"/>
  <c r="BF4401" i="2"/>
  <c r="T4401" i="2"/>
  <c r="R4401" i="2"/>
  <c r="P4401" i="2"/>
  <c r="BI4399" i="2"/>
  <c r="BH4399" i="2"/>
  <c r="BG4399" i="2"/>
  <c r="BF4399" i="2"/>
  <c r="T4399" i="2"/>
  <c r="R4399" i="2"/>
  <c r="P4399" i="2"/>
  <c r="BI4394" i="2"/>
  <c r="BH4394" i="2"/>
  <c r="BG4394" i="2"/>
  <c r="BF4394" i="2"/>
  <c r="T4394" i="2"/>
  <c r="R4394" i="2"/>
  <c r="P4394" i="2"/>
  <c r="BI4373" i="2"/>
  <c r="BH4373" i="2"/>
  <c r="BG4373" i="2"/>
  <c r="BF4373" i="2"/>
  <c r="T4373" i="2"/>
  <c r="R4373" i="2"/>
  <c r="P4373" i="2"/>
  <c r="BI4371" i="2"/>
  <c r="BH4371" i="2"/>
  <c r="BG4371" i="2"/>
  <c r="BF4371" i="2"/>
  <c r="T4371" i="2"/>
  <c r="R4371" i="2"/>
  <c r="P4371" i="2"/>
  <c r="BI4365" i="2"/>
  <c r="BH4365" i="2"/>
  <c r="BG4365" i="2"/>
  <c r="BF4365" i="2"/>
  <c r="T4365" i="2"/>
  <c r="R4365" i="2"/>
  <c r="P4365" i="2"/>
  <c r="BI4363" i="2"/>
  <c r="BH4363" i="2"/>
  <c r="BG4363" i="2"/>
  <c r="BF4363" i="2"/>
  <c r="T4363" i="2"/>
  <c r="R4363" i="2"/>
  <c r="P4363" i="2"/>
  <c r="BI4357" i="2"/>
  <c r="BH4357" i="2"/>
  <c r="BG4357" i="2"/>
  <c r="BF4357" i="2"/>
  <c r="T4357" i="2"/>
  <c r="R4357" i="2"/>
  <c r="P4357" i="2"/>
  <c r="BI4346" i="2"/>
  <c r="BH4346" i="2"/>
  <c r="BG4346" i="2"/>
  <c r="BF4346" i="2"/>
  <c r="T4346" i="2"/>
  <c r="R4346" i="2"/>
  <c r="P4346" i="2"/>
  <c r="BI4344" i="2"/>
  <c r="BH4344" i="2"/>
  <c r="BG4344" i="2"/>
  <c r="BF4344" i="2"/>
  <c r="T4344" i="2"/>
  <c r="R4344" i="2"/>
  <c r="P4344" i="2"/>
  <c r="BI4339" i="2"/>
  <c r="BH4339" i="2"/>
  <c r="BG4339" i="2"/>
  <c r="BF4339" i="2"/>
  <c r="T4339" i="2"/>
  <c r="R4339" i="2"/>
  <c r="P4339" i="2"/>
  <c r="BI4337" i="2"/>
  <c r="BH4337" i="2"/>
  <c r="BG4337" i="2"/>
  <c r="BF4337" i="2"/>
  <c r="T4337" i="2"/>
  <c r="R4337" i="2"/>
  <c r="P4337" i="2"/>
  <c r="BI4330" i="2"/>
  <c r="BH4330" i="2"/>
  <c r="BG4330" i="2"/>
  <c r="BF4330" i="2"/>
  <c r="T4330" i="2"/>
  <c r="R4330" i="2"/>
  <c r="P4330" i="2"/>
  <c r="BI4324" i="2"/>
  <c r="BH4324" i="2"/>
  <c r="BG4324" i="2"/>
  <c r="BF4324" i="2"/>
  <c r="T4324" i="2"/>
  <c r="R4324" i="2"/>
  <c r="P4324" i="2"/>
  <c r="BI4318" i="2"/>
  <c r="BH4318" i="2"/>
  <c r="BG4318" i="2"/>
  <c r="BF4318" i="2"/>
  <c r="T4318" i="2"/>
  <c r="R4318" i="2"/>
  <c r="P4318" i="2"/>
  <c r="BI4312" i="2"/>
  <c r="BH4312" i="2"/>
  <c r="BG4312" i="2"/>
  <c r="BF4312" i="2"/>
  <c r="T4312" i="2"/>
  <c r="R4312" i="2"/>
  <c r="P4312" i="2"/>
  <c r="BI4306" i="2"/>
  <c r="BH4306" i="2"/>
  <c r="BG4306" i="2"/>
  <c r="BF4306" i="2"/>
  <c r="T4306" i="2"/>
  <c r="R4306" i="2"/>
  <c r="P4306" i="2"/>
  <c r="BI4300" i="2"/>
  <c r="BH4300" i="2"/>
  <c r="BG4300" i="2"/>
  <c r="BF4300" i="2"/>
  <c r="T4300" i="2"/>
  <c r="R4300" i="2"/>
  <c r="P4300" i="2"/>
  <c r="BI4294" i="2"/>
  <c r="BH4294" i="2"/>
  <c r="BG4294" i="2"/>
  <c r="BF4294" i="2"/>
  <c r="T4294" i="2"/>
  <c r="R4294" i="2"/>
  <c r="P4294" i="2"/>
  <c r="BI4288" i="2"/>
  <c r="BH4288" i="2"/>
  <c r="BG4288" i="2"/>
  <c r="BF4288" i="2"/>
  <c r="T4288" i="2"/>
  <c r="R4288" i="2"/>
  <c r="P4288" i="2"/>
  <c r="BI4282" i="2"/>
  <c r="BH4282" i="2"/>
  <c r="BG4282" i="2"/>
  <c r="BF4282" i="2"/>
  <c r="T4282" i="2"/>
  <c r="R4282" i="2"/>
  <c r="P4282" i="2"/>
  <c r="BI4276" i="2"/>
  <c r="BH4276" i="2"/>
  <c r="BG4276" i="2"/>
  <c r="BF4276" i="2"/>
  <c r="T4276" i="2"/>
  <c r="R4276" i="2"/>
  <c r="P4276" i="2"/>
  <c r="BI4270" i="2"/>
  <c r="BH4270" i="2"/>
  <c r="BG4270" i="2"/>
  <c r="BF4270" i="2"/>
  <c r="T4270" i="2"/>
  <c r="R4270" i="2"/>
  <c r="P4270" i="2"/>
  <c r="BI4264" i="2"/>
  <c r="BH4264" i="2"/>
  <c r="BG4264" i="2"/>
  <c r="BF4264" i="2"/>
  <c r="T4264" i="2"/>
  <c r="R4264" i="2"/>
  <c r="P4264" i="2"/>
  <c r="BI4257" i="2"/>
  <c r="BH4257" i="2"/>
  <c r="BG4257" i="2"/>
  <c r="BF4257" i="2"/>
  <c r="T4257" i="2"/>
  <c r="R4257" i="2"/>
  <c r="P4257" i="2"/>
  <c r="BI4251" i="2"/>
  <c r="BH4251" i="2"/>
  <c r="BG4251" i="2"/>
  <c r="BF4251" i="2"/>
  <c r="T4251" i="2"/>
  <c r="R4251" i="2"/>
  <c r="P4251" i="2"/>
  <c r="BI4244" i="2"/>
  <c r="BH4244" i="2"/>
  <c r="BG4244" i="2"/>
  <c r="BF4244" i="2"/>
  <c r="T4244" i="2"/>
  <c r="R4244" i="2"/>
  <c r="P4244" i="2"/>
  <c r="BI4237" i="2"/>
  <c r="BH4237" i="2"/>
  <c r="BG4237" i="2"/>
  <c r="BF4237" i="2"/>
  <c r="T4237" i="2"/>
  <c r="R4237" i="2"/>
  <c r="P4237" i="2"/>
  <c r="BI4227" i="2"/>
  <c r="BH4227" i="2"/>
  <c r="BG4227" i="2"/>
  <c r="BF4227" i="2"/>
  <c r="T4227" i="2"/>
  <c r="R4227" i="2"/>
  <c r="P4227" i="2"/>
  <c r="BI4220" i="2"/>
  <c r="BH4220" i="2"/>
  <c r="BG4220" i="2"/>
  <c r="BF4220" i="2"/>
  <c r="T4220" i="2"/>
  <c r="R4220" i="2"/>
  <c r="P4220" i="2"/>
  <c r="BI4213" i="2"/>
  <c r="BH4213" i="2"/>
  <c r="BG4213" i="2"/>
  <c r="BF4213" i="2"/>
  <c r="T4213" i="2"/>
  <c r="R4213" i="2"/>
  <c r="P4213" i="2"/>
  <c r="BI4206" i="2"/>
  <c r="BH4206" i="2"/>
  <c r="BG4206" i="2"/>
  <c r="BF4206" i="2"/>
  <c r="T4206" i="2"/>
  <c r="R4206" i="2"/>
  <c r="P4206" i="2"/>
  <c r="BI4199" i="2"/>
  <c r="BH4199" i="2"/>
  <c r="BG4199" i="2"/>
  <c r="BF4199" i="2"/>
  <c r="T4199" i="2"/>
  <c r="R4199" i="2"/>
  <c r="P4199" i="2"/>
  <c r="BI4192" i="2"/>
  <c r="BH4192" i="2"/>
  <c r="BG4192" i="2"/>
  <c r="BF4192" i="2"/>
  <c r="T4192" i="2"/>
  <c r="R4192" i="2"/>
  <c r="P4192" i="2"/>
  <c r="BI4185" i="2"/>
  <c r="BH4185" i="2"/>
  <c r="BG4185" i="2"/>
  <c r="BF4185" i="2"/>
  <c r="T4185" i="2"/>
  <c r="R4185" i="2"/>
  <c r="P4185" i="2"/>
  <c r="BI4178" i="2"/>
  <c r="BH4178" i="2"/>
  <c r="BG4178" i="2"/>
  <c r="BF4178" i="2"/>
  <c r="T4178" i="2"/>
  <c r="R4178" i="2"/>
  <c r="P4178" i="2"/>
  <c r="BI4171" i="2"/>
  <c r="BH4171" i="2"/>
  <c r="BG4171" i="2"/>
  <c r="BF4171" i="2"/>
  <c r="T4171" i="2"/>
  <c r="R4171" i="2"/>
  <c r="P4171" i="2"/>
  <c r="BI4164" i="2"/>
  <c r="BH4164" i="2"/>
  <c r="BG4164" i="2"/>
  <c r="BF4164" i="2"/>
  <c r="T4164" i="2"/>
  <c r="R4164" i="2"/>
  <c r="P4164" i="2"/>
  <c r="BI4156" i="2"/>
  <c r="BH4156" i="2"/>
  <c r="BG4156" i="2"/>
  <c r="BF4156" i="2"/>
  <c r="T4156" i="2"/>
  <c r="R4156" i="2"/>
  <c r="P4156" i="2"/>
  <c r="BI4150" i="2"/>
  <c r="BH4150" i="2"/>
  <c r="BG4150" i="2"/>
  <c r="BF4150" i="2"/>
  <c r="T4150" i="2"/>
  <c r="R4150" i="2"/>
  <c r="P4150" i="2"/>
  <c r="BI4143" i="2"/>
  <c r="BH4143" i="2"/>
  <c r="BG4143" i="2"/>
  <c r="BF4143" i="2"/>
  <c r="T4143" i="2"/>
  <c r="R4143" i="2"/>
  <c r="P4143" i="2"/>
  <c r="BI4136" i="2"/>
  <c r="BH4136" i="2"/>
  <c r="BG4136" i="2"/>
  <c r="BF4136" i="2"/>
  <c r="T4136" i="2"/>
  <c r="R4136" i="2"/>
  <c r="P4136" i="2"/>
  <c r="BI4129" i="2"/>
  <c r="BH4129" i="2"/>
  <c r="BG4129" i="2"/>
  <c r="BF4129" i="2"/>
  <c r="T4129" i="2"/>
  <c r="R4129" i="2"/>
  <c r="P4129" i="2"/>
  <c r="BI4123" i="2"/>
  <c r="BH4123" i="2"/>
  <c r="BG4123" i="2"/>
  <c r="BF4123" i="2"/>
  <c r="T4123" i="2"/>
  <c r="R4123" i="2"/>
  <c r="P4123" i="2"/>
  <c r="BI4117" i="2"/>
  <c r="BH4117" i="2"/>
  <c r="BG4117" i="2"/>
  <c r="BF4117" i="2"/>
  <c r="T4117" i="2"/>
  <c r="R4117" i="2"/>
  <c r="P4117" i="2"/>
  <c r="BI4108" i="2"/>
  <c r="BH4108" i="2"/>
  <c r="BG4108" i="2"/>
  <c r="BF4108" i="2"/>
  <c r="T4108" i="2"/>
  <c r="R4108" i="2"/>
  <c r="P4108" i="2"/>
  <c r="BI4099" i="2"/>
  <c r="BH4099" i="2"/>
  <c r="BG4099" i="2"/>
  <c r="BF4099" i="2"/>
  <c r="T4099" i="2"/>
  <c r="R4099" i="2"/>
  <c r="P4099" i="2"/>
  <c r="BI4082" i="2"/>
  <c r="BH4082" i="2"/>
  <c r="BG4082" i="2"/>
  <c r="BF4082" i="2"/>
  <c r="T4082" i="2"/>
  <c r="R4082" i="2"/>
  <c r="P4082" i="2"/>
  <c r="BI4076" i="2"/>
  <c r="BH4076" i="2"/>
  <c r="BG4076" i="2"/>
  <c r="BF4076" i="2"/>
  <c r="T4076" i="2"/>
  <c r="R4076" i="2"/>
  <c r="P4076" i="2"/>
  <c r="BI4070" i="2"/>
  <c r="BH4070" i="2"/>
  <c r="BG4070" i="2"/>
  <c r="BF4070" i="2"/>
  <c r="T4070" i="2"/>
  <c r="R4070" i="2"/>
  <c r="P4070" i="2"/>
  <c r="BI4063" i="2"/>
  <c r="BH4063" i="2"/>
  <c r="BG4063" i="2"/>
  <c r="BF4063" i="2"/>
  <c r="T4063" i="2"/>
  <c r="R4063" i="2"/>
  <c r="P4063" i="2"/>
  <c r="BI4057" i="2"/>
  <c r="BH4057" i="2"/>
  <c r="BG4057" i="2"/>
  <c r="BF4057" i="2"/>
  <c r="T4057" i="2"/>
  <c r="R4057" i="2"/>
  <c r="P4057" i="2"/>
  <c r="BI4051" i="2"/>
  <c r="BH4051" i="2"/>
  <c r="BG4051" i="2"/>
  <c r="BF4051" i="2"/>
  <c r="T4051" i="2"/>
  <c r="R4051" i="2"/>
  <c r="P4051" i="2"/>
  <c r="BI4045" i="2"/>
  <c r="BH4045" i="2"/>
  <c r="BG4045" i="2"/>
  <c r="BF4045" i="2"/>
  <c r="T4045" i="2"/>
  <c r="R4045" i="2"/>
  <c r="P4045" i="2"/>
  <c r="BI4038" i="2"/>
  <c r="BH4038" i="2"/>
  <c r="BG4038" i="2"/>
  <c r="BF4038" i="2"/>
  <c r="T4038" i="2"/>
  <c r="R4038" i="2"/>
  <c r="P4038" i="2"/>
  <c r="BI4031" i="2"/>
  <c r="BH4031" i="2"/>
  <c r="BG4031" i="2"/>
  <c r="BF4031" i="2"/>
  <c r="T4031" i="2"/>
  <c r="R4031" i="2"/>
  <c r="P4031" i="2"/>
  <c r="BI4024" i="2"/>
  <c r="BH4024" i="2"/>
  <c r="BG4024" i="2"/>
  <c r="BF4024" i="2"/>
  <c r="T4024" i="2"/>
  <c r="R4024" i="2"/>
  <c r="P4024" i="2"/>
  <c r="BI4017" i="2"/>
  <c r="BH4017" i="2"/>
  <c r="BG4017" i="2"/>
  <c r="BF4017" i="2"/>
  <c r="T4017" i="2"/>
  <c r="R4017" i="2"/>
  <c r="P4017" i="2"/>
  <c r="BI4010" i="2"/>
  <c r="BH4010" i="2"/>
  <c r="BG4010" i="2"/>
  <c r="BF4010" i="2"/>
  <c r="T4010" i="2"/>
  <c r="R4010" i="2"/>
  <c r="P4010" i="2"/>
  <c r="BI4003" i="2"/>
  <c r="BH4003" i="2"/>
  <c r="BG4003" i="2"/>
  <c r="BF4003" i="2"/>
  <c r="T4003" i="2"/>
  <c r="R4003" i="2"/>
  <c r="P4003" i="2"/>
  <c r="BI3996" i="2"/>
  <c r="BH3996" i="2"/>
  <c r="BG3996" i="2"/>
  <c r="BF3996" i="2"/>
  <c r="T3996" i="2"/>
  <c r="R3996" i="2"/>
  <c r="P3996" i="2"/>
  <c r="BI3988" i="2"/>
  <c r="BH3988" i="2"/>
  <c r="BG3988" i="2"/>
  <c r="BF3988" i="2"/>
  <c r="T3988" i="2"/>
  <c r="R3988" i="2"/>
  <c r="P3988" i="2"/>
  <c r="BI3980" i="2"/>
  <c r="BH3980" i="2"/>
  <c r="BG3980" i="2"/>
  <c r="BF3980" i="2"/>
  <c r="T3980" i="2"/>
  <c r="R3980" i="2"/>
  <c r="P3980" i="2"/>
  <c r="BI3974" i="2"/>
  <c r="BH3974" i="2"/>
  <c r="BG3974" i="2"/>
  <c r="BF3974" i="2"/>
  <c r="T3974" i="2"/>
  <c r="R3974" i="2"/>
  <c r="P3974" i="2"/>
  <c r="BI3967" i="2"/>
  <c r="BH3967" i="2"/>
  <c r="BG3967" i="2"/>
  <c r="BF3967" i="2"/>
  <c r="T3967" i="2"/>
  <c r="R3967" i="2"/>
  <c r="P3967" i="2"/>
  <c r="BI3960" i="2"/>
  <c r="BH3960" i="2"/>
  <c r="BG3960" i="2"/>
  <c r="BF3960" i="2"/>
  <c r="T3960" i="2"/>
  <c r="R3960" i="2"/>
  <c r="P3960" i="2"/>
  <c r="BI3953" i="2"/>
  <c r="BH3953" i="2"/>
  <c r="BG3953" i="2"/>
  <c r="BF3953" i="2"/>
  <c r="T3953" i="2"/>
  <c r="R3953" i="2"/>
  <c r="P3953" i="2"/>
  <c r="BI3946" i="2"/>
  <c r="BH3946" i="2"/>
  <c r="BG3946" i="2"/>
  <c r="BF3946" i="2"/>
  <c r="T3946" i="2"/>
  <c r="R3946" i="2"/>
  <c r="P3946" i="2"/>
  <c r="BI3940" i="2"/>
  <c r="BH3940" i="2"/>
  <c r="BG3940" i="2"/>
  <c r="BF3940" i="2"/>
  <c r="T3940" i="2"/>
  <c r="R3940" i="2"/>
  <c r="P3940" i="2"/>
  <c r="BI3934" i="2"/>
  <c r="BH3934" i="2"/>
  <c r="BG3934" i="2"/>
  <c r="BF3934" i="2"/>
  <c r="T3934" i="2"/>
  <c r="R3934" i="2"/>
  <c r="P3934" i="2"/>
  <c r="BI3927" i="2"/>
  <c r="BH3927" i="2"/>
  <c r="BG3927" i="2"/>
  <c r="BF3927" i="2"/>
  <c r="T3927" i="2"/>
  <c r="R3927" i="2"/>
  <c r="P3927" i="2"/>
  <c r="BI3920" i="2"/>
  <c r="BH3920" i="2"/>
  <c r="BG3920" i="2"/>
  <c r="BF3920" i="2"/>
  <c r="T3920" i="2"/>
  <c r="R3920" i="2"/>
  <c r="P3920" i="2"/>
  <c r="BI3913" i="2"/>
  <c r="BH3913" i="2"/>
  <c r="BG3913" i="2"/>
  <c r="BF3913" i="2"/>
  <c r="T3913" i="2"/>
  <c r="R3913" i="2"/>
  <c r="P3913" i="2"/>
  <c r="BI3906" i="2"/>
  <c r="BH3906" i="2"/>
  <c r="BG3906" i="2"/>
  <c r="BF3906" i="2"/>
  <c r="T3906" i="2"/>
  <c r="R3906" i="2"/>
  <c r="P3906" i="2"/>
  <c r="BI3899" i="2"/>
  <c r="BH3899" i="2"/>
  <c r="BG3899" i="2"/>
  <c r="BF3899" i="2"/>
  <c r="T3899" i="2"/>
  <c r="R3899" i="2"/>
  <c r="P3899" i="2"/>
  <c r="BI3892" i="2"/>
  <c r="BH3892" i="2"/>
  <c r="BG3892" i="2"/>
  <c r="BF3892" i="2"/>
  <c r="T3892" i="2"/>
  <c r="R3892" i="2"/>
  <c r="P3892" i="2"/>
  <c r="BI3889" i="2"/>
  <c r="BH3889" i="2"/>
  <c r="BG3889" i="2"/>
  <c r="BF3889" i="2"/>
  <c r="T3889" i="2"/>
  <c r="R3889" i="2"/>
  <c r="P3889" i="2"/>
  <c r="BI3886" i="2"/>
  <c r="BH3886" i="2"/>
  <c r="BG3886" i="2"/>
  <c r="BF3886" i="2"/>
  <c r="T3886" i="2"/>
  <c r="R3886" i="2"/>
  <c r="P3886" i="2"/>
  <c r="BI3880" i="2"/>
  <c r="BH3880" i="2"/>
  <c r="BG3880" i="2"/>
  <c r="BF3880" i="2"/>
  <c r="T3880" i="2"/>
  <c r="R3880" i="2"/>
  <c r="P3880" i="2"/>
  <c r="BI3874" i="2"/>
  <c r="BH3874" i="2"/>
  <c r="BG3874" i="2"/>
  <c r="BF3874" i="2"/>
  <c r="T3874" i="2"/>
  <c r="R3874" i="2"/>
  <c r="P3874" i="2"/>
  <c r="BI3868" i="2"/>
  <c r="BH3868" i="2"/>
  <c r="BG3868" i="2"/>
  <c r="BF3868" i="2"/>
  <c r="T3868" i="2"/>
  <c r="R3868" i="2"/>
  <c r="P3868" i="2"/>
  <c r="BI3862" i="2"/>
  <c r="BH3862" i="2"/>
  <c r="BG3862" i="2"/>
  <c r="BF3862" i="2"/>
  <c r="T3862" i="2"/>
  <c r="R3862" i="2"/>
  <c r="P3862" i="2"/>
  <c r="BI3856" i="2"/>
  <c r="BH3856" i="2"/>
  <c r="BG3856" i="2"/>
  <c r="BF3856" i="2"/>
  <c r="T3856" i="2"/>
  <c r="R3856" i="2"/>
  <c r="P3856" i="2"/>
  <c r="BI3850" i="2"/>
  <c r="BH3850" i="2"/>
  <c r="BG3850" i="2"/>
  <c r="BF3850" i="2"/>
  <c r="T3850" i="2"/>
  <c r="R3850" i="2"/>
  <c r="P3850" i="2"/>
  <c r="BI3844" i="2"/>
  <c r="BH3844" i="2"/>
  <c r="BG3844" i="2"/>
  <c r="BF3844" i="2"/>
  <c r="T3844" i="2"/>
  <c r="R3844" i="2"/>
  <c r="P3844" i="2"/>
  <c r="BI3838" i="2"/>
  <c r="BH3838" i="2"/>
  <c r="BG3838" i="2"/>
  <c r="BF3838" i="2"/>
  <c r="T3838" i="2"/>
  <c r="R3838" i="2"/>
  <c r="P3838" i="2"/>
  <c r="BI3832" i="2"/>
  <c r="BH3832" i="2"/>
  <c r="BG3832" i="2"/>
  <c r="BF3832" i="2"/>
  <c r="T3832" i="2"/>
  <c r="R3832" i="2"/>
  <c r="P3832" i="2"/>
  <c r="BI3826" i="2"/>
  <c r="BH3826" i="2"/>
  <c r="BG3826" i="2"/>
  <c r="BF3826" i="2"/>
  <c r="T3826" i="2"/>
  <c r="R3826" i="2"/>
  <c r="P3826" i="2"/>
  <c r="BI3820" i="2"/>
  <c r="BH3820" i="2"/>
  <c r="BG3820" i="2"/>
  <c r="BF3820" i="2"/>
  <c r="T3820" i="2"/>
  <c r="R3820" i="2"/>
  <c r="P3820" i="2"/>
  <c r="BI3814" i="2"/>
  <c r="BH3814" i="2"/>
  <c r="BG3814" i="2"/>
  <c r="BF3814" i="2"/>
  <c r="T3814" i="2"/>
  <c r="R3814" i="2"/>
  <c r="P3814" i="2"/>
  <c r="BI3808" i="2"/>
  <c r="BH3808" i="2"/>
  <c r="BG3808" i="2"/>
  <c r="BF3808" i="2"/>
  <c r="T3808" i="2"/>
  <c r="R3808" i="2"/>
  <c r="P3808" i="2"/>
  <c r="BI3802" i="2"/>
  <c r="BH3802" i="2"/>
  <c r="BG3802" i="2"/>
  <c r="BF3802" i="2"/>
  <c r="T3802" i="2"/>
  <c r="R3802" i="2"/>
  <c r="P3802" i="2"/>
  <c r="BI3796" i="2"/>
  <c r="BH3796" i="2"/>
  <c r="BG3796" i="2"/>
  <c r="BF3796" i="2"/>
  <c r="T3796" i="2"/>
  <c r="R3796" i="2"/>
  <c r="P3796" i="2"/>
  <c r="BI3790" i="2"/>
  <c r="BH3790" i="2"/>
  <c r="BG3790" i="2"/>
  <c r="BF3790" i="2"/>
  <c r="T3790" i="2"/>
  <c r="R3790" i="2"/>
  <c r="P3790" i="2"/>
  <c r="BI3784" i="2"/>
  <c r="BH3784" i="2"/>
  <c r="BG3784" i="2"/>
  <c r="BF3784" i="2"/>
  <c r="T3784" i="2"/>
  <c r="R3784" i="2"/>
  <c r="P3784" i="2"/>
  <c r="BI3778" i="2"/>
  <c r="BH3778" i="2"/>
  <c r="BG3778" i="2"/>
  <c r="BF3778" i="2"/>
  <c r="T3778" i="2"/>
  <c r="R3778" i="2"/>
  <c r="P3778" i="2"/>
  <c r="BI3772" i="2"/>
  <c r="BH3772" i="2"/>
  <c r="BG3772" i="2"/>
  <c r="BF3772" i="2"/>
  <c r="T3772" i="2"/>
  <c r="R3772" i="2"/>
  <c r="P3772" i="2"/>
  <c r="BI3766" i="2"/>
  <c r="BH3766" i="2"/>
  <c r="BG3766" i="2"/>
  <c r="BF3766" i="2"/>
  <c r="T3766" i="2"/>
  <c r="R3766" i="2"/>
  <c r="P3766" i="2"/>
  <c r="BI3760" i="2"/>
  <c r="BH3760" i="2"/>
  <c r="BG3760" i="2"/>
  <c r="BF3760" i="2"/>
  <c r="T3760" i="2"/>
  <c r="R3760" i="2"/>
  <c r="P3760" i="2"/>
  <c r="BI3754" i="2"/>
  <c r="BH3754" i="2"/>
  <c r="BG3754" i="2"/>
  <c r="BF3754" i="2"/>
  <c r="T3754" i="2"/>
  <c r="R3754" i="2"/>
  <c r="P3754" i="2"/>
  <c r="BI3748" i="2"/>
  <c r="BH3748" i="2"/>
  <c r="BG3748" i="2"/>
  <c r="BF3748" i="2"/>
  <c r="T3748" i="2"/>
  <c r="R3748" i="2"/>
  <c r="P3748" i="2"/>
  <c r="BI3742" i="2"/>
  <c r="BH3742" i="2"/>
  <c r="BG3742" i="2"/>
  <c r="BF3742" i="2"/>
  <c r="T3742" i="2"/>
  <c r="R3742" i="2"/>
  <c r="P3742" i="2"/>
  <c r="BI3737" i="2"/>
  <c r="BH3737" i="2"/>
  <c r="BG3737" i="2"/>
  <c r="BF3737" i="2"/>
  <c r="T3737" i="2"/>
  <c r="R3737" i="2"/>
  <c r="P3737" i="2"/>
  <c r="BI3732" i="2"/>
  <c r="BH3732" i="2"/>
  <c r="BG3732" i="2"/>
  <c r="BF3732" i="2"/>
  <c r="T3732" i="2"/>
  <c r="R3732" i="2"/>
  <c r="P3732" i="2"/>
  <c r="BI3727" i="2"/>
  <c r="BH3727" i="2"/>
  <c r="BG3727" i="2"/>
  <c r="BF3727" i="2"/>
  <c r="T3727" i="2"/>
  <c r="R3727" i="2"/>
  <c r="P3727" i="2"/>
  <c r="BI3720" i="2"/>
  <c r="BH3720" i="2"/>
  <c r="BG3720" i="2"/>
  <c r="BF3720" i="2"/>
  <c r="T3720" i="2"/>
  <c r="R3720" i="2"/>
  <c r="P3720" i="2"/>
  <c r="BI3713" i="2"/>
  <c r="BH3713" i="2"/>
  <c r="BG3713" i="2"/>
  <c r="BF3713" i="2"/>
  <c r="T3713" i="2"/>
  <c r="R3713" i="2"/>
  <c r="P3713" i="2"/>
  <c r="BI3706" i="2"/>
  <c r="BH3706" i="2"/>
  <c r="BG3706" i="2"/>
  <c r="BF3706" i="2"/>
  <c r="T3706" i="2"/>
  <c r="R3706" i="2"/>
  <c r="P3706" i="2"/>
  <c r="BI3705" i="2"/>
  <c r="BH3705" i="2"/>
  <c r="BG3705" i="2"/>
  <c r="BF3705" i="2"/>
  <c r="T3705" i="2"/>
  <c r="R3705" i="2"/>
  <c r="P3705" i="2"/>
  <c r="BI3704" i="2"/>
  <c r="BH3704" i="2"/>
  <c r="BG3704" i="2"/>
  <c r="BF3704" i="2"/>
  <c r="T3704" i="2"/>
  <c r="R3704" i="2"/>
  <c r="P3704" i="2"/>
  <c r="BI3687" i="2"/>
  <c r="BH3687" i="2"/>
  <c r="BG3687" i="2"/>
  <c r="BF3687" i="2"/>
  <c r="T3687" i="2"/>
  <c r="R3687" i="2"/>
  <c r="P3687" i="2"/>
  <c r="BI3684" i="2"/>
  <c r="BH3684" i="2"/>
  <c r="BG3684" i="2"/>
  <c r="BF3684" i="2"/>
  <c r="T3684" i="2"/>
  <c r="R3684" i="2"/>
  <c r="P3684" i="2"/>
  <c r="BI3677" i="2"/>
  <c r="BH3677" i="2"/>
  <c r="BG3677" i="2"/>
  <c r="BF3677" i="2"/>
  <c r="T3677" i="2"/>
  <c r="R3677" i="2"/>
  <c r="P3677" i="2"/>
  <c r="BI3670" i="2"/>
  <c r="BH3670" i="2"/>
  <c r="BG3670" i="2"/>
  <c r="BF3670" i="2"/>
  <c r="T3670" i="2"/>
  <c r="R3670" i="2"/>
  <c r="P3670" i="2"/>
  <c r="BI3657" i="2"/>
  <c r="BH3657" i="2"/>
  <c r="BG3657" i="2"/>
  <c r="BF3657" i="2"/>
  <c r="T3657" i="2"/>
  <c r="R3657" i="2"/>
  <c r="P3657" i="2"/>
  <c r="BI3651" i="2"/>
  <c r="BH3651" i="2"/>
  <c r="BG3651" i="2"/>
  <c r="BF3651" i="2"/>
  <c r="T3651" i="2"/>
  <c r="R3651" i="2"/>
  <c r="P3651" i="2"/>
  <c r="BI3639" i="2"/>
  <c r="BH3639" i="2"/>
  <c r="BG3639" i="2"/>
  <c r="BF3639" i="2"/>
  <c r="T3639" i="2"/>
  <c r="R3639" i="2"/>
  <c r="P3639" i="2"/>
  <c r="BI3633" i="2"/>
  <c r="BH3633" i="2"/>
  <c r="BG3633" i="2"/>
  <c r="BF3633" i="2"/>
  <c r="T3633" i="2"/>
  <c r="R3633" i="2"/>
  <c r="P3633" i="2"/>
  <c r="BI3617" i="2"/>
  <c r="BH3617" i="2"/>
  <c r="BG3617" i="2"/>
  <c r="BF3617" i="2"/>
  <c r="T3617" i="2"/>
  <c r="R3617" i="2"/>
  <c r="P3617" i="2"/>
  <c r="BI3615" i="2"/>
  <c r="BH3615" i="2"/>
  <c r="BG3615" i="2"/>
  <c r="BF3615" i="2"/>
  <c r="T3615" i="2"/>
  <c r="R3615" i="2"/>
  <c r="P3615" i="2"/>
  <c r="BI3609" i="2"/>
  <c r="BH3609" i="2"/>
  <c r="BG3609" i="2"/>
  <c r="BF3609" i="2"/>
  <c r="T3609" i="2"/>
  <c r="R3609" i="2"/>
  <c r="P3609" i="2"/>
  <c r="BI3606" i="2"/>
  <c r="BH3606" i="2"/>
  <c r="BG3606" i="2"/>
  <c r="BF3606" i="2"/>
  <c r="T3606" i="2"/>
  <c r="R3606" i="2"/>
  <c r="P3606" i="2"/>
  <c r="BI3595" i="2"/>
  <c r="BH3595" i="2"/>
  <c r="BG3595" i="2"/>
  <c r="BF3595" i="2"/>
  <c r="T3595" i="2"/>
  <c r="R3595" i="2"/>
  <c r="P3595" i="2"/>
  <c r="BI3578" i="2"/>
  <c r="BH3578" i="2"/>
  <c r="BG3578" i="2"/>
  <c r="BF3578" i="2"/>
  <c r="T3578" i="2"/>
  <c r="R3578" i="2"/>
  <c r="P3578" i="2"/>
  <c r="BI3565" i="2"/>
  <c r="BH3565" i="2"/>
  <c r="BG3565" i="2"/>
  <c r="BF3565" i="2"/>
  <c r="T3565" i="2"/>
  <c r="R3565" i="2"/>
  <c r="P3565" i="2"/>
  <c r="BI3549" i="2"/>
  <c r="BH3549" i="2"/>
  <c r="BG3549" i="2"/>
  <c r="BF3549" i="2"/>
  <c r="T3549" i="2"/>
  <c r="R3549" i="2"/>
  <c r="P3549" i="2"/>
  <c r="BI3537" i="2"/>
  <c r="BH3537" i="2"/>
  <c r="BG3537" i="2"/>
  <c r="BF3537" i="2"/>
  <c r="T3537" i="2"/>
  <c r="R3537" i="2"/>
  <c r="P3537" i="2"/>
  <c r="BI3535" i="2"/>
  <c r="BH3535" i="2"/>
  <c r="BG3535" i="2"/>
  <c r="BF3535" i="2"/>
  <c r="T3535" i="2"/>
  <c r="R3535" i="2"/>
  <c r="P3535" i="2"/>
  <c r="BI3528" i="2"/>
  <c r="BH3528" i="2"/>
  <c r="BG3528" i="2"/>
  <c r="BF3528" i="2"/>
  <c r="T3528" i="2"/>
  <c r="R3528" i="2"/>
  <c r="P3528" i="2"/>
  <c r="BI3518" i="2"/>
  <c r="BH3518" i="2"/>
  <c r="BG3518" i="2"/>
  <c r="BF3518" i="2"/>
  <c r="T3518" i="2"/>
  <c r="R3518" i="2"/>
  <c r="P3518" i="2"/>
  <c r="BI3509" i="2"/>
  <c r="BH3509" i="2"/>
  <c r="BG3509" i="2"/>
  <c r="BF3509" i="2"/>
  <c r="T3509" i="2"/>
  <c r="R3509" i="2"/>
  <c r="P3509" i="2"/>
  <c r="BI3507" i="2"/>
  <c r="BH3507" i="2"/>
  <c r="BG3507" i="2"/>
  <c r="BF3507" i="2"/>
  <c r="T3507" i="2"/>
  <c r="R3507" i="2"/>
  <c r="P3507" i="2"/>
  <c r="BI3500" i="2"/>
  <c r="BH3500" i="2"/>
  <c r="BG3500" i="2"/>
  <c r="BF3500" i="2"/>
  <c r="T3500" i="2"/>
  <c r="R3500" i="2"/>
  <c r="P3500" i="2"/>
  <c r="BI3498" i="2"/>
  <c r="BH3498" i="2"/>
  <c r="BG3498" i="2"/>
  <c r="BF3498" i="2"/>
  <c r="T3498" i="2"/>
  <c r="R3498" i="2"/>
  <c r="P3498" i="2"/>
  <c r="BI3491" i="2"/>
  <c r="BH3491" i="2"/>
  <c r="BG3491" i="2"/>
  <c r="BF3491" i="2"/>
  <c r="T3491" i="2"/>
  <c r="R3491" i="2"/>
  <c r="P3491" i="2"/>
  <c r="BI3489" i="2"/>
  <c r="BH3489" i="2"/>
  <c r="BG3489" i="2"/>
  <c r="BF3489" i="2"/>
  <c r="T3489" i="2"/>
  <c r="R3489" i="2"/>
  <c r="P3489" i="2"/>
  <c r="BI3483" i="2"/>
  <c r="BH3483" i="2"/>
  <c r="BG3483" i="2"/>
  <c r="BF3483" i="2"/>
  <c r="T3483" i="2"/>
  <c r="R3483" i="2"/>
  <c r="P3483" i="2"/>
  <c r="BI3480" i="2"/>
  <c r="BH3480" i="2"/>
  <c r="BG3480" i="2"/>
  <c r="BF3480" i="2"/>
  <c r="T3480" i="2"/>
  <c r="R3480" i="2"/>
  <c r="P3480" i="2"/>
  <c r="BI3473" i="2"/>
  <c r="BH3473" i="2"/>
  <c r="BG3473" i="2"/>
  <c r="BF3473" i="2"/>
  <c r="T3473" i="2"/>
  <c r="R3473" i="2"/>
  <c r="P3473" i="2"/>
  <c r="BI3471" i="2"/>
  <c r="BH3471" i="2"/>
  <c r="BG3471" i="2"/>
  <c r="BF3471" i="2"/>
  <c r="T3471" i="2"/>
  <c r="R3471" i="2"/>
  <c r="P3471" i="2"/>
  <c r="BI3468" i="2"/>
  <c r="BH3468" i="2"/>
  <c r="BG3468" i="2"/>
  <c r="BF3468" i="2"/>
  <c r="T3468" i="2"/>
  <c r="R3468" i="2"/>
  <c r="P3468" i="2"/>
  <c r="BI3462" i="2"/>
  <c r="BH3462" i="2"/>
  <c r="BG3462" i="2"/>
  <c r="BF3462" i="2"/>
  <c r="T3462" i="2"/>
  <c r="R3462" i="2"/>
  <c r="P3462" i="2"/>
  <c r="BI3456" i="2"/>
  <c r="BH3456" i="2"/>
  <c r="BG3456" i="2"/>
  <c r="BF3456" i="2"/>
  <c r="T3456" i="2"/>
  <c r="R3456" i="2"/>
  <c r="P3456" i="2"/>
  <c r="BI3450" i="2"/>
  <c r="BH3450" i="2"/>
  <c r="BG3450" i="2"/>
  <c r="BF3450" i="2"/>
  <c r="T3450" i="2"/>
  <c r="R3450" i="2"/>
  <c r="P3450" i="2"/>
  <c r="BI3443" i="2"/>
  <c r="BH3443" i="2"/>
  <c r="BG3443" i="2"/>
  <c r="BF3443" i="2"/>
  <c r="T3443" i="2"/>
  <c r="R3443" i="2"/>
  <c r="P3443" i="2"/>
  <c r="BI3436" i="2"/>
  <c r="BH3436" i="2"/>
  <c r="BG3436" i="2"/>
  <c r="BF3436" i="2"/>
  <c r="T3436" i="2"/>
  <c r="R3436" i="2"/>
  <c r="P3436" i="2"/>
  <c r="BI3431" i="2"/>
  <c r="BH3431" i="2"/>
  <c r="BG3431" i="2"/>
  <c r="BF3431" i="2"/>
  <c r="T3431" i="2"/>
  <c r="R3431" i="2"/>
  <c r="P3431" i="2"/>
  <c r="BI3426" i="2"/>
  <c r="BH3426" i="2"/>
  <c r="BG3426" i="2"/>
  <c r="BF3426" i="2"/>
  <c r="T3426" i="2"/>
  <c r="R3426" i="2"/>
  <c r="P3426" i="2"/>
  <c r="BI3420" i="2"/>
  <c r="BH3420" i="2"/>
  <c r="BG3420" i="2"/>
  <c r="BF3420" i="2"/>
  <c r="T3420" i="2"/>
  <c r="R3420" i="2"/>
  <c r="P3420" i="2"/>
  <c r="BI3415" i="2"/>
  <c r="BH3415" i="2"/>
  <c r="BG3415" i="2"/>
  <c r="BF3415" i="2"/>
  <c r="T3415" i="2"/>
  <c r="R3415" i="2"/>
  <c r="P3415" i="2"/>
  <c r="BI3410" i="2"/>
  <c r="BH3410" i="2"/>
  <c r="BG3410" i="2"/>
  <c r="BF3410" i="2"/>
  <c r="T3410" i="2"/>
  <c r="R3410" i="2"/>
  <c r="P3410" i="2"/>
  <c r="BI3407" i="2"/>
  <c r="BH3407" i="2"/>
  <c r="BG3407" i="2"/>
  <c r="BF3407" i="2"/>
  <c r="T3407" i="2"/>
  <c r="R3407" i="2"/>
  <c r="P3407" i="2"/>
  <c r="BI3405" i="2"/>
  <c r="BH3405" i="2"/>
  <c r="BG3405" i="2"/>
  <c r="BF3405" i="2"/>
  <c r="T3405" i="2"/>
  <c r="R3405" i="2"/>
  <c r="P3405" i="2"/>
  <c r="BI3394" i="2"/>
  <c r="BH3394" i="2"/>
  <c r="BG3394" i="2"/>
  <c r="BF3394" i="2"/>
  <c r="T3394" i="2"/>
  <c r="R3394" i="2"/>
  <c r="P3394" i="2"/>
  <c r="BI3387" i="2"/>
  <c r="BH3387" i="2"/>
  <c r="BG3387" i="2"/>
  <c r="BF3387" i="2"/>
  <c r="T3387" i="2"/>
  <c r="R3387" i="2"/>
  <c r="P3387" i="2"/>
  <c r="BI3379" i="2"/>
  <c r="BH3379" i="2"/>
  <c r="BG3379" i="2"/>
  <c r="BF3379" i="2"/>
  <c r="T3379" i="2"/>
  <c r="R3379" i="2"/>
  <c r="P3379" i="2"/>
  <c r="BI3376" i="2"/>
  <c r="BH3376" i="2"/>
  <c r="BG3376" i="2"/>
  <c r="BF3376" i="2"/>
  <c r="T3376" i="2"/>
  <c r="R3376" i="2"/>
  <c r="P3376" i="2"/>
  <c r="BI3374" i="2"/>
  <c r="BH3374" i="2"/>
  <c r="BG3374" i="2"/>
  <c r="BF3374" i="2"/>
  <c r="T3374" i="2"/>
  <c r="R3374" i="2"/>
  <c r="P3374" i="2"/>
  <c r="BI3334" i="2"/>
  <c r="BH3334" i="2"/>
  <c r="BG3334" i="2"/>
  <c r="BF3334" i="2"/>
  <c r="T3334" i="2"/>
  <c r="R3334" i="2"/>
  <c r="P3334" i="2"/>
  <c r="BI3327" i="2"/>
  <c r="BH3327" i="2"/>
  <c r="BG3327" i="2"/>
  <c r="BF3327" i="2"/>
  <c r="T3327" i="2"/>
  <c r="R3327" i="2"/>
  <c r="P3327" i="2"/>
  <c r="BI3325" i="2"/>
  <c r="BH3325" i="2"/>
  <c r="BG3325" i="2"/>
  <c r="BF3325" i="2"/>
  <c r="T3325" i="2"/>
  <c r="R3325" i="2"/>
  <c r="P3325" i="2"/>
  <c r="BI3316" i="2"/>
  <c r="BH3316" i="2"/>
  <c r="BG3316" i="2"/>
  <c r="BF3316" i="2"/>
  <c r="T3316" i="2"/>
  <c r="R3316" i="2"/>
  <c r="P3316" i="2"/>
  <c r="BI3307" i="2"/>
  <c r="BH3307" i="2"/>
  <c r="BG3307" i="2"/>
  <c r="BF3307" i="2"/>
  <c r="T3307" i="2"/>
  <c r="R3307" i="2"/>
  <c r="P3307" i="2"/>
  <c r="BI3300" i="2"/>
  <c r="BH3300" i="2"/>
  <c r="BG3300" i="2"/>
  <c r="BF3300" i="2"/>
  <c r="T3300" i="2"/>
  <c r="R3300" i="2"/>
  <c r="P3300" i="2"/>
  <c r="BI3293" i="2"/>
  <c r="BH3293" i="2"/>
  <c r="BG3293" i="2"/>
  <c r="BF3293" i="2"/>
  <c r="T3293" i="2"/>
  <c r="R3293" i="2"/>
  <c r="P3293" i="2"/>
  <c r="BI3291" i="2"/>
  <c r="BH3291" i="2"/>
  <c r="BG3291" i="2"/>
  <c r="BF3291" i="2"/>
  <c r="T3291" i="2"/>
  <c r="R3291" i="2"/>
  <c r="P3291" i="2"/>
  <c r="BI3285" i="2"/>
  <c r="BH3285" i="2"/>
  <c r="BG3285" i="2"/>
  <c r="BF3285" i="2"/>
  <c r="T3285" i="2"/>
  <c r="R3285" i="2"/>
  <c r="P3285" i="2"/>
  <c r="BI3278" i="2"/>
  <c r="BH3278" i="2"/>
  <c r="BG3278" i="2"/>
  <c r="BF3278" i="2"/>
  <c r="T3278" i="2"/>
  <c r="R3278" i="2"/>
  <c r="P3278" i="2"/>
  <c r="BI3271" i="2"/>
  <c r="BH3271" i="2"/>
  <c r="BG3271" i="2"/>
  <c r="BF3271" i="2"/>
  <c r="T3271" i="2"/>
  <c r="R3271" i="2"/>
  <c r="P3271" i="2"/>
  <c r="BI3264" i="2"/>
  <c r="BH3264" i="2"/>
  <c r="BG3264" i="2"/>
  <c r="BF3264" i="2"/>
  <c r="T3264" i="2"/>
  <c r="R3264" i="2"/>
  <c r="P3264" i="2"/>
  <c r="BI3256" i="2"/>
  <c r="BH3256" i="2"/>
  <c r="BG3256" i="2"/>
  <c r="BF3256" i="2"/>
  <c r="T3256" i="2"/>
  <c r="R3256" i="2"/>
  <c r="P3256" i="2"/>
  <c r="BI3245" i="2"/>
  <c r="BH3245" i="2"/>
  <c r="BG3245" i="2"/>
  <c r="BF3245" i="2"/>
  <c r="T3245" i="2"/>
  <c r="R3245" i="2"/>
  <c r="P3245" i="2"/>
  <c r="BI3239" i="2"/>
  <c r="BH3239" i="2"/>
  <c r="BG3239" i="2"/>
  <c r="BF3239" i="2"/>
  <c r="T3239" i="2"/>
  <c r="R3239" i="2"/>
  <c r="P3239" i="2"/>
  <c r="BI3237" i="2"/>
  <c r="BH3237" i="2"/>
  <c r="BG3237" i="2"/>
  <c r="BF3237" i="2"/>
  <c r="T3237" i="2"/>
  <c r="R3237" i="2"/>
  <c r="P3237" i="2"/>
  <c r="BI3223" i="2"/>
  <c r="BH3223" i="2"/>
  <c r="BG3223" i="2"/>
  <c r="BF3223" i="2"/>
  <c r="T3223" i="2"/>
  <c r="R3223" i="2"/>
  <c r="P3223" i="2"/>
  <c r="BI3195" i="2"/>
  <c r="BH3195" i="2"/>
  <c r="BG3195" i="2"/>
  <c r="BF3195" i="2"/>
  <c r="T3195" i="2"/>
  <c r="R3195" i="2"/>
  <c r="P3195" i="2"/>
  <c r="BI3193" i="2"/>
  <c r="BH3193" i="2"/>
  <c r="BG3193" i="2"/>
  <c r="BF3193" i="2"/>
  <c r="T3193" i="2"/>
  <c r="R3193" i="2"/>
  <c r="P3193" i="2"/>
  <c r="BI3191" i="2"/>
  <c r="BH3191" i="2"/>
  <c r="BG3191" i="2"/>
  <c r="BF3191" i="2"/>
  <c r="T3191" i="2"/>
  <c r="R3191" i="2"/>
  <c r="P3191" i="2"/>
  <c r="BI3176" i="2"/>
  <c r="BH3176" i="2"/>
  <c r="BG3176" i="2"/>
  <c r="BF3176" i="2"/>
  <c r="T3176" i="2"/>
  <c r="R3176" i="2"/>
  <c r="P3176" i="2"/>
  <c r="BI3146" i="2"/>
  <c r="BH3146" i="2"/>
  <c r="BG3146" i="2"/>
  <c r="BF3146" i="2"/>
  <c r="T3146" i="2"/>
  <c r="R3146" i="2"/>
  <c r="P3146" i="2"/>
  <c r="BI3131" i="2"/>
  <c r="BH3131" i="2"/>
  <c r="BG3131" i="2"/>
  <c r="BF3131" i="2"/>
  <c r="T3131" i="2"/>
  <c r="R3131" i="2"/>
  <c r="P3131" i="2"/>
  <c r="BI3121" i="2"/>
  <c r="BH3121" i="2"/>
  <c r="BG3121" i="2"/>
  <c r="BF3121" i="2"/>
  <c r="T3121" i="2"/>
  <c r="R3121" i="2"/>
  <c r="P3121" i="2"/>
  <c r="BI3119" i="2"/>
  <c r="BH3119" i="2"/>
  <c r="BG3119" i="2"/>
  <c r="BF3119" i="2"/>
  <c r="T3119" i="2"/>
  <c r="R3119" i="2"/>
  <c r="P3119" i="2"/>
  <c r="BI3116" i="2"/>
  <c r="BH3116" i="2"/>
  <c r="BG3116" i="2"/>
  <c r="BF3116" i="2"/>
  <c r="T3116" i="2"/>
  <c r="R3116" i="2"/>
  <c r="P3116" i="2"/>
  <c r="BI3108" i="2"/>
  <c r="BH3108" i="2"/>
  <c r="BG3108" i="2"/>
  <c r="BF3108" i="2"/>
  <c r="T3108" i="2"/>
  <c r="R3108" i="2"/>
  <c r="P3108" i="2"/>
  <c r="BI3100" i="2"/>
  <c r="BH3100" i="2"/>
  <c r="BG3100" i="2"/>
  <c r="BF3100" i="2"/>
  <c r="T3100" i="2"/>
  <c r="R3100" i="2"/>
  <c r="P3100" i="2"/>
  <c r="BI3092" i="2"/>
  <c r="BH3092" i="2"/>
  <c r="BG3092" i="2"/>
  <c r="BF3092" i="2"/>
  <c r="T3092" i="2"/>
  <c r="R3092" i="2"/>
  <c r="P3092" i="2"/>
  <c r="BI3085" i="2"/>
  <c r="BH3085" i="2"/>
  <c r="BG3085" i="2"/>
  <c r="BF3085" i="2"/>
  <c r="T3085" i="2"/>
  <c r="R3085" i="2"/>
  <c r="P3085" i="2"/>
  <c r="BI3079" i="2"/>
  <c r="BH3079" i="2"/>
  <c r="BG3079" i="2"/>
  <c r="BF3079" i="2"/>
  <c r="T3079" i="2"/>
  <c r="R3079" i="2"/>
  <c r="P3079" i="2"/>
  <c r="BI3070" i="2"/>
  <c r="BH3070" i="2"/>
  <c r="BG3070" i="2"/>
  <c r="BF3070" i="2"/>
  <c r="T3070" i="2"/>
  <c r="R3070" i="2"/>
  <c r="P3070" i="2"/>
  <c r="BI3059" i="2"/>
  <c r="BH3059" i="2"/>
  <c r="BG3059" i="2"/>
  <c r="BF3059" i="2"/>
  <c r="T3059" i="2"/>
  <c r="R3059" i="2"/>
  <c r="P3059" i="2"/>
  <c r="BI3051" i="2"/>
  <c r="BH3051" i="2"/>
  <c r="BG3051" i="2"/>
  <c r="BF3051" i="2"/>
  <c r="T3051" i="2"/>
  <c r="R3051" i="2"/>
  <c r="P3051" i="2"/>
  <c r="BI3042" i="2"/>
  <c r="BH3042" i="2"/>
  <c r="BG3042" i="2"/>
  <c r="BF3042" i="2"/>
  <c r="T3042" i="2"/>
  <c r="R3042" i="2"/>
  <c r="P3042" i="2"/>
  <c r="BI3040" i="2"/>
  <c r="BH3040" i="2"/>
  <c r="BG3040" i="2"/>
  <c r="BF3040" i="2"/>
  <c r="T3040" i="2"/>
  <c r="R3040" i="2"/>
  <c r="P3040" i="2"/>
  <c r="BI3031" i="2"/>
  <c r="BH3031" i="2"/>
  <c r="BG3031" i="2"/>
  <c r="BF3031" i="2"/>
  <c r="T3031" i="2"/>
  <c r="R3031" i="2"/>
  <c r="P3031" i="2"/>
  <c r="BI3029" i="2"/>
  <c r="BH3029" i="2"/>
  <c r="BG3029" i="2"/>
  <c r="BF3029" i="2"/>
  <c r="T3029" i="2"/>
  <c r="R3029" i="2"/>
  <c r="P3029" i="2"/>
  <c r="BI3021" i="2"/>
  <c r="BH3021" i="2"/>
  <c r="BG3021" i="2"/>
  <c r="BF3021" i="2"/>
  <c r="T3021" i="2"/>
  <c r="R3021" i="2"/>
  <c r="P3021" i="2"/>
  <c r="BI3013" i="2"/>
  <c r="BH3013" i="2"/>
  <c r="BG3013" i="2"/>
  <c r="BF3013" i="2"/>
  <c r="T3013" i="2"/>
  <c r="R3013" i="2"/>
  <c r="P3013" i="2"/>
  <c r="BI3003" i="2"/>
  <c r="BH3003" i="2"/>
  <c r="BG3003" i="2"/>
  <c r="BF3003" i="2"/>
  <c r="T3003" i="2"/>
  <c r="R3003" i="2"/>
  <c r="P3003" i="2"/>
  <c r="BI2997" i="2"/>
  <c r="BH2997" i="2"/>
  <c r="BG2997" i="2"/>
  <c r="BF2997" i="2"/>
  <c r="T2997" i="2"/>
  <c r="R2997" i="2"/>
  <c r="P2997" i="2"/>
  <c r="BI2991" i="2"/>
  <c r="BH2991" i="2"/>
  <c r="BG2991" i="2"/>
  <c r="BF2991" i="2"/>
  <c r="T2991" i="2"/>
  <c r="R2991" i="2"/>
  <c r="P2991" i="2"/>
  <c r="BI2979" i="2"/>
  <c r="BH2979" i="2"/>
  <c r="BG2979" i="2"/>
  <c r="BF2979" i="2"/>
  <c r="T2979" i="2"/>
  <c r="R2979" i="2"/>
  <c r="P2979" i="2"/>
  <c r="BI2975" i="2"/>
  <c r="BH2975" i="2"/>
  <c r="BG2975" i="2"/>
  <c r="BF2975" i="2"/>
  <c r="T2975" i="2"/>
  <c r="R2975" i="2"/>
  <c r="P2975" i="2"/>
  <c r="BI2967" i="2"/>
  <c r="BH2967" i="2"/>
  <c r="BG2967" i="2"/>
  <c r="BF2967" i="2"/>
  <c r="T2967" i="2"/>
  <c r="R2967" i="2"/>
  <c r="P2967" i="2"/>
  <c r="BI2957" i="2"/>
  <c r="BH2957" i="2"/>
  <c r="BG2957" i="2"/>
  <c r="BF2957" i="2"/>
  <c r="T2957" i="2"/>
  <c r="R2957" i="2"/>
  <c r="P2957" i="2"/>
  <c r="BI2951" i="2"/>
  <c r="BH2951" i="2"/>
  <c r="BG2951" i="2"/>
  <c r="BF2951" i="2"/>
  <c r="T2951" i="2"/>
  <c r="R2951" i="2"/>
  <c r="P2951" i="2"/>
  <c r="BI2948" i="2"/>
  <c r="BH2948" i="2"/>
  <c r="BG2948" i="2"/>
  <c r="BF2948" i="2"/>
  <c r="T2948" i="2"/>
  <c r="R2948" i="2"/>
  <c r="P2948" i="2"/>
  <c r="BI2947" i="2"/>
  <c r="BH2947" i="2"/>
  <c r="BG2947" i="2"/>
  <c r="BF2947" i="2"/>
  <c r="T2947" i="2"/>
  <c r="R2947" i="2"/>
  <c r="P2947" i="2"/>
  <c r="BI2942" i="2"/>
  <c r="BH2942" i="2"/>
  <c r="BG2942" i="2"/>
  <c r="BF2942" i="2"/>
  <c r="T2942" i="2"/>
  <c r="R2942" i="2"/>
  <c r="P2942" i="2"/>
  <c r="BI2936" i="2"/>
  <c r="BH2936" i="2"/>
  <c r="BG2936" i="2"/>
  <c r="BF2936" i="2"/>
  <c r="T2936" i="2"/>
  <c r="R2936" i="2"/>
  <c r="P2936" i="2"/>
  <c r="BI2930" i="2"/>
  <c r="BH2930" i="2"/>
  <c r="BG2930" i="2"/>
  <c r="BF2930" i="2"/>
  <c r="T2930" i="2"/>
  <c r="R2930" i="2"/>
  <c r="P2930" i="2"/>
  <c r="BI2921" i="2"/>
  <c r="BH2921" i="2"/>
  <c r="BG2921" i="2"/>
  <c r="BF2921" i="2"/>
  <c r="T2921" i="2"/>
  <c r="R2921" i="2"/>
  <c r="P2921" i="2"/>
  <c r="BI2912" i="2"/>
  <c r="BH2912" i="2"/>
  <c r="BG2912" i="2"/>
  <c r="BF2912" i="2"/>
  <c r="T2912" i="2"/>
  <c r="R2912" i="2"/>
  <c r="P2912" i="2"/>
  <c r="BI2906" i="2"/>
  <c r="BH2906" i="2"/>
  <c r="BG2906" i="2"/>
  <c r="BF2906" i="2"/>
  <c r="T2906" i="2"/>
  <c r="R2906" i="2"/>
  <c r="P2906" i="2"/>
  <c r="BI2893" i="2"/>
  <c r="BH2893" i="2"/>
  <c r="BG2893" i="2"/>
  <c r="BF2893" i="2"/>
  <c r="T2893" i="2"/>
  <c r="R2893" i="2"/>
  <c r="P2893" i="2"/>
  <c r="BI2877" i="2"/>
  <c r="BH2877" i="2"/>
  <c r="BG2877" i="2"/>
  <c r="BF2877" i="2"/>
  <c r="T2877" i="2"/>
  <c r="R2877" i="2"/>
  <c r="P2877" i="2"/>
  <c r="BI2868" i="2"/>
  <c r="BH2868" i="2"/>
  <c r="BG2868" i="2"/>
  <c r="BF2868" i="2"/>
  <c r="T2868" i="2"/>
  <c r="R2868" i="2"/>
  <c r="P2868" i="2"/>
  <c r="BI2854" i="2"/>
  <c r="BH2854" i="2"/>
  <c r="BG2854" i="2"/>
  <c r="BF2854" i="2"/>
  <c r="T2854" i="2"/>
  <c r="R2854" i="2"/>
  <c r="P2854" i="2"/>
  <c r="BI2840" i="2"/>
  <c r="BH2840" i="2"/>
  <c r="BG2840" i="2"/>
  <c r="BF2840" i="2"/>
  <c r="T2840" i="2"/>
  <c r="R2840" i="2"/>
  <c r="P2840" i="2"/>
  <c r="BI2837" i="2"/>
  <c r="BH2837" i="2"/>
  <c r="BG2837" i="2"/>
  <c r="BF2837" i="2"/>
  <c r="T2837" i="2"/>
  <c r="R2837" i="2"/>
  <c r="P2837" i="2"/>
  <c r="BI2835" i="2"/>
  <c r="BH2835" i="2"/>
  <c r="BG2835" i="2"/>
  <c r="BF2835" i="2"/>
  <c r="T2835" i="2"/>
  <c r="R2835" i="2"/>
  <c r="P2835" i="2"/>
  <c r="BI2833" i="2"/>
  <c r="BH2833" i="2"/>
  <c r="BG2833" i="2"/>
  <c r="BF2833" i="2"/>
  <c r="T2833" i="2"/>
  <c r="R2833" i="2"/>
  <c r="P2833" i="2"/>
  <c r="BI2831" i="2"/>
  <c r="BH2831" i="2"/>
  <c r="BG2831" i="2"/>
  <c r="BF2831" i="2"/>
  <c r="T2831" i="2"/>
  <c r="R2831" i="2"/>
  <c r="P2831" i="2"/>
  <c r="BI2829" i="2"/>
  <c r="BH2829" i="2"/>
  <c r="BG2829" i="2"/>
  <c r="BF2829" i="2"/>
  <c r="T2829" i="2"/>
  <c r="R2829" i="2"/>
  <c r="P2829" i="2"/>
  <c r="BI2827" i="2"/>
  <c r="BH2827" i="2"/>
  <c r="BG2827" i="2"/>
  <c r="BF2827" i="2"/>
  <c r="T2827" i="2"/>
  <c r="R2827" i="2"/>
  <c r="P2827" i="2"/>
  <c r="BI2824" i="2"/>
  <c r="BH2824" i="2"/>
  <c r="BG2824" i="2"/>
  <c r="BF2824" i="2"/>
  <c r="T2824" i="2"/>
  <c r="R2824" i="2"/>
  <c r="P2824" i="2"/>
  <c r="BI2822" i="2"/>
  <c r="BH2822" i="2"/>
  <c r="BG2822" i="2"/>
  <c r="BF2822" i="2"/>
  <c r="T2822" i="2"/>
  <c r="R2822" i="2"/>
  <c r="P2822" i="2"/>
  <c r="BI2820" i="2"/>
  <c r="BH2820" i="2"/>
  <c r="BG2820" i="2"/>
  <c r="BF2820" i="2"/>
  <c r="T2820" i="2"/>
  <c r="R2820" i="2"/>
  <c r="P2820" i="2"/>
  <c r="BI2812" i="2"/>
  <c r="BH2812" i="2"/>
  <c r="BG2812" i="2"/>
  <c r="BF2812" i="2"/>
  <c r="T2812" i="2"/>
  <c r="R2812" i="2"/>
  <c r="P2812" i="2"/>
  <c r="BI2805" i="2"/>
  <c r="BH2805" i="2"/>
  <c r="BG2805" i="2"/>
  <c r="BF2805" i="2"/>
  <c r="T2805" i="2"/>
  <c r="R2805" i="2"/>
  <c r="P2805" i="2"/>
  <c r="BI2798" i="2"/>
  <c r="BH2798" i="2"/>
  <c r="BG2798" i="2"/>
  <c r="BF2798" i="2"/>
  <c r="T2798" i="2"/>
  <c r="R2798" i="2"/>
  <c r="P2798" i="2"/>
  <c r="BI2791" i="2"/>
  <c r="BH2791" i="2"/>
  <c r="BG2791" i="2"/>
  <c r="BF2791" i="2"/>
  <c r="T2791" i="2"/>
  <c r="R2791" i="2"/>
  <c r="P2791" i="2"/>
  <c r="BI2784" i="2"/>
  <c r="BH2784" i="2"/>
  <c r="BG2784" i="2"/>
  <c r="BF2784" i="2"/>
  <c r="T2784" i="2"/>
  <c r="R2784" i="2"/>
  <c r="P2784" i="2"/>
  <c r="BI2777" i="2"/>
  <c r="BH2777" i="2"/>
  <c r="BG2777" i="2"/>
  <c r="BF2777" i="2"/>
  <c r="T2777" i="2"/>
  <c r="R2777" i="2"/>
  <c r="P2777" i="2"/>
  <c r="BI2770" i="2"/>
  <c r="BH2770" i="2"/>
  <c r="BG2770" i="2"/>
  <c r="BF2770" i="2"/>
  <c r="T2770" i="2"/>
  <c r="R2770" i="2"/>
  <c r="P2770" i="2"/>
  <c r="BI2763" i="2"/>
  <c r="BH2763" i="2"/>
  <c r="BG2763" i="2"/>
  <c r="BF2763" i="2"/>
  <c r="T2763" i="2"/>
  <c r="R2763" i="2"/>
  <c r="P2763" i="2"/>
  <c r="BI2756" i="2"/>
  <c r="BH2756" i="2"/>
  <c r="BG2756" i="2"/>
  <c r="BF2756" i="2"/>
  <c r="T2756" i="2"/>
  <c r="R2756" i="2"/>
  <c r="P2756" i="2"/>
  <c r="BI2749" i="2"/>
  <c r="BH2749" i="2"/>
  <c r="BG2749" i="2"/>
  <c r="BF2749" i="2"/>
  <c r="T2749" i="2"/>
  <c r="R2749" i="2"/>
  <c r="P2749" i="2"/>
  <c r="BI2743" i="2"/>
  <c r="BH2743" i="2"/>
  <c r="BG2743" i="2"/>
  <c r="BF2743" i="2"/>
  <c r="T2743" i="2"/>
  <c r="R2743" i="2"/>
  <c r="P2743" i="2"/>
  <c r="BI2737" i="2"/>
  <c r="BH2737" i="2"/>
  <c r="BG2737" i="2"/>
  <c r="BF2737" i="2"/>
  <c r="T2737" i="2"/>
  <c r="R2737" i="2"/>
  <c r="P2737" i="2"/>
  <c r="BI2731" i="2"/>
  <c r="BH2731" i="2"/>
  <c r="BG2731" i="2"/>
  <c r="BF2731" i="2"/>
  <c r="T2731" i="2"/>
  <c r="R2731" i="2"/>
  <c r="P2731" i="2"/>
  <c r="BI2725" i="2"/>
  <c r="BH2725" i="2"/>
  <c r="BG2725" i="2"/>
  <c r="BF2725" i="2"/>
  <c r="T2725" i="2"/>
  <c r="R2725" i="2"/>
  <c r="P2725" i="2"/>
  <c r="BI2719" i="2"/>
  <c r="BH2719" i="2"/>
  <c r="BG2719" i="2"/>
  <c r="BF2719" i="2"/>
  <c r="T2719" i="2"/>
  <c r="R2719" i="2"/>
  <c r="P2719" i="2"/>
  <c r="BI2713" i="2"/>
  <c r="BH2713" i="2"/>
  <c r="BG2713" i="2"/>
  <c r="BF2713" i="2"/>
  <c r="T2713" i="2"/>
  <c r="R2713" i="2"/>
  <c r="P2713" i="2"/>
  <c r="BI2707" i="2"/>
  <c r="BH2707" i="2"/>
  <c r="BG2707" i="2"/>
  <c r="BF2707" i="2"/>
  <c r="T2707" i="2"/>
  <c r="R2707" i="2"/>
  <c r="P2707" i="2"/>
  <c r="BI2701" i="2"/>
  <c r="BH2701" i="2"/>
  <c r="BG2701" i="2"/>
  <c r="BF2701" i="2"/>
  <c r="T2701" i="2"/>
  <c r="R2701" i="2"/>
  <c r="P2701" i="2"/>
  <c r="BI2695" i="2"/>
  <c r="BH2695" i="2"/>
  <c r="BG2695" i="2"/>
  <c r="BF2695" i="2"/>
  <c r="T2695" i="2"/>
  <c r="R2695" i="2"/>
  <c r="P2695" i="2"/>
  <c r="BI2690" i="2"/>
  <c r="BH2690" i="2"/>
  <c r="BG2690" i="2"/>
  <c r="BF2690" i="2"/>
  <c r="T2690" i="2"/>
  <c r="R2690" i="2"/>
  <c r="P2690" i="2"/>
  <c r="BI2683" i="2"/>
  <c r="BH2683" i="2"/>
  <c r="BG2683" i="2"/>
  <c r="BF2683" i="2"/>
  <c r="T2683" i="2"/>
  <c r="R2683" i="2"/>
  <c r="P2683" i="2"/>
  <c r="BI2676" i="2"/>
  <c r="BH2676" i="2"/>
  <c r="BG2676" i="2"/>
  <c r="BF2676" i="2"/>
  <c r="T2676" i="2"/>
  <c r="R2676" i="2"/>
  <c r="P2676" i="2"/>
  <c r="BI2669" i="2"/>
  <c r="BH2669" i="2"/>
  <c r="BG2669" i="2"/>
  <c r="BF2669" i="2"/>
  <c r="T2669" i="2"/>
  <c r="R2669" i="2"/>
  <c r="P2669" i="2"/>
  <c r="BI2662" i="2"/>
  <c r="BH2662" i="2"/>
  <c r="BG2662" i="2"/>
  <c r="BF2662" i="2"/>
  <c r="T2662" i="2"/>
  <c r="R2662" i="2"/>
  <c r="P2662" i="2"/>
  <c r="BI2655" i="2"/>
  <c r="BH2655" i="2"/>
  <c r="BG2655" i="2"/>
  <c r="BF2655" i="2"/>
  <c r="T2655" i="2"/>
  <c r="R2655" i="2"/>
  <c r="P2655" i="2"/>
  <c r="BI2648" i="2"/>
  <c r="BH2648" i="2"/>
  <c r="BG2648" i="2"/>
  <c r="BF2648" i="2"/>
  <c r="T2648" i="2"/>
  <c r="R2648" i="2"/>
  <c r="P2648" i="2"/>
  <c r="BI2641" i="2"/>
  <c r="BH2641" i="2"/>
  <c r="BG2641" i="2"/>
  <c r="BF2641" i="2"/>
  <c r="T2641" i="2"/>
  <c r="R2641" i="2"/>
  <c r="P2641" i="2"/>
  <c r="BI2634" i="2"/>
  <c r="BH2634" i="2"/>
  <c r="BG2634" i="2"/>
  <c r="BF2634" i="2"/>
  <c r="T2634" i="2"/>
  <c r="R2634" i="2"/>
  <c r="P2634" i="2"/>
  <c r="BI2627" i="2"/>
  <c r="BH2627" i="2"/>
  <c r="BG2627" i="2"/>
  <c r="BF2627" i="2"/>
  <c r="T2627" i="2"/>
  <c r="R2627" i="2"/>
  <c r="P2627" i="2"/>
  <c r="BI2620" i="2"/>
  <c r="BH2620" i="2"/>
  <c r="BG2620" i="2"/>
  <c r="BF2620" i="2"/>
  <c r="T2620" i="2"/>
  <c r="R2620" i="2"/>
  <c r="P2620" i="2"/>
  <c r="BI2613" i="2"/>
  <c r="BH2613" i="2"/>
  <c r="BG2613" i="2"/>
  <c r="BF2613" i="2"/>
  <c r="T2613" i="2"/>
  <c r="R2613" i="2"/>
  <c r="P2613" i="2"/>
  <c r="BI2606" i="2"/>
  <c r="BH2606" i="2"/>
  <c r="BG2606" i="2"/>
  <c r="BF2606" i="2"/>
  <c r="T2606" i="2"/>
  <c r="R2606" i="2"/>
  <c r="P2606" i="2"/>
  <c r="BI2603" i="2"/>
  <c r="BH2603" i="2"/>
  <c r="BG2603" i="2"/>
  <c r="BF2603" i="2"/>
  <c r="T2603" i="2"/>
  <c r="R2603" i="2"/>
  <c r="P2603" i="2"/>
  <c r="BI2601" i="2"/>
  <c r="BH2601" i="2"/>
  <c r="BG2601" i="2"/>
  <c r="BF2601" i="2"/>
  <c r="T2601" i="2"/>
  <c r="R2601" i="2"/>
  <c r="P2601" i="2"/>
  <c r="BI2600" i="2"/>
  <c r="BH2600" i="2"/>
  <c r="BG2600" i="2"/>
  <c r="BF2600" i="2"/>
  <c r="T2600" i="2"/>
  <c r="R2600" i="2"/>
  <c r="P2600" i="2"/>
  <c r="BI2592" i="2"/>
  <c r="BH2592" i="2"/>
  <c r="BG2592" i="2"/>
  <c r="BF2592" i="2"/>
  <c r="T2592" i="2"/>
  <c r="R2592" i="2"/>
  <c r="P2592" i="2"/>
  <c r="BI2590" i="2"/>
  <c r="BH2590" i="2"/>
  <c r="BG2590" i="2"/>
  <c r="BF2590" i="2"/>
  <c r="T2590" i="2"/>
  <c r="R2590" i="2"/>
  <c r="P2590" i="2"/>
  <c r="BI2582" i="2"/>
  <c r="BH2582" i="2"/>
  <c r="BG2582" i="2"/>
  <c r="BF2582" i="2"/>
  <c r="T2582" i="2"/>
  <c r="R2582" i="2"/>
  <c r="P2582" i="2"/>
  <c r="BI2574" i="2"/>
  <c r="BH2574" i="2"/>
  <c r="BG2574" i="2"/>
  <c r="BF2574" i="2"/>
  <c r="T2574" i="2"/>
  <c r="R2574" i="2"/>
  <c r="P2574" i="2"/>
  <c r="BI2568" i="2"/>
  <c r="BH2568" i="2"/>
  <c r="BG2568" i="2"/>
  <c r="BF2568" i="2"/>
  <c r="T2568" i="2"/>
  <c r="R2568" i="2"/>
  <c r="P2568" i="2"/>
  <c r="BI2563" i="2"/>
  <c r="BH2563" i="2"/>
  <c r="BG2563" i="2"/>
  <c r="BF2563" i="2"/>
  <c r="T2563" i="2"/>
  <c r="R2563" i="2"/>
  <c r="P2563" i="2"/>
  <c r="BI2561" i="2"/>
  <c r="BH2561" i="2"/>
  <c r="BG2561" i="2"/>
  <c r="BF2561" i="2"/>
  <c r="T2561" i="2"/>
  <c r="R2561" i="2"/>
  <c r="P2561" i="2"/>
  <c r="BI2558" i="2"/>
  <c r="BH2558" i="2"/>
  <c r="BG2558" i="2"/>
  <c r="BF2558" i="2"/>
  <c r="T2558" i="2"/>
  <c r="R2558" i="2"/>
  <c r="P2558" i="2"/>
  <c r="BI2556" i="2"/>
  <c r="BH2556" i="2"/>
  <c r="BG2556" i="2"/>
  <c r="BF2556" i="2"/>
  <c r="T2556" i="2"/>
  <c r="R2556" i="2"/>
  <c r="P2556" i="2"/>
  <c r="BI2554" i="2"/>
  <c r="BH2554" i="2"/>
  <c r="BG2554" i="2"/>
  <c r="BF2554" i="2"/>
  <c r="T2554" i="2"/>
  <c r="R2554" i="2"/>
  <c r="P2554" i="2"/>
  <c r="BI2552" i="2"/>
  <c r="BH2552" i="2"/>
  <c r="BG2552" i="2"/>
  <c r="BF2552" i="2"/>
  <c r="T2552" i="2"/>
  <c r="R2552" i="2"/>
  <c r="P2552" i="2"/>
  <c r="BI2547" i="2"/>
  <c r="BH2547" i="2"/>
  <c r="BG2547" i="2"/>
  <c r="BF2547" i="2"/>
  <c r="T2547" i="2"/>
  <c r="R2547" i="2"/>
  <c r="P2547" i="2"/>
  <c r="BI2545" i="2"/>
  <c r="BH2545" i="2"/>
  <c r="BG2545" i="2"/>
  <c r="BF2545" i="2"/>
  <c r="T2545" i="2"/>
  <c r="R2545" i="2"/>
  <c r="P2545" i="2"/>
  <c r="BI2543" i="2"/>
  <c r="BH2543" i="2"/>
  <c r="BG2543" i="2"/>
  <c r="BF2543" i="2"/>
  <c r="T2543" i="2"/>
  <c r="R2543" i="2"/>
  <c r="P2543" i="2"/>
  <c r="BI2538" i="2"/>
  <c r="BH2538" i="2"/>
  <c r="BG2538" i="2"/>
  <c r="BF2538" i="2"/>
  <c r="T2538" i="2"/>
  <c r="R2538" i="2"/>
  <c r="P2538" i="2"/>
  <c r="BI2530" i="2"/>
  <c r="BH2530" i="2"/>
  <c r="BG2530" i="2"/>
  <c r="BF2530" i="2"/>
  <c r="T2530" i="2"/>
  <c r="R2530" i="2"/>
  <c r="P2530" i="2"/>
  <c r="BI2528" i="2"/>
  <c r="BH2528" i="2"/>
  <c r="BG2528" i="2"/>
  <c r="BF2528" i="2"/>
  <c r="T2528" i="2"/>
  <c r="R2528" i="2"/>
  <c r="P2528" i="2"/>
  <c r="BI2524" i="2"/>
  <c r="BH2524" i="2"/>
  <c r="BG2524" i="2"/>
  <c r="BF2524" i="2"/>
  <c r="T2524" i="2"/>
  <c r="R2524" i="2"/>
  <c r="P2524" i="2"/>
  <c r="BI2508" i="2"/>
  <c r="BH2508" i="2"/>
  <c r="BG2508" i="2"/>
  <c r="BF2508" i="2"/>
  <c r="T2508" i="2"/>
  <c r="R2508" i="2"/>
  <c r="P2508" i="2"/>
  <c r="BI2506" i="2"/>
  <c r="BH2506" i="2"/>
  <c r="BG2506" i="2"/>
  <c r="BF2506" i="2"/>
  <c r="T2506" i="2"/>
  <c r="R2506" i="2"/>
  <c r="P2506" i="2"/>
  <c r="BI2502" i="2"/>
  <c r="BH2502" i="2"/>
  <c r="BG2502" i="2"/>
  <c r="BF2502" i="2"/>
  <c r="T2502" i="2"/>
  <c r="R2502" i="2"/>
  <c r="P2502" i="2"/>
  <c r="BI2490" i="2"/>
  <c r="BH2490" i="2"/>
  <c r="BG2490" i="2"/>
  <c r="BF2490" i="2"/>
  <c r="T2490" i="2"/>
  <c r="R2490" i="2"/>
  <c r="P2490" i="2"/>
  <c r="BI2488" i="2"/>
  <c r="BH2488" i="2"/>
  <c r="BG2488" i="2"/>
  <c r="BF2488" i="2"/>
  <c r="T2488" i="2"/>
  <c r="R2488" i="2"/>
  <c r="P2488" i="2"/>
  <c r="BI2484" i="2"/>
  <c r="BH2484" i="2"/>
  <c r="BG2484" i="2"/>
  <c r="BF2484" i="2"/>
  <c r="T2484" i="2"/>
  <c r="R2484" i="2"/>
  <c r="P2484" i="2"/>
  <c r="BI2472" i="2"/>
  <c r="BH2472" i="2"/>
  <c r="BG2472" i="2"/>
  <c r="BF2472" i="2"/>
  <c r="T2472" i="2"/>
  <c r="R2472" i="2"/>
  <c r="P2472" i="2"/>
  <c r="BI2429" i="2"/>
  <c r="BH2429" i="2"/>
  <c r="BG2429" i="2"/>
  <c r="BF2429" i="2"/>
  <c r="T2429" i="2"/>
  <c r="R2429" i="2"/>
  <c r="P2429" i="2"/>
  <c r="BI2427" i="2"/>
  <c r="BH2427" i="2"/>
  <c r="BG2427" i="2"/>
  <c r="BF2427" i="2"/>
  <c r="T2427" i="2"/>
  <c r="R2427" i="2"/>
  <c r="P2427" i="2"/>
  <c r="BI2410" i="2"/>
  <c r="BH2410" i="2"/>
  <c r="BG2410" i="2"/>
  <c r="BF2410" i="2"/>
  <c r="T2410" i="2"/>
  <c r="R2410" i="2"/>
  <c r="P2410" i="2"/>
  <c r="BI2407" i="2"/>
  <c r="BH2407" i="2"/>
  <c r="BG2407" i="2"/>
  <c r="BF2407" i="2"/>
  <c r="T2407" i="2"/>
  <c r="R2407" i="2"/>
  <c r="P2407" i="2"/>
  <c r="BI2404" i="2"/>
  <c r="BH2404" i="2"/>
  <c r="BG2404" i="2"/>
  <c r="BF2404" i="2"/>
  <c r="T2404" i="2"/>
  <c r="R2404" i="2"/>
  <c r="P2404" i="2"/>
  <c r="BI2401" i="2"/>
  <c r="BH2401" i="2"/>
  <c r="BG2401" i="2"/>
  <c r="BF2401" i="2"/>
  <c r="T2401" i="2"/>
  <c r="R2401" i="2"/>
  <c r="P2401" i="2"/>
  <c r="BI2369" i="2"/>
  <c r="BH2369" i="2"/>
  <c r="BG2369" i="2"/>
  <c r="BF2369" i="2"/>
  <c r="T2369" i="2"/>
  <c r="R2369" i="2"/>
  <c r="P2369" i="2"/>
  <c r="BI2329" i="2"/>
  <c r="BH2329" i="2"/>
  <c r="BG2329" i="2"/>
  <c r="BF2329" i="2"/>
  <c r="T2329" i="2"/>
  <c r="R2329" i="2"/>
  <c r="P2329" i="2"/>
  <c r="BI2312" i="2"/>
  <c r="BH2312" i="2"/>
  <c r="BG2312" i="2"/>
  <c r="BF2312" i="2"/>
  <c r="T2312" i="2"/>
  <c r="R2312" i="2"/>
  <c r="P2312" i="2"/>
  <c r="BI2297" i="2"/>
  <c r="BH2297" i="2"/>
  <c r="BG2297" i="2"/>
  <c r="BF2297" i="2"/>
  <c r="T2297" i="2"/>
  <c r="R2297" i="2"/>
  <c r="P2297" i="2"/>
  <c r="BI2282" i="2"/>
  <c r="BH2282" i="2"/>
  <c r="BG2282" i="2"/>
  <c r="BF2282" i="2"/>
  <c r="T2282" i="2"/>
  <c r="R2282" i="2"/>
  <c r="P2282" i="2"/>
  <c r="BI2270" i="2"/>
  <c r="BH2270" i="2"/>
  <c r="BG2270" i="2"/>
  <c r="BF2270" i="2"/>
  <c r="T2270" i="2"/>
  <c r="R2270" i="2"/>
  <c r="P2270" i="2"/>
  <c r="BI2268" i="2"/>
  <c r="BH2268" i="2"/>
  <c r="BG2268" i="2"/>
  <c r="BF2268" i="2"/>
  <c r="T2268" i="2"/>
  <c r="R2268" i="2"/>
  <c r="P2268" i="2"/>
  <c r="BI2254" i="2"/>
  <c r="BH2254" i="2"/>
  <c r="BG2254" i="2"/>
  <c r="BF2254" i="2"/>
  <c r="T2254" i="2"/>
  <c r="R2254" i="2"/>
  <c r="P2254" i="2"/>
  <c r="BI2252" i="2"/>
  <c r="BH2252" i="2"/>
  <c r="BG2252" i="2"/>
  <c r="BF2252" i="2"/>
  <c r="T2252" i="2"/>
  <c r="R2252" i="2"/>
  <c r="P2252" i="2"/>
  <c r="BI2234" i="2"/>
  <c r="BH2234" i="2"/>
  <c r="BG2234" i="2"/>
  <c r="BF2234" i="2"/>
  <c r="T2234" i="2"/>
  <c r="R2234" i="2"/>
  <c r="P2234" i="2"/>
  <c r="BI2220" i="2"/>
  <c r="BH2220" i="2"/>
  <c r="BG2220" i="2"/>
  <c r="BF2220" i="2"/>
  <c r="T2220" i="2"/>
  <c r="R2220" i="2"/>
  <c r="P2220" i="2"/>
  <c r="BI2218" i="2"/>
  <c r="BH2218" i="2"/>
  <c r="BG2218" i="2"/>
  <c r="BF2218" i="2"/>
  <c r="T2218" i="2"/>
  <c r="R2218" i="2"/>
  <c r="P2218" i="2"/>
  <c r="BI2202" i="2"/>
  <c r="BH2202" i="2"/>
  <c r="BG2202" i="2"/>
  <c r="BF2202" i="2"/>
  <c r="T2202" i="2"/>
  <c r="R2202" i="2"/>
  <c r="P2202" i="2"/>
  <c r="BI2186" i="2"/>
  <c r="BH2186" i="2"/>
  <c r="BG2186" i="2"/>
  <c r="BF2186" i="2"/>
  <c r="T2186" i="2"/>
  <c r="R2186" i="2"/>
  <c r="P2186" i="2"/>
  <c r="BI2169" i="2"/>
  <c r="BH2169" i="2"/>
  <c r="BG2169" i="2"/>
  <c r="BF2169" i="2"/>
  <c r="T2169" i="2"/>
  <c r="R2169" i="2"/>
  <c r="P2169" i="2"/>
  <c r="BI2136" i="2"/>
  <c r="BH2136" i="2"/>
  <c r="BG2136" i="2"/>
  <c r="BF2136" i="2"/>
  <c r="T2136" i="2"/>
  <c r="R2136" i="2"/>
  <c r="P2136" i="2"/>
  <c r="BI2103" i="2"/>
  <c r="BH2103" i="2"/>
  <c r="BG2103" i="2"/>
  <c r="BF2103" i="2"/>
  <c r="T2103" i="2"/>
  <c r="R2103" i="2"/>
  <c r="P2103" i="2"/>
  <c r="BI2089" i="2"/>
  <c r="BH2089" i="2"/>
  <c r="BG2089" i="2"/>
  <c r="BF2089" i="2"/>
  <c r="T2089" i="2"/>
  <c r="R2089" i="2"/>
  <c r="P2089" i="2"/>
  <c r="BI2087" i="2"/>
  <c r="BH2087" i="2"/>
  <c r="BG2087" i="2"/>
  <c r="BF2087" i="2"/>
  <c r="T2087" i="2"/>
  <c r="R2087" i="2"/>
  <c r="P2087" i="2"/>
  <c r="BI2055" i="2"/>
  <c r="BH2055" i="2"/>
  <c r="BG2055" i="2"/>
  <c r="BF2055" i="2"/>
  <c r="T2055" i="2"/>
  <c r="R2055" i="2"/>
  <c r="P2055" i="2"/>
  <c r="BI2036" i="2"/>
  <c r="BH2036" i="2"/>
  <c r="BG2036" i="2"/>
  <c r="BF2036" i="2"/>
  <c r="T2036" i="2"/>
  <c r="R2036" i="2"/>
  <c r="P2036" i="2"/>
  <c r="BI2034" i="2"/>
  <c r="BH2034" i="2"/>
  <c r="BG2034" i="2"/>
  <c r="BF2034" i="2"/>
  <c r="T2034" i="2"/>
  <c r="R2034" i="2"/>
  <c r="P2034" i="2"/>
  <c r="BI2026" i="2"/>
  <c r="BH2026" i="2"/>
  <c r="BG2026" i="2"/>
  <c r="BF2026" i="2"/>
  <c r="T2026" i="2"/>
  <c r="R2026" i="2"/>
  <c r="P2026" i="2"/>
  <c r="BI2024" i="2"/>
  <c r="BH2024" i="2"/>
  <c r="BG2024" i="2"/>
  <c r="BF2024" i="2"/>
  <c r="T2024" i="2"/>
  <c r="R2024" i="2"/>
  <c r="P2024" i="2"/>
  <c r="BI1991" i="2"/>
  <c r="BH1991" i="2"/>
  <c r="BG1991" i="2"/>
  <c r="BF1991" i="2"/>
  <c r="T1991" i="2"/>
  <c r="R1991" i="2"/>
  <c r="P1991" i="2"/>
  <c r="BI1958" i="2"/>
  <c r="BH1958" i="2"/>
  <c r="BG1958" i="2"/>
  <c r="BF1958" i="2"/>
  <c r="T1958" i="2"/>
  <c r="R1958" i="2"/>
  <c r="P1958" i="2"/>
  <c r="BI1925" i="2"/>
  <c r="BH1925" i="2"/>
  <c r="BG1925" i="2"/>
  <c r="BF1925" i="2"/>
  <c r="T1925" i="2"/>
  <c r="R1925" i="2"/>
  <c r="P1925" i="2"/>
  <c r="BI1909" i="2"/>
  <c r="BH1909" i="2"/>
  <c r="BG1909" i="2"/>
  <c r="BF1909" i="2"/>
  <c r="T1909" i="2"/>
  <c r="R1909" i="2"/>
  <c r="P1909" i="2"/>
  <c r="BI1907" i="2"/>
  <c r="BH1907" i="2"/>
  <c r="BG1907" i="2"/>
  <c r="BF1907" i="2"/>
  <c r="T1907" i="2"/>
  <c r="R1907" i="2"/>
  <c r="P1907" i="2"/>
  <c r="BI1893" i="2"/>
  <c r="BH1893" i="2"/>
  <c r="BG1893" i="2"/>
  <c r="BF1893" i="2"/>
  <c r="T1893" i="2"/>
  <c r="R1893" i="2"/>
  <c r="P1893" i="2"/>
  <c r="BI1891" i="2"/>
  <c r="BH1891" i="2"/>
  <c r="BG1891" i="2"/>
  <c r="BF1891" i="2"/>
  <c r="T1891" i="2"/>
  <c r="R1891" i="2"/>
  <c r="P1891" i="2"/>
  <c r="BI1870" i="2"/>
  <c r="BH1870" i="2"/>
  <c r="BG1870" i="2"/>
  <c r="BF1870" i="2"/>
  <c r="T1870" i="2"/>
  <c r="R1870" i="2"/>
  <c r="P1870" i="2"/>
  <c r="BI1851" i="2"/>
  <c r="BH1851" i="2"/>
  <c r="BG1851" i="2"/>
  <c r="BF1851" i="2"/>
  <c r="T1851" i="2"/>
  <c r="R1851" i="2"/>
  <c r="P1851" i="2"/>
  <c r="BI1845" i="2"/>
  <c r="BH1845" i="2"/>
  <c r="BG1845" i="2"/>
  <c r="BF1845" i="2"/>
  <c r="T1845" i="2"/>
  <c r="R1845" i="2"/>
  <c r="P1845" i="2"/>
  <c r="BI1795" i="2"/>
  <c r="BH1795" i="2"/>
  <c r="BG1795" i="2"/>
  <c r="BF1795" i="2"/>
  <c r="T1795" i="2"/>
  <c r="R1795" i="2"/>
  <c r="P1795" i="2"/>
  <c r="BI1760" i="2"/>
  <c r="BH1760" i="2"/>
  <c r="BG1760" i="2"/>
  <c r="BF1760" i="2"/>
  <c r="T1760" i="2"/>
  <c r="R1760" i="2"/>
  <c r="P1760" i="2"/>
  <c r="BI1725" i="2"/>
  <c r="BH1725" i="2"/>
  <c r="BG1725" i="2"/>
  <c r="BF1725" i="2"/>
  <c r="T1725" i="2"/>
  <c r="R1725" i="2"/>
  <c r="P1725" i="2"/>
  <c r="BI1686" i="2"/>
  <c r="BH1686" i="2"/>
  <c r="BG1686" i="2"/>
  <c r="BF1686" i="2"/>
  <c r="T1686" i="2"/>
  <c r="R1686" i="2"/>
  <c r="P1686" i="2"/>
  <c r="BI1683" i="2"/>
  <c r="BH1683" i="2"/>
  <c r="BG1683" i="2"/>
  <c r="BF1683" i="2"/>
  <c r="T1683" i="2"/>
  <c r="R1683" i="2"/>
  <c r="P1683" i="2"/>
  <c r="BI1668" i="2"/>
  <c r="BH1668" i="2"/>
  <c r="BG1668" i="2"/>
  <c r="BF1668" i="2"/>
  <c r="T1668" i="2"/>
  <c r="R1668" i="2"/>
  <c r="P1668" i="2"/>
  <c r="BI1651" i="2"/>
  <c r="BH1651" i="2"/>
  <c r="BG1651" i="2"/>
  <c r="BF1651" i="2"/>
  <c r="T1651" i="2"/>
  <c r="R1651" i="2"/>
  <c r="P1651" i="2"/>
  <c r="BI1634" i="2"/>
  <c r="BH1634" i="2"/>
  <c r="BG1634" i="2"/>
  <c r="BF1634" i="2"/>
  <c r="T1634" i="2"/>
  <c r="R1634" i="2"/>
  <c r="P1634" i="2"/>
  <c r="BI1616" i="2"/>
  <c r="BH1616" i="2"/>
  <c r="BG1616" i="2"/>
  <c r="BF1616" i="2"/>
  <c r="T1616" i="2"/>
  <c r="R1616" i="2"/>
  <c r="P1616" i="2"/>
  <c r="BI1609" i="2"/>
  <c r="BH1609" i="2"/>
  <c r="BG1609" i="2"/>
  <c r="BF1609" i="2"/>
  <c r="T1609" i="2"/>
  <c r="R1609" i="2"/>
  <c r="P1609" i="2"/>
  <c r="BI1602" i="2"/>
  <c r="BH1602" i="2"/>
  <c r="BG1602" i="2"/>
  <c r="BF1602" i="2"/>
  <c r="T1602" i="2"/>
  <c r="R1602" i="2"/>
  <c r="P1602" i="2"/>
  <c r="BI1588" i="2"/>
  <c r="BH1588" i="2"/>
  <c r="BG1588" i="2"/>
  <c r="BF1588" i="2"/>
  <c r="T1588" i="2"/>
  <c r="R1588" i="2"/>
  <c r="P1588" i="2"/>
  <c r="BI1574" i="2"/>
  <c r="BH1574" i="2"/>
  <c r="BG1574" i="2"/>
  <c r="BF1574" i="2"/>
  <c r="T1574" i="2"/>
  <c r="R1574" i="2"/>
  <c r="P1574" i="2"/>
  <c r="BI1559" i="2"/>
  <c r="BH1559" i="2"/>
  <c r="BG1559" i="2"/>
  <c r="BF1559" i="2"/>
  <c r="T1559" i="2"/>
  <c r="R1559" i="2"/>
  <c r="P1559" i="2"/>
  <c r="BI1549" i="2"/>
  <c r="BH1549" i="2"/>
  <c r="BG1549" i="2"/>
  <c r="BF1549" i="2"/>
  <c r="T1549" i="2"/>
  <c r="R1549" i="2"/>
  <c r="P1549" i="2"/>
  <c r="BI1541" i="2"/>
  <c r="BH1541" i="2"/>
  <c r="BG1541" i="2"/>
  <c r="BF1541" i="2"/>
  <c r="T1541" i="2"/>
  <c r="R1541" i="2"/>
  <c r="P1541" i="2"/>
  <c r="BI1539" i="2"/>
  <c r="BH1539" i="2"/>
  <c r="BG1539" i="2"/>
  <c r="BF1539" i="2"/>
  <c r="T1539" i="2"/>
  <c r="R1539" i="2"/>
  <c r="P1539" i="2"/>
  <c r="BI1531" i="2"/>
  <c r="BH1531" i="2"/>
  <c r="BG1531" i="2"/>
  <c r="BF1531" i="2"/>
  <c r="T1531" i="2"/>
  <c r="R1531" i="2"/>
  <c r="P1531" i="2"/>
  <c r="BI1523" i="2"/>
  <c r="BH1523" i="2"/>
  <c r="BG1523" i="2"/>
  <c r="BF1523" i="2"/>
  <c r="T1523" i="2"/>
  <c r="R1523" i="2"/>
  <c r="P1523" i="2"/>
  <c r="BI1515" i="2"/>
  <c r="BH1515" i="2"/>
  <c r="BG1515" i="2"/>
  <c r="BF1515" i="2"/>
  <c r="T1515" i="2"/>
  <c r="R1515" i="2"/>
  <c r="P1515" i="2"/>
  <c r="BI1512" i="2"/>
  <c r="BH1512" i="2"/>
  <c r="BG1512" i="2"/>
  <c r="BF1512" i="2"/>
  <c r="T1512" i="2"/>
  <c r="R1512" i="2"/>
  <c r="P1512" i="2"/>
  <c r="BI1501" i="2"/>
  <c r="BH1501" i="2"/>
  <c r="BG1501" i="2"/>
  <c r="BF1501" i="2"/>
  <c r="T1501" i="2"/>
  <c r="R1501" i="2"/>
  <c r="P1501" i="2"/>
  <c r="BI1493" i="2"/>
  <c r="BH1493" i="2"/>
  <c r="BG1493" i="2"/>
  <c r="BF1493" i="2"/>
  <c r="T1493" i="2"/>
  <c r="R1493" i="2"/>
  <c r="P1493" i="2"/>
  <c r="BI1491" i="2"/>
  <c r="BH1491" i="2"/>
  <c r="BG1491" i="2"/>
  <c r="BF1491" i="2"/>
  <c r="T1491" i="2"/>
  <c r="R1491" i="2"/>
  <c r="P1491" i="2"/>
  <c r="BI1481" i="2"/>
  <c r="BH1481" i="2"/>
  <c r="BG1481" i="2"/>
  <c r="BF1481" i="2"/>
  <c r="T1481" i="2"/>
  <c r="R1481" i="2"/>
  <c r="P1481" i="2"/>
  <c r="BI1474" i="2"/>
  <c r="BH1474" i="2"/>
  <c r="BG1474" i="2"/>
  <c r="BF1474" i="2"/>
  <c r="T1474" i="2"/>
  <c r="R1474" i="2"/>
  <c r="P1474" i="2"/>
  <c r="BI1461" i="2"/>
  <c r="BH1461" i="2"/>
  <c r="BG1461" i="2"/>
  <c r="BF1461" i="2"/>
  <c r="T1461" i="2"/>
  <c r="R1461" i="2"/>
  <c r="P1461" i="2"/>
  <c r="BI1455" i="2"/>
  <c r="BH1455" i="2"/>
  <c r="BG1455" i="2"/>
  <c r="BF1455" i="2"/>
  <c r="T1455" i="2"/>
  <c r="R1455" i="2"/>
  <c r="P1455" i="2"/>
  <c r="BI1453" i="2"/>
  <c r="BH1453" i="2"/>
  <c r="BG1453" i="2"/>
  <c r="BF1453" i="2"/>
  <c r="T1453" i="2"/>
  <c r="R1453" i="2"/>
  <c r="P1453" i="2"/>
  <c r="BI1428" i="2"/>
  <c r="BH1428" i="2"/>
  <c r="BG1428" i="2"/>
  <c r="BF1428" i="2"/>
  <c r="T1428" i="2"/>
  <c r="R1428" i="2"/>
  <c r="P1428" i="2"/>
  <c r="BI1406" i="2"/>
  <c r="BH1406" i="2"/>
  <c r="BG1406" i="2"/>
  <c r="BF1406" i="2"/>
  <c r="T1406" i="2"/>
  <c r="R1406" i="2"/>
  <c r="P1406" i="2"/>
  <c r="BI1393" i="2"/>
  <c r="BH1393" i="2"/>
  <c r="BG1393" i="2"/>
  <c r="BF1393" i="2"/>
  <c r="T1393" i="2"/>
  <c r="R1393" i="2"/>
  <c r="P1393" i="2"/>
  <c r="BI1388" i="2"/>
  <c r="BH1388" i="2"/>
  <c r="BG1388" i="2"/>
  <c r="BF1388" i="2"/>
  <c r="T1388" i="2"/>
  <c r="R1388" i="2"/>
  <c r="P1388" i="2"/>
  <c r="BI1386" i="2"/>
  <c r="BH1386" i="2"/>
  <c r="BG1386" i="2"/>
  <c r="BF1386" i="2"/>
  <c r="T1386" i="2"/>
  <c r="R1386" i="2"/>
  <c r="P1386" i="2"/>
  <c r="BI1375" i="2"/>
  <c r="BH1375" i="2"/>
  <c r="BG1375" i="2"/>
  <c r="BF1375" i="2"/>
  <c r="T1375" i="2"/>
  <c r="R1375" i="2"/>
  <c r="P1375" i="2"/>
  <c r="BI1373" i="2"/>
  <c r="BH1373" i="2"/>
  <c r="BG1373" i="2"/>
  <c r="BF1373" i="2"/>
  <c r="T1373" i="2"/>
  <c r="R1373" i="2"/>
  <c r="P1373" i="2"/>
  <c r="BI1360" i="2"/>
  <c r="BH1360" i="2"/>
  <c r="BG1360" i="2"/>
  <c r="BF1360" i="2"/>
  <c r="T1360" i="2"/>
  <c r="R1360" i="2"/>
  <c r="P1360" i="2"/>
  <c r="BI1349" i="2"/>
  <c r="BH1349" i="2"/>
  <c r="BG1349" i="2"/>
  <c r="BF1349" i="2"/>
  <c r="T1349" i="2"/>
  <c r="R1349" i="2"/>
  <c r="P1349" i="2"/>
  <c r="BI1343" i="2"/>
  <c r="BH1343" i="2"/>
  <c r="BG1343" i="2"/>
  <c r="BF1343" i="2"/>
  <c r="T1343" i="2"/>
  <c r="R1343" i="2"/>
  <c r="P1343" i="2"/>
  <c r="BI1341" i="2"/>
  <c r="BH1341" i="2"/>
  <c r="BG1341" i="2"/>
  <c r="BF1341" i="2"/>
  <c r="T1341" i="2"/>
  <c r="R1341" i="2"/>
  <c r="P1341" i="2"/>
  <c r="BI1329" i="2"/>
  <c r="BH1329" i="2"/>
  <c r="BG1329" i="2"/>
  <c r="BF1329" i="2"/>
  <c r="T1329" i="2"/>
  <c r="R1329" i="2"/>
  <c r="P1329" i="2"/>
  <c r="BI1327" i="2"/>
  <c r="BH1327" i="2"/>
  <c r="BG1327" i="2"/>
  <c r="BF1327" i="2"/>
  <c r="T1327" i="2"/>
  <c r="R1327" i="2"/>
  <c r="P1327" i="2"/>
  <c r="BI1313" i="2"/>
  <c r="BH1313" i="2"/>
  <c r="BG1313" i="2"/>
  <c r="BF1313" i="2"/>
  <c r="T1313" i="2"/>
  <c r="R1313" i="2"/>
  <c r="P1313" i="2"/>
  <c r="BI1299" i="2"/>
  <c r="BH1299" i="2"/>
  <c r="BG1299" i="2"/>
  <c r="BF1299" i="2"/>
  <c r="T1299" i="2"/>
  <c r="R1299" i="2"/>
  <c r="P1299" i="2"/>
  <c r="BI1287" i="2"/>
  <c r="BH1287" i="2"/>
  <c r="BG1287" i="2"/>
  <c r="BF1287" i="2"/>
  <c r="T1287" i="2"/>
  <c r="R1287" i="2"/>
  <c r="P1287" i="2"/>
  <c r="BI1284" i="2"/>
  <c r="BH1284" i="2"/>
  <c r="BG1284" i="2"/>
  <c r="BF1284" i="2"/>
  <c r="T1284" i="2"/>
  <c r="R1284" i="2"/>
  <c r="P1284" i="2"/>
  <c r="BI1273" i="2"/>
  <c r="BH1273" i="2"/>
  <c r="BG1273" i="2"/>
  <c r="BF1273" i="2"/>
  <c r="T1273" i="2"/>
  <c r="R1273" i="2"/>
  <c r="P1273" i="2"/>
  <c r="BI1271" i="2"/>
  <c r="BH1271" i="2"/>
  <c r="BG1271" i="2"/>
  <c r="BF1271" i="2"/>
  <c r="T1271" i="2"/>
  <c r="R1271" i="2"/>
  <c r="P1271" i="2"/>
  <c r="BI1260" i="2"/>
  <c r="BH1260" i="2"/>
  <c r="BG1260" i="2"/>
  <c r="BF1260" i="2"/>
  <c r="T1260" i="2"/>
  <c r="R1260" i="2"/>
  <c r="P1260" i="2"/>
  <c r="BI1249" i="2"/>
  <c r="BH1249" i="2"/>
  <c r="BG1249" i="2"/>
  <c r="BF1249" i="2"/>
  <c r="T1249" i="2"/>
  <c r="R1249" i="2"/>
  <c r="P1249" i="2"/>
  <c r="BI1238" i="2"/>
  <c r="BH1238" i="2"/>
  <c r="BG1238" i="2"/>
  <c r="BF1238" i="2"/>
  <c r="T1238" i="2"/>
  <c r="R1238" i="2"/>
  <c r="P1238" i="2"/>
  <c r="BI1236" i="2"/>
  <c r="BH1236" i="2"/>
  <c r="BG1236" i="2"/>
  <c r="BF1236" i="2"/>
  <c r="T1236" i="2"/>
  <c r="R1236" i="2"/>
  <c r="P1236" i="2"/>
  <c r="BI1225" i="2"/>
  <c r="BH1225" i="2"/>
  <c r="BG1225" i="2"/>
  <c r="BF1225" i="2"/>
  <c r="T1225" i="2"/>
  <c r="R1225" i="2"/>
  <c r="P1225" i="2"/>
  <c r="BI1222" i="2"/>
  <c r="BH1222" i="2"/>
  <c r="BG1222" i="2"/>
  <c r="BF1222" i="2"/>
  <c r="T1222" i="2"/>
  <c r="R1222" i="2"/>
  <c r="P1222" i="2"/>
  <c r="BI1218" i="2"/>
  <c r="BH1218" i="2"/>
  <c r="BG1218" i="2"/>
  <c r="BF1218" i="2"/>
  <c r="T1218" i="2"/>
  <c r="R1218" i="2"/>
  <c r="P1218" i="2"/>
  <c r="BI1215" i="2"/>
  <c r="BH1215" i="2"/>
  <c r="BG1215" i="2"/>
  <c r="BF1215" i="2"/>
  <c r="T1215" i="2"/>
  <c r="R1215" i="2"/>
  <c r="P1215" i="2"/>
  <c r="BI1212" i="2"/>
  <c r="BH1212" i="2"/>
  <c r="BG1212" i="2"/>
  <c r="BF1212" i="2"/>
  <c r="T1212" i="2"/>
  <c r="R1212" i="2"/>
  <c r="P1212" i="2"/>
  <c r="BI1209" i="2"/>
  <c r="BH1209" i="2"/>
  <c r="BG1209" i="2"/>
  <c r="BF1209" i="2"/>
  <c r="T1209" i="2"/>
  <c r="R1209" i="2"/>
  <c r="P1209" i="2"/>
  <c r="BI1206" i="2"/>
  <c r="BH1206" i="2"/>
  <c r="BG1206" i="2"/>
  <c r="BF1206" i="2"/>
  <c r="T1206" i="2"/>
  <c r="R1206" i="2"/>
  <c r="P1206" i="2"/>
  <c r="BI1193" i="2"/>
  <c r="BH1193" i="2"/>
  <c r="BG1193" i="2"/>
  <c r="BF1193" i="2"/>
  <c r="T1193" i="2"/>
  <c r="R1193" i="2"/>
  <c r="P1193" i="2"/>
  <c r="BI1180" i="2"/>
  <c r="BH1180" i="2"/>
  <c r="BG1180" i="2"/>
  <c r="BF1180" i="2"/>
  <c r="T1180" i="2"/>
  <c r="R1180" i="2"/>
  <c r="P1180" i="2"/>
  <c r="BI1167" i="2"/>
  <c r="BH1167" i="2"/>
  <c r="BG1167" i="2"/>
  <c r="BF1167" i="2"/>
  <c r="T1167" i="2"/>
  <c r="R1167" i="2"/>
  <c r="P1167" i="2"/>
  <c r="BI1154" i="2"/>
  <c r="BH1154" i="2"/>
  <c r="BG1154" i="2"/>
  <c r="BF1154" i="2"/>
  <c r="T1154" i="2"/>
  <c r="R1154" i="2"/>
  <c r="P1154" i="2"/>
  <c r="BI1141" i="2"/>
  <c r="BH1141" i="2"/>
  <c r="BG1141" i="2"/>
  <c r="BF1141" i="2"/>
  <c r="T1141" i="2"/>
  <c r="R1141" i="2"/>
  <c r="P1141" i="2"/>
  <c r="BI1128" i="2"/>
  <c r="BH1128" i="2"/>
  <c r="BG1128" i="2"/>
  <c r="BF1128" i="2"/>
  <c r="T1128" i="2"/>
  <c r="R1128" i="2"/>
  <c r="P1128" i="2"/>
  <c r="BI1119" i="2"/>
  <c r="BH1119" i="2"/>
  <c r="BG1119" i="2"/>
  <c r="BF1119" i="2"/>
  <c r="T1119" i="2"/>
  <c r="R1119" i="2"/>
  <c r="P1119" i="2"/>
  <c r="BI1104" i="2"/>
  <c r="BH1104" i="2"/>
  <c r="BG1104" i="2"/>
  <c r="BF1104" i="2"/>
  <c r="T1104" i="2"/>
  <c r="R1104" i="2"/>
  <c r="P1104" i="2"/>
  <c r="BI1092" i="2"/>
  <c r="BH1092" i="2"/>
  <c r="BG1092" i="2"/>
  <c r="BF1092" i="2"/>
  <c r="T1092" i="2"/>
  <c r="R1092" i="2"/>
  <c r="P1092" i="2"/>
  <c r="BI1080" i="2"/>
  <c r="BH1080" i="2"/>
  <c r="BG1080" i="2"/>
  <c r="BF1080" i="2"/>
  <c r="T1080" i="2"/>
  <c r="R1080" i="2"/>
  <c r="P1080" i="2"/>
  <c r="BI1071" i="2"/>
  <c r="BH1071" i="2"/>
  <c r="BG1071" i="2"/>
  <c r="BF1071" i="2"/>
  <c r="T1071" i="2"/>
  <c r="R1071" i="2"/>
  <c r="P1071" i="2"/>
  <c r="BI1064" i="2"/>
  <c r="BH1064" i="2"/>
  <c r="BG1064" i="2"/>
  <c r="BF1064" i="2"/>
  <c r="T1064" i="2"/>
  <c r="R1064" i="2"/>
  <c r="P1064" i="2"/>
  <c r="BI1062" i="2"/>
  <c r="BH1062" i="2"/>
  <c r="BG1062" i="2"/>
  <c r="BF1062" i="2"/>
  <c r="T1062" i="2"/>
  <c r="R1062" i="2"/>
  <c r="P1062" i="2"/>
  <c r="BI1050" i="2"/>
  <c r="BH1050" i="2"/>
  <c r="BG1050" i="2"/>
  <c r="BF1050" i="2"/>
  <c r="T1050" i="2"/>
  <c r="R1050" i="2"/>
  <c r="P1050" i="2"/>
  <c r="BI1040" i="2"/>
  <c r="BH1040" i="2"/>
  <c r="BG1040" i="2"/>
  <c r="BF1040" i="2"/>
  <c r="T1040" i="2"/>
  <c r="R1040" i="2"/>
  <c r="P1040" i="2"/>
  <c r="BI1031" i="2"/>
  <c r="BH1031" i="2"/>
  <c r="BG1031" i="2"/>
  <c r="BF1031" i="2"/>
  <c r="T1031" i="2"/>
  <c r="R1031" i="2"/>
  <c r="P1031" i="2"/>
  <c r="BI1017" i="2"/>
  <c r="BH1017" i="2"/>
  <c r="BG1017" i="2"/>
  <c r="BF1017" i="2"/>
  <c r="T1017" i="2"/>
  <c r="R1017" i="2"/>
  <c r="P1017" i="2"/>
  <c r="BI1010" i="2"/>
  <c r="BH1010" i="2"/>
  <c r="BG1010" i="2"/>
  <c r="BF1010" i="2"/>
  <c r="T1010" i="2"/>
  <c r="R1010" i="2"/>
  <c r="P1010" i="2"/>
  <c r="BI1001" i="2"/>
  <c r="BH1001" i="2"/>
  <c r="BG1001" i="2"/>
  <c r="BF1001" i="2"/>
  <c r="T1001" i="2"/>
  <c r="R1001" i="2"/>
  <c r="P1001" i="2"/>
  <c r="BI992" i="2"/>
  <c r="BH992" i="2"/>
  <c r="BG992" i="2"/>
  <c r="BF992" i="2"/>
  <c r="T992" i="2"/>
  <c r="R992" i="2"/>
  <c r="P992" i="2"/>
  <c r="BI983" i="2"/>
  <c r="BH983" i="2"/>
  <c r="BG983" i="2"/>
  <c r="BF983" i="2"/>
  <c r="T983" i="2"/>
  <c r="R983" i="2"/>
  <c r="P983" i="2"/>
  <c r="BI975" i="2"/>
  <c r="BH975" i="2"/>
  <c r="BG975" i="2"/>
  <c r="BF975" i="2"/>
  <c r="T975" i="2"/>
  <c r="R975" i="2"/>
  <c r="P975" i="2"/>
  <c r="BI963" i="2"/>
  <c r="BH963" i="2"/>
  <c r="BG963" i="2"/>
  <c r="BF963" i="2"/>
  <c r="T963" i="2"/>
  <c r="R963" i="2"/>
  <c r="P963" i="2"/>
  <c r="BI955" i="2"/>
  <c r="BH955" i="2"/>
  <c r="BG955" i="2"/>
  <c r="BF955" i="2"/>
  <c r="T955" i="2"/>
  <c r="R955" i="2"/>
  <c r="P955" i="2"/>
  <c r="BI945" i="2"/>
  <c r="BH945" i="2"/>
  <c r="BG945" i="2"/>
  <c r="BF945" i="2"/>
  <c r="T945" i="2"/>
  <c r="R945" i="2"/>
  <c r="P945" i="2"/>
  <c r="BI935" i="2"/>
  <c r="BH935" i="2"/>
  <c r="BG935" i="2"/>
  <c r="BF935" i="2"/>
  <c r="T935" i="2"/>
  <c r="R935" i="2"/>
  <c r="P935" i="2"/>
  <c r="BI925" i="2"/>
  <c r="BH925" i="2"/>
  <c r="BG925" i="2"/>
  <c r="BF925" i="2"/>
  <c r="T925" i="2"/>
  <c r="R925" i="2"/>
  <c r="P925" i="2"/>
  <c r="BI917" i="2"/>
  <c r="BH917" i="2"/>
  <c r="BG917" i="2"/>
  <c r="BF917" i="2"/>
  <c r="T917" i="2"/>
  <c r="R917" i="2"/>
  <c r="P917" i="2"/>
  <c r="BI912" i="2"/>
  <c r="BH912" i="2"/>
  <c r="BG912" i="2"/>
  <c r="BF912" i="2"/>
  <c r="T912" i="2"/>
  <c r="R912" i="2"/>
  <c r="P912" i="2"/>
  <c r="BI907" i="2"/>
  <c r="BH907" i="2"/>
  <c r="BG907" i="2"/>
  <c r="BF907" i="2"/>
  <c r="T907" i="2"/>
  <c r="R907" i="2"/>
  <c r="P907" i="2"/>
  <c r="BI905" i="2"/>
  <c r="BH905" i="2"/>
  <c r="BG905" i="2"/>
  <c r="BF905" i="2"/>
  <c r="T905" i="2"/>
  <c r="R905" i="2"/>
  <c r="P905" i="2"/>
  <c r="BI870" i="2"/>
  <c r="BH870" i="2"/>
  <c r="BG870" i="2"/>
  <c r="BF870" i="2"/>
  <c r="T870" i="2"/>
  <c r="R870" i="2"/>
  <c r="P870" i="2"/>
  <c r="BI835" i="2"/>
  <c r="BH835" i="2"/>
  <c r="BG835" i="2"/>
  <c r="BF835" i="2"/>
  <c r="T835" i="2"/>
  <c r="R835" i="2"/>
  <c r="P835" i="2"/>
  <c r="BI827" i="2"/>
  <c r="BH827" i="2"/>
  <c r="BG827" i="2"/>
  <c r="BF827" i="2"/>
  <c r="T827" i="2"/>
  <c r="R827" i="2"/>
  <c r="P827" i="2"/>
  <c r="BI815" i="2"/>
  <c r="BH815" i="2"/>
  <c r="BG815" i="2"/>
  <c r="BF815" i="2"/>
  <c r="T815" i="2"/>
  <c r="R815" i="2"/>
  <c r="P815" i="2"/>
  <c r="BI807" i="2"/>
  <c r="BH807" i="2"/>
  <c r="BG807" i="2"/>
  <c r="BF807" i="2"/>
  <c r="T807" i="2"/>
  <c r="R807" i="2"/>
  <c r="P807" i="2"/>
  <c r="BI799" i="2"/>
  <c r="BH799" i="2"/>
  <c r="BG799" i="2"/>
  <c r="BF799" i="2"/>
  <c r="T799" i="2"/>
  <c r="R799" i="2"/>
  <c r="P799" i="2"/>
  <c r="BI788" i="2"/>
  <c r="BH788" i="2"/>
  <c r="BG788" i="2"/>
  <c r="BF788" i="2"/>
  <c r="T788" i="2"/>
  <c r="R788" i="2"/>
  <c r="P788" i="2"/>
  <c r="BI784" i="2"/>
  <c r="BH784" i="2"/>
  <c r="BG784" i="2"/>
  <c r="BF784" i="2"/>
  <c r="T784" i="2"/>
  <c r="R784" i="2"/>
  <c r="P784" i="2"/>
  <c r="BI780" i="2"/>
  <c r="BH780" i="2"/>
  <c r="BG780" i="2"/>
  <c r="BF780" i="2"/>
  <c r="T780" i="2"/>
  <c r="R780" i="2"/>
  <c r="P780" i="2"/>
  <c r="BI777" i="2"/>
  <c r="BH777" i="2"/>
  <c r="BG777" i="2"/>
  <c r="BF777" i="2"/>
  <c r="T777" i="2"/>
  <c r="R777" i="2"/>
  <c r="P777" i="2"/>
  <c r="BI774" i="2"/>
  <c r="BH774" i="2"/>
  <c r="BG774" i="2"/>
  <c r="BF774" i="2"/>
  <c r="T774" i="2"/>
  <c r="R774" i="2"/>
  <c r="P774" i="2"/>
  <c r="BI771" i="2"/>
  <c r="BH771" i="2"/>
  <c r="BG771" i="2"/>
  <c r="BF771" i="2"/>
  <c r="T771" i="2"/>
  <c r="R771" i="2"/>
  <c r="P771" i="2"/>
  <c r="BI768" i="2"/>
  <c r="BH768" i="2"/>
  <c r="BG768" i="2"/>
  <c r="BF768" i="2"/>
  <c r="T768" i="2"/>
  <c r="R768" i="2"/>
  <c r="P768" i="2"/>
  <c r="BI763" i="2"/>
  <c r="BH763" i="2"/>
  <c r="BG763" i="2"/>
  <c r="BF763" i="2"/>
  <c r="T763" i="2"/>
  <c r="R763" i="2"/>
  <c r="P763" i="2"/>
  <c r="BI756" i="2"/>
  <c r="BH756" i="2"/>
  <c r="BG756" i="2"/>
  <c r="BF756" i="2"/>
  <c r="T756" i="2"/>
  <c r="R756" i="2"/>
  <c r="P756" i="2"/>
  <c r="BI749" i="2"/>
  <c r="BH749" i="2"/>
  <c r="BG749" i="2"/>
  <c r="BF749" i="2"/>
  <c r="T749" i="2"/>
  <c r="R749" i="2"/>
  <c r="P749" i="2"/>
  <c r="BI742" i="2"/>
  <c r="BH742" i="2"/>
  <c r="BG742" i="2"/>
  <c r="BF742" i="2"/>
  <c r="T742" i="2"/>
  <c r="R742" i="2"/>
  <c r="P742" i="2"/>
  <c r="BI735" i="2"/>
  <c r="BH735" i="2"/>
  <c r="BG735" i="2"/>
  <c r="BF735" i="2"/>
  <c r="T735" i="2"/>
  <c r="R735" i="2"/>
  <c r="P735" i="2"/>
  <c r="BI728" i="2"/>
  <c r="BH728" i="2"/>
  <c r="BG728" i="2"/>
  <c r="BF728" i="2"/>
  <c r="T728" i="2"/>
  <c r="R728" i="2"/>
  <c r="P728" i="2"/>
  <c r="BI719" i="2"/>
  <c r="BH719" i="2"/>
  <c r="BG719" i="2"/>
  <c r="BF719" i="2"/>
  <c r="T719" i="2"/>
  <c r="R719" i="2"/>
  <c r="P719" i="2"/>
  <c r="BI714" i="2"/>
  <c r="BH714" i="2"/>
  <c r="BG714" i="2"/>
  <c r="BF714" i="2"/>
  <c r="T714" i="2"/>
  <c r="R714" i="2"/>
  <c r="P714" i="2"/>
  <c r="BI709" i="2"/>
  <c r="BH709" i="2"/>
  <c r="BG709" i="2"/>
  <c r="BF709" i="2"/>
  <c r="T709" i="2"/>
  <c r="R709" i="2"/>
  <c r="P709" i="2"/>
  <c r="BI704" i="2"/>
  <c r="BH704" i="2"/>
  <c r="BG704" i="2"/>
  <c r="BF704" i="2"/>
  <c r="T704" i="2"/>
  <c r="R704" i="2"/>
  <c r="P704" i="2"/>
  <c r="BI699" i="2"/>
  <c r="BH699" i="2"/>
  <c r="BG699" i="2"/>
  <c r="BF699" i="2"/>
  <c r="T699" i="2"/>
  <c r="R699" i="2"/>
  <c r="P699" i="2"/>
  <c r="BI694" i="2"/>
  <c r="BH694" i="2"/>
  <c r="BG694" i="2"/>
  <c r="BF694" i="2"/>
  <c r="T694" i="2"/>
  <c r="R694" i="2"/>
  <c r="P694" i="2"/>
  <c r="BI690" i="2"/>
  <c r="BH690" i="2"/>
  <c r="BG690" i="2"/>
  <c r="BF690" i="2"/>
  <c r="T690" i="2"/>
  <c r="R690" i="2"/>
  <c r="P690" i="2"/>
  <c r="BI685" i="2"/>
  <c r="BH685" i="2"/>
  <c r="BG685" i="2"/>
  <c r="BF685" i="2"/>
  <c r="T685" i="2"/>
  <c r="R685" i="2"/>
  <c r="P685" i="2"/>
  <c r="BI681" i="2"/>
  <c r="BH681" i="2"/>
  <c r="BG681" i="2"/>
  <c r="BF681" i="2"/>
  <c r="T681" i="2"/>
  <c r="R681" i="2"/>
  <c r="P681" i="2"/>
  <c r="BI675" i="2"/>
  <c r="BH675" i="2"/>
  <c r="BG675" i="2"/>
  <c r="BF675" i="2"/>
  <c r="T675" i="2"/>
  <c r="R675" i="2"/>
  <c r="P675" i="2"/>
  <c r="BI673" i="2"/>
  <c r="BH673" i="2"/>
  <c r="BG673" i="2"/>
  <c r="BF673" i="2"/>
  <c r="T673" i="2"/>
  <c r="R673" i="2"/>
  <c r="P673" i="2"/>
  <c r="BI667" i="2"/>
  <c r="BH667" i="2"/>
  <c r="BG667" i="2"/>
  <c r="BF667" i="2"/>
  <c r="T667" i="2"/>
  <c r="R667" i="2"/>
  <c r="P667" i="2"/>
  <c r="BI661" i="2"/>
  <c r="BH661" i="2"/>
  <c r="BG661" i="2"/>
  <c r="BF661" i="2"/>
  <c r="T661" i="2"/>
  <c r="R661" i="2"/>
  <c r="P661" i="2"/>
  <c r="BI656" i="2"/>
  <c r="BH656" i="2"/>
  <c r="BG656" i="2"/>
  <c r="BF656" i="2"/>
  <c r="T656" i="2"/>
  <c r="R656" i="2"/>
  <c r="P656" i="2"/>
  <c r="BI651" i="2"/>
  <c r="BH651" i="2"/>
  <c r="BG651" i="2"/>
  <c r="BF651" i="2"/>
  <c r="T651" i="2"/>
  <c r="R651" i="2"/>
  <c r="P651" i="2"/>
  <c r="BI643" i="2"/>
  <c r="BH643" i="2"/>
  <c r="BG643" i="2"/>
  <c r="BF643" i="2"/>
  <c r="T643" i="2"/>
  <c r="R643" i="2"/>
  <c r="P643" i="2"/>
  <c r="BI640" i="2"/>
  <c r="BH640" i="2"/>
  <c r="BG640" i="2"/>
  <c r="BF640" i="2"/>
  <c r="T640" i="2"/>
  <c r="R640" i="2"/>
  <c r="P640" i="2"/>
  <c r="BI628" i="2"/>
  <c r="BH628" i="2"/>
  <c r="BG628" i="2"/>
  <c r="BF628" i="2"/>
  <c r="T628" i="2"/>
  <c r="R628" i="2"/>
  <c r="P628" i="2"/>
  <c r="BI616" i="2"/>
  <c r="BH616" i="2"/>
  <c r="BG616" i="2"/>
  <c r="BF616" i="2"/>
  <c r="T616" i="2"/>
  <c r="R616" i="2"/>
  <c r="P616" i="2"/>
  <c r="BI609" i="2"/>
  <c r="BH609" i="2"/>
  <c r="BG609" i="2"/>
  <c r="BF609" i="2"/>
  <c r="T609" i="2"/>
  <c r="R609" i="2"/>
  <c r="P609" i="2"/>
  <c r="BI607" i="2"/>
  <c r="BH607" i="2"/>
  <c r="BG607" i="2"/>
  <c r="BF607" i="2"/>
  <c r="T607" i="2"/>
  <c r="R607" i="2"/>
  <c r="P607" i="2"/>
  <c r="BI589" i="2"/>
  <c r="BH589" i="2"/>
  <c r="BG589" i="2"/>
  <c r="BF589" i="2"/>
  <c r="T589" i="2"/>
  <c r="R589" i="2"/>
  <c r="P589" i="2"/>
  <c r="BI571" i="2"/>
  <c r="BH571" i="2"/>
  <c r="BG571" i="2"/>
  <c r="BF571" i="2"/>
  <c r="T571" i="2"/>
  <c r="R571" i="2"/>
  <c r="P571" i="2"/>
  <c r="BI554" i="2"/>
  <c r="BH554" i="2"/>
  <c r="BG554" i="2"/>
  <c r="BF554" i="2"/>
  <c r="T554" i="2"/>
  <c r="R554" i="2"/>
  <c r="P554" i="2"/>
  <c r="BI552" i="2"/>
  <c r="BH552" i="2"/>
  <c r="BG552" i="2"/>
  <c r="BF552" i="2"/>
  <c r="T552" i="2"/>
  <c r="R552" i="2"/>
  <c r="P552" i="2"/>
  <c r="BI540" i="2"/>
  <c r="BH540" i="2"/>
  <c r="BG540" i="2"/>
  <c r="BF540" i="2"/>
  <c r="T540" i="2"/>
  <c r="R540" i="2"/>
  <c r="P540" i="2"/>
  <c r="BI521" i="2"/>
  <c r="BH521" i="2"/>
  <c r="BG521" i="2"/>
  <c r="BF521" i="2"/>
  <c r="T521" i="2"/>
  <c r="R521" i="2"/>
  <c r="P521" i="2"/>
  <c r="BI500" i="2"/>
  <c r="BH500" i="2"/>
  <c r="BG500" i="2"/>
  <c r="BF500" i="2"/>
  <c r="T500" i="2"/>
  <c r="R500" i="2"/>
  <c r="P500" i="2"/>
  <c r="BI493" i="2"/>
  <c r="BH493" i="2"/>
  <c r="BG493" i="2"/>
  <c r="BF493" i="2"/>
  <c r="T493" i="2"/>
  <c r="R493" i="2"/>
  <c r="P493" i="2"/>
  <c r="BI487" i="2"/>
  <c r="BH487" i="2"/>
  <c r="BG487" i="2"/>
  <c r="BF487" i="2"/>
  <c r="T487" i="2"/>
  <c r="R487" i="2"/>
  <c r="P487" i="2"/>
  <c r="BI480" i="2"/>
  <c r="BH480" i="2"/>
  <c r="BG480" i="2"/>
  <c r="BF480" i="2"/>
  <c r="T480" i="2"/>
  <c r="R480" i="2"/>
  <c r="P480" i="2"/>
  <c r="BI479" i="2"/>
  <c r="BH479" i="2"/>
  <c r="BG479" i="2"/>
  <c r="BF479" i="2"/>
  <c r="T479" i="2"/>
  <c r="R479" i="2"/>
  <c r="P479" i="2"/>
  <c r="BI473" i="2"/>
  <c r="BH473" i="2"/>
  <c r="BG473" i="2"/>
  <c r="BF473" i="2"/>
  <c r="T473" i="2"/>
  <c r="R473" i="2"/>
  <c r="P473" i="2"/>
  <c r="BI467" i="2"/>
  <c r="BH467" i="2"/>
  <c r="BG467" i="2"/>
  <c r="BF467" i="2"/>
  <c r="T467" i="2"/>
  <c r="R467" i="2"/>
  <c r="P467" i="2"/>
  <c r="BI461" i="2"/>
  <c r="BH461" i="2"/>
  <c r="BG461" i="2"/>
  <c r="BF461" i="2"/>
  <c r="T461" i="2"/>
  <c r="R461" i="2"/>
  <c r="P461" i="2"/>
  <c r="BI455" i="2"/>
  <c r="BH455" i="2"/>
  <c r="BG455" i="2"/>
  <c r="BF455" i="2"/>
  <c r="T455" i="2"/>
  <c r="R455" i="2"/>
  <c r="P455" i="2"/>
  <c r="BI449" i="2"/>
  <c r="BH449" i="2"/>
  <c r="BG449" i="2"/>
  <c r="BF449" i="2"/>
  <c r="T449" i="2"/>
  <c r="R449" i="2"/>
  <c r="P449" i="2"/>
  <c r="BI443" i="2"/>
  <c r="BH443" i="2"/>
  <c r="BG443" i="2"/>
  <c r="BF443" i="2"/>
  <c r="T443" i="2"/>
  <c r="R443" i="2"/>
  <c r="P443" i="2"/>
  <c r="BI436" i="2"/>
  <c r="BH436" i="2"/>
  <c r="BG436" i="2"/>
  <c r="BF436" i="2"/>
  <c r="T436" i="2"/>
  <c r="R436" i="2"/>
  <c r="P436" i="2"/>
  <c r="BI430" i="2"/>
  <c r="BH430" i="2"/>
  <c r="BG430" i="2"/>
  <c r="BF430" i="2"/>
  <c r="T430" i="2"/>
  <c r="R430" i="2"/>
  <c r="P430" i="2"/>
  <c r="BI424" i="2"/>
  <c r="BH424" i="2"/>
  <c r="BG424" i="2"/>
  <c r="BF424" i="2"/>
  <c r="T424" i="2"/>
  <c r="R424" i="2"/>
  <c r="P424" i="2"/>
  <c r="BI423" i="2"/>
  <c r="BH423" i="2"/>
  <c r="BG423" i="2"/>
  <c r="BF423" i="2"/>
  <c r="T423" i="2"/>
  <c r="R423" i="2"/>
  <c r="P423" i="2"/>
  <c r="BI421" i="2"/>
  <c r="BH421" i="2"/>
  <c r="BG421" i="2"/>
  <c r="BF421" i="2"/>
  <c r="T421" i="2"/>
  <c r="R421" i="2"/>
  <c r="P421" i="2"/>
  <c r="BI415" i="2"/>
  <c r="BH415" i="2"/>
  <c r="BG415" i="2"/>
  <c r="BF415" i="2"/>
  <c r="T415" i="2"/>
  <c r="R415" i="2"/>
  <c r="P415" i="2"/>
  <c r="BI409" i="2"/>
  <c r="BH409" i="2"/>
  <c r="BG409" i="2"/>
  <c r="BF409" i="2"/>
  <c r="T409" i="2"/>
  <c r="R409" i="2"/>
  <c r="P409" i="2"/>
  <c r="BI403" i="2"/>
  <c r="BH403" i="2"/>
  <c r="BG403" i="2"/>
  <c r="BF403" i="2"/>
  <c r="T403" i="2"/>
  <c r="R403" i="2"/>
  <c r="P403" i="2"/>
  <c r="BI394" i="2"/>
  <c r="BH394" i="2"/>
  <c r="BG394" i="2"/>
  <c r="BF394" i="2"/>
  <c r="T394" i="2"/>
  <c r="R394" i="2"/>
  <c r="P394" i="2"/>
  <c r="BI389" i="2"/>
  <c r="BH389" i="2"/>
  <c r="BG389" i="2"/>
  <c r="BF389" i="2"/>
  <c r="T389" i="2"/>
  <c r="R389" i="2"/>
  <c r="P389" i="2"/>
  <c r="BI384" i="2"/>
  <c r="BH384" i="2"/>
  <c r="BG384" i="2"/>
  <c r="BF384" i="2"/>
  <c r="T384" i="2"/>
  <c r="R384" i="2"/>
  <c r="P384" i="2"/>
  <c r="BI379" i="2"/>
  <c r="BH379" i="2"/>
  <c r="BG379" i="2"/>
  <c r="BF379" i="2"/>
  <c r="T379" i="2"/>
  <c r="R379" i="2"/>
  <c r="P379" i="2"/>
  <c r="BI374" i="2"/>
  <c r="BH374" i="2"/>
  <c r="BG374" i="2"/>
  <c r="BF374" i="2"/>
  <c r="T374" i="2"/>
  <c r="R374" i="2"/>
  <c r="P374" i="2"/>
  <c r="BI369" i="2"/>
  <c r="BH369" i="2"/>
  <c r="BG369" i="2"/>
  <c r="BF369" i="2"/>
  <c r="T369" i="2"/>
  <c r="R369" i="2"/>
  <c r="P369" i="2"/>
  <c r="BI364" i="2"/>
  <c r="BH364" i="2"/>
  <c r="BG364" i="2"/>
  <c r="BF364" i="2"/>
  <c r="T364" i="2"/>
  <c r="R364" i="2"/>
  <c r="P364" i="2"/>
  <c r="BI353" i="2"/>
  <c r="BH353" i="2"/>
  <c r="BG353" i="2"/>
  <c r="BF353" i="2"/>
  <c r="T353" i="2"/>
  <c r="R353" i="2"/>
  <c r="P353" i="2"/>
  <c r="BI346" i="2"/>
  <c r="BH346" i="2"/>
  <c r="BG346" i="2"/>
  <c r="BF346" i="2"/>
  <c r="T346" i="2"/>
  <c r="R346" i="2"/>
  <c r="P346" i="2"/>
  <c r="BI344" i="2"/>
  <c r="BH344" i="2"/>
  <c r="BG344" i="2"/>
  <c r="BF344" i="2"/>
  <c r="T344" i="2"/>
  <c r="R344" i="2"/>
  <c r="P344" i="2"/>
  <c r="BI324" i="2"/>
  <c r="BH324" i="2"/>
  <c r="BG324" i="2"/>
  <c r="BF324" i="2"/>
  <c r="T324" i="2"/>
  <c r="R324" i="2"/>
  <c r="P324" i="2"/>
  <c r="BI316" i="2"/>
  <c r="BH316" i="2"/>
  <c r="BG316" i="2"/>
  <c r="BF316" i="2"/>
  <c r="T316" i="2"/>
  <c r="R316" i="2"/>
  <c r="P316" i="2"/>
  <c r="BI313" i="2"/>
  <c r="BH313" i="2"/>
  <c r="BG313" i="2"/>
  <c r="BF313" i="2"/>
  <c r="T313" i="2"/>
  <c r="R313" i="2"/>
  <c r="P313" i="2"/>
  <c r="BI309" i="2"/>
  <c r="BH309" i="2"/>
  <c r="BG309" i="2"/>
  <c r="BF309" i="2"/>
  <c r="T309" i="2"/>
  <c r="R309" i="2"/>
  <c r="P309" i="2"/>
  <c r="BI306" i="2"/>
  <c r="BH306" i="2"/>
  <c r="BG306" i="2"/>
  <c r="BF306" i="2"/>
  <c r="T306" i="2"/>
  <c r="R306" i="2"/>
  <c r="P306" i="2"/>
  <c r="BI303" i="2"/>
  <c r="BH303" i="2"/>
  <c r="BG303" i="2"/>
  <c r="BF303" i="2"/>
  <c r="T303" i="2"/>
  <c r="R303" i="2"/>
  <c r="P303" i="2"/>
  <c r="BI300" i="2"/>
  <c r="BH300" i="2"/>
  <c r="BG300" i="2"/>
  <c r="BF300" i="2"/>
  <c r="T300" i="2"/>
  <c r="R300" i="2"/>
  <c r="P300" i="2"/>
  <c r="BI297" i="2"/>
  <c r="BH297" i="2"/>
  <c r="BG297" i="2"/>
  <c r="BF297" i="2"/>
  <c r="T297" i="2"/>
  <c r="R297" i="2"/>
  <c r="P297" i="2"/>
  <c r="BI277" i="2"/>
  <c r="BH277" i="2"/>
  <c r="BG277" i="2"/>
  <c r="BF277" i="2"/>
  <c r="T277" i="2"/>
  <c r="R277" i="2"/>
  <c r="P277" i="2"/>
  <c r="BI257" i="2"/>
  <c r="BH257" i="2"/>
  <c r="BG257" i="2"/>
  <c r="BF257" i="2"/>
  <c r="T257" i="2"/>
  <c r="R257" i="2"/>
  <c r="P257" i="2"/>
  <c r="BI237" i="2"/>
  <c r="BH237" i="2"/>
  <c r="BG237" i="2"/>
  <c r="BF237" i="2"/>
  <c r="T237" i="2"/>
  <c r="R237" i="2"/>
  <c r="P237" i="2"/>
  <c r="BI227" i="2"/>
  <c r="BH227" i="2"/>
  <c r="BG227" i="2"/>
  <c r="BF227" i="2"/>
  <c r="T227" i="2"/>
  <c r="R227" i="2"/>
  <c r="P227" i="2"/>
  <c r="BI217" i="2"/>
  <c r="BH217" i="2"/>
  <c r="BG217" i="2"/>
  <c r="BF217" i="2"/>
  <c r="T217" i="2"/>
  <c r="R217" i="2"/>
  <c r="P217" i="2"/>
  <c r="BI207" i="2"/>
  <c r="BH207" i="2"/>
  <c r="BG207" i="2"/>
  <c r="BF207" i="2"/>
  <c r="T207" i="2"/>
  <c r="R207" i="2"/>
  <c r="P207" i="2"/>
  <c r="BI197" i="2"/>
  <c r="BH197" i="2"/>
  <c r="BG197" i="2"/>
  <c r="BF197" i="2"/>
  <c r="T197" i="2"/>
  <c r="R197" i="2"/>
  <c r="P197" i="2"/>
  <c r="BI186" i="2"/>
  <c r="BH186" i="2"/>
  <c r="BG186" i="2"/>
  <c r="F35" i="2" s="1"/>
  <c r="BF186" i="2"/>
  <c r="T186" i="2"/>
  <c r="R186" i="2"/>
  <c r="P186" i="2"/>
  <c r="BI175" i="2"/>
  <c r="BH175" i="2"/>
  <c r="BG175" i="2"/>
  <c r="BF175" i="2"/>
  <c r="T175" i="2"/>
  <c r="R175" i="2"/>
  <c r="P175" i="2"/>
  <c r="BI164" i="2"/>
  <c r="BH164" i="2"/>
  <c r="BG164" i="2"/>
  <c r="BF164" i="2"/>
  <c r="T164" i="2"/>
  <c r="R164" i="2"/>
  <c r="P164" i="2"/>
  <c r="BI152" i="2"/>
  <c r="BH152" i="2"/>
  <c r="BG152" i="2"/>
  <c r="BF152" i="2"/>
  <c r="T152" i="2"/>
  <c r="R152" i="2"/>
  <c r="P152" i="2"/>
  <c r="BI140" i="2"/>
  <c r="BH140" i="2"/>
  <c r="BG140" i="2"/>
  <c r="BF140" i="2"/>
  <c r="T140" i="2"/>
  <c r="R140" i="2"/>
  <c r="P140" i="2"/>
  <c r="BI127" i="2"/>
  <c r="BH127" i="2"/>
  <c r="BG127" i="2"/>
  <c r="BF127" i="2"/>
  <c r="F34" i="2" s="1"/>
  <c r="T127" i="2"/>
  <c r="R127" i="2"/>
  <c r="P127" i="2"/>
  <c r="BI121" i="2"/>
  <c r="BH121" i="2"/>
  <c r="BG121" i="2"/>
  <c r="BF121" i="2"/>
  <c r="T121" i="2"/>
  <c r="R121" i="2"/>
  <c r="P121" i="2"/>
  <c r="J115" i="2"/>
  <c r="J114" i="2"/>
  <c r="F114" i="2"/>
  <c r="F112" i="2"/>
  <c r="E110" i="2"/>
  <c r="J55" i="2"/>
  <c r="J54" i="2"/>
  <c r="F54" i="2"/>
  <c r="F52" i="2"/>
  <c r="E50" i="2"/>
  <c r="J18" i="2"/>
  <c r="E18" i="2"/>
  <c r="F115" i="2" s="1"/>
  <c r="J17" i="2"/>
  <c r="J12" i="2"/>
  <c r="J52" i="2" s="1"/>
  <c r="E7" i="2"/>
  <c r="E48" i="2"/>
  <c r="L50" i="1"/>
  <c r="AM50" i="1"/>
  <c r="AM49" i="1"/>
  <c r="L49" i="1"/>
  <c r="AM47" i="1"/>
  <c r="L47" i="1"/>
  <c r="L45" i="1"/>
  <c r="L44" i="1"/>
  <c r="J103" i="3"/>
  <c r="BK142" i="4"/>
  <c r="J149" i="5"/>
  <c r="J185" i="6"/>
  <c r="BK156" i="8"/>
  <c r="J240" i="8"/>
  <c r="J4862" i="2"/>
  <c r="BK4017" i="2"/>
  <c r="BK3100" i="2"/>
  <c r="J2524" i="2"/>
  <c r="BK1360" i="2"/>
  <c r="J153" i="4"/>
  <c r="J119" i="5"/>
  <c r="J244" i="6"/>
  <c r="J221" i="6"/>
  <c r="BK234" i="8"/>
  <c r="BK144" i="8"/>
  <c r="J122" i="8"/>
  <c r="J137" i="9"/>
  <c r="J156" i="9"/>
  <c r="BK140" i="10"/>
  <c r="J146" i="11"/>
  <c r="J177" i="12"/>
  <c r="J137" i="12"/>
  <c r="BK86" i="14"/>
  <c r="BK126" i="16"/>
  <c r="BK685" i="2"/>
  <c r="J114" i="6"/>
  <c r="J97" i="7"/>
  <c r="BK302" i="8"/>
  <c r="J201" i="8"/>
  <c r="J288" i="8"/>
  <c r="BK251" i="8"/>
  <c r="J208" i="8"/>
  <c r="J128" i="8"/>
  <c r="BK290" i="9"/>
  <c r="BK138" i="9"/>
  <c r="J215" i="9"/>
  <c r="J187" i="10"/>
  <c r="BK123" i="10"/>
  <c r="BK192" i="10"/>
  <c r="J127" i="11"/>
  <c r="BK246" i="12"/>
  <c r="BK156" i="12"/>
  <c r="BK100" i="13"/>
  <c r="J95" i="15"/>
  <c r="J150" i="15"/>
  <c r="BK215" i="16"/>
  <c r="J4581" i="2"/>
  <c r="BK160" i="5"/>
  <c r="J3732" i="2"/>
  <c r="BK2543" i="2"/>
  <c r="BK3051" i="2"/>
  <c r="J2484" i="2"/>
  <c r="J609" i="2"/>
  <c r="J640" i="2"/>
  <c r="BK1461" i="2"/>
  <c r="J2563" i="2"/>
  <c r="J344" i="3"/>
  <c r="BK214" i="3"/>
  <c r="BK259" i="3"/>
  <c r="J237" i="3"/>
  <c r="J243" i="3"/>
  <c r="BK115" i="4"/>
  <c r="BK141" i="4"/>
  <c r="J177" i="5"/>
  <c r="J137" i="5"/>
  <c r="BK209" i="6"/>
  <c r="BK102" i="6"/>
  <c r="BK4694" i="2"/>
  <c r="BK3327" i="2"/>
  <c r="J1523" i="2"/>
  <c r="BK3754" i="2"/>
  <c r="J2582" i="2"/>
  <c r="J2169" i="2"/>
  <c r="BK1455" i="2"/>
  <c r="J763" i="2"/>
  <c r="BK521" i="2"/>
  <c r="BK300" i="2"/>
  <c r="J4038" i="2"/>
  <c r="BK3462" i="2"/>
  <c r="BK4837" i="2"/>
  <c r="J4257" i="2"/>
  <c r="BK3742" i="2"/>
  <c r="BK2590" i="2"/>
  <c r="BK364" i="2"/>
  <c r="J3450" i="2"/>
  <c r="BK4401" i="2"/>
  <c r="BK129" i="5"/>
  <c r="BK103" i="5"/>
  <c r="BK229" i="6"/>
  <c r="J240" i="6"/>
  <c r="BK126" i="6"/>
  <c r="J103" i="7"/>
  <c r="BK239" i="8"/>
  <c r="J237" i="8"/>
  <c r="BK306" i="8"/>
  <c r="J264" i="8"/>
  <c r="J241" i="8"/>
  <c r="J236" i="8"/>
  <c r="J233" i="9"/>
  <c r="BK231" i="9"/>
  <c r="J135" i="9"/>
  <c r="BK223" i="9"/>
  <c r="BK119" i="9"/>
  <c r="BK203" i="9"/>
  <c r="BK173" i="9"/>
  <c r="BK144" i="10"/>
  <c r="BK117" i="10"/>
  <c r="J172" i="10"/>
  <c r="BK161" i="11"/>
  <c r="BK102" i="11"/>
  <c r="BK296" i="12"/>
  <c r="BK297" i="12"/>
  <c r="BK167" i="12"/>
  <c r="J116" i="13"/>
  <c r="J89" i="14"/>
  <c r="BK244" i="15"/>
  <c r="BK91" i="15"/>
  <c r="BK4156" i="2"/>
  <c r="BK2600" i="2"/>
  <c r="J1180" i="2"/>
  <c r="BK4045" i="2"/>
  <c r="BK3480" i="2"/>
  <c r="J4948" i="2"/>
  <c r="BK3790" i="2"/>
  <c r="J315" i="3"/>
  <c r="J159" i="3"/>
  <c r="BK292" i="3"/>
  <c r="BK225" i="3"/>
  <c r="J332" i="3"/>
  <c r="J172" i="3"/>
  <c r="J179" i="3"/>
  <c r="BK154" i="4"/>
  <c r="J144" i="4"/>
  <c r="J126" i="4"/>
  <c r="BK135" i="4"/>
  <c r="BK111" i="4"/>
  <c r="BK168" i="5"/>
  <c r="J205" i="5"/>
  <c r="BK149" i="5"/>
  <c r="BK150" i="5"/>
  <c r="BK111" i="5"/>
  <c r="J100" i="5"/>
  <c r="BK110" i="6"/>
  <c r="BK105" i="6"/>
  <c r="BK226" i="8"/>
  <c r="J189" i="8"/>
  <c r="J223" i="8"/>
  <c r="BK108" i="8"/>
  <c r="BK153" i="8"/>
  <c r="BK171" i="9"/>
  <c r="BK214" i="9"/>
  <c r="BK100" i="9"/>
  <c r="BK158" i="9"/>
  <c r="J178" i="10"/>
  <c r="J275" i="12"/>
  <c r="BK255" i="12"/>
  <c r="J122" i="13"/>
  <c r="J88" i="14"/>
  <c r="BK246" i="15"/>
  <c r="BK190" i="15"/>
  <c r="BK261" i="16"/>
  <c r="BK4206" i="2"/>
  <c r="BK2528" i="2"/>
  <c r="J3509" i="2"/>
  <c r="BK2568" i="2"/>
  <c r="J104" i="14"/>
  <c r="BK194" i="16"/>
  <c r="BK187" i="16"/>
  <c r="BK4057" i="2"/>
  <c r="J2055" i="2"/>
  <c r="BK265" i="3"/>
  <c r="J144" i="11"/>
  <c r="BK132" i="11"/>
  <c r="J139" i="12"/>
  <c r="J279" i="12"/>
  <c r="BK146" i="12"/>
  <c r="J100" i="13"/>
  <c r="J91" i="14"/>
  <c r="J90" i="15"/>
  <c r="BK160" i="16"/>
  <c r="J155" i="16"/>
  <c r="BK196" i="6"/>
  <c r="J116" i="7"/>
  <c r="BK208" i="8"/>
  <c r="BK199" i="9"/>
  <c r="J169" i="9"/>
  <c r="BK135" i="10"/>
  <c r="J162" i="11"/>
  <c r="BK119" i="11"/>
  <c r="J103" i="15"/>
  <c r="J244" i="15"/>
  <c r="BK291" i="16"/>
  <c r="J160" i="16"/>
  <c r="BK4710" i="2"/>
  <c r="J905" i="2"/>
  <c r="J152" i="2"/>
  <c r="J2948" i="2"/>
  <c r="J1493" i="2"/>
  <c r="J4357" i="2"/>
  <c r="J4339" i="2"/>
  <c r="J799" i="2"/>
  <c r="J333" i="3"/>
  <c r="J387" i="3"/>
  <c r="J336" i="3"/>
  <c r="J209" i="3"/>
  <c r="BK257" i="3"/>
  <c r="BK156" i="3"/>
  <c r="J196" i="4"/>
  <c r="J197" i="4"/>
  <c r="BK124" i="4"/>
  <c r="BK135" i="5"/>
  <c r="J192" i="5"/>
  <c r="BK127" i="5"/>
  <c r="J206" i="6"/>
  <c r="BK211" i="6"/>
  <c r="J103" i="8"/>
  <c r="J296" i="8"/>
  <c r="J211" i="8"/>
  <c r="J186" i="8"/>
  <c r="BK102" i="9"/>
  <c r="BK253" i="9"/>
  <c r="J223" i="9"/>
  <c r="J109" i="9"/>
  <c r="BK202" i="10"/>
  <c r="BK159" i="11"/>
  <c r="BK136" i="11"/>
  <c r="BK283" i="12"/>
  <c r="J212" i="12"/>
  <c r="J112" i="14"/>
  <c r="J97" i="14"/>
  <c r="J3271" i="2"/>
  <c r="J1588" i="2"/>
  <c r="BK714" i="2"/>
  <c r="J4117" i="2"/>
  <c r="J2634" i="2"/>
  <c r="J912" i="2"/>
  <c r="BK4701" i="2"/>
  <c r="J2893" i="2"/>
  <c r="BK1991" i="2"/>
  <c r="BK905" i="2"/>
  <c r="BK316" i="2"/>
  <c r="J2538" i="2"/>
  <c r="BK681" i="2"/>
  <c r="BK2502" i="2"/>
  <c r="BK4123" i="2"/>
  <c r="BK1686" i="2"/>
  <c r="J300" i="2"/>
  <c r="BK338" i="3"/>
  <c r="BK323" i="3"/>
  <c r="J313" i="3"/>
  <c r="J254" i="3"/>
  <c r="BK182" i="5"/>
  <c r="J182" i="5"/>
  <c r="J211" i="6"/>
  <c r="J107" i="7"/>
  <c r="J253" i="8"/>
  <c r="BK164" i="2"/>
  <c r="BK2683" i="2"/>
  <c r="BK4726" i="2"/>
  <c r="BK1634" i="2"/>
  <c r="J344" i="2"/>
  <c r="BK661" i="2"/>
  <c r="J1925" i="2"/>
  <c r="BK387" i="3"/>
  <c r="BK237" i="3"/>
  <c r="J265" i="3"/>
  <c r="BK375" i="3"/>
  <c r="BK168" i="4"/>
  <c r="BK186" i="4"/>
  <c r="J101" i="7"/>
  <c r="BK114" i="8"/>
  <c r="J147" i="8"/>
  <c r="BK137" i="8"/>
  <c r="J292" i="9"/>
  <c r="J4220" i="2"/>
  <c r="J3742" i="2"/>
  <c r="J3387" i="2"/>
  <c r="J2701" i="2"/>
  <c r="J1851" i="2"/>
  <c r="J1287" i="2"/>
  <c r="J4185" i="2"/>
  <c r="J3146" i="2"/>
  <c r="J2312" i="2"/>
  <c r="J2087" i="2"/>
  <c r="J1686" i="2"/>
  <c r="J1549" i="2"/>
  <c r="J1428" i="2"/>
  <c r="J1329" i="2"/>
  <c r="BK992" i="2"/>
  <c r="BK756" i="2"/>
  <c r="BK709" i="2"/>
  <c r="J675" i="2"/>
  <c r="J467" i="2"/>
  <c r="J430" i="2"/>
  <c r="J403" i="2"/>
  <c r="J297" i="2"/>
  <c r="BK4873" i="2"/>
  <c r="J4511" i="2"/>
  <c r="J4306" i="2"/>
  <c r="J4017" i="2"/>
  <c r="J3906" i="2"/>
  <c r="BK4276" i="2"/>
  <c r="BK3820" i="2"/>
  <c r="BK2991" i="2"/>
  <c r="BK2524" i="2"/>
  <c r="BK4705" i="2"/>
  <c r="J4288" i="2"/>
  <c r="BK2979" i="2"/>
  <c r="J2590" i="2"/>
  <c r="J317" i="3"/>
  <c r="BK147" i="4"/>
  <c r="J3802" i="2"/>
  <c r="BK3431" i="2"/>
  <c r="BK2582" i="2"/>
  <c r="BK3832" i="2"/>
  <c r="BK3013" i="2"/>
  <c r="BK336" i="3"/>
  <c r="J388" i="3"/>
  <c r="J338" i="3"/>
  <c r="J361" i="3"/>
  <c r="J130" i="3"/>
  <c r="J91" i="4"/>
  <c r="J171" i="5"/>
  <c r="J161" i="5"/>
  <c r="BK131" i="5"/>
  <c r="J97" i="5"/>
  <c r="BK242" i="6"/>
  <c r="BK119" i="6"/>
  <c r="BK288" i="8"/>
  <c r="J190" i="8"/>
  <c r="J255" i="8"/>
  <c r="J253" i="9"/>
  <c r="J172" i="9"/>
  <c r="BK175" i="9"/>
  <c r="BK108" i="10"/>
  <c r="BK170" i="10"/>
  <c r="BK107" i="10"/>
  <c r="BK230" i="12"/>
  <c r="J190" i="12"/>
  <c r="BK95" i="13"/>
  <c r="BK245" i="15"/>
  <c r="BK147" i="3"/>
  <c r="J151" i="3"/>
  <c r="J117" i="4"/>
  <c r="BK196" i="4"/>
  <c r="J127" i="4"/>
  <c r="J187" i="5"/>
  <c r="J141" i="5"/>
  <c r="BK157" i="5"/>
  <c r="BK122" i="7"/>
  <c r="BK148" i="4"/>
  <c r="J199" i="5"/>
  <c r="J201" i="5"/>
  <c r="J120" i="5"/>
  <c r="J237" i="6"/>
  <c r="J122" i="7"/>
  <c r="BK187" i="8"/>
  <c r="J4227" i="2"/>
  <c r="BK3500" i="2"/>
  <c r="J2833" i="2"/>
  <c r="BK2297" i="2"/>
  <c r="J473" i="2"/>
  <c r="J188" i="5"/>
  <c r="J180" i="5"/>
  <c r="J140" i="5"/>
  <c r="BK4082" i="2"/>
  <c r="BK3808" i="2"/>
  <c r="BK1481" i="2"/>
  <c r="J661" i="2"/>
  <c r="BK4878" i="2"/>
  <c r="J1491" i="2"/>
  <c r="BK667" i="2"/>
  <c r="J2713" i="2"/>
  <c r="BK1062" i="2"/>
  <c r="BK126" i="5"/>
  <c r="J203" i="6"/>
  <c r="BK119" i="7"/>
  <c r="BK157" i="8"/>
  <c r="BK216" i="8"/>
  <c r="J162" i="8"/>
  <c r="J284" i="9"/>
  <c r="J191" i="9"/>
  <c r="J131" i="9"/>
  <c r="BK139" i="11"/>
  <c r="BK295" i="12"/>
  <c r="J240" i="15"/>
  <c r="J313" i="2"/>
  <c r="BK121" i="7"/>
  <c r="BK241" i="8"/>
  <c r="J292" i="8"/>
  <c r="BK255" i="8"/>
  <c r="BK230" i="8"/>
  <c r="J230" i="8"/>
  <c r="J156" i="8"/>
  <c r="J105" i="8"/>
  <c r="BK263" i="9"/>
  <c r="J226" i="9"/>
  <c r="J245" i="9"/>
  <c r="BK147" i="9"/>
  <c r="BK205" i="10"/>
  <c r="BK118" i="10"/>
  <c r="BK131" i="10"/>
  <c r="J293" i="12"/>
  <c r="J266" i="12"/>
  <c r="J246" i="12"/>
  <c r="J134" i="13"/>
  <c r="J108" i="14"/>
  <c r="J88" i="15"/>
  <c r="J302" i="16"/>
  <c r="BK131" i="16"/>
  <c r="BK1907" i="2"/>
  <c r="J3468" i="2"/>
  <c r="J1071" i="2"/>
  <c r="J3483" i="2"/>
  <c r="BK353" i="2"/>
  <c r="J1907" i="2"/>
  <c r="J4024" i="2"/>
  <c r="BK1050" i="2"/>
  <c r="BK2648" i="2"/>
  <c r="BK2833" i="2"/>
  <c r="J102" i="5"/>
  <c r="J227" i="6"/>
  <c r="J105" i="6"/>
  <c r="BK3498" i="2"/>
  <c r="BK1925" i="2"/>
  <c r="BK4178" i="2"/>
  <c r="J3379" i="2"/>
  <c r="BK2563" i="2"/>
  <c r="BK2055" i="2"/>
  <c r="BK1313" i="2"/>
  <c r="BK704" i="2"/>
  <c r="BK424" i="2"/>
  <c r="J4324" i="2"/>
  <c r="J3713" i="2"/>
  <c r="J3040" i="2"/>
  <c r="J4812" i="2"/>
  <c r="J4150" i="2"/>
  <c r="J3462" i="2"/>
  <c r="J455" i="2"/>
  <c r="BK3886" i="2"/>
  <c r="J2854" i="2"/>
  <c r="BK4070" i="2"/>
  <c r="BK117" i="5"/>
  <c r="J103" i="5"/>
  <c r="BK234" i="6"/>
  <c r="J246" i="6"/>
  <c r="J139" i="6"/>
  <c r="BK111" i="6"/>
  <c r="J129" i="7"/>
  <c r="BK132" i="8"/>
  <c r="J267" i="8"/>
  <c r="BK202" i="8"/>
  <c r="BK274" i="8"/>
  <c r="BK223" i="8"/>
  <c r="BK125" i="8"/>
  <c r="BK206" i="8"/>
  <c r="J227" i="8"/>
  <c r="BK252" i="9"/>
  <c r="J175" i="9"/>
  <c r="BK288" i="9"/>
  <c r="J190" i="9"/>
  <c r="BK261" i="9"/>
  <c r="J187" i="9"/>
  <c r="J103" i="9"/>
  <c r="J185" i="9"/>
  <c r="J176" i="9"/>
  <c r="BK135" i="9"/>
  <c r="BK116" i="10"/>
  <c r="BK173" i="10"/>
  <c r="BK203" i="10"/>
  <c r="J163" i="11"/>
  <c r="J158" i="11"/>
  <c r="BK104" i="11"/>
  <c r="J210" i="12"/>
  <c r="J239" i="12"/>
  <c r="BK191" i="12"/>
  <c r="J95" i="13"/>
  <c r="BK145" i="13"/>
  <c r="BK90" i="14"/>
  <c r="J186" i="15"/>
  <c r="BK203" i="15"/>
  <c r="BK199" i="15"/>
  <c r="J187" i="16"/>
  <c r="J146" i="16"/>
  <c r="J3410" i="2"/>
  <c r="BK2369" i="2"/>
  <c r="J1375" i="2"/>
  <c r="J777" i="2"/>
  <c r="J4536" i="2"/>
  <c r="J3826" i="2"/>
  <c r="J3415" i="2"/>
  <c r="BK4746" i="2"/>
  <c r="J3899" i="2"/>
  <c r="J220" i="3"/>
  <c r="J350" i="3"/>
  <c r="BK300" i="3"/>
  <c r="BK191" i="3"/>
  <c r="BK366" i="3"/>
  <c r="J319" i="3"/>
  <c r="BK243" i="3"/>
  <c r="BK172" i="3"/>
  <c r="BK263" i="3"/>
  <c r="BK177" i="3"/>
  <c r="J153" i="3"/>
  <c r="BK135" i="3"/>
  <c r="J166" i="4"/>
  <c r="J130" i="4"/>
  <c r="J134" i="4"/>
  <c r="BK178" i="4"/>
  <c r="BK181" i="4"/>
  <c r="J187" i="4"/>
  <c r="BK191" i="4"/>
  <c r="BK194" i="5"/>
  <c r="J158" i="5"/>
  <c r="BK181" i="5"/>
  <c r="BK178" i="5"/>
  <c r="BK177" i="5"/>
  <c r="J167" i="5"/>
  <c r="J111" i="5"/>
  <c r="BK155" i="5"/>
  <c r="J113" i="5"/>
  <c r="J184" i="6"/>
  <c r="BK120" i="6"/>
  <c r="BK244" i="8"/>
  <c r="J308" i="8"/>
  <c r="J229" i="8"/>
  <c r="J246" i="8"/>
  <c r="BK113" i="8"/>
  <c r="J181" i="9"/>
  <c r="BK248" i="9"/>
  <c r="BK125" i="9"/>
  <c r="J221" i="9"/>
  <c r="BK200" i="9"/>
  <c r="J116" i="10"/>
  <c r="J123" i="10"/>
  <c r="BK132" i="12"/>
  <c r="BK239" i="12"/>
  <c r="J129" i="12"/>
  <c r="BK97" i="13"/>
  <c r="J213" i="15"/>
  <c r="J236" i="15"/>
  <c r="BK151" i="16"/>
  <c r="BK4661" i="2"/>
  <c r="BK3549" i="2"/>
  <c r="BK1549" i="2"/>
  <c r="J4076" i="2"/>
  <c r="BK3677" i="2"/>
  <c r="BK2220" i="2"/>
  <c r="BK2034" i="2"/>
  <c r="BK1891" i="2"/>
  <c r="BK1588" i="2"/>
  <c r="J1236" i="2"/>
  <c r="BK749" i="2"/>
  <c r="J479" i="2"/>
  <c r="J4619" i="2"/>
  <c r="J3988" i="2"/>
  <c r="BK3443" i="2"/>
  <c r="J4707" i="2"/>
  <c r="BK3633" i="2"/>
  <c r="BK2906" i="2"/>
  <c r="J4848" i="2"/>
  <c r="J2410" i="2"/>
  <c r="J303" i="2"/>
  <c r="J3327" i="2"/>
  <c r="BK1406" i="2"/>
  <c r="J269" i="8"/>
  <c r="BK3535" i="2"/>
  <c r="J3195" i="2"/>
  <c r="BK2975" i="2"/>
  <c r="J2568" i="2"/>
  <c r="J4365" i="2"/>
  <c r="J3862" i="2"/>
  <c r="J3500" i="2"/>
  <c r="J3092" i="2"/>
  <c r="BK2103" i="2"/>
  <c r="J651" i="2"/>
  <c r="J1453" i="2"/>
  <c r="J175" i="3"/>
  <c r="J377" i="3"/>
  <c r="J224" i="3"/>
  <c r="BK169" i="3"/>
  <c r="BK150" i="4"/>
  <c r="BK189" i="4"/>
  <c r="J126" i="5"/>
  <c r="J127" i="7"/>
  <c r="J304" i="8"/>
  <c r="BK160" i="8"/>
  <c r="J167" i="9"/>
  <c r="J140" i="9"/>
  <c r="J133" i="9"/>
  <c r="J205" i="10"/>
  <c r="J165" i="11"/>
  <c r="J121" i="11"/>
  <c r="J253" i="12"/>
  <c r="BK118" i="13"/>
  <c r="BK158" i="15"/>
  <c r="BK297" i="2"/>
  <c r="J1760" i="2"/>
  <c r="J374" i="2"/>
  <c r="BK2936" i="2"/>
  <c r="J1725" i="2"/>
  <c r="BK763" i="2"/>
  <c r="J2282" i="2"/>
  <c r="J3913" i="2"/>
  <c r="J1040" i="2"/>
  <c r="J381" i="3"/>
  <c r="BK254" i="3"/>
  <c r="BK339" i="3"/>
  <c r="BK185" i="6"/>
  <c r="BK246" i="8"/>
  <c r="J226" i="8"/>
  <c r="BK159" i="9"/>
  <c r="J227" i="9"/>
  <c r="J125" i="9"/>
  <c r="J131" i="10"/>
  <c r="J189" i="10"/>
  <c r="BK166" i="11"/>
  <c r="J285" i="16"/>
  <c r="BK4962" i="2"/>
  <c r="BK97" i="5"/>
  <c r="BK235" i="6"/>
  <c r="J111" i="7"/>
  <c r="BK210" i="8"/>
  <c r="J116" i="8"/>
  <c r="J255" i="9"/>
  <c r="J252" i="9"/>
  <c r="BK242" i="9"/>
  <c r="BK109" i="9"/>
  <c r="BK129" i="10"/>
  <c r="J177" i="10"/>
  <c r="J108" i="10"/>
  <c r="J161" i="11"/>
  <c r="BK92" i="14"/>
  <c r="J136" i="16"/>
  <c r="J4136" i="2"/>
  <c r="BK423" i="2"/>
  <c r="BK1206" i="2"/>
  <c r="J309" i="2"/>
  <c r="J694" i="2"/>
  <c r="J310" i="3"/>
  <c r="BK360" i="3"/>
  <c r="J175" i="4"/>
  <c r="BK193" i="4"/>
  <c r="J129" i="5"/>
  <c r="J117" i="6"/>
  <c r="BK193" i="8"/>
  <c r="J126" i="8"/>
  <c r="BK122" i="8"/>
  <c r="J266" i="9"/>
  <c r="BK128" i="9"/>
  <c r="BK124" i="10"/>
  <c r="BK129" i="12"/>
  <c r="J116" i="14"/>
  <c r="J2329" i="2"/>
  <c r="BK227" i="2"/>
  <c r="J493" i="2"/>
  <c r="J2791" i="2"/>
  <c r="BK1193" i="2"/>
  <c r="BK2641" i="2"/>
  <c r="J394" i="2"/>
  <c r="J2530" i="2"/>
  <c r="BK379" i="3"/>
  <c r="BK223" i="3"/>
  <c r="J168" i="4"/>
  <c r="J104" i="5"/>
  <c r="BK202" i="6"/>
  <c r="BK240" i="8"/>
  <c r="J3029" i="2"/>
  <c r="J2737" i="2"/>
  <c r="J945" i="2"/>
  <c r="J983" i="2"/>
  <c r="J363" i="3"/>
  <c r="BK166" i="3"/>
  <c r="BK204" i="5"/>
  <c r="BK112" i="5"/>
  <c r="J106" i="7"/>
  <c r="BK269" i="8"/>
  <c r="BK184" i="8"/>
  <c r="J173" i="9"/>
  <c r="BK4199" i="2"/>
  <c r="BK2948" i="2"/>
  <c r="J1541" i="2"/>
  <c r="J3946" i="2"/>
  <c r="J3376" i="2"/>
  <c r="J2574" i="2"/>
  <c r="J2202" i="2"/>
  <c r="J1651" i="2"/>
  <c r="J1406" i="2"/>
  <c r="BK799" i="2"/>
  <c r="BK656" i="2"/>
  <c r="J449" i="2"/>
  <c r="BK237" i="2"/>
  <c r="J4171" i="2"/>
  <c r="J3727" i="2"/>
  <c r="J3420" i="2"/>
  <c r="BK4812" i="2"/>
  <c r="BK4511" i="2"/>
  <c r="BK4038" i="2"/>
  <c r="BK3450" i="2"/>
  <c r="J3100" i="2"/>
  <c r="BK2713" i="2"/>
  <c r="J4837" i="2"/>
  <c r="BK3844" i="2"/>
  <c r="BK1541" i="2"/>
  <c r="J346" i="2"/>
  <c r="J4726" i="2"/>
  <c r="J1683" i="2"/>
  <c r="BK1668" i="2"/>
  <c r="BK3565" i="2"/>
  <c r="J375" i="3"/>
  <c r="J154" i="3"/>
  <c r="J115" i="3"/>
  <c r="BK184" i="5"/>
  <c r="BK3880" i="2"/>
  <c r="J3013" i="2"/>
  <c r="J4164" i="2"/>
  <c r="J3754" i="2"/>
  <c r="J3042" i="2"/>
  <c r="BK197" i="2"/>
  <c r="BK784" i="2"/>
  <c r="BK205" i="3"/>
  <c r="BK261" i="3"/>
  <c r="J308" i="3"/>
  <c r="J173" i="3"/>
  <c r="BK138" i="4"/>
  <c r="BK146" i="5"/>
  <c r="J163" i="5"/>
  <c r="BK109" i="5"/>
  <c r="BK215" i="6"/>
  <c r="J119" i="7"/>
  <c r="BK168" i="8"/>
  <c r="BK212" i="8"/>
  <c r="BK197" i="8"/>
  <c r="BK278" i="9"/>
  <c r="J193" i="9"/>
  <c r="J128" i="10"/>
  <c r="BK137" i="10"/>
  <c r="J129" i="10"/>
  <c r="J104" i="11"/>
  <c r="BK184" i="12"/>
  <c r="BK110" i="14"/>
  <c r="BK195" i="15"/>
  <c r="BK273" i="16"/>
  <c r="J183" i="3"/>
  <c r="BK183" i="3"/>
  <c r="J184" i="4"/>
  <c r="BK93" i="4"/>
  <c r="J193" i="4"/>
  <c r="BK173" i="5"/>
  <c r="J196" i="5"/>
  <c r="BK151" i="5"/>
  <c r="BK138" i="5"/>
  <c r="J148" i="4"/>
  <c r="J135" i="4"/>
  <c r="J190" i="5"/>
  <c r="J107" i="5"/>
  <c r="BK159" i="6"/>
  <c r="J120" i="8"/>
  <c r="J3670" i="2"/>
  <c r="J2695" i="2"/>
  <c r="BK1493" i="2"/>
  <c r="J160" i="4"/>
  <c r="BK162" i="5"/>
  <c r="BK100" i="5"/>
  <c r="J324" i="2"/>
  <c r="J3070" i="2"/>
  <c r="J1222" i="2"/>
  <c r="J237" i="2"/>
  <c r="BK2554" i="2"/>
  <c r="BK3116" i="2"/>
  <c r="J1616" i="2"/>
  <c r="BK774" i="2"/>
  <c r="J109" i="5"/>
  <c r="J224" i="6"/>
  <c r="BK104" i="7"/>
  <c r="BK236" i="8"/>
  <c r="J141" i="8"/>
  <c r="BK143" i="9"/>
  <c r="J220" i="9"/>
  <c r="J120" i="10"/>
  <c r="J136" i="11"/>
  <c r="BK218" i="12"/>
  <c r="J158" i="15"/>
  <c r="BK285" i="16"/>
  <c r="J125" i="6"/>
  <c r="BK112" i="7"/>
  <c r="BK229" i="8"/>
  <c r="J101" i="8"/>
  <c r="J272" i="8"/>
  <c r="BK198" i="8"/>
  <c r="BK275" i="3"/>
  <c r="J185" i="3"/>
  <c r="BK199" i="4"/>
  <c r="BK177" i="4"/>
  <c r="J112" i="4"/>
  <c r="J108" i="4"/>
  <c r="J159" i="5"/>
  <c r="BK175" i="5"/>
  <c r="BK128" i="5"/>
  <c r="BK139" i="6"/>
  <c r="BK190" i="4"/>
  <c r="J101" i="4"/>
  <c r="BK114" i="5"/>
  <c r="BK102" i="5"/>
  <c r="J126" i="6"/>
  <c r="J251" i="8"/>
  <c r="BK4851" i="2"/>
  <c r="J3927" i="2"/>
  <c r="BK3040" i="2"/>
  <c r="J1891" i="2"/>
  <c r="J3814" i="2"/>
  <c r="BK3291" i="2"/>
  <c r="J3031" i="2"/>
  <c r="J2719" i="2"/>
  <c r="BK1474" i="2"/>
  <c r="BK1180" i="2"/>
  <c r="J415" i="2"/>
  <c r="BK3021" i="2"/>
  <c r="J1193" i="2"/>
  <c r="BK163" i="3"/>
  <c r="J335" i="3"/>
  <c r="BK361" i="3"/>
  <c r="BK253" i="3"/>
  <c r="BK296" i="3"/>
  <c r="BK126" i="3"/>
  <c r="J177" i="3"/>
  <c r="J190" i="4"/>
  <c r="BK183" i="4"/>
  <c r="BK163" i="4"/>
  <c r="J133" i="4"/>
  <c r="BK164" i="5"/>
  <c r="J151" i="5"/>
  <c r="J148" i="5"/>
  <c r="BK217" i="6"/>
  <c r="BK129" i="6"/>
  <c r="BK101" i="6"/>
  <c r="BK109" i="7"/>
  <c r="J260" i="8"/>
  <c r="J263" i="8"/>
  <c r="BK169" i="8"/>
  <c r="BK126" i="8"/>
  <c r="J258" i="9"/>
  <c r="J264" i="9"/>
  <c r="J271" i="12"/>
  <c r="BK98" i="14"/>
  <c r="BK136" i="16"/>
  <c r="BK2690" i="2"/>
  <c r="BK628" i="2"/>
  <c r="BK4399" i="2"/>
  <c r="J1455" i="2"/>
  <c r="BK643" i="2"/>
  <c r="J4443" i="2"/>
  <c r="BK1040" i="2"/>
  <c r="J2749" i="2"/>
  <c r="BK1559" i="2"/>
  <c r="BK640" i="2"/>
  <c r="J365" i="3"/>
  <c r="J280" i="3"/>
  <c r="BK117" i="3"/>
  <c r="BK108" i="6"/>
  <c r="BK122" i="6"/>
  <c r="BK263" i="8"/>
  <c r="J192" i="8"/>
  <c r="BK284" i="8"/>
  <c r="BK159" i="8"/>
  <c r="J108" i="9"/>
  <c r="BK146" i="9"/>
  <c r="J201" i="10"/>
  <c r="BK195" i="10"/>
  <c r="BK130" i="10"/>
  <c r="BK156" i="11"/>
  <c r="J112" i="11"/>
  <c r="BK248" i="12"/>
  <c r="J233" i="12"/>
  <c r="J146" i="12"/>
  <c r="BK93" i="14"/>
  <c r="J190" i="15"/>
  <c r="BK95" i="15"/>
  <c r="J293" i="16"/>
  <c r="J126" i="16"/>
  <c r="J4734" i="2"/>
  <c r="J193" i="6"/>
  <c r="BK218" i="6"/>
  <c r="J100" i="7"/>
  <c r="J250" i="8"/>
  <c r="BK250" i="8"/>
  <c r="J249" i="8"/>
  <c r="BK219" i="8"/>
  <c r="J143" i="8"/>
  <c r="J111" i="8"/>
  <c r="BK138" i="8"/>
  <c r="J200" i="9"/>
  <c r="J276" i="9"/>
  <c r="BK276" i="9"/>
  <c r="BK236" i="9"/>
  <c r="BK144" i="9"/>
  <c r="BK179" i="9"/>
  <c r="BK137" i="9"/>
  <c r="BK179" i="10"/>
  <c r="J183" i="10"/>
  <c r="BK176" i="10"/>
  <c r="J182" i="11"/>
  <c r="J147" i="11"/>
  <c r="BK193" i="12"/>
  <c r="J86" i="15"/>
  <c r="J120" i="15"/>
  <c r="BK220" i="16"/>
  <c r="BK2472" i="2"/>
  <c r="BK3193" i="2"/>
  <c r="J4448" i="2"/>
  <c r="BK467" i="2"/>
  <c r="BK870" i="2"/>
  <c r="BK382" i="3"/>
  <c r="BK354" i="3"/>
  <c r="BK288" i="3"/>
  <c r="J311" i="3"/>
  <c r="J126" i="3"/>
  <c r="BK175" i="4"/>
  <c r="J138" i="4"/>
  <c r="BK191" i="5"/>
  <c r="J162" i="5"/>
  <c r="BK244" i="6"/>
  <c r="J109" i="7"/>
  <c r="J242" i="8"/>
  <c r="BK242" i="8"/>
  <c r="J153" i="8"/>
  <c r="J206" i="9"/>
  <c r="J274" i="9"/>
  <c r="BK185" i="10"/>
  <c r="J144" i="10"/>
  <c r="BK163" i="11"/>
  <c r="J100" i="12"/>
  <c r="BK106" i="13"/>
  <c r="J265" i="16"/>
  <c r="BK1491" i="2"/>
  <c r="BK777" i="2"/>
  <c r="BK2725" i="2"/>
  <c r="BK319" i="3"/>
  <c r="BK209" i="4"/>
  <c r="J150" i="4"/>
  <c r="BK133" i="5"/>
  <c r="BK191" i="6"/>
  <c r="BK138" i="6"/>
  <c r="BK2835" i="2"/>
  <c r="BK500" i="2"/>
  <c r="BK5043" i="2"/>
  <c r="J2220" i="2"/>
  <c r="J2603" i="2"/>
  <c r="BK3394" i="2"/>
  <c r="J368" i="3"/>
  <c r="J222" i="3"/>
  <c r="J214" i="3"/>
  <c r="BK133" i="4"/>
  <c r="J173" i="5"/>
  <c r="J93" i="5"/>
  <c r="BK232" i="6"/>
  <c r="BK186" i="8"/>
  <c r="J205" i="8"/>
  <c r="BK128" i="8"/>
  <c r="J203" i="9"/>
  <c r="J259" i="9"/>
  <c r="J3684" i="2"/>
  <c r="J2829" i="2"/>
  <c r="BK1512" i="2"/>
  <c r="BK4324" i="2"/>
  <c r="BK3899" i="2"/>
  <c r="BK3684" i="2"/>
  <c r="J3285" i="2"/>
  <c r="BK2824" i="2"/>
  <c r="BK2429" i="2"/>
  <c r="J2268" i="2"/>
  <c r="J2103" i="2"/>
  <c r="BK1683" i="2"/>
  <c r="J1481" i="2"/>
  <c r="J1284" i="2"/>
  <c r="J975" i="2"/>
  <c r="BK694" i="2"/>
  <c r="J607" i="2"/>
  <c r="J409" i="2"/>
  <c r="BK309" i="2"/>
  <c r="J4686" i="2"/>
  <c r="J4213" i="2"/>
  <c r="BK3862" i="2"/>
  <c r="BK3415" i="2"/>
  <c r="BK4741" i="2"/>
  <c r="J4600" i="2"/>
  <c r="BK4171" i="2"/>
  <c r="BK3615" i="2"/>
  <c r="BK3316" i="2"/>
  <c r="J2997" i="2"/>
  <c r="BK2695" i="2"/>
  <c r="J4840" i="2"/>
  <c r="J4312" i="2"/>
  <c r="BK3606" i="2"/>
  <c r="BK2603" i="2"/>
  <c r="J379" i="2"/>
  <c r="BK3913" i="2"/>
  <c r="BK3420" i="2"/>
  <c r="BK4244" i="2"/>
  <c r="BK975" i="2"/>
  <c r="BK1212" i="2"/>
  <c r="BK2707" i="2"/>
  <c r="BK4213" i="2"/>
  <c r="BK673" i="2"/>
  <c r="BK185" i="3"/>
  <c r="J245" i="3"/>
  <c r="BK145" i="4"/>
  <c r="BK121" i="4"/>
  <c r="BK4136" i="2"/>
  <c r="J1539" i="2"/>
  <c r="BK540" i="2"/>
  <c r="BK363" i="3"/>
  <c r="BK270" i="3"/>
  <c r="BK162" i="3"/>
  <c r="J321" i="3"/>
  <c r="BK356" i="3"/>
  <c r="J226" i="3"/>
  <c r="BK352" i="3"/>
  <c r="J225" i="3"/>
  <c r="BK111" i="3"/>
  <c r="J117" i="3"/>
  <c r="BK184" i="4"/>
  <c r="BK188" i="5"/>
  <c r="J178" i="5"/>
  <c r="BK105" i="5"/>
  <c r="BK124" i="5"/>
  <c r="J108" i="5"/>
  <c r="J218" i="6"/>
  <c r="BK190" i="6"/>
  <c r="J110" i="6"/>
  <c r="J125" i="7"/>
  <c r="BK296" i="8"/>
  <c r="BK105" i="8"/>
  <c r="J298" i="8"/>
  <c r="BK120" i="8"/>
  <c r="BK211" i="8"/>
  <c r="BK208" i="9"/>
  <c r="BK233" i="9"/>
  <c r="J228" i="9"/>
  <c r="J144" i="9"/>
  <c r="BK184" i="10"/>
  <c r="BK177" i="10"/>
  <c r="J118" i="10"/>
  <c r="J134" i="10"/>
  <c r="BK188" i="10"/>
  <c r="J168" i="11"/>
  <c r="BK275" i="12"/>
  <c r="BK231" i="12"/>
  <c r="BK100" i="12"/>
  <c r="J106" i="13"/>
  <c r="J114" i="14"/>
  <c r="BK239" i="15"/>
  <c r="J245" i="15"/>
  <c r="J204" i="15"/>
  <c r="J203" i="4"/>
  <c r="J183" i="4"/>
  <c r="BK112" i="4"/>
  <c r="J125" i="5"/>
  <c r="J194" i="5"/>
  <c r="BK119" i="5"/>
  <c r="BK180" i="5"/>
  <c r="J220" i="6"/>
  <c r="BK118" i="7"/>
  <c r="J187" i="8"/>
  <c r="BK4663" i="2"/>
  <c r="J3748" i="2"/>
  <c r="J3256" i="2"/>
  <c r="BK284" i="3"/>
  <c r="BK151" i="3"/>
  <c r="J155" i="5"/>
  <c r="J184" i="5"/>
  <c r="BK93" i="5"/>
  <c r="J187" i="6"/>
  <c r="BK133" i="7"/>
  <c r="J206" i="8"/>
  <c r="J132" i="8"/>
  <c r="BK175" i="8"/>
  <c r="J209" i="9"/>
  <c r="J235" i="9"/>
  <c r="J196" i="10"/>
  <c r="BK202" i="12"/>
  <c r="BK151" i="12"/>
  <c r="J149" i="13"/>
  <c r="BK100" i="14"/>
  <c r="J154" i="15"/>
  <c r="J163" i="3"/>
  <c r="J163" i="4"/>
  <c r="J144" i="5"/>
  <c r="BK198" i="5"/>
  <c r="J159" i="6"/>
  <c r="J290" i="8"/>
  <c r="BK4619" i="2"/>
  <c r="J2725" i="2"/>
  <c r="BK1299" i="2"/>
  <c r="J134" i="5"/>
  <c r="J160" i="5"/>
  <c r="J3856" i="2"/>
  <c r="J2824" i="2"/>
  <c r="J384" i="2"/>
  <c r="J2508" i="2"/>
  <c r="BK4129" i="2"/>
  <c r="BK197" i="6"/>
  <c r="BK248" i="8"/>
  <c r="J150" i="8"/>
  <c r="BK227" i="9"/>
  <c r="BK130" i="9"/>
  <c r="J123" i="11"/>
  <c r="BK116" i="13"/>
  <c r="BK88" i="15"/>
  <c r="J136" i="6"/>
  <c r="J133" i="7"/>
  <c r="BK313" i="8"/>
  <c r="BK267" i="8"/>
  <c r="BK101" i="8"/>
  <c r="J146" i="8"/>
  <c r="J124" i="9"/>
  <c r="J117" i="10"/>
  <c r="J185" i="10"/>
  <c r="J218" i="12"/>
  <c r="BK137" i="12"/>
  <c r="BK104" i="14"/>
  <c r="J199" i="15"/>
  <c r="J151" i="16"/>
  <c r="BK2574" i="2"/>
  <c r="J3307" i="2"/>
  <c r="J3796" i="2"/>
  <c r="BK1215" i="2"/>
  <c r="J2026" i="2"/>
  <c r="BK3092" i="2"/>
  <c r="J169" i="3"/>
  <c r="J268" i="3"/>
  <c r="BK160" i="3"/>
  <c r="J93" i="4"/>
  <c r="J124" i="5"/>
  <c r="BK200" i="6"/>
  <c r="J4251" i="2"/>
  <c r="BK1329" i="2"/>
  <c r="J3237" i="2"/>
  <c r="BK2401" i="2"/>
  <c r="BK1128" i="2"/>
  <c r="BK379" i="2"/>
  <c r="J3996" i="2"/>
  <c r="J4206" i="2"/>
  <c r="BK3838" i="2"/>
  <c r="J1360" i="2"/>
  <c r="J3549" i="2"/>
  <c r="J112" i="5"/>
  <c r="J199" i="6"/>
  <c r="BK205" i="6"/>
  <c r="J108" i="6"/>
  <c r="BK147" i="8"/>
  <c r="BK117" i="8"/>
  <c r="BK222" i="8"/>
  <c r="J176" i="8"/>
  <c r="J261" i="9"/>
  <c r="BK212" i="9"/>
  <c r="BK198" i="9"/>
  <c r="BK108" i="9"/>
  <c r="BK127" i="10"/>
  <c r="BK125" i="10"/>
  <c r="J262" i="12"/>
  <c r="J225" i="12"/>
  <c r="J151" i="12"/>
  <c r="BK116" i="14"/>
  <c r="BK154" i="15"/>
  <c r="J91" i="15"/>
  <c r="BK115" i="16"/>
  <c r="BK2613" i="2"/>
  <c r="J164" i="2"/>
  <c r="J4697" i="2"/>
  <c r="J197" i="3"/>
  <c r="BK231" i="3"/>
  <c r="J339" i="3"/>
  <c r="BK198" i="3"/>
  <c r="BK165" i="3"/>
  <c r="J177" i="4"/>
  <c r="BK127" i="4"/>
  <c r="BK105" i="4"/>
  <c r="BK185" i="5"/>
  <c r="J96" i="5"/>
  <c r="BK186" i="5"/>
  <c r="BK141" i="5"/>
  <c r="J182" i="6"/>
  <c r="BK266" i="8"/>
  <c r="J119" i="8"/>
  <c r="BK140" i="8"/>
  <c r="J250" i="9"/>
  <c r="BK229" i="9"/>
  <c r="BK251" i="9"/>
  <c r="BK194" i="9"/>
  <c r="BK128" i="10"/>
  <c r="BK172" i="12"/>
  <c r="BK122" i="13"/>
  <c r="J95" i="14"/>
  <c r="BK389" i="2"/>
  <c r="J3278" i="2"/>
  <c r="BK3826" i="2"/>
  <c r="J3119" i="2"/>
  <c r="J2528" i="2"/>
  <c r="BK4318" i="2"/>
  <c r="BK925" i="2"/>
  <c r="BK2312" i="2"/>
  <c r="J2979" i="2"/>
  <c r="J4710" i="2"/>
  <c r="BK3934" i="2"/>
  <c r="BK3379" i="2"/>
  <c r="J2991" i="2"/>
  <c r="BK1795" i="2"/>
  <c r="BK945" i="2"/>
  <c r="BK3720" i="2"/>
  <c r="BK251" i="3"/>
  <c r="J292" i="3"/>
  <c r="J298" i="3"/>
  <c r="BK201" i="3"/>
  <c r="J113" i="3"/>
  <c r="BK162" i="4"/>
  <c r="J121" i="4"/>
  <c r="BK205" i="5"/>
  <c r="BK120" i="5"/>
  <c r="J110" i="7"/>
  <c r="BK237" i="8"/>
  <c r="BK110" i="8"/>
  <c r="BK202" i="9"/>
  <c r="J198" i="9"/>
  <c r="J149" i="9"/>
  <c r="BK115" i="9"/>
  <c r="J137" i="10"/>
  <c r="BK152" i="11"/>
  <c r="BK163" i="12"/>
  <c r="BK112" i="14"/>
  <c r="J99" i="16"/>
  <c r="BK430" i="2"/>
  <c r="BK2601" i="2"/>
  <c r="J500" i="2"/>
  <c r="J2777" i="2"/>
  <c r="BK2407" i="2"/>
  <c r="BK1167" i="2"/>
  <c r="J277" i="2"/>
  <c r="J4363" i="2"/>
  <c r="BK1958" i="2"/>
  <c r="BK152" i="2"/>
  <c r="BK315" i="3"/>
  <c r="J360" i="3"/>
  <c r="J133" i="6"/>
  <c r="BK225" i="8"/>
  <c r="J213" i="8"/>
  <c r="J114" i="9"/>
  <c r="BK121" i="9"/>
  <c r="J179" i="9"/>
  <c r="BK155" i="9"/>
  <c r="BK126" i="10"/>
  <c r="BK144" i="11"/>
  <c r="J244" i="12"/>
  <c r="J191" i="12"/>
  <c r="BK106" i="14"/>
  <c r="J89" i="15"/>
  <c r="BK218" i="16"/>
  <c r="BK3906" i="2"/>
  <c r="BK240" i="6"/>
  <c r="BK116" i="7"/>
  <c r="J294" i="8"/>
  <c r="J261" i="8"/>
  <c r="BK176" i="8"/>
  <c r="J248" i="9"/>
  <c r="BK141" i="9"/>
  <c r="BK218" i="9"/>
  <c r="J161" i="9"/>
  <c r="J190" i="10"/>
  <c r="BK190" i="10"/>
  <c r="BK158" i="11"/>
  <c r="J119" i="11"/>
  <c r="J224" i="15"/>
  <c r="BK212" i="15"/>
  <c r="BK99" i="16"/>
  <c r="J4199" i="2"/>
  <c r="J175" i="2"/>
  <c r="J1341" i="2"/>
  <c r="BK1222" i="2"/>
  <c r="BK409" i="2"/>
  <c r="J170" i="3"/>
  <c r="J235" i="3"/>
  <c r="BK151" i="4"/>
  <c r="BK187" i="5"/>
  <c r="J242" i="6"/>
  <c r="BK238" i="8"/>
  <c r="J123" i="8"/>
  <c r="BK266" i="9"/>
  <c r="J134" i="9"/>
  <c r="J140" i="10"/>
  <c r="J156" i="11"/>
  <c r="BK123" i="11"/>
  <c r="J202" i="12"/>
  <c r="BK134" i="15"/>
  <c r="J2234" i="2"/>
  <c r="BK616" i="2"/>
  <c r="J1141" i="2"/>
  <c r="J2613" i="2"/>
  <c r="J1092" i="2"/>
  <c r="BK266" i="3"/>
  <c r="J275" i="3"/>
  <c r="J180" i="4"/>
  <c r="J131" i="5"/>
  <c r="BK122" i="5"/>
  <c r="BK133" i="6"/>
  <c r="BK917" i="2"/>
  <c r="J963" i="2"/>
  <c r="J749" i="2"/>
  <c r="BK728" i="2"/>
  <c r="BK130" i="3"/>
  <c r="J266" i="3"/>
  <c r="J145" i="5"/>
  <c r="J106" i="5"/>
  <c r="BK227" i="6"/>
  <c r="J138" i="8"/>
  <c r="BK177" i="8"/>
  <c r="BK192" i="8"/>
  <c r="J4689" i="2"/>
  <c r="J3518" i="2"/>
  <c r="BK2490" i="2"/>
  <c r="J4108" i="2"/>
  <c r="J3720" i="2"/>
  <c r="BK3374" i="2"/>
  <c r="J2488" i="2"/>
  <c r="BK2218" i="2"/>
  <c r="BK1602" i="2"/>
  <c r="J1393" i="2"/>
  <c r="J788" i="2"/>
  <c r="J540" i="2"/>
  <c r="BK436" i="2"/>
  <c r="BK277" i="2"/>
  <c r="BK4344" i="2"/>
  <c r="BK3874" i="2"/>
  <c r="BK3528" i="2"/>
  <c r="J4774" i="2"/>
  <c r="BK4312" i="2"/>
  <c r="BK3868" i="2"/>
  <c r="BK3639" i="2"/>
  <c r="J3131" i="2"/>
  <c r="J2252" i="2"/>
  <c r="BK4686" i="2"/>
  <c r="BK3802" i="2"/>
  <c r="BK1287" i="2"/>
  <c r="BK4642" i="2"/>
  <c r="J4962" i="2"/>
  <c r="BK1515" i="2"/>
  <c r="J257" i="2"/>
  <c r="J424" i="2"/>
  <c r="J1271" i="2"/>
  <c r="J239" i="3"/>
  <c r="BK333" i="3"/>
  <c r="BK200" i="4"/>
  <c r="J169" i="5"/>
  <c r="J3223" i="2"/>
  <c r="J2601" i="2"/>
  <c r="J3784" i="2"/>
  <c r="J3108" i="2"/>
  <c r="BK835" i="2"/>
  <c r="J2089" i="2"/>
  <c r="J2620" i="2"/>
  <c r="BK1017" i="2"/>
  <c r="J316" i="3"/>
  <c r="J186" i="3"/>
  <c r="BK173" i="3"/>
  <c r="J251" i="3"/>
  <c r="J241" i="3"/>
  <c r="BK169" i="4"/>
  <c r="BK203" i="4"/>
  <c r="BK139" i="5"/>
  <c r="BK106" i="5"/>
  <c r="J135" i="5"/>
  <c r="BK187" i="6"/>
  <c r="BK170" i="3"/>
  <c r="J120" i="4"/>
  <c r="J191" i="5"/>
  <c r="BK113" i="5"/>
  <c r="BK114" i="6"/>
  <c r="BK194" i="4"/>
  <c r="BK121" i="5"/>
  <c r="J99" i="7"/>
  <c r="BK286" i="8"/>
  <c r="J3578" i="2"/>
  <c r="BK1531" i="2"/>
  <c r="BK172" i="5"/>
  <c r="J116" i="5"/>
  <c r="J4371" i="2"/>
  <c r="BK983" i="2"/>
  <c r="BK2620" i="2"/>
  <c r="J3535" i="2"/>
  <c r="BK827" i="2"/>
  <c r="J196" i="6"/>
  <c r="J122" i="6"/>
  <c r="J159" i="8"/>
  <c r="J216" i="8"/>
  <c r="BK255" i="9"/>
  <c r="J126" i="10"/>
  <c r="BK161" i="12"/>
  <c r="J243" i="15"/>
  <c r="J89" i="16"/>
  <c r="J127" i="6"/>
  <c r="J302" i="8"/>
  <c r="J239" i="8"/>
  <c r="BK131" i="8"/>
  <c r="BK190" i="8"/>
  <c r="BK172" i="8"/>
  <c r="J202" i="9"/>
  <c r="BK190" i="9"/>
  <c r="BK178" i="10"/>
  <c r="J203" i="10"/>
  <c r="J163" i="12"/>
  <c r="J167" i="12"/>
  <c r="J105" i="13"/>
  <c r="J246" i="15"/>
  <c r="J115" i="16"/>
  <c r="BK175" i="2"/>
  <c r="BK4371" i="2"/>
  <c r="J2868" i="2"/>
  <c r="BK1428" i="2"/>
  <c r="J907" i="2"/>
  <c r="J5043" i="2"/>
  <c r="BK2547" i="2"/>
  <c r="BK346" i="2"/>
  <c r="J249" i="3"/>
  <c r="J198" i="3"/>
  <c r="J366" i="3"/>
  <c r="J129" i="4"/>
  <c r="BK200" i="5"/>
  <c r="J117" i="5"/>
  <c r="BK99" i="6"/>
  <c r="BK3737" i="2"/>
  <c r="BK1238" i="2"/>
  <c r="J2812" i="2"/>
  <c r="BK1523" i="2"/>
  <c r="J667" i="2"/>
  <c r="J4661" i="2"/>
  <c r="BK3609" i="2"/>
  <c r="J4701" i="2"/>
  <c r="J3677" i="2"/>
  <c r="J4010" i="2"/>
  <c r="BK4767" i="2"/>
  <c r="BK115" i="5"/>
  <c r="J217" i="6"/>
  <c r="BK226" i="6"/>
  <c r="J104" i="7"/>
  <c r="BK111" i="8"/>
  <c r="BK276" i="8"/>
  <c r="BK134" i="8"/>
  <c r="J197" i="8"/>
  <c r="BK259" i="9"/>
  <c r="J242" i="9"/>
  <c r="J106" i="9"/>
  <c r="BK124" i="9"/>
  <c r="J175" i="10"/>
  <c r="J139" i="10"/>
  <c r="BK149" i="11"/>
  <c r="J273" i="12"/>
  <c r="BK153" i="13"/>
  <c r="BK102" i="14"/>
  <c r="BK224" i="15"/>
  <c r="J215" i="16"/>
  <c r="BK1373" i="2"/>
  <c r="BK3507" i="2"/>
  <c r="BK3974" i="2"/>
  <c r="BK168" i="3"/>
  <c r="J270" i="3"/>
  <c r="BK350" i="3"/>
  <c r="J218" i="3"/>
  <c r="J195" i="3"/>
  <c r="J108" i="3"/>
  <c r="J106" i="4"/>
  <c r="J139" i="4"/>
  <c r="J124" i="4"/>
  <c r="BK195" i="5"/>
  <c r="BK202" i="5"/>
  <c r="J138" i="5"/>
  <c r="J121" i="5"/>
  <c r="BK127" i="6"/>
  <c r="BK130" i="7"/>
  <c r="BK195" i="8"/>
  <c r="J166" i="8"/>
  <c r="BK135" i="8"/>
  <c r="BK250" i="9"/>
  <c r="J194" i="9"/>
  <c r="J196" i="9"/>
  <c r="J205" i="12"/>
  <c r="BK139" i="12"/>
  <c r="J106" i="14"/>
  <c r="J238" i="15"/>
  <c r="BK146" i="16"/>
  <c r="J3473" i="2"/>
  <c r="J4264" i="2"/>
  <c r="BK3278" i="2"/>
  <c r="BK2538" i="2"/>
  <c r="J306" i="2"/>
  <c r="J4294" i="2"/>
  <c r="BK4282" i="2"/>
  <c r="J3498" i="2"/>
  <c r="J3003" i="2"/>
  <c r="BK2136" i="2"/>
  <c r="J4129" i="2"/>
  <c r="J4057" i="2"/>
  <c r="BK3778" i="2"/>
  <c r="BK384" i="2"/>
  <c r="BK243" i="8"/>
  <c r="J3443" i="2"/>
  <c r="BK3031" i="2"/>
  <c r="BK2558" i="2"/>
  <c r="BK4143" i="2"/>
  <c r="J3609" i="2"/>
  <c r="BK3285" i="2"/>
  <c r="BK2268" i="2"/>
  <c r="BK554" i="2"/>
  <c r="BK2731" i="2"/>
  <c r="J191" i="3"/>
  <c r="BK157" i="3"/>
  <c r="BK348" i="3"/>
  <c r="BK197" i="3"/>
  <c r="J207" i="4"/>
  <c r="J147" i="4"/>
  <c r="J189" i="5"/>
  <c r="J179" i="6"/>
  <c r="J113" i="7"/>
  <c r="J210" i="8"/>
  <c r="J107" i="8"/>
  <c r="J121" i="9"/>
  <c r="BK167" i="9"/>
  <c r="BK112" i="9"/>
  <c r="BK140" i="9"/>
  <c r="BK180" i="10"/>
  <c r="J159" i="11"/>
  <c r="J98" i="11"/>
  <c r="BK279" i="12"/>
  <c r="J97" i="13"/>
  <c r="BK228" i="16"/>
  <c r="J3657" i="2"/>
  <c r="J1349" i="2"/>
  <c r="BK5029" i="2"/>
  <c r="BK955" i="2"/>
  <c r="J2690" i="2"/>
  <c r="J1958" i="2"/>
  <c r="BK3537" i="2"/>
  <c r="J1212" i="2"/>
  <c r="BK388" i="3"/>
  <c r="J286" i="3"/>
  <c r="J165" i="3"/>
  <c r="J273" i="3"/>
  <c r="BK116" i="6"/>
  <c r="BK300" i="8"/>
  <c r="J193" i="8"/>
  <c r="BK274" i="9"/>
  <c r="BK188" i="9"/>
  <c r="BK182" i="9"/>
  <c r="BK119" i="10"/>
  <c r="BK206" i="10"/>
  <c r="J179" i="11"/>
  <c r="BK198" i="12"/>
  <c r="BK194" i="12"/>
  <c r="J102" i="14"/>
  <c r="BK237" i="15"/>
  <c r="BK89" i="16"/>
  <c r="BK3471" i="2"/>
  <c r="J99" i="6"/>
  <c r="BK270" i="8"/>
  <c r="J203" i="8"/>
  <c r="J183" i="8"/>
  <c r="BK272" i="9"/>
  <c r="BK169" i="9"/>
  <c r="J182" i="9"/>
  <c r="BK133" i="9"/>
  <c r="BK161" i="9"/>
  <c r="J182" i="10"/>
  <c r="BK110" i="11"/>
  <c r="J241" i="15"/>
  <c r="BK207" i="16"/>
  <c r="J1260" i="2"/>
  <c r="BK1651" i="2"/>
  <c r="J2472" i="2"/>
  <c r="J2490" i="2"/>
  <c r="J186" i="2"/>
  <c r="J369" i="3"/>
  <c r="BK194" i="3"/>
  <c r="J115" i="4"/>
  <c r="BK143" i="5"/>
  <c r="BK110" i="5"/>
  <c r="J190" i="6"/>
  <c r="J300" i="8"/>
  <c r="BK183" i="8"/>
  <c r="J243" i="9"/>
  <c r="J211" i="9"/>
  <c r="J117" i="9"/>
  <c r="BK132" i="10"/>
  <c r="BK266" i="12"/>
  <c r="J111" i="12"/>
  <c r="J235" i="16"/>
  <c r="BK1870" i="2"/>
  <c r="BK421" i="2"/>
  <c r="BK1893" i="2"/>
  <c r="BK2942" i="2"/>
  <c r="J1574" i="2"/>
  <c r="J127" i="2"/>
  <c r="BK1064" i="2"/>
  <c r="J1062" i="2"/>
  <c r="J1327" i="2"/>
  <c r="BK377" i="3"/>
  <c r="J352" i="3"/>
  <c r="J147" i="3"/>
  <c r="BK123" i="4"/>
  <c r="J154" i="5"/>
  <c r="J136" i="5"/>
  <c r="J310" i="8"/>
  <c r="BK3223" i="2"/>
  <c r="BK4330" i="2"/>
  <c r="J4373" i="2"/>
  <c r="J1218" i="2"/>
  <c r="J304" i="3"/>
  <c r="BK153" i="4"/>
  <c r="J183" i="5"/>
  <c r="J205" i="6"/>
  <c r="J3820" i="2"/>
  <c r="BK2662" i="2"/>
  <c r="J5048" i="2"/>
  <c r="BK3850" i="2"/>
  <c r="BK3245" i="2"/>
  <c r="J2556" i="2"/>
  <c r="J1991" i="2"/>
  <c r="J1512" i="2"/>
  <c r="J1119" i="2"/>
  <c r="J742" i="2"/>
  <c r="BK487" i="2"/>
  <c r="J364" i="2"/>
  <c r="J4557" i="2"/>
  <c r="BK3996" i="2"/>
  <c r="J3617" i="2"/>
  <c r="BK4848" i="2"/>
  <c r="BK4734" i="2"/>
  <c r="BK4339" i="2"/>
  <c r="J3832" i="2"/>
  <c r="J3431" i="2"/>
  <c r="BK2877" i="2"/>
  <c r="J1909" i="2"/>
  <c r="BK4581" i="2"/>
  <c r="BK3407" i="2"/>
  <c r="J2401" i="2"/>
  <c r="BK4346" i="2"/>
  <c r="J2561" i="2"/>
  <c r="BK298" i="3"/>
  <c r="J223" i="3"/>
  <c r="BK117" i="4"/>
  <c r="BK161" i="5"/>
  <c r="BK4373" i="2"/>
  <c r="J3059" i="2"/>
  <c r="BK3953" i="2"/>
  <c r="BK3468" i="2"/>
  <c r="J2967" i="2"/>
  <c r="BK217" i="2"/>
  <c r="J1017" i="2"/>
  <c r="BK2186" i="2"/>
  <c r="BK121" i="2"/>
  <c r="J264" i="3"/>
  <c r="J296" i="3"/>
  <c r="J221" i="3"/>
  <c r="J261" i="3"/>
  <c r="BK113" i="3"/>
  <c r="BK166" i="4"/>
  <c r="J212" i="6"/>
  <c r="J130" i="6"/>
  <c r="J115" i="7"/>
  <c r="J198" i="8"/>
  <c r="BK272" i="8"/>
  <c r="BK258" i="8"/>
  <c r="BK127" i="9"/>
  <c r="BK269" i="9"/>
  <c r="J179" i="10"/>
  <c r="BK162" i="11"/>
  <c r="J255" i="12"/>
  <c r="J153" i="13"/>
  <c r="BK91" i="14"/>
  <c r="BK93" i="15"/>
  <c r="J113" i="15"/>
  <c r="BK330" i="3"/>
  <c r="BK154" i="3"/>
  <c r="J157" i="4"/>
  <c r="J141" i="4"/>
  <c r="BK159" i="4"/>
  <c r="J200" i="5"/>
  <c r="BK152" i="5"/>
  <c r="J185" i="5"/>
  <c r="BK144" i="5"/>
  <c r="BK115" i="3"/>
  <c r="BK106" i="4"/>
  <c r="BK163" i="5"/>
  <c r="J150" i="5"/>
  <c r="BK95" i="5"/>
  <c r="J3021" i="2"/>
  <c r="BK815" i="2"/>
  <c r="J2770" i="2"/>
  <c r="BK2087" i="2"/>
  <c r="BK3920" i="2"/>
  <c r="BK2254" i="2"/>
  <c r="J1001" i="2"/>
  <c r="BK170" i="5"/>
  <c r="BK208" i="6"/>
  <c r="J126" i="7"/>
  <c r="J113" i="8"/>
  <c r="J262" i="8"/>
  <c r="J263" i="9"/>
  <c r="J171" i="9"/>
  <c r="J150" i="9"/>
  <c r="J138" i="9"/>
  <c r="BK168" i="11"/>
  <c r="BK233" i="12"/>
  <c r="BK107" i="12"/>
  <c r="BK85" i="14"/>
  <c r="BK150" i="15"/>
  <c r="J102" i="6"/>
  <c r="J111" i="6"/>
  <c r="J140" i="8"/>
  <c r="J184" i="8"/>
  <c r="J131" i="8"/>
  <c r="J198" i="12"/>
  <c r="BK205" i="12"/>
  <c r="BK107" i="13"/>
  <c r="J4282" i="2"/>
  <c r="BK4192" i="2"/>
  <c r="BK3426" i="2"/>
  <c r="J4330" i="2"/>
  <c r="J2543" i="2"/>
  <c r="BK1539" i="2"/>
  <c r="J2506" i="2"/>
  <c r="BK3657" i="2"/>
  <c r="J393" i="3"/>
  <c r="BK302" i="3"/>
  <c r="BK358" i="3"/>
  <c r="BK346" i="3"/>
  <c r="BK268" i="3"/>
  <c r="BK124" i="3"/>
  <c r="J172" i="4"/>
  <c r="J181" i="4"/>
  <c r="BK158" i="5"/>
  <c r="J152" i="5"/>
  <c r="J123" i="5"/>
  <c r="BK193" i="6"/>
  <c r="BK123" i="7"/>
  <c r="J4063" i="2"/>
  <c r="BK2508" i="2"/>
  <c r="J4082" i="2"/>
  <c r="J3291" i="2"/>
  <c r="J2427" i="2"/>
  <c r="BK1725" i="2"/>
  <c r="J807" i="2"/>
  <c r="BK461" i="2"/>
  <c r="BK313" i="2"/>
  <c r="J3920" i="2"/>
  <c r="J4344" i="2"/>
  <c r="J4318" i="2"/>
  <c r="J3537" i="2"/>
  <c r="BK935" i="2"/>
  <c r="J3772" i="2"/>
  <c r="J4003" i="2"/>
  <c r="BK148" i="5"/>
  <c r="BK96" i="5"/>
  <c r="J181" i="6"/>
  <c r="BK212" i="6"/>
  <c r="BK161" i="6"/>
  <c r="BK111" i="7"/>
  <c r="BK252" i="8"/>
  <c r="J200" i="8"/>
  <c r="BK261" i="8"/>
  <c r="J202" i="8"/>
  <c r="J252" i="8"/>
  <c r="J290" i="9"/>
  <c r="J128" i="9"/>
  <c r="BK245" i="9"/>
  <c r="BK292" i="9"/>
  <c r="J155" i="9"/>
  <c r="J141" i="9"/>
  <c r="J188" i="9"/>
  <c r="BK153" i="9"/>
  <c r="J191" i="10"/>
  <c r="BK187" i="10"/>
  <c r="J125" i="10"/>
  <c r="BK121" i="11"/>
  <c r="J156" i="12"/>
  <c r="J181" i="12"/>
  <c r="J165" i="12"/>
  <c r="BK134" i="13"/>
  <c r="J114" i="13"/>
  <c r="BK238" i="15"/>
  <c r="J87" i="15"/>
  <c r="BK302" i="16"/>
  <c r="J2975" i="2"/>
  <c r="J1515" i="2"/>
  <c r="BK403" i="2"/>
  <c r="BK4300" i="2"/>
  <c r="J2784" i="2"/>
  <c r="BK4108" i="2"/>
  <c r="J385" i="3"/>
  <c r="BK162" i="8"/>
  <c r="J160" i="8"/>
  <c r="BK286" i="9"/>
  <c r="BK111" i="9"/>
  <c r="J159" i="9"/>
  <c r="J177" i="9"/>
  <c r="BK150" i="9"/>
  <c r="J207" i="10"/>
  <c r="J153" i="11"/>
  <c r="J193" i="12"/>
  <c r="BK212" i="12"/>
  <c r="J145" i="13"/>
  <c r="J92" i="14"/>
  <c r="J92" i="15"/>
  <c r="J239" i="15"/>
  <c r="J4860" i="2"/>
  <c r="J3121" i="2"/>
  <c r="BK1393" i="2"/>
  <c r="J3844" i="2"/>
  <c r="BK2827" i="2"/>
  <c r="J2404" i="2"/>
  <c r="J4300" i="2"/>
  <c r="BK5048" i="2"/>
  <c r="BK4948" i="2"/>
  <c r="BK4776" i="2"/>
  <c r="J4469" i="2"/>
  <c r="J3874" i="2"/>
  <c r="J3239" i="2"/>
  <c r="BK2763" i="2"/>
  <c r="BK1609" i="2"/>
  <c r="J4663" i="2"/>
  <c r="BK3687" i="2"/>
  <c r="J1299" i="2"/>
  <c r="J461" i="2"/>
  <c r="J3471" i="2"/>
  <c r="J3967" i="2"/>
  <c r="J1209" i="2"/>
  <c r="BK607" i="2"/>
  <c r="BK107" i="7"/>
  <c r="J274" i="8"/>
  <c r="BK2820" i="2"/>
  <c r="J3953" i="2"/>
  <c r="BK3271" i="2"/>
  <c r="BK3108" i="2"/>
  <c r="J3079" i="2"/>
  <c r="BK2854" i="2"/>
  <c r="BK2592" i="2"/>
  <c r="BK4689" i="2"/>
  <c r="J4432" i="2"/>
  <c r="J4192" i="2"/>
  <c r="BK4076" i="2"/>
  <c r="J3704" i="2"/>
  <c r="J3507" i="2"/>
  <c r="J3334" i="2"/>
  <c r="J3116" i="2"/>
  <c r="J2912" i="2"/>
  <c r="BK2829" i="2"/>
  <c r="BK1574" i="2"/>
  <c r="J1010" i="2"/>
  <c r="BK480" i="2"/>
  <c r="BK4337" i="2"/>
  <c r="BK1909" i="2"/>
  <c r="BK226" i="3"/>
  <c r="J141" i="3"/>
  <c r="BK186" i="3"/>
  <c r="BK335" i="3"/>
  <c r="BK241" i="3"/>
  <c r="J259" i="3"/>
  <c r="BK159" i="3"/>
  <c r="J209" i="4"/>
  <c r="BK156" i="4"/>
  <c r="J174" i="4"/>
  <c r="J105" i="4"/>
  <c r="J118" i="4"/>
  <c r="J198" i="5"/>
  <c r="J188" i="6"/>
  <c r="BK104" i="6"/>
  <c r="J120" i="6"/>
  <c r="BK125" i="7"/>
  <c r="J144" i="8"/>
  <c r="BK260" i="8"/>
  <c r="J151" i="8"/>
  <c r="BK178" i="8"/>
  <c r="J256" i="9"/>
  <c r="BK108" i="11"/>
  <c r="BK114" i="13"/>
  <c r="BK103" i="15"/>
  <c r="J228" i="16"/>
  <c r="BK675" i="2"/>
  <c r="BK3121" i="2"/>
  <c r="BK1071" i="2"/>
  <c r="BK4562" i="2"/>
  <c r="BK2484" i="2"/>
  <c r="BK2655" i="2"/>
  <c r="J1128" i="2"/>
  <c r="BK4117" i="2"/>
  <c r="BK2545" i="2"/>
  <c r="J955" i="2"/>
  <c r="J690" i="2"/>
  <c r="J227" i="2"/>
  <c r="BK369" i="3"/>
  <c r="J306" i="3"/>
  <c r="J201" i="3"/>
  <c r="J379" i="3"/>
  <c r="BK294" i="3"/>
  <c r="BK141" i="6"/>
  <c r="BK99" i="7"/>
  <c r="J270" i="8"/>
  <c r="BK205" i="8"/>
  <c r="J178" i="8"/>
  <c r="BK129" i="8"/>
  <c r="J267" i="9"/>
  <c r="J146" i="9"/>
  <c r="J282" i="9"/>
  <c r="J163" i="9"/>
  <c r="J143" i="9"/>
  <c r="BK187" i="9"/>
  <c r="BK201" i="10"/>
  <c r="J174" i="10"/>
  <c r="BK174" i="10"/>
  <c r="BK141" i="10"/>
  <c r="BK173" i="11"/>
  <c r="J114" i="11"/>
  <c r="J108" i="11"/>
  <c r="J192" i="12"/>
  <c r="J296" i="12"/>
  <c r="J120" i="12"/>
  <c r="J127" i="13"/>
  <c r="BK240" i="15"/>
  <c r="J212" i="15"/>
  <c r="BK92" i="15"/>
  <c r="BK3595" i="2"/>
  <c r="J114" i="5"/>
  <c r="J238" i="6"/>
  <c r="BK214" i="6"/>
  <c r="BK107" i="6"/>
  <c r="BK304" i="8"/>
  <c r="J129" i="8"/>
  <c r="J225" i="8"/>
  <c r="J217" i="8"/>
  <c r="BK220" i="8"/>
  <c r="BK167" i="5"/>
  <c r="BK101" i="5"/>
  <c r="J202" i="6"/>
  <c r="BK196" i="8"/>
  <c r="J266" i="8"/>
  <c r="J195" i="8"/>
  <c r="J117" i="8"/>
  <c r="J236" i="9"/>
  <c r="BK165" i="9"/>
  <c r="BK131" i="9"/>
  <c r="BK120" i="10"/>
  <c r="J202" i="10"/>
  <c r="BK171" i="11"/>
  <c r="BK127" i="11"/>
  <c r="J248" i="12"/>
  <c r="J131" i="13"/>
  <c r="BK97" i="14"/>
  <c r="J131" i="16"/>
  <c r="J2936" i="2"/>
  <c r="J1225" i="2"/>
  <c r="J521" i="2"/>
  <c r="BK3796" i="2"/>
  <c r="J1531" i="2"/>
  <c r="J554" i="2"/>
  <c r="BK4536" i="2"/>
  <c r="BK2202" i="2"/>
  <c r="BK1001" i="2"/>
  <c r="J389" i="2"/>
  <c r="BK2252" i="2"/>
  <c r="BK4264" i="2"/>
  <c r="J1609" i="2"/>
  <c r="J3456" i="2"/>
  <c r="J870" i="2"/>
  <c r="BK393" i="3"/>
  <c r="BK290" i="3"/>
  <c r="BK245" i="3"/>
  <c r="BK222" i="3"/>
  <c r="BK175" i="3"/>
  <c r="BK174" i="4"/>
  <c r="J174" i="5"/>
  <c r="BK153" i="5"/>
  <c r="J101" i="5"/>
  <c r="J194" i="6"/>
  <c r="J123" i="7"/>
  <c r="J1154" i="2"/>
  <c r="J3850" i="2"/>
  <c r="BK1327" i="2"/>
  <c r="BK2868" i="2"/>
  <c r="BK479" i="2"/>
  <c r="BK1349" i="2"/>
  <c r="J2756" i="2"/>
  <c r="J487" i="2"/>
  <c r="J282" i="3"/>
  <c r="BK332" i="3"/>
  <c r="BK195" i="3"/>
  <c r="J302" i="3"/>
  <c r="BK141" i="3"/>
  <c r="J97" i="4"/>
  <c r="BK114" i="4"/>
  <c r="J110" i="5"/>
  <c r="J139" i="5"/>
  <c r="BK184" i="6"/>
  <c r="J101" i="6"/>
  <c r="BK117" i="7"/>
  <c r="J222" i="8"/>
  <c r="BK264" i="8"/>
  <c r="J234" i="8"/>
  <c r="BK282" i="9"/>
  <c r="BK256" i="9"/>
  <c r="J4401" i="2"/>
  <c r="J3528" i="2"/>
  <c r="BK2410" i="2"/>
  <c r="BK2026" i="2"/>
  <c r="J628" i="2"/>
  <c r="BK303" i="2"/>
  <c r="J4403" i="2"/>
  <c r="BK3940" i="2"/>
  <c r="J3565" i="2"/>
  <c r="BK4840" i="2"/>
  <c r="BK4697" i="2"/>
  <c r="J4051" i="2"/>
  <c r="BK3704" i="2"/>
  <c r="BK3237" i="2"/>
  <c r="BK2784" i="2"/>
  <c r="BK1453" i="2"/>
  <c r="BK4294" i="2"/>
  <c r="J2648" i="2"/>
  <c r="J1167" i="2"/>
  <c r="BK4227" i="2"/>
  <c r="BK3473" i="2"/>
  <c r="BK3946" i="2"/>
  <c r="J656" i="2"/>
  <c r="J2683" i="2"/>
  <c r="BK771" i="2"/>
  <c r="BK273" i="3"/>
  <c r="J181" i="3"/>
  <c r="J165" i="4"/>
  <c r="BK239" i="3"/>
  <c r="J137" i="4"/>
  <c r="BK134" i="5"/>
  <c r="J197" i="6"/>
  <c r="BK308" i="8"/>
  <c r="BK290" i="8"/>
  <c r="J4156" i="2"/>
  <c r="J3491" i="2"/>
  <c r="J195" i="5"/>
  <c r="J234" i="6"/>
  <c r="J306" i="8"/>
  <c r="J165" i="8"/>
  <c r="BK247" i="9"/>
  <c r="BK240" i="9"/>
  <c r="BK103" i="9"/>
  <c r="BK150" i="11"/>
  <c r="BK120" i="12"/>
  <c r="BK111" i="12"/>
  <c r="J85" i="14"/>
  <c r="J261" i="16"/>
  <c r="BK125" i="6"/>
  <c r="BK110" i="7"/>
  <c r="BK151" i="8"/>
  <c r="J137" i="8"/>
  <c r="BK253" i="8"/>
  <c r="BK171" i="8"/>
  <c r="BK103" i="8"/>
  <c r="J247" i="9"/>
  <c r="J278" i="9"/>
  <c r="BK134" i="9"/>
  <c r="J132" i="10"/>
  <c r="J192" i="10"/>
  <c r="J214" i="12"/>
  <c r="BK216" i="12"/>
  <c r="BK141" i="13"/>
  <c r="J84" i="14"/>
  <c r="BK243" i="15"/>
  <c r="J258" i="16"/>
  <c r="J917" i="2"/>
  <c r="BK199" i="5"/>
  <c r="BK3980" i="2"/>
  <c r="J2676" i="2"/>
  <c r="BK455" i="2"/>
  <c r="BK2951" i="2"/>
  <c r="BK1154" i="2"/>
  <c r="J2034" i="2"/>
  <c r="J643" i="2"/>
  <c r="BK321" i="3"/>
  <c r="BK313" i="3"/>
  <c r="BK103" i="3"/>
  <c r="J325" i="3"/>
  <c r="J171" i="4"/>
  <c r="BK97" i="4"/>
  <c r="J203" i="5"/>
  <c r="BK140" i="5"/>
  <c r="BK182" i="6"/>
  <c r="J118" i="7"/>
  <c r="BK3059" i="2"/>
  <c r="BK4363" i="2"/>
  <c r="J3687" i="2"/>
  <c r="J2545" i="2"/>
  <c r="BK1616" i="2"/>
  <c r="BK735" i="2"/>
  <c r="J443" i="2"/>
  <c r="BK4448" i="2"/>
  <c r="J3808" i="2"/>
  <c r="J4642" i="2"/>
  <c r="BK4559" i="2"/>
  <c r="BK1388" i="2"/>
  <c r="BK4306" i="2"/>
  <c r="BK2506" i="2"/>
  <c r="BK3766" i="2"/>
  <c r="BK116" i="5"/>
  <c r="J95" i="5"/>
  <c r="J161" i="6"/>
  <c r="J104" i="6"/>
  <c r="J113" i="6"/>
  <c r="J112" i="7"/>
  <c r="BK292" i="8"/>
  <c r="J163" i="8"/>
  <c r="J124" i="10"/>
  <c r="J180" i="10"/>
  <c r="BK177" i="11"/>
  <c r="J110" i="11"/>
  <c r="J231" i="12"/>
  <c r="BK257" i="12"/>
  <c r="J107" i="12"/>
  <c r="BK108" i="13"/>
  <c r="BK241" i="15"/>
  <c r="BK113" i="15"/>
  <c r="J194" i="16"/>
  <c r="J2731" i="2"/>
  <c r="J827" i="2"/>
  <c r="BK3760" i="2"/>
  <c r="J2662" i="2"/>
  <c r="J156" i="3"/>
  <c r="J284" i="3"/>
  <c r="J382" i="3"/>
  <c r="BK280" i="3"/>
  <c r="J356" i="3"/>
  <c r="J138" i="3"/>
  <c r="BK153" i="3"/>
  <c r="J191" i="4"/>
  <c r="BK197" i="4"/>
  <c r="J162" i="4"/>
  <c r="J196" i="8"/>
  <c r="J175" i="8"/>
  <c r="BK228" i="9"/>
  <c r="BK264" i="9"/>
  <c r="J238" i="9"/>
  <c r="BK193" i="9"/>
  <c r="BK193" i="10"/>
  <c r="BK153" i="11"/>
  <c r="BK291" i="12"/>
  <c r="BK165" i="12"/>
  <c r="BK114" i="14"/>
  <c r="BK84" i="14"/>
  <c r="BK124" i="15"/>
  <c r="J220" i="16"/>
  <c r="J3760" i="2"/>
  <c r="J2820" i="2"/>
  <c r="J1273" i="2"/>
  <c r="BK3892" i="2"/>
  <c r="BK2957" i="2"/>
  <c r="J2558" i="2"/>
  <c r="J2136" i="2"/>
  <c r="J1668" i="2"/>
  <c r="J1461" i="2"/>
  <c r="BK1341" i="2"/>
  <c r="BK1092" i="2"/>
  <c r="J784" i="2"/>
  <c r="J719" i="2"/>
  <c r="BK651" i="2"/>
  <c r="J589" i="2"/>
  <c r="BK449" i="2"/>
  <c r="BK344" i="2"/>
  <c r="BK257" i="2"/>
  <c r="J4446" i="2"/>
  <c r="BK4024" i="2"/>
  <c r="J3889" i="2"/>
  <c r="J3639" i="2"/>
  <c r="BK4251" i="2"/>
  <c r="J992" i="2"/>
  <c r="BK182" i="11"/>
  <c r="BK114" i="11"/>
  <c r="BK192" i="12"/>
  <c r="J287" i="12"/>
  <c r="BK95" i="14"/>
  <c r="BK236" i="15"/>
  <c r="BK196" i="16"/>
  <c r="BK493" i="2"/>
  <c r="J2921" i="2"/>
  <c r="J1064" i="2"/>
  <c r="BK4796" i="2"/>
  <c r="BK2805" i="2"/>
  <c r="BK1236" i="2"/>
  <c r="J423" i="2"/>
  <c r="J2552" i="2"/>
  <c r="J1249" i="2"/>
  <c r="BK3195" i="2"/>
  <c r="J2218" i="2"/>
  <c r="J815" i="2"/>
  <c r="BK394" i="2"/>
  <c r="BK337" i="3"/>
  <c r="J233" i="3"/>
  <c r="BK181" i="3"/>
  <c r="BK325" i="3"/>
  <c r="BK179" i="6"/>
  <c r="BK127" i="7"/>
  <c r="J238" i="8"/>
  <c r="J168" i="8"/>
  <c r="BK215" i="9"/>
  <c r="J244" i="9"/>
  <c r="J229" i="9"/>
  <c r="BK196" i="9"/>
  <c r="J127" i="9"/>
  <c r="J193" i="10"/>
  <c r="J188" i="10"/>
  <c r="J166" i="11"/>
  <c r="J150" i="11"/>
  <c r="J291" i="12"/>
  <c r="J184" i="12"/>
  <c r="J141" i="13"/>
  <c r="J107" i="13"/>
  <c r="BK120" i="15"/>
  <c r="BK213" i="15"/>
  <c r="J196" i="16"/>
  <c r="BK4164" i="2"/>
  <c r="BK99" i="5"/>
  <c r="J215" i="6"/>
  <c r="J226" i="6"/>
  <c r="BK135" i="6"/>
  <c r="BK146" i="8"/>
  <c r="J284" i="8"/>
  <c r="J135" i="8"/>
  <c r="J248" i="8"/>
  <c r="J177" i="8"/>
  <c r="J134" i="8"/>
  <c r="BK220" i="9"/>
  <c r="J251" i="9"/>
  <c r="BK226" i="9"/>
  <c r="J105" i="9"/>
  <c r="BK209" i="9"/>
  <c r="J153" i="9"/>
  <c r="BK211" i="9"/>
  <c r="J119" i="9"/>
  <c r="J173" i="10"/>
  <c r="J141" i="10"/>
  <c r="J119" i="10"/>
  <c r="BK200" i="10"/>
  <c r="J173" i="11"/>
  <c r="J155" i="11"/>
  <c r="J152" i="11"/>
  <c r="J283" i="12"/>
  <c r="BK140" i="15"/>
  <c r="J203" i="15"/>
  <c r="J195" i="15"/>
  <c r="J273" i="16"/>
  <c r="J218" i="16"/>
  <c r="J2930" i="2"/>
  <c r="J1031" i="2"/>
  <c r="J673" i="2"/>
  <c r="J2502" i="2"/>
  <c r="J735" i="2"/>
  <c r="J2798" i="2"/>
  <c r="BK719" i="2"/>
  <c r="J2592" i="2"/>
  <c r="J2827" i="2"/>
  <c r="J358" i="3"/>
  <c r="BK164" i="3"/>
  <c r="BK264" i="3"/>
  <c r="J271" i="3"/>
  <c r="BK108" i="3"/>
  <c r="J151" i="4"/>
  <c r="BK137" i="4"/>
  <c r="BK129" i="4"/>
  <c r="BK108" i="5"/>
  <c r="J157" i="5"/>
  <c r="J232" i="6"/>
  <c r="J107" i="6"/>
  <c r="BK282" i="8"/>
  <c r="BK154" i="8"/>
  <c r="BK231" i="8"/>
  <c r="J172" i="8"/>
  <c r="BK163" i="9"/>
  <c r="J212" i="9"/>
  <c r="BK182" i="10"/>
  <c r="BK196" i="10"/>
  <c r="J177" i="11"/>
  <c r="J230" i="12"/>
  <c r="BK105" i="13"/>
  <c r="J207" i="16"/>
  <c r="BK2743" i="2"/>
  <c r="BK1343" i="2"/>
  <c r="J121" i="2"/>
  <c r="BK3003" i="2"/>
  <c r="BK1284" i="2"/>
  <c r="J5029" i="2"/>
  <c r="BK4443" i="2"/>
  <c r="BK2427" i="2"/>
  <c r="BK1375" i="2"/>
  <c r="J714" i="2"/>
  <c r="J2743" i="2"/>
  <c r="J1634" i="2"/>
  <c r="J835" i="2"/>
  <c r="BK4063" i="2"/>
  <c r="J768" i="2"/>
  <c r="BK2701" i="2"/>
  <c r="BK742" i="2"/>
  <c r="BK310" i="3"/>
  <c r="BK278" i="3"/>
  <c r="J162" i="3"/>
  <c r="J194" i="3"/>
  <c r="J135" i="3"/>
  <c r="J145" i="4"/>
  <c r="J199" i="4"/>
  <c r="BK190" i="5"/>
  <c r="J128" i="5"/>
  <c r="BK132" i="6"/>
  <c r="J1501" i="2"/>
  <c r="J681" i="2"/>
  <c r="BK1851" i="2"/>
  <c r="J552" i="2"/>
  <c r="BK1209" i="2"/>
  <c r="J2429" i="2"/>
  <c r="J2547" i="2"/>
  <c r="J197" i="2"/>
  <c r="J330" i="3"/>
  <c r="BK179" i="3"/>
  <c r="BK138" i="3"/>
  <c r="J139" i="3"/>
  <c r="J194" i="4"/>
  <c r="BK130" i="4"/>
  <c r="J175" i="5"/>
  <c r="J229" i="6"/>
  <c r="BK238" i="6"/>
  <c r="J191" i="6"/>
  <c r="BK126" i="7"/>
  <c r="BK262" i="8"/>
  <c r="J180" i="8"/>
  <c r="J231" i="8"/>
  <c r="J169" i="8"/>
  <c r="BK244" i="9"/>
  <c r="J112" i="9"/>
  <c r="J4638" i="2"/>
  <c r="BK4031" i="2"/>
  <c r="J3480" i="2"/>
  <c r="BK3070" i="2"/>
  <c r="BK2282" i="2"/>
  <c r="J1313" i="2"/>
  <c r="BK4394" i="2"/>
  <c r="BK4099" i="2"/>
  <c r="BK3856" i="2"/>
  <c r="J3706" i="2"/>
  <c r="J3633" i="2"/>
  <c r="J3293" i="2"/>
  <c r="J3176" i="2"/>
  <c r="BK2831" i="2"/>
  <c r="J2554" i="2"/>
  <c r="J2369" i="2"/>
  <c r="BK2234" i="2"/>
  <c r="BK2036" i="2"/>
  <c r="BK1760" i="2"/>
  <c r="J1559" i="2"/>
  <c r="J1474" i="2"/>
  <c r="BK1249" i="2"/>
  <c r="J1104" i="2"/>
  <c r="J771" i="2"/>
  <c r="J728" i="2"/>
  <c r="BK690" i="2"/>
  <c r="J480" i="2"/>
  <c r="BK443" i="2"/>
  <c r="J316" i="2"/>
  <c r="J140" i="2"/>
  <c r="BK4469" i="2"/>
  <c r="BK4257" i="2"/>
  <c r="J3934" i="2"/>
  <c r="BK3670" i="2"/>
  <c r="J3264" i="2"/>
  <c r="J4796" i="2"/>
  <c r="J4694" i="2"/>
  <c r="J4270" i="2"/>
  <c r="J3940" i="2"/>
  <c r="J3705" i="2"/>
  <c r="BK3518" i="2"/>
  <c r="J3405" i="2"/>
  <c r="BK3079" i="2"/>
  <c r="BK2756" i="2"/>
  <c r="J4851" i="2"/>
  <c r="BK4357" i="2"/>
  <c r="BK4150" i="2"/>
  <c r="BK2488" i="2"/>
  <c r="BK780" i="2"/>
  <c r="J4143" i="2"/>
  <c r="BK3706" i="2"/>
  <c r="J2822" i="2"/>
  <c r="BK4365" i="2"/>
  <c r="J2906" i="2"/>
  <c r="BK571" i="2"/>
  <c r="BK4432" i="2"/>
  <c r="J1373" i="2"/>
  <c r="BK1010" i="2"/>
  <c r="BK1031" i="2"/>
  <c r="BK390" i="3"/>
  <c r="BK209" i="3"/>
  <c r="BK368" i="3"/>
  <c r="J290" i="3"/>
  <c r="J178" i="4"/>
  <c r="BK180" i="4"/>
  <c r="J147" i="5"/>
  <c r="J2707" i="2"/>
  <c r="BK4051" i="2"/>
  <c r="BK3293" i="2"/>
  <c r="BK2947" i="2"/>
  <c r="AS67" i="1"/>
  <c r="BK3376" i="2"/>
  <c r="BK3256" i="2"/>
  <c r="BK2822" i="2"/>
  <c r="J616" i="2"/>
  <c r="J2655" i="2"/>
  <c r="J1893" i="2"/>
  <c r="BK3927" i="2"/>
  <c r="BK2556" i="2"/>
  <c r="BK1141" i="2"/>
  <c r="BK324" i="2"/>
  <c r="BK371" i="3"/>
  <c r="J294" i="3"/>
  <c r="BK224" i="3"/>
  <c r="J166" i="3"/>
  <c r="BK327" i="3"/>
  <c r="BK247" i="3"/>
  <c r="BK317" i="3"/>
  <c r="J205" i="3"/>
  <c r="J288" i="3"/>
  <c r="BK192" i="3"/>
  <c r="J157" i="3"/>
  <c r="BK144" i="4"/>
  <c r="J114" i="4"/>
  <c r="BK196" i="5"/>
  <c r="J172" i="5"/>
  <c r="BK147" i="5"/>
  <c r="J146" i="5"/>
  <c r="J153" i="5"/>
  <c r="BK123" i="5"/>
  <c r="BK220" i="6"/>
  <c r="BK246" i="6"/>
  <c r="BK117" i="6"/>
  <c r="BK130" i="6"/>
  <c r="BK100" i="7"/>
  <c r="BK217" i="8"/>
  <c r="J244" i="8"/>
  <c r="J243" i="8"/>
  <c r="BK284" i="9"/>
  <c r="J240" i="9"/>
  <c r="BK249" i="3"/>
  <c r="J164" i="3"/>
  <c r="BK165" i="4"/>
  <c r="J132" i="4"/>
  <c r="BK132" i="4"/>
  <c r="BK134" i="4"/>
  <c r="J204" i="5"/>
  <c r="J156" i="5"/>
  <c r="J118" i="5"/>
  <c r="J132" i="5"/>
  <c r="J127" i="5"/>
  <c r="J142" i="4"/>
  <c r="BK118" i="4"/>
  <c r="BK176" i="5"/>
  <c r="BK94" i="5"/>
  <c r="BK224" i="6"/>
  <c r="BK113" i="7"/>
  <c r="BK116" i="8"/>
  <c r="J3778" i="2"/>
  <c r="BK3405" i="2"/>
  <c r="J109" i="4"/>
  <c r="BK203" i="5"/>
  <c r="BK183" i="5"/>
  <c r="BK4403" i="2"/>
  <c r="BK3509" i="2"/>
  <c r="BK3436" i="2"/>
  <c r="J2036" i="2"/>
  <c r="J1388" i="2"/>
  <c r="BK473" i="2"/>
  <c r="BK2669" i="2"/>
  <c r="BK1119" i="2"/>
  <c r="BK807" i="2"/>
  <c r="BK2552" i="2"/>
  <c r="BK1260" i="2"/>
  <c r="BK699" i="2"/>
  <c r="BK98" i="5"/>
  <c r="J209" i="6"/>
  <c r="J132" i="6"/>
  <c r="J154" i="8"/>
  <c r="BK294" i="8"/>
  <c r="J219" i="8"/>
  <c r="BK180" i="8"/>
  <c r="BK258" i="9"/>
  <c r="J288" i="9"/>
  <c r="BK208" i="10"/>
  <c r="J142" i="11"/>
  <c r="J216" i="12"/>
  <c r="BK293" i="12"/>
  <c r="J108" i="13"/>
  <c r="BK171" i="15"/>
  <c r="J246" i="16"/>
  <c r="BK181" i="6"/>
  <c r="J152" i="9"/>
  <c r="J165" i="9"/>
  <c r="BK117" i="9"/>
  <c r="BK172" i="10"/>
  <c r="BK138" i="10"/>
  <c r="BK139" i="10"/>
  <c r="J127" i="10"/>
  <c r="J297" i="12"/>
  <c r="J132" i="12"/>
  <c r="BK177" i="12"/>
  <c r="BK127" i="13"/>
  <c r="J90" i="14"/>
  <c r="J96" i="14"/>
  <c r="BK186" i="15"/>
  <c r="BK265" i="16"/>
  <c r="BK258" i="16"/>
  <c r="BK369" i="2"/>
  <c r="J2270" i="2"/>
  <c r="BK1501" i="2"/>
  <c r="J935" i="2"/>
  <c r="J685" i="2"/>
  <c r="J436" i="2"/>
  <c r="BK4220" i="2"/>
  <c r="BK3732" i="2"/>
  <c r="BK4828" i="2"/>
  <c r="J4045" i="2"/>
  <c r="BK3387" i="2"/>
  <c r="J2831" i="2"/>
  <c r="J4741" i="2"/>
  <c r="BK2634" i="2"/>
  <c r="BK3705" i="2"/>
  <c r="J2763" i="2"/>
  <c r="BK129" i="7"/>
  <c r="BK227" i="8"/>
  <c r="J4237" i="2"/>
  <c r="BK3176" i="2"/>
  <c r="J2957" i="2"/>
  <c r="BK4774" i="2"/>
  <c r="J4099" i="2"/>
  <c r="BK3617" i="2"/>
  <c r="BK3307" i="2"/>
  <c r="J2877" i="2"/>
  <c r="J1238" i="2"/>
  <c r="BK3814" i="2"/>
  <c r="BK1273" i="2"/>
  <c r="J263" i="3"/>
  <c r="BK286" i="3"/>
  <c r="J247" i="3"/>
  <c r="J124" i="3"/>
  <c r="BK139" i="4"/>
  <c r="BK171" i="5"/>
  <c r="J200" i="6"/>
  <c r="J129" i="6"/>
  <c r="BK181" i="8"/>
  <c r="J282" i="8"/>
  <c r="J171" i="8"/>
  <c r="BK122" i="9"/>
  <c r="J214" i="9"/>
  <c r="J100" i="9"/>
  <c r="BK191" i="10"/>
  <c r="J132" i="11"/>
  <c r="BK155" i="11"/>
  <c r="BK190" i="12"/>
  <c r="J109" i="13"/>
  <c r="BK86" i="15"/>
  <c r="BK140" i="2"/>
  <c r="BK1218" i="2"/>
  <c r="BK4446" i="2"/>
  <c r="BK374" i="2"/>
  <c r="J2600" i="2"/>
  <c r="BK788" i="2"/>
  <c r="BK2606" i="2"/>
  <c r="J756" i="2"/>
  <c r="J334" i="3"/>
  <c r="BK221" i="3"/>
  <c r="BK316" i="3"/>
  <c r="BK113" i="6"/>
  <c r="BK141" i="8"/>
  <c r="BK178" i="9"/>
  <c r="BK191" i="9"/>
  <c r="J205" i="9"/>
  <c r="J178" i="9"/>
  <c r="J176" i="10"/>
  <c r="BK113" i="10"/>
  <c r="J107" i="10"/>
  <c r="BK271" i="12"/>
  <c r="J257" i="12"/>
  <c r="BK131" i="13"/>
  <c r="J94" i="14"/>
  <c r="J140" i="15"/>
  <c r="BK2893" i="2"/>
  <c r="BK221" i="6"/>
  <c r="BK199" i="6"/>
  <c r="BK107" i="8"/>
  <c r="J233" i="8"/>
  <c r="BK150" i="8"/>
  <c r="J272" i="9"/>
  <c r="BK224" i="9"/>
  <c r="BK206" i="9"/>
  <c r="BK114" i="9"/>
  <c r="J184" i="9"/>
  <c r="J206" i="10"/>
  <c r="J130" i="10"/>
  <c r="J139" i="11"/>
  <c r="J228" i="12"/>
  <c r="J93" i="15"/>
  <c r="J291" i="16"/>
  <c r="J3737" i="2"/>
  <c r="BK2840" i="2"/>
  <c r="BK963" i="2"/>
  <c r="BK3651" i="2"/>
  <c r="J207" i="3"/>
  <c r="BK235" i="3"/>
  <c r="J208" i="4"/>
  <c r="J189" i="4"/>
  <c r="J133" i="5"/>
  <c r="BK194" i="6"/>
  <c r="BK115" i="7"/>
  <c r="BK233" i="8"/>
  <c r="J114" i="8"/>
  <c r="BK221" i="9"/>
  <c r="J208" i="9"/>
  <c r="BK189" i="10"/>
  <c r="BK210" i="12"/>
  <c r="J169" i="12"/>
  <c r="BK88" i="14"/>
  <c r="J2805" i="2"/>
  <c r="J925" i="2"/>
  <c r="BK3085" i="2"/>
  <c r="J1080" i="2"/>
  <c r="J2669" i="2"/>
  <c r="BK552" i="2"/>
  <c r="BK2404" i="2"/>
  <c r="J4394" i="2"/>
  <c r="J571" i="2"/>
  <c r="BK218" i="3"/>
  <c r="J354" i="3"/>
  <c r="J200" i="4"/>
  <c r="BK156" i="5"/>
  <c r="BK145" i="5"/>
  <c r="J3790" i="2"/>
  <c r="BK304" i="3"/>
  <c r="BK365" i="3"/>
  <c r="BK109" i="4"/>
  <c r="J168" i="5"/>
  <c r="J135" i="6"/>
  <c r="J278" i="8"/>
  <c r="J157" i="8"/>
  <c r="BK4860" i="2"/>
  <c r="J3980" i="2"/>
  <c r="BK3131" i="2"/>
  <c r="J1343" i="2"/>
  <c r="J4070" i="2"/>
  <c r="BK3410" i="2"/>
  <c r="BK2930" i="2"/>
  <c r="J2407" i="2"/>
  <c r="J4276" i="2"/>
  <c r="BK3748" i="2"/>
  <c r="AS60" i="1"/>
  <c r="J3766" i="2"/>
  <c r="BK2967" i="2"/>
  <c r="BK2812" i="2"/>
  <c r="J4873" i="2"/>
  <c r="J2186" i="2"/>
  <c r="BK4003" i="2"/>
  <c r="J3489" i="2"/>
  <c r="J4776" i="2"/>
  <c r="BK4010" i="2"/>
  <c r="J704" i="2"/>
  <c r="J369" i="2"/>
  <c r="J4746" i="2"/>
  <c r="J2297" i="2"/>
  <c r="J207" i="2"/>
  <c r="J1870" i="2"/>
  <c r="BK2777" i="2"/>
  <c r="BK306" i="2"/>
  <c r="J342" i="3"/>
  <c r="J346" i="3"/>
  <c r="BK306" i="3"/>
  <c r="BK208" i="4"/>
  <c r="BK157" i="4"/>
  <c r="BK201" i="5"/>
  <c r="BK4881" i="2"/>
  <c r="J3651" i="2"/>
  <c r="BK3191" i="2"/>
  <c r="J3085" i="2"/>
  <c r="BK2676" i="2"/>
  <c r="J4123" i="2"/>
  <c r="BK3889" i="2"/>
  <c r="BK3578" i="2"/>
  <c r="J3325" i="2"/>
  <c r="J3191" i="2"/>
  <c r="J2837" i="2"/>
  <c r="J1215" i="2"/>
  <c r="BK415" i="2"/>
  <c r="J2606" i="2"/>
  <c r="BK1225" i="2"/>
  <c r="BK3239" i="2"/>
  <c r="J1602" i="2"/>
  <c r="BK1104" i="2"/>
  <c r="BK207" i="2"/>
  <c r="BK385" i="3"/>
  <c r="BK308" i="3"/>
  <c r="BK207" i="3"/>
  <c r="J348" i="3"/>
  <c r="J373" i="3"/>
  <c r="BK311" i="3"/>
  <c r="J111" i="4"/>
  <c r="J186" i="5"/>
  <c r="J202" i="5"/>
  <c r="J176" i="5"/>
  <c r="BK193" i="5"/>
  <c r="J115" i="5"/>
  <c r="BK118" i="5"/>
  <c r="BK237" i="6"/>
  <c r="BK206" i="6"/>
  <c r="J123" i="6"/>
  <c r="BK101" i="7"/>
  <c r="BK310" i="8"/>
  <c r="BK119" i="8"/>
  <c r="J286" i="8"/>
  <c r="J220" i="8"/>
  <c r="BK200" i="8"/>
  <c r="BK177" i="9"/>
  <c r="BK106" i="9"/>
  <c r="J102" i="9"/>
  <c r="J224" i="9"/>
  <c r="J111" i="9"/>
  <c r="J170" i="10"/>
  <c r="J195" i="10"/>
  <c r="J200" i="10"/>
  <c r="BK199" i="10"/>
  <c r="J171" i="11"/>
  <c r="BK142" i="11"/>
  <c r="BK169" i="12"/>
  <c r="BK214" i="12"/>
  <c r="BK109" i="13"/>
  <c r="BK111" i="13"/>
  <c r="J98" i="14"/>
  <c r="BK94" i="14"/>
  <c r="BK182" i="15"/>
  <c r="J182" i="15"/>
  <c r="J300" i="3"/>
  <c r="J111" i="3"/>
  <c r="J159" i="4"/>
  <c r="BK187" i="4"/>
  <c r="J170" i="5"/>
  <c r="J94" i="5"/>
  <c r="BK136" i="5"/>
  <c r="J116" i="6"/>
  <c r="BK172" i="4"/>
  <c r="BK154" i="5"/>
  <c r="BK101" i="4"/>
  <c r="BK189" i="5"/>
  <c r="J181" i="5"/>
  <c r="J117" i="7"/>
  <c r="J258" i="8"/>
  <c r="BK184" i="9"/>
  <c r="J218" i="9"/>
  <c r="BK106" i="7"/>
  <c r="J276" i="8"/>
  <c r="J173" i="8"/>
  <c r="BK213" i="8"/>
  <c r="J214" i="8"/>
  <c r="BK201" i="8"/>
  <c r="J181" i="8"/>
  <c r="J260" i="9"/>
  <c r="BK235" i="9"/>
  <c r="BK156" i="9"/>
  <c r="BK175" i="10"/>
  <c r="BK207" i="10"/>
  <c r="J138" i="10"/>
  <c r="J102" i="11"/>
  <c r="BK181" i="12"/>
  <c r="BK273" i="12"/>
  <c r="J172" i="12"/>
  <c r="BK158" i="13"/>
  <c r="BK108" i="14"/>
  <c r="BK89" i="14"/>
  <c r="BK87" i="15"/>
  <c r="BK246" i="16"/>
  <c r="J421" i="2"/>
  <c r="BK174" i="5"/>
  <c r="J3838" i="2"/>
  <c r="J709" i="2"/>
  <c r="J2947" i="2"/>
  <c r="BK1386" i="2"/>
  <c r="BK4682" i="2"/>
  <c r="J699" i="2"/>
  <c r="J780" i="2"/>
  <c r="BK373" i="3"/>
  <c r="J278" i="3"/>
  <c r="BK122" i="3"/>
  <c r="BK334" i="3"/>
  <c r="BK212" i="3"/>
  <c r="BK139" i="3"/>
  <c r="J186" i="4"/>
  <c r="BK126" i="4"/>
  <c r="BK169" i="5"/>
  <c r="J235" i="6"/>
  <c r="J214" i="6"/>
  <c r="BK4862" i="2"/>
  <c r="J3886" i="2"/>
  <c r="BK2791" i="2"/>
  <c r="J3880" i="2"/>
  <c r="J2840" i="2"/>
  <c r="J2254" i="2"/>
  <c r="BK2024" i="2"/>
  <c r="BK1080" i="2"/>
  <c r="BK609" i="2"/>
  <c r="J217" i="2"/>
  <c r="BK4270" i="2"/>
  <c r="BK3325" i="2"/>
  <c r="J4767" i="2"/>
  <c r="J3974" i="2"/>
  <c r="J3426" i="2"/>
  <c r="BK4600" i="2"/>
  <c r="J3407" i="2"/>
  <c r="J3868" i="2"/>
  <c r="BK130" i="5"/>
  <c r="J223" i="6"/>
  <c r="J208" i="6"/>
  <c r="J141" i="6"/>
  <c r="BK123" i="6"/>
  <c r="BK97" i="7"/>
  <c r="BK189" i="8"/>
  <c r="BK298" i="8"/>
  <c r="BK165" i="8"/>
  <c r="BK247" i="8"/>
  <c r="J212" i="8"/>
  <c r="J207" i="8"/>
  <c r="BK205" i="9"/>
  <c r="J269" i="9"/>
  <c r="J147" i="9"/>
  <c r="J231" i="9"/>
  <c r="BK172" i="9"/>
  <c r="J158" i="9"/>
  <c r="J186" i="10"/>
  <c r="J199" i="10"/>
  <c r="J135" i="10"/>
  <c r="BK183" i="10"/>
  <c r="J149" i="11"/>
  <c r="BK228" i="12"/>
  <c r="BK287" i="12"/>
  <c r="J194" i="12"/>
  <c r="J118" i="13"/>
  <c r="J110" i="14"/>
  <c r="BK90" i="15"/>
  <c r="J171" i="15"/>
  <c r="BK235" i="16"/>
  <c r="BK1845" i="2"/>
  <c r="J353" i="2"/>
  <c r="BK3960" i="2"/>
  <c r="BK2997" i="2"/>
  <c r="BK4288" i="2"/>
  <c r="BK3727" i="2"/>
  <c r="J337" i="3"/>
  <c r="J257" i="3"/>
  <c r="BK233" i="3"/>
  <c r="J169" i="4"/>
  <c r="BK108" i="4"/>
  <c r="BK90" i="4"/>
  <c r="J156" i="4"/>
  <c r="J90" i="4"/>
  <c r="J143" i="5"/>
  <c r="BK159" i="5"/>
  <c r="BK125" i="5"/>
  <c r="J98" i="5"/>
  <c r="J130" i="5"/>
  <c r="J122" i="5"/>
  <c r="J99" i="5"/>
  <c r="BK136" i="6"/>
  <c r="J125" i="8"/>
  <c r="BK278" i="8"/>
  <c r="BK143" i="8"/>
  <c r="BK203" i="8"/>
  <c r="BK166" i="8"/>
  <c r="BK267" i="9"/>
  <c r="BK152" i="9"/>
  <c r="J286" i="9"/>
  <c r="J115" i="9"/>
  <c r="J122" i="9"/>
  <c r="BK186" i="10"/>
  <c r="BK179" i="11"/>
  <c r="BK244" i="12"/>
  <c r="BK234" i="12"/>
  <c r="BK149" i="13"/>
  <c r="J100" i="14"/>
  <c r="J134" i="15"/>
  <c r="J237" i="15"/>
  <c r="BK155" i="16"/>
  <c r="BK3988" i="2"/>
  <c r="J2024" i="2"/>
  <c r="J4399" i="2"/>
  <c r="BK3334" i="2"/>
  <c r="BK2627" i="2"/>
  <c r="BK127" i="2"/>
  <c r="J3595" i="2"/>
  <c r="J4559" i="2"/>
  <c r="J4682" i="2"/>
  <c r="J4178" i="2"/>
  <c r="BK3713" i="2"/>
  <c r="J3436" i="2"/>
  <c r="J4244" i="2"/>
  <c r="J3394" i="2"/>
  <c r="J1795" i="2"/>
  <c r="J4337" i="2"/>
  <c r="J3892" i="2"/>
  <c r="BK2798" i="2"/>
  <c r="BK768" i="2"/>
  <c r="J130" i="7"/>
  <c r="J110" i="8"/>
  <c r="J313" i="8"/>
  <c r="BK173" i="8"/>
  <c r="J4881" i="2"/>
  <c r="J3316" i="2"/>
  <c r="J3193" i="2"/>
  <c r="BK3042" i="2"/>
  <c r="BK2912" i="2"/>
  <c r="J2627" i="2"/>
  <c r="BK4638" i="2"/>
  <c r="J4346" i="2"/>
  <c r="J3960" i="2"/>
  <c r="BK3772" i="2"/>
  <c r="J3615" i="2"/>
  <c r="BK3483" i="2"/>
  <c r="J3245" i="2"/>
  <c r="J2951" i="2"/>
  <c r="BK2770" i="2"/>
  <c r="BK1271" i="2"/>
  <c r="J774" i="2"/>
  <c r="BK186" i="2"/>
  <c r="BK3119" i="2"/>
  <c r="J1845" i="2"/>
  <c r="J212" i="3"/>
  <c r="BK381" i="3"/>
  <c r="BK229" i="3"/>
  <c r="BK344" i="3"/>
  <c r="BK220" i="3"/>
  <c r="J231" i="3"/>
  <c r="J160" i="3"/>
  <c r="J123" i="4"/>
  <c r="BK207" i="4"/>
  <c r="BK171" i="4"/>
  <c r="BK192" i="5"/>
  <c r="J105" i="5"/>
  <c r="BK223" i="6"/>
  <c r="J138" i="6"/>
  <c r="J119" i="6"/>
  <c r="J121" i="7"/>
  <c r="J108" i="8"/>
  <c r="BK123" i="8"/>
  <c r="J149" i="8"/>
  <c r="BK217" i="9"/>
  <c r="J217" i="9"/>
  <c r="BK238" i="9"/>
  <c r="BK105" i="9"/>
  <c r="BK176" i="9"/>
  <c r="BK181" i="9"/>
  <c r="BK185" i="9"/>
  <c r="BK134" i="10"/>
  <c r="J113" i="10"/>
  <c r="BK147" i="11"/>
  <c r="BK112" i="11"/>
  <c r="BK98" i="11"/>
  <c r="BK225" i="12"/>
  <c r="J234" i="12"/>
  <c r="BK262" i="12"/>
  <c r="J93" i="14"/>
  <c r="BK293" i="16"/>
  <c r="J3606" i="2"/>
  <c r="J3300" i="2"/>
  <c r="J4828" i="2"/>
  <c r="J4705" i="2"/>
  <c r="BK4557" i="2"/>
  <c r="BK4237" i="2"/>
  <c r="BK3491" i="2"/>
  <c r="BK3264" i="2"/>
  <c r="J3051" i="2"/>
  <c r="J2835" i="2"/>
  <c r="BK2089" i="2"/>
  <c r="BK4707" i="2"/>
  <c r="J4562" i="2"/>
  <c r="BK4185" i="2"/>
  <c r="BK2737" i="2"/>
  <c r="J1386" i="2"/>
  <c r="BK589" i="2"/>
  <c r="BK3784" i="2"/>
  <c r="BK2719" i="2"/>
  <c r="J4031" i="2"/>
  <c r="J1206" i="2"/>
  <c r="J2641" i="2"/>
  <c r="BK2837" i="2"/>
  <c r="BK912" i="2"/>
  <c r="BK2270" i="2"/>
  <c r="BK2169" i="2"/>
  <c r="J323" i="3"/>
  <c r="BK342" i="3"/>
  <c r="J122" i="3"/>
  <c r="BK91" i="4"/>
  <c r="BK120" i="4"/>
  <c r="J3374" i="2"/>
  <c r="BK3456" i="2"/>
  <c r="BK3146" i="2"/>
  <c r="J2942" i="2"/>
  <c r="BK2561" i="2"/>
  <c r="BK3967" i="2"/>
  <c r="BK3489" i="2"/>
  <c r="BK3300" i="2"/>
  <c r="BK2921" i="2"/>
  <c r="J1050" i="2"/>
  <c r="BK2749" i="2"/>
  <c r="BK2530" i="2"/>
  <c r="J4878" i="2"/>
  <c r="BK3029" i="2"/>
  <c r="BK2329" i="2"/>
  <c r="BK907" i="2"/>
  <c r="J390" i="3"/>
  <c r="J327" i="3"/>
  <c r="J229" i="3"/>
  <c r="J371" i="3"/>
  <c r="BK271" i="3"/>
  <c r="BK282" i="3"/>
  <c r="J192" i="3"/>
  <c r="J253" i="3"/>
  <c r="J168" i="3"/>
  <c r="BK160" i="4"/>
  <c r="J154" i="4"/>
  <c r="J164" i="5"/>
  <c r="J193" i="5"/>
  <c r="BK132" i="5"/>
  <c r="BK107" i="5"/>
  <c r="BK104" i="5"/>
  <c r="BK137" i="5"/>
  <c r="BK203" i="6"/>
  <c r="BK188" i="6"/>
  <c r="BK103" i="7"/>
  <c r="BK149" i="8"/>
  <c r="BK249" i="8"/>
  <c r="BK163" i="8"/>
  <c r="J247" i="8"/>
  <c r="BK207" i="8"/>
  <c r="BK214" i="8"/>
  <c r="BK243" i="9"/>
  <c r="BK260" i="9"/>
  <c r="BK149" i="9"/>
  <c r="J199" i="9"/>
  <c r="J130" i="9"/>
  <c r="J208" i="10"/>
  <c r="J184" i="10"/>
  <c r="BK146" i="11"/>
  <c r="BK165" i="11"/>
  <c r="BK253" i="12"/>
  <c r="J295" i="12"/>
  <c r="J161" i="12"/>
  <c r="J158" i="13"/>
  <c r="J111" i="13"/>
  <c r="J86" i="14"/>
  <c r="BK96" i="14"/>
  <c r="J124" i="15"/>
  <c r="BK204" i="15"/>
  <c r="BK89" i="15"/>
  <c r="J34" i="2" l="1"/>
  <c r="AW55" i="1" s="1"/>
  <c r="R290" i="16"/>
  <c r="T290" i="16"/>
  <c r="BK99" i="12"/>
  <c r="J99" i="12" s="1"/>
  <c r="J65" i="12" s="1"/>
  <c r="T282" i="12"/>
  <c r="T281" i="12" s="1"/>
  <c r="T120" i="2"/>
  <c r="BK442" i="2"/>
  <c r="J442" i="2"/>
  <c r="J63" i="2" s="1"/>
  <c r="R442" i="2"/>
  <c r="BK642" i="2"/>
  <c r="J642" i="2" s="1"/>
  <c r="J65" i="2" s="1"/>
  <c r="P787" i="2"/>
  <c r="T1127" i="2"/>
  <c r="P1298" i="2"/>
  <c r="BK1514" i="2"/>
  <c r="J1514" i="2"/>
  <c r="J69" i="2" s="1"/>
  <c r="R1514" i="2"/>
  <c r="T1514" i="2"/>
  <c r="BK1924" i="2"/>
  <c r="J1924" i="2" s="1"/>
  <c r="J72" i="2" s="1"/>
  <c r="P2328" i="2"/>
  <c r="P2471" i="2"/>
  <c r="BK2605" i="2"/>
  <c r="J2605" i="2"/>
  <c r="J77" i="2" s="1"/>
  <c r="BK2839" i="2"/>
  <c r="J2839" i="2" s="1"/>
  <c r="J80" i="2" s="1"/>
  <c r="P2950" i="2"/>
  <c r="P3118" i="2"/>
  <c r="P3378" i="2"/>
  <c r="T3378" i="2"/>
  <c r="BK3482" i="2"/>
  <c r="J3482" i="2" s="1"/>
  <c r="J85" i="2" s="1"/>
  <c r="P3608" i="2"/>
  <c r="P3686" i="2"/>
  <c r="T3891" i="2"/>
  <c r="T4163" i="2"/>
  <c r="BK4356" i="2"/>
  <c r="J4356" i="2" s="1"/>
  <c r="J93" i="2" s="1"/>
  <c r="BK4561" i="2"/>
  <c r="J4561" i="2" s="1"/>
  <c r="J94" i="2" s="1"/>
  <c r="R4709" i="2"/>
  <c r="R4850" i="2"/>
  <c r="T4880" i="2"/>
  <c r="P102" i="3"/>
  <c r="BK140" i="3"/>
  <c r="J140" i="3" s="1"/>
  <c r="J68" i="3" s="1"/>
  <c r="P150" i="3"/>
  <c r="P211" i="3"/>
  <c r="R228" i="3"/>
  <c r="R277" i="3"/>
  <c r="R329" i="3"/>
  <c r="T341" i="3"/>
  <c r="T89" i="4"/>
  <c r="R202" i="4"/>
  <c r="R88" i="4" s="1"/>
  <c r="P92" i="5"/>
  <c r="P179" i="5"/>
  <c r="T98" i="6"/>
  <c r="T241" i="6"/>
  <c r="T96" i="7"/>
  <c r="T95" i="7" s="1"/>
  <c r="T94" i="7" s="1"/>
  <c r="R104" i="8"/>
  <c r="BK281" i="8"/>
  <c r="J281" i="8" s="1"/>
  <c r="J73" i="8" s="1"/>
  <c r="T118" i="9"/>
  <c r="R106" i="10"/>
  <c r="R105" i="10"/>
  <c r="T115" i="10"/>
  <c r="T114" i="10" s="1"/>
  <c r="R122" i="10"/>
  <c r="R133" i="10"/>
  <c r="P143" i="10"/>
  <c r="BK131" i="11"/>
  <c r="J131" i="11"/>
  <c r="J66" i="11" s="1"/>
  <c r="T227" i="12"/>
  <c r="T94" i="13"/>
  <c r="P113" i="13"/>
  <c r="R133" i="13"/>
  <c r="P87" i="14"/>
  <c r="P176" i="12"/>
  <c r="R99" i="13"/>
  <c r="R99" i="12"/>
  <c r="BK204" i="12"/>
  <c r="J204" i="12"/>
  <c r="J68" i="12"/>
  <c r="R270" i="12"/>
  <c r="R290" i="12"/>
  <c r="R289" i="12"/>
  <c r="T87" i="14"/>
  <c r="BK121" i="13"/>
  <c r="J121" i="13" s="1"/>
  <c r="J68" i="13" s="1"/>
  <c r="BK87" i="14"/>
  <c r="J87" i="14" s="1"/>
  <c r="J61" i="14" s="1"/>
  <c r="P94" i="13"/>
  <c r="R121" i="13"/>
  <c r="BK120" i="2"/>
  <c r="J120" i="2"/>
  <c r="J61" i="2"/>
  <c r="T363" i="2"/>
  <c r="T442" i="2"/>
  <c r="R499" i="2"/>
  <c r="BK787" i="2"/>
  <c r="J787" i="2" s="1"/>
  <c r="J66" i="2" s="1"/>
  <c r="BK1127" i="2"/>
  <c r="J1127" i="2" s="1"/>
  <c r="J67" i="2" s="1"/>
  <c r="BK1558" i="2"/>
  <c r="J1558" i="2"/>
  <c r="J71" i="2"/>
  <c r="P1924" i="2"/>
  <c r="R2328" i="2"/>
  <c r="R2471" i="2"/>
  <c r="T2605" i="2"/>
  <c r="T2819" i="2"/>
  <c r="R2839" i="2"/>
  <c r="T3118" i="2"/>
  <c r="P3409" i="2"/>
  <c r="T3482" i="2"/>
  <c r="T3608" i="2"/>
  <c r="BK3891" i="2"/>
  <c r="J3891" i="2"/>
  <c r="J89" i="2" s="1"/>
  <c r="R4163" i="2"/>
  <c r="T4263" i="2"/>
  <c r="BK4336" i="2"/>
  <c r="J4336" i="2" s="1"/>
  <c r="J92" i="2" s="1"/>
  <c r="R4336" i="2"/>
  <c r="T4356" i="2"/>
  <c r="BK4709" i="2"/>
  <c r="J4709" i="2" s="1"/>
  <c r="J95" i="2" s="1"/>
  <c r="BK4850" i="2"/>
  <c r="J4850" i="2" s="1"/>
  <c r="J96" i="2" s="1"/>
  <c r="R4880" i="2"/>
  <c r="P137" i="3"/>
  <c r="T150" i="3"/>
  <c r="BK217" i="3"/>
  <c r="J217" i="3" s="1"/>
  <c r="J72" i="3" s="1"/>
  <c r="P217" i="3"/>
  <c r="T217" i="3"/>
  <c r="T228" i="3"/>
  <c r="BK341" i="3"/>
  <c r="J341" i="3" s="1"/>
  <c r="J76" i="3" s="1"/>
  <c r="P384" i="3"/>
  <c r="BK192" i="4"/>
  <c r="J192" i="4" s="1"/>
  <c r="J65" i="4" s="1"/>
  <c r="BK202" i="4"/>
  <c r="J202" i="4" s="1"/>
  <c r="J66" i="4" s="1"/>
  <c r="T92" i="5"/>
  <c r="R166" i="5"/>
  <c r="BK197" i="5"/>
  <c r="J197" i="5" s="1"/>
  <c r="J69" i="5" s="1"/>
  <c r="P231" i="6"/>
  <c r="R96" i="7"/>
  <c r="R95" i="7" s="1"/>
  <c r="R94" i="7" s="1"/>
  <c r="T104" i="8"/>
  <c r="P281" i="8"/>
  <c r="P280" i="8"/>
  <c r="P118" i="9"/>
  <c r="T281" i="9"/>
  <c r="T280" i="9"/>
  <c r="BK106" i="10"/>
  <c r="J106" i="10"/>
  <c r="J66" i="10" s="1"/>
  <c r="BK115" i="10"/>
  <c r="J115" i="10" s="1"/>
  <c r="J69" i="10" s="1"/>
  <c r="BK122" i="10"/>
  <c r="BK133" i="10"/>
  <c r="J133" i="10"/>
  <c r="J72" i="10" s="1"/>
  <c r="BK136" i="10"/>
  <c r="J136" i="10"/>
  <c r="J73" i="10" s="1"/>
  <c r="BK143" i="10"/>
  <c r="J143" i="10" s="1"/>
  <c r="J75" i="10" s="1"/>
  <c r="T143" i="10"/>
  <c r="R171" i="10"/>
  <c r="BK181" i="10"/>
  <c r="J181" i="10" s="1"/>
  <c r="J77" i="10" s="1"/>
  <c r="R181" i="10"/>
  <c r="T97" i="11"/>
  <c r="P141" i="11"/>
  <c r="BK170" i="11"/>
  <c r="J170" i="11"/>
  <c r="J69" i="11" s="1"/>
  <c r="R170" i="11"/>
  <c r="T176" i="11"/>
  <c r="T175" i="11" s="1"/>
  <c r="T99" i="12"/>
  <c r="P204" i="12"/>
  <c r="BK99" i="13"/>
  <c r="J99" i="13" s="1"/>
  <c r="J66" i="13" s="1"/>
  <c r="R113" i="13"/>
  <c r="P133" i="13"/>
  <c r="R83" i="14"/>
  <c r="T99" i="14"/>
  <c r="P85" i="15"/>
  <c r="BK89" i="4"/>
  <c r="J89" i="4" s="1"/>
  <c r="J64" i="4" s="1"/>
  <c r="P192" i="4"/>
  <c r="P202" i="4"/>
  <c r="P88" i="4" s="1"/>
  <c r="AU58" i="1" s="1"/>
  <c r="R92" i="5"/>
  <c r="BK166" i="5"/>
  <c r="BK165" i="5"/>
  <c r="J165" i="5" s="1"/>
  <c r="J66" i="5" s="1"/>
  <c r="BK179" i="5"/>
  <c r="J179" i="5" s="1"/>
  <c r="J68" i="5" s="1"/>
  <c r="T197" i="5"/>
  <c r="T231" i="6"/>
  <c r="BK104" i="8"/>
  <c r="J104" i="8"/>
  <c r="J70" i="8" s="1"/>
  <c r="R118" i="9"/>
  <c r="T131" i="11"/>
  <c r="T170" i="11"/>
  <c r="R204" i="12"/>
  <c r="R282" i="12"/>
  <c r="R281" i="12" s="1"/>
  <c r="T113" i="13"/>
  <c r="R99" i="14"/>
  <c r="T85" i="15"/>
  <c r="R120" i="2"/>
  <c r="R363" i="2"/>
  <c r="P499" i="2"/>
  <c r="P642" i="2"/>
  <c r="T787" i="2"/>
  <c r="R1127" i="2"/>
  <c r="R1298" i="2"/>
  <c r="P1514" i="2"/>
  <c r="R1558" i="2"/>
  <c r="T1924" i="2"/>
  <c r="BK2471" i="2"/>
  <c r="BK2573" i="2"/>
  <c r="J2573" i="2"/>
  <c r="J76" i="2"/>
  <c r="P2605" i="2"/>
  <c r="P2819" i="2"/>
  <c r="P2839" i="2"/>
  <c r="R2950" i="2"/>
  <c r="BK3118" i="2"/>
  <c r="J3118" i="2" s="1"/>
  <c r="J82" i="2" s="1"/>
  <c r="BK3378" i="2"/>
  <c r="J3378" i="2" s="1"/>
  <c r="J83" i="2" s="1"/>
  <c r="R3409" i="2"/>
  <c r="R3482" i="2"/>
  <c r="BK3686" i="2"/>
  <c r="J3686" i="2"/>
  <c r="J87" i="2"/>
  <c r="P3891" i="2"/>
  <c r="BK4163" i="2"/>
  <c r="J4163" i="2" s="1"/>
  <c r="J90" i="2" s="1"/>
  <c r="BK4263" i="2"/>
  <c r="J4263" i="2" s="1"/>
  <c r="J91" i="2" s="1"/>
  <c r="P4356" i="2"/>
  <c r="P4561" i="2"/>
  <c r="T4709" i="2"/>
  <c r="T4850" i="2"/>
  <c r="R102" i="3"/>
  <c r="T137" i="3"/>
  <c r="BK150" i="3"/>
  <c r="J150" i="3" s="1"/>
  <c r="J69" i="3" s="1"/>
  <c r="BK211" i="3"/>
  <c r="J211" i="3" s="1"/>
  <c r="J70" i="3" s="1"/>
  <c r="BK228" i="3"/>
  <c r="BK277" i="3"/>
  <c r="J277" i="3" s="1"/>
  <c r="J74" i="3" s="1"/>
  <c r="BK329" i="3"/>
  <c r="J329" i="3" s="1"/>
  <c r="J75" i="3" s="1"/>
  <c r="P341" i="3"/>
  <c r="BK384" i="3"/>
  <c r="J384" i="3"/>
  <c r="J77" i="3" s="1"/>
  <c r="P89" i="4"/>
  <c r="R192" i="4"/>
  <c r="T202" i="4"/>
  <c r="BK142" i="5"/>
  <c r="BK91" i="5" s="1"/>
  <c r="J91" i="5" s="1"/>
  <c r="J32" i="5" s="1"/>
  <c r="P166" i="5"/>
  <c r="P165" i="5"/>
  <c r="T166" i="5"/>
  <c r="R197" i="5"/>
  <c r="P98" i="6"/>
  <c r="BK241" i="6"/>
  <c r="J241" i="6"/>
  <c r="J71" i="6" s="1"/>
  <c r="T100" i="8"/>
  <c r="T257" i="8"/>
  <c r="R99" i="9"/>
  <c r="R98" i="9"/>
  <c r="BK141" i="11"/>
  <c r="J141" i="11"/>
  <c r="J68" i="11" s="1"/>
  <c r="P176" i="11"/>
  <c r="P175" i="11" s="1"/>
  <c r="R227" i="12"/>
  <c r="BK290" i="12"/>
  <c r="J290" i="12" s="1"/>
  <c r="J75" i="12" s="1"/>
  <c r="T121" i="13"/>
  <c r="R87" i="14"/>
  <c r="P133" i="15"/>
  <c r="P99" i="12"/>
  <c r="T204" i="12"/>
  <c r="R133" i="15"/>
  <c r="T235" i="15"/>
  <c r="P120" i="2"/>
  <c r="P363" i="2"/>
  <c r="BK499" i="2"/>
  <c r="J499" i="2" s="1"/>
  <c r="J64" i="2" s="1"/>
  <c r="T499" i="2"/>
  <c r="R787" i="2"/>
  <c r="P1127" i="2"/>
  <c r="T1298" i="2"/>
  <c r="P1558" i="2"/>
  <c r="P1557" i="2" s="1"/>
  <c r="R1924" i="2"/>
  <c r="BK2328" i="2"/>
  <c r="J2328" i="2" s="1"/>
  <c r="J73" i="2" s="1"/>
  <c r="T2471" i="2"/>
  <c r="R2605" i="2"/>
  <c r="R2819" i="2"/>
  <c r="BK2950" i="2"/>
  <c r="J2950" i="2"/>
  <c r="J81" i="2" s="1"/>
  <c r="R3118" i="2"/>
  <c r="BK3409" i="2"/>
  <c r="J3409" i="2" s="1"/>
  <c r="J84" i="2" s="1"/>
  <c r="T3409" i="2"/>
  <c r="BK3608" i="2"/>
  <c r="J3608" i="2" s="1"/>
  <c r="J86" i="2" s="1"/>
  <c r="R3686" i="2"/>
  <c r="T3686" i="2"/>
  <c r="P4163" i="2"/>
  <c r="R4263" i="2"/>
  <c r="R4356" i="2"/>
  <c r="R4561" i="2"/>
  <c r="P4709" i="2"/>
  <c r="P4850" i="2"/>
  <c r="P4880" i="2"/>
  <c r="BK102" i="3"/>
  <c r="J102" i="3" s="1"/>
  <c r="J65" i="3" s="1"/>
  <c r="R137" i="3"/>
  <c r="R150" i="3"/>
  <c r="T211" i="3"/>
  <c r="T101" i="3" s="1"/>
  <c r="P228" i="3"/>
  <c r="P277" i="3"/>
  <c r="P329" i="3"/>
  <c r="R341" i="3"/>
  <c r="R384" i="3"/>
  <c r="R89" i="4"/>
  <c r="R142" i="5"/>
  <c r="T179" i="5"/>
  <c r="R231" i="6"/>
  <c r="P100" i="8"/>
  <c r="R257" i="8"/>
  <c r="P99" i="9"/>
  <c r="P98" i="9"/>
  <c r="BK281" i="9"/>
  <c r="J281" i="9" s="1"/>
  <c r="J72" i="9" s="1"/>
  <c r="P97" i="11"/>
  <c r="R141" i="11"/>
  <c r="BK176" i="11"/>
  <c r="BK175" i="11"/>
  <c r="J175" i="11"/>
  <c r="J70" i="11" s="1"/>
  <c r="BK227" i="12"/>
  <c r="J227" i="12" s="1"/>
  <c r="J69" i="12" s="1"/>
  <c r="BK85" i="15"/>
  <c r="J85" i="15" s="1"/>
  <c r="J60" i="15" s="1"/>
  <c r="T133" i="15"/>
  <c r="R235" i="15"/>
  <c r="T242" i="15"/>
  <c r="BK176" i="12"/>
  <c r="J176" i="12"/>
  <c r="J67" i="12" s="1"/>
  <c r="P290" i="12"/>
  <c r="P289" i="12" s="1"/>
  <c r="R94" i="13"/>
  <c r="R93" i="13" s="1"/>
  <c r="R92" i="13" s="1"/>
  <c r="P121" i="13"/>
  <c r="BK92" i="5"/>
  <c r="J92" i="5"/>
  <c r="J64" i="5" s="1"/>
  <c r="T142" i="5"/>
  <c r="R179" i="5"/>
  <c r="R98" i="6"/>
  <c r="P241" i="6"/>
  <c r="P96" i="7"/>
  <c r="P95" i="7"/>
  <c r="P94" i="7" s="1"/>
  <c r="AU62" i="1" s="1"/>
  <c r="BK100" i="8"/>
  <c r="J100" i="8"/>
  <c r="J69" i="8"/>
  <c r="R100" i="8"/>
  <c r="P257" i="8"/>
  <c r="R281" i="8"/>
  <c r="R280" i="8" s="1"/>
  <c r="BK118" i="9"/>
  <c r="J118" i="9" s="1"/>
  <c r="J70" i="9" s="1"/>
  <c r="R281" i="9"/>
  <c r="R280" i="9" s="1"/>
  <c r="P106" i="10"/>
  <c r="P105" i="10" s="1"/>
  <c r="P115" i="10"/>
  <c r="P114" i="10" s="1"/>
  <c r="P122" i="10"/>
  <c r="P133" i="10"/>
  <c r="T133" i="10"/>
  <c r="T136" i="10"/>
  <c r="R143" i="10"/>
  <c r="BK171" i="10"/>
  <c r="J171" i="10" s="1"/>
  <c r="J76" i="10" s="1"/>
  <c r="P171" i="10"/>
  <c r="T171" i="10"/>
  <c r="P181" i="10"/>
  <c r="T181" i="10"/>
  <c r="BK194" i="10"/>
  <c r="J194" i="10"/>
  <c r="J78" i="10" s="1"/>
  <c r="P194" i="10"/>
  <c r="R194" i="10"/>
  <c r="T194" i="10"/>
  <c r="BK198" i="10"/>
  <c r="J198" i="10" s="1"/>
  <c r="J80" i="10" s="1"/>
  <c r="P198" i="10"/>
  <c r="R198" i="10"/>
  <c r="T198" i="10"/>
  <c r="BK204" i="10"/>
  <c r="BK197" i="10" s="1"/>
  <c r="J197" i="10" s="1"/>
  <c r="J79" i="10" s="1"/>
  <c r="P204" i="10"/>
  <c r="P197" i="10" s="1"/>
  <c r="R204" i="10"/>
  <c r="T204" i="10"/>
  <c r="R97" i="11"/>
  <c r="P131" i="11"/>
  <c r="R176" i="12"/>
  <c r="BK270" i="12"/>
  <c r="J270" i="12" s="1"/>
  <c r="J70" i="12" s="1"/>
  <c r="P83" i="14"/>
  <c r="BK99" i="14"/>
  <c r="J99" i="14"/>
  <c r="J62" i="14" s="1"/>
  <c r="P94" i="15"/>
  <c r="P235" i="15"/>
  <c r="R242" i="15"/>
  <c r="P227" i="12"/>
  <c r="P282" i="12"/>
  <c r="P281" i="12"/>
  <c r="BK94" i="15"/>
  <c r="J94" i="15"/>
  <c r="J61" i="15"/>
  <c r="R94" i="15"/>
  <c r="T94" i="15"/>
  <c r="T84" i="15" s="1"/>
  <c r="BK242" i="15"/>
  <c r="J242" i="15" s="1"/>
  <c r="J64" i="15" s="1"/>
  <c r="P88" i="16"/>
  <c r="BK154" i="16"/>
  <c r="J154" i="16"/>
  <c r="J62" i="16" s="1"/>
  <c r="R219" i="16"/>
  <c r="P270" i="12"/>
  <c r="T290" i="12"/>
  <c r="T289" i="12"/>
  <c r="P99" i="13"/>
  <c r="BK113" i="13"/>
  <c r="J113" i="13" s="1"/>
  <c r="J67" i="13" s="1"/>
  <c r="T133" i="13"/>
  <c r="T154" i="16"/>
  <c r="P272" i="16"/>
  <c r="BK363" i="2"/>
  <c r="J363" i="2"/>
  <c r="J62" i="2"/>
  <c r="P442" i="2"/>
  <c r="R642" i="2"/>
  <c r="T642" i="2"/>
  <c r="BK1298" i="2"/>
  <c r="J1298" i="2" s="1"/>
  <c r="J68" i="2" s="1"/>
  <c r="T1558" i="2"/>
  <c r="T1557" i="2" s="1"/>
  <c r="T2328" i="2"/>
  <c r="P2573" i="2"/>
  <c r="R2573" i="2"/>
  <c r="T2573" i="2"/>
  <c r="BK2819" i="2"/>
  <c r="J2819" i="2"/>
  <c r="J78" i="2" s="1"/>
  <c r="T2839" i="2"/>
  <c r="T2950" i="2"/>
  <c r="R3378" i="2"/>
  <c r="P3482" i="2"/>
  <c r="R3608" i="2"/>
  <c r="R3891" i="2"/>
  <c r="R3888" i="2" s="1"/>
  <c r="P4263" i="2"/>
  <c r="P4336" i="2"/>
  <c r="T4336" i="2"/>
  <c r="T4561" i="2"/>
  <c r="BK4880" i="2"/>
  <c r="J4880" i="2"/>
  <c r="J97" i="2" s="1"/>
  <c r="T102" i="3"/>
  <c r="BK137" i="3"/>
  <c r="J137" i="3"/>
  <c r="J67" i="3" s="1"/>
  <c r="P140" i="3"/>
  <c r="R140" i="3"/>
  <c r="T140" i="3"/>
  <c r="R211" i="3"/>
  <c r="R217" i="3"/>
  <c r="T277" i="3"/>
  <c r="T329" i="3"/>
  <c r="T384" i="3"/>
  <c r="T192" i="4"/>
  <c r="P142" i="5"/>
  <c r="P197" i="5"/>
  <c r="BK98" i="6"/>
  <c r="J98" i="6"/>
  <c r="J69" i="6"/>
  <c r="BK231" i="6"/>
  <c r="J231" i="6"/>
  <c r="J70" i="6" s="1"/>
  <c r="R241" i="6"/>
  <c r="BK96" i="7"/>
  <c r="J96" i="7" s="1"/>
  <c r="J69" i="7" s="1"/>
  <c r="P104" i="8"/>
  <c r="P99" i="8"/>
  <c r="P98" i="8" s="1"/>
  <c r="AU63" i="1" s="1"/>
  <c r="BK257" i="8"/>
  <c r="BK99" i="8" s="1"/>
  <c r="T281" i="8"/>
  <c r="T280" i="8"/>
  <c r="BK99" i="9"/>
  <c r="BK98" i="9" s="1"/>
  <c r="J98" i="9" s="1"/>
  <c r="J68" i="9" s="1"/>
  <c r="T99" i="9"/>
  <c r="P281" i="9"/>
  <c r="P280" i="9"/>
  <c r="T106" i="10"/>
  <c r="T105" i="10"/>
  <c r="R115" i="10"/>
  <c r="R114" i="10" s="1"/>
  <c r="T122" i="10"/>
  <c r="T121" i="10" s="1"/>
  <c r="P136" i="10"/>
  <c r="R136" i="10"/>
  <c r="BK97" i="11"/>
  <c r="R131" i="11"/>
  <c r="T141" i="11"/>
  <c r="P170" i="11"/>
  <c r="R176" i="11"/>
  <c r="R175" i="11"/>
  <c r="T176" i="12"/>
  <c r="T270" i="12"/>
  <c r="BK282" i="12"/>
  <c r="J282" i="12" s="1"/>
  <c r="J73" i="12" s="1"/>
  <c r="BK94" i="13"/>
  <c r="J94" i="13" s="1"/>
  <c r="J65" i="13" s="1"/>
  <c r="T99" i="13"/>
  <c r="BK133" i="13"/>
  <c r="J133" i="13" s="1"/>
  <c r="J69" i="13" s="1"/>
  <c r="BK83" i="14"/>
  <c r="J83" i="14" s="1"/>
  <c r="J60" i="14" s="1"/>
  <c r="T83" i="14"/>
  <c r="T82" i="14"/>
  <c r="P99" i="14"/>
  <c r="R85" i="15"/>
  <c r="R84" i="15" s="1"/>
  <c r="BK133" i="15"/>
  <c r="J133" i="15"/>
  <c r="J62" i="15" s="1"/>
  <c r="BK235" i="15"/>
  <c r="J235" i="15"/>
  <c r="J63" i="15" s="1"/>
  <c r="P242" i="15"/>
  <c r="BK88" i="16"/>
  <c r="J88" i="16"/>
  <c r="J61" i="16" s="1"/>
  <c r="T88" i="16"/>
  <c r="R154" i="16"/>
  <c r="T219" i="16"/>
  <c r="BK272" i="16"/>
  <c r="J272" i="16" s="1"/>
  <c r="J65" i="16" s="1"/>
  <c r="R88" i="16"/>
  <c r="BK219" i="16"/>
  <c r="J219" i="16"/>
  <c r="J63" i="16" s="1"/>
  <c r="P154" i="16"/>
  <c r="P219" i="16"/>
  <c r="R272" i="16"/>
  <c r="T272" i="16"/>
  <c r="BK392" i="3"/>
  <c r="J392" i="3"/>
  <c r="J78" i="3" s="1"/>
  <c r="BK171" i="12"/>
  <c r="BK98" i="12" s="1"/>
  <c r="J171" i="12"/>
  <c r="J66" i="12" s="1"/>
  <c r="BK278" i="12"/>
  <c r="J278" i="12" s="1"/>
  <c r="J71" i="12" s="1"/>
  <c r="BK245" i="6"/>
  <c r="J245" i="6" s="1"/>
  <c r="J72" i="6" s="1"/>
  <c r="BK112" i="10"/>
  <c r="J112" i="10"/>
  <c r="J67" i="10" s="1"/>
  <c r="BK138" i="11"/>
  <c r="J138" i="11"/>
  <c r="J67" i="11" s="1"/>
  <c r="BK291" i="9"/>
  <c r="J291" i="9" s="1"/>
  <c r="J73" i="9" s="1"/>
  <c r="BK134" i="3"/>
  <c r="J134" i="3" s="1"/>
  <c r="J66" i="3" s="1"/>
  <c r="BK5047" i="2"/>
  <c r="J5047" i="2"/>
  <c r="J98" i="2" s="1"/>
  <c r="BK157" i="13"/>
  <c r="J157" i="13"/>
  <c r="J70" i="13" s="1"/>
  <c r="BK132" i="7"/>
  <c r="J132" i="7" s="1"/>
  <c r="J70" i="7" s="1"/>
  <c r="BK312" i="8"/>
  <c r="J312" i="8" s="1"/>
  <c r="J74" i="8" s="1"/>
  <c r="BK181" i="11"/>
  <c r="J181" i="11"/>
  <c r="J73" i="11" s="1"/>
  <c r="BK290" i="16"/>
  <c r="J290" i="16"/>
  <c r="J66" i="16" s="1"/>
  <c r="BK264" i="16"/>
  <c r="J264" i="16" s="1"/>
  <c r="J64" i="16" s="1"/>
  <c r="J52" i="16"/>
  <c r="F83" i="16"/>
  <c r="BE115" i="16"/>
  <c r="BE126" i="16"/>
  <c r="E48" i="16"/>
  <c r="BE131" i="16"/>
  <c r="BE136" i="16"/>
  <c r="BE146" i="16"/>
  <c r="BE151" i="16"/>
  <c r="BE155" i="16"/>
  <c r="BE160" i="16"/>
  <c r="BE207" i="16"/>
  <c r="BE215" i="16"/>
  <c r="BE220" i="16"/>
  <c r="BE265" i="16"/>
  <c r="BE228" i="16"/>
  <c r="BE235" i="16"/>
  <c r="BE246" i="16"/>
  <c r="BE258" i="16"/>
  <c r="BE89" i="16"/>
  <c r="BE99" i="16"/>
  <c r="BE187" i="16"/>
  <c r="BE196" i="16"/>
  <c r="BE218" i="16"/>
  <c r="BE194" i="16"/>
  <c r="BE261" i="16"/>
  <c r="BE273" i="16"/>
  <c r="BE285" i="16"/>
  <c r="BE291" i="16"/>
  <c r="BE293" i="16"/>
  <c r="BE302" i="16"/>
  <c r="E48" i="15"/>
  <c r="BE89" i="15"/>
  <c r="BE92" i="15"/>
  <c r="BE95" i="15"/>
  <c r="BE124" i="15"/>
  <c r="BE140" i="15"/>
  <c r="BE171" i="15"/>
  <c r="BE93" i="15"/>
  <c r="BE113" i="15"/>
  <c r="BE150" i="15"/>
  <c r="BE158" i="15"/>
  <c r="BE182" i="15"/>
  <c r="BE186" i="15"/>
  <c r="BE203" i="15"/>
  <c r="BE224" i="15"/>
  <c r="BE240" i="15"/>
  <c r="F55" i="15"/>
  <c r="J78" i="15"/>
  <c r="BE86" i="15"/>
  <c r="BE88" i="15"/>
  <c r="BE91" i="15"/>
  <c r="BE103" i="15"/>
  <c r="BE199" i="15"/>
  <c r="BE204" i="15"/>
  <c r="BE213" i="15"/>
  <c r="BE238" i="15"/>
  <c r="BE245" i="15"/>
  <c r="BE190" i="15"/>
  <c r="BE195" i="15"/>
  <c r="BE236" i="15"/>
  <c r="BE237" i="15"/>
  <c r="BE239" i="15"/>
  <c r="BE87" i="15"/>
  <c r="BE90" i="15"/>
  <c r="BE120" i="15"/>
  <c r="BE134" i="15"/>
  <c r="BE212" i="15"/>
  <c r="BE154" i="15"/>
  <c r="BE241" i="15"/>
  <c r="BE243" i="15"/>
  <c r="BE244" i="15"/>
  <c r="BE246" i="15"/>
  <c r="E48" i="14"/>
  <c r="BE86" i="14"/>
  <c r="BE89" i="14"/>
  <c r="BE90" i="14"/>
  <c r="J52" i="14"/>
  <c r="F79" i="14"/>
  <c r="BE85" i="14"/>
  <c r="BE92" i="14"/>
  <c r="BE95" i="14"/>
  <c r="BE97" i="14"/>
  <c r="BE98" i="14"/>
  <c r="BE100" i="14"/>
  <c r="BE88" i="14"/>
  <c r="BE93" i="14"/>
  <c r="BE94" i="14"/>
  <c r="BE96" i="14"/>
  <c r="BE106" i="14"/>
  <c r="BE104" i="14"/>
  <c r="BE110" i="14"/>
  <c r="BE114" i="14"/>
  <c r="BE84" i="14"/>
  <c r="BE91" i="14"/>
  <c r="BE102" i="14"/>
  <c r="BE108" i="14"/>
  <c r="BE112" i="14"/>
  <c r="BE116" i="14"/>
  <c r="E50" i="13"/>
  <c r="BE107" i="13"/>
  <c r="F89" i="13"/>
  <c r="BE111" i="13"/>
  <c r="BE95" i="13"/>
  <c r="BE106" i="13"/>
  <c r="BE109" i="13"/>
  <c r="BE122" i="13"/>
  <c r="BE127" i="13"/>
  <c r="BE131" i="13"/>
  <c r="BK289" i="12"/>
  <c r="J289" i="12"/>
  <c r="J74" i="12"/>
  <c r="BE100" i="13"/>
  <c r="BE116" i="13"/>
  <c r="BE145" i="13"/>
  <c r="BE149" i="13"/>
  <c r="J56" i="13"/>
  <c r="BE97" i="13"/>
  <c r="BE108" i="13"/>
  <c r="BE114" i="13"/>
  <c r="BE153" i="13"/>
  <c r="BE158" i="13"/>
  <c r="BE105" i="13"/>
  <c r="BE118" i="13"/>
  <c r="BE134" i="13"/>
  <c r="BE141" i="13"/>
  <c r="J97" i="11"/>
  <c r="J65" i="11" s="1"/>
  <c r="J91" i="12"/>
  <c r="F94" i="12"/>
  <c r="BE139" i="12"/>
  <c r="BE177" i="12"/>
  <c r="E85" i="12"/>
  <c r="BE132" i="12"/>
  <c r="BE161" i="12"/>
  <c r="BE167" i="12"/>
  <c r="BE181" i="12"/>
  <c r="BE190" i="12"/>
  <c r="J176" i="11"/>
  <c r="J71" i="11" s="1"/>
  <c r="BE198" i="12"/>
  <c r="BE107" i="12"/>
  <c r="BE111" i="12"/>
  <c r="BE129" i="12"/>
  <c r="BE193" i="12"/>
  <c r="BE210" i="12"/>
  <c r="BE230" i="12"/>
  <c r="BE239" i="12"/>
  <c r="BE244" i="12"/>
  <c r="BE253" i="12"/>
  <c r="BE271" i="12"/>
  <c r="BE275" i="12"/>
  <c r="BE279" i="12"/>
  <c r="BE295" i="12"/>
  <c r="BE248" i="12"/>
  <c r="BE297" i="12"/>
  <c r="BE120" i="12"/>
  <c r="BE137" i="12"/>
  <c r="BE146" i="12"/>
  <c r="BE151" i="12"/>
  <c r="BE165" i="12"/>
  <c r="BE191" i="12"/>
  <c r="BE205" i="12"/>
  <c r="BE214" i="12"/>
  <c r="BE216" i="12"/>
  <c r="BE231" i="12"/>
  <c r="BE233" i="12"/>
  <c r="BE234" i="12"/>
  <c r="BE255" i="12"/>
  <c r="BE169" i="12"/>
  <c r="BE172" i="12"/>
  <c r="BE194" i="12"/>
  <c r="BE218" i="12"/>
  <c r="BE228" i="12"/>
  <c r="BE262" i="12"/>
  <c r="BE266" i="12"/>
  <c r="BE273" i="12"/>
  <c r="BE293" i="12"/>
  <c r="BE296" i="12"/>
  <c r="BE100" i="12"/>
  <c r="BE156" i="12"/>
  <c r="BE163" i="12"/>
  <c r="BE184" i="12"/>
  <c r="BE192" i="12"/>
  <c r="BE202" i="12"/>
  <c r="BE212" i="12"/>
  <c r="BE225" i="12"/>
  <c r="BE246" i="12"/>
  <c r="BE257" i="12"/>
  <c r="BE283" i="12"/>
  <c r="BE287" i="12"/>
  <c r="BE291" i="12"/>
  <c r="F58" i="11"/>
  <c r="E83" i="11"/>
  <c r="J91" i="11"/>
  <c r="BE104" i="11"/>
  <c r="BK105" i="10"/>
  <c r="J105" i="10"/>
  <c r="J65" i="10" s="1"/>
  <c r="BK114" i="10"/>
  <c r="J114" i="10" s="1"/>
  <c r="J68" i="10" s="1"/>
  <c r="J122" i="10"/>
  <c r="J71" i="10"/>
  <c r="J56" i="11"/>
  <c r="BE114" i="11"/>
  <c r="J59" i="11"/>
  <c r="BE121" i="11"/>
  <c r="F59" i="11"/>
  <c r="BE98" i="11"/>
  <c r="BE108" i="11"/>
  <c r="BE112" i="11"/>
  <c r="BE132" i="11"/>
  <c r="BE136" i="11"/>
  <c r="BE142" i="11"/>
  <c r="BE119" i="11"/>
  <c r="BE139" i="11"/>
  <c r="BE144" i="11"/>
  <c r="BE156" i="11"/>
  <c r="BE102" i="11"/>
  <c r="BE110" i="11"/>
  <c r="BE123" i="11"/>
  <c r="BE127" i="11"/>
  <c r="BE146" i="11"/>
  <c r="BE150" i="11"/>
  <c r="BE153" i="11"/>
  <c r="BE171" i="11"/>
  <c r="BE173" i="11"/>
  <c r="BE149" i="11"/>
  <c r="BE158" i="11"/>
  <c r="BE161" i="11"/>
  <c r="BE168" i="11"/>
  <c r="BE159" i="11"/>
  <c r="BE166" i="11"/>
  <c r="BE177" i="11"/>
  <c r="BE147" i="11"/>
  <c r="BE152" i="11"/>
  <c r="BE155" i="11"/>
  <c r="BE162" i="11"/>
  <c r="BE163" i="11"/>
  <c r="BE165" i="11"/>
  <c r="BE179" i="11"/>
  <c r="BE182" i="11"/>
  <c r="J99" i="9"/>
  <c r="J69" i="9" s="1"/>
  <c r="J56" i="10"/>
  <c r="E91" i="10"/>
  <c r="BE107" i="10"/>
  <c r="BE108" i="10"/>
  <c r="BE116" i="10"/>
  <c r="BE117" i="10"/>
  <c r="BE119" i="10"/>
  <c r="BE129" i="10"/>
  <c r="BK280" i="9"/>
  <c r="J280" i="9" s="1"/>
  <c r="J71" i="9" s="1"/>
  <c r="BE127" i="10"/>
  <c r="BE187" i="10"/>
  <c r="BE195" i="10"/>
  <c r="BE196" i="10"/>
  <c r="BE202" i="10"/>
  <c r="BE132" i="10"/>
  <c r="BE137" i="10"/>
  <c r="BE144" i="10"/>
  <c r="BE172" i="10"/>
  <c r="BE176" i="10"/>
  <c r="BE179" i="10"/>
  <c r="BE180" i="10"/>
  <c r="BE188" i="10"/>
  <c r="BE192" i="10"/>
  <c r="BE193" i="10"/>
  <c r="BE208" i="10"/>
  <c r="BE177" i="10"/>
  <c r="BE178" i="10"/>
  <c r="BE182" i="10"/>
  <c r="BE203" i="10"/>
  <c r="BE206" i="10"/>
  <c r="BE128" i="10"/>
  <c r="BE131" i="10"/>
  <c r="BE175" i="10"/>
  <c r="BE183" i="10"/>
  <c r="BE201" i="10"/>
  <c r="BE205" i="10"/>
  <c r="F59" i="10"/>
  <c r="J100" i="10"/>
  <c r="BE118" i="10"/>
  <c r="BE120" i="10"/>
  <c r="BE125" i="10"/>
  <c r="BE130" i="10"/>
  <c r="BE135" i="10"/>
  <c r="BE138" i="10"/>
  <c r="BE139" i="10"/>
  <c r="BE140" i="10"/>
  <c r="BE170" i="10"/>
  <c r="BE184" i="10"/>
  <c r="BE190" i="10"/>
  <c r="BE207" i="10"/>
  <c r="BE113" i="10"/>
  <c r="BE123" i="10"/>
  <c r="BE124" i="10"/>
  <c r="BE126" i="10"/>
  <c r="BE134" i="10"/>
  <c r="BE141" i="10"/>
  <c r="BE173" i="10"/>
  <c r="BE174" i="10"/>
  <c r="BE185" i="10"/>
  <c r="BE186" i="10"/>
  <c r="BE189" i="10"/>
  <c r="BE191" i="10"/>
  <c r="BE199" i="10"/>
  <c r="BE200" i="10"/>
  <c r="F94" i="9"/>
  <c r="BE114" i="9"/>
  <c r="BE119" i="9"/>
  <c r="BE121" i="9"/>
  <c r="BE122" i="9"/>
  <c r="BE125" i="9"/>
  <c r="BE176" i="9"/>
  <c r="J60" i="9"/>
  <c r="BE128" i="9"/>
  <c r="BE106" i="9"/>
  <c r="BE124" i="9"/>
  <c r="BE152" i="9"/>
  <c r="BE161" i="9"/>
  <c r="BE147" i="9"/>
  <c r="BE155" i="9"/>
  <c r="BE181" i="9"/>
  <c r="BE184" i="9"/>
  <c r="BE185" i="9"/>
  <c r="BE191" i="9"/>
  <c r="BE196" i="9"/>
  <c r="BE173" i="9"/>
  <c r="BE187" i="9"/>
  <c r="BE194" i="9"/>
  <c r="BE198" i="9"/>
  <c r="BE108" i="9"/>
  <c r="BE115" i="9"/>
  <c r="BE117" i="9"/>
  <c r="BE127" i="9"/>
  <c r="BE131" i="9"/>
  <c r="BE135" i="9"/>
  <c r="BE141" i="9"/>
  <c r="BE156" i="9"/>
  <c r="BE158" i="9"/>
  <c r="BE206" i="9"/>
  <c r="BE217" i="9"/>
  <c r="BK280" i="8"/>
  <c r="J280" i="8"/>
  <c r="J72" i="8"/>
  <c r="BE137" i="9"/>
  <c r="BE146" i="9"/>
  <c r="BE188" i="9"/>
  <c r="BE111" i="9"/>
  <c r="BE112" i="9"/>
  <c r="BE138" i="9"/>
  <c r="BE140" i="9"/>
  <c r="BE149" i="9"/>
  <c r="BE159" i="9"/>
  <c r="BE165" i="9"/>
  <c r="BE171" i="9"/>
  <c r="BE177" i="9"/>
  <c r="BE178" i="9"/>
  <c r="BE179" i="9"/>
  <c r="BE205" i="9"/>
  <c r="BE224" i="9"/>
  <c r="BE211" i="9"/>
  <c r="BE215" i="9"/>
  <c r="BE218" i="9"/>
  <c r="BE226" i="9"/>
  <c r="BE229" i="9"/>
  <c r="BE233" i="9"/>
  <c r="BE243" i="9"/>
  <c r="BE203" i="9"/>
  <c r="BE214" i="9"/>
  <c r="BE231" i="9"/>
  <c r="BE236" i="9"/>
  <c r="BE253" i="9"/>
  <c r="BE259" i="9"/>
  <c r="BE272" i="9"/>
  <c r="BE290" i="9"/>
  <c r="BE100" i="9"/>
  <c r="BE133" i="9"/>
  <c r="BE134" i="9"/>
  <c r="BE143" i="9"/>
  <c r="BE144" i="9"/>
  <c r="BE163" i="9"/>
  <c r="BE167" i="9"/>
  <c r="BE172" i="9"/>
  <c r="BE175" i="9"/>
  <c r="BE193" i="9"/>
  <c r="BE200" i="9"/>
  <c r="BE202" i="9"/>
  <c r="BE208" i="9"/>
  <c r="BE209" i="9"/>
  <c r="BE235" i="9"/>
  <c r="BE238" i="9"/>
  <c r="BE248" i="9"/>
  <c r="BE264" i="9"/>
  <c r="BE267" i="9"/>
  <c r="BE276" i="9"/>
  <c r="BE284" i="9"/>
  <c r="BE292" i="9"/>
  <c r="E83" i="9"/>
  <c r="BE102" i="9"/>
  <c r="BE105" i="9"/>
  <c r="BE228" i="9"/>
  <c r="BE244" i="9"/>
  <c r="BE247" i="9"/>
  <c r="BE266" i="9"/>
  <c r="BE286" i="9"/>
  <c r="BE103" i="9"/>
  <c r="BE109" i="9"/>
  <c r="BE130" i="9"/>
  <c r="BE150" i="9"/>
  <c r="BE153" i="9"/>
  <c r="BE169" i="9"/>
  <c r="BE182" i="9"/>
  <c r="BE190" i="9"/>
  <c r="BE199" i="9"/>
  <c r="BE212" i="9"/>
  <c r="BE220" i="9"/>
  <c r="BE221" i="9"/>
  <c r="BE223" i="9"/>
  <c r="BE227" i="9"/>
  <c r="BE240" i="9"/>
  <c r="BE242" i="9"/>
  <c r="BE245" i="9"/>
  <c r="BE250" i="9"/>
  <c r="BE251" i="9"/>
  <c r="BE252" i="9"/>
  <c r="BE255" i="9"/>
  <c r="BE256" i="9"/>
  <c r="BE260" i="9"/>
  <c r="BE274" i="9"/>
  <c r="BE278" i="9"/>
  <c r="BE288" i="9"/>
  <c r="BE258" i="9"/>
  <c r="BE261" i="9"/>
  <c r="BE263" i="9"/>
  <c r="BE269" i="9"/>
  <c r="BE282" i="9"/>
  <c r="J92" i="8"/>
  <c r="BE144" i="8"/>
  <c r="BE147" i="8"/>
  <c r="BE154" i="8"/>
  <c r="BE123" i="8"/>
  <c r="BE128" i="8"/>
  <c r="BE138" i="8"/>
  <c r="BE140" i="8"/>
  <c r="BE151" i="8"/>
  <c r="BE156" i="8"/>
  <c r="BE157" i="8"/>
  <c r="BE169" i="8"/>
  <c r="BE168" i="8"/>
  <c r="BE171" i="8"/>
  <c r="BE176" i="8"/>
  <c r="E52" i="8"/>
  <c r="F63" i="8"/>
  <c r="BE101" i="8"/>
  <c r="BE108" i="8"/>
  <c r="BE175" i="8"/>
  <c r="BE178" i="8"/>
  <c r="BE177" i="8"/>
  <c r="BE184" i="8"/>
  <c r="BE189" i="8"/>
  <c r="BE111" i="8"/>
  <c r="BE117" i="8"/>
  <c r="BE143" i="8"/>
  <c r="BE160" i="8"/>
  <c r="BE172" i="8"/>
  <c r="BE183" i="8"/>
  <c r="BE195" i="8"/>
  <c r="BE205" i="8"/>
  <c r="BE114" i="8"/>
  <c r="BE119" i="8"/>
  <c r="BE132" i="8"/>
  <c r="BE141" i="8"/>
  <c r="BE146" i="8"/>
  <c r="BE149" i="8"/>
  <c r="BE150" i="8"/>
  <c r="BE163" i="8"/>
  <c r="BE187" i="8"/>
  <c r="BE193" i="8"/>
  <c r="BE198" i="8"/>
  <c r="BE202" i="8"/>
  <c r="BE207" i="8"/>
  <c r="BE213" i="8"/>
  <c r="BE225" i="8"/>
  <c r="BE196" i="8"/>
  <c r="BE197" i="8"/>
  <c r="BE200" i="8"/>
  <c r="BE208" i="8"/>
  <c r="BE220" i="8"/>
  <c r="BE222" i="8"/>
  <c r="BE227" i="8"/>
  <c r="BE233" i="8"/>
  <c r="BE242" i="8"/>
  <c r="BE243" i="8"/>
  <c r="BE244" i="8"/>
  <c r="BE246" i="8"/>
  <c r="BE247" i="8"/>
  <c r="BE248" i="8"/>
  <c r="BE250" i="8"/>
  <c r="BE251" i="8"/>
  <c r="BE255" i="8"/>
  <c r="BE239" i="8"/>
  <c r="BE267" i="8"/>
  <c r="BE116" i="8"/>
  <c r="BE120" i="8"/>
  <c r="BE122" i="8"/>
  <c r="BE126" i="8"/>
  <c r="BE135" i="8"/>
  <c r="BE206" i="8"/>
  <c r="BE211" i="8"/>
  <c r="BE212" i="8"/>
  <c r="BE214" i="8"/>
  <c r="BE219" i="8"/>
  <c r="BE230" i="8"/>
  <c r="BE234" i="8"/>
  <c r="BE238" i="8"/>
  <c r="BE249" i="8"/>
  <c r="BE253" i="8"/>
  <c r="BE260" i="8"/>
  <c r="BE263" i="8"/>
  <c r="BE270" i="8"/>
  <c r="BE125" i="8"/>
  <c r="BE274" i="8"/>
  <c r="BE282" i="8"/>
  <c r="BE284" i="8"/>
  <c r="BE296" i="8"/>
  <c r="BE276" i="8"/>
  <c r="BE288" i="8"/>
  <c r="BE292" i="8"/>
  <c r="BE294" i="8"/>
  <c r="BE302" i="8"/>
  <c r="BE159" i="8"/>
  <c r="BE166" i="8"/>
  <c r="BE173" i="8"/>
  <c r="BE186" i="8"/>
  <c r="BE201" i="8"/>
  <c r="BE231" i="8"/>
  <c r="BE240" i="8"/>
  <c r="BK95" i="7"/>
  <c r="J95" i="7" s="1"/>
  <c r="J68" i="7" s="1"/>
  <c r="BE103" i="8"/>
  <c r="BE162" i="8"/>
  <c r="BE165" i="8"/>
  <c r="BE181" i="8"/>
  <c r="BE203" i="8"/>
  <c r="BE210" i="8"/>
  <c r="BE223" i="8"/>
  <c r="BE226" i="8"/>
  <c r="BE236" i="8"/>
  <c r="BE237" i="8"/>
  <c r="BE241" i="8"/>
  <c r="BE252" i="8"/>
  <c r="BE262" i="8"/>
  <c r="BE264" i="8"/>
  <c r="BE266" i="8"/>
  <c r="BE272" i="8"/>
  <c r="BE290" i="8"/>
  <c r="BE300" i="8"/>
  <c r="BE304" i="8"/>
  <c r="BE308" i="8"/>
  <c r="BE310" i="8"/>
  <c r="BE313" i="8"/>
  <c r="BE105" i="8"/>
  <c r="BE110" i="8"/>
  <c r="BE216" i="8"/>
  <c r="BE217" i="8"/>
  <c r="BE229" i="8"/>
  <c r="BE258" i="8"/>
  <c r="BE261" i="8"/>
  <c r="BE269" i="8"/>
  <c r="BE286" i="8"/>
  <c r="BE298" i="8"/>
  <c r="BE107" i="8"/>
  <c r="BE113" i="8"/>
  <c r="BE129" i="8"/>
  <c r="BE131" i="8"/>
  <c r="BE134" i="8"/>
  <c r="BE137" i="8"/>
  <c r="BE153" i="8"/>
  <c r="BE180" i="8"/>
  <c r="BE190" i="8"/>
  <c r="BE192" i="8"/>
  <c r="BE278" i="8"/>
  <c r="BE306" i="8"/>
  <c r="BK97" i="6"/>
  <c r="J97" i="6"/>
  <c r="J68" i="6" s="1"/>
  <c r="J60" i="7"/>
  <c r="E80" i="7"/>
  <c r="BE99" i="7"/>
  <c r="BE103" i="7"/>
  <c r="BE106" i="7"/>
  <c r="BE107" i="7"/>
  <c r="BE109" i="7"/>
  <c r="BE112" i="7"/>
  <c r="BE115" i="7"/>
  <c r="BE127" i="7"/>
  <c r="BE130" i="7"/>
  <c r="BE110" i="7"/>
  <c r="BE116" i="7"/>
  <c r="BE117" i="7"/>
  <c r="BE125" i="7"/>
  <c r="BE97" i="7"/>
  <c r="BE118" i="7"/>
  <c r="BE121" i="7"/>
  <c r="BE126" i="7"/>
  <c r="BE133" i="7"/>
  <c r="F63" i="7"/>
  <c r="BE100" i="7"/>
  <c r="BE101" i="7"/>
  <c r="BE104" i="7"/>
  <c r="BE111" i="7"/>
  <c r="BE113" i="7"/>
  <c r="BE119" i="7"/>
  <c r="BE122" i="7"/>
  <c r="BE123" i="7"/>
  <c r="BE129" i="7"/>
  <c r="J166" i="5"/>
  <c r="J67" i="5" s="1"/>
  <c r="F93" i="6"/>
  <c r="BE101" i="6"/>
  <c r="BE113" i="6"/>
  <c r="BE107" i="6"/>
  <c r="BE125" i="6"/>
  <c r="BE99" i="6"/>
  <c r="BE104" i="6"/>
  <c r="BE110" i="6"/>
  <c r="BE116" i="6"/>
  <c r="BE114" i="6"/>
  <c r="BE135" i="6"/>
  <c r="E82" i="6"/>
  <c r="BE105" i="6"/>
  <c r="BE108" i="6"/>
  <c r="BE111" i="6"/>
  <c r="BE117" i="6"/>
  <c r="BE122" i="6"/>
  <c r="BE123" i="6"/>
  <c r="BE126" i="6"/>
  <c r="BE127" i="6"/>
  <c r="BE130" i="6"/>
  <c r="BE133" i="6"/>
  <c r="BE138" i="6"/>
  <c r="BE139" i="6"/>
  <c r="BE159" i="6"/>
  <c r="BE129" i="6"/>
  <c r="BE132" i="6"/>
  <c r="BE136" i="6"/>
  <c r="BE179" i="6"/>
  <c r="BE187" i="6"/>
  <c r="BE190" i="6"/>
  <c r="J90" i="6"/>
  <c r="BE184" i="6"/>
  <c r="BE212" i="6"/>
  <c r="BE199" i="6"/>
  <c r="BE211" i="6"/>
  <c r="BE223" i="6"/>
  <c r="BE238" i="6"/>
  <c r="BE119" i="6"/>
  <c r="BE120" i="6"/>
  <c r="BE185" i="6"/>
  <c r="BE188" i="6"/>
  <c r="BE193" i="6"/>
  <c r="BE217" i="6"/>
  <c r="BE237" i="6"/>
  <c r="BE191" i="6"/>
  <c r="BE227" i="6"/>
  <c r="BE196" i="6"/>
  <c r="BE197" i="6"/>
  <c r="BE203" i="6"/>
  <c r="BE206" i="6"/>
  <c r="BE214" i="6"/>
  <c r="BE218" i="6"/>
  <c r="BE229" i="6"/>
  <c r="BE234" i="6"/>
  <c r="BE235" i="6"/>
  <c r="BE240" i="6"/>
  <c r="BE242" i="6"/>
  <c r="BE209" i="6"/>
  <c r="BE220" i="6"/>
  <c r="BE226" i="6"/>
  <c r="BE232" i="6"/>
  <c r="BE244" i="6"/>
  <c r="BE246" i="6"/>
  <c r="BE102" i="6"/>
  <c r="BE182" i="6"/>
  <c r="BE205" i="6"/>
  <c r="BE215" i="6"/>
  <c r="BE221" i="6"/>
  <c r="BE141" i="6"/>
  <c r="BE161" i="6"/>
  <c r="BE181" i="6"/>
  <c r="BE194" i="6"/>
  <c r="BE200" i="6"/>
  <c r="BE202" i="6"/>
  <c r="BE208" i="6"/>
  <c r="BE224" i="6"/>
  <c r="J88" i="5"/>
  <c r="BE106" i="5"/>
  <c r="J85" i="5"/>
  <c r="BE102" i="5"/>
  <c r="BE104" i="5"/>
  <c r="BK88" i="4"/>
  <c r="J88" i="4" s="1"/>
  <c r="J32" i="4" s="1"/>
  <c r="BE95" i="5"/>
  <c r="BE113" i="5"/>
  <c r="BE115" i="5"/>
  <c r="BE117" i="5"/>
  <c r="BE120" i="5"/>
  <c r="BE125" i="5"/>
  <c r="BE121" i="5"/>
  <c r="BE132" i="5"/>
  <c r="BE146" i="5"/>
  <c r="BE150" i="5"/>
  <c r="E50" i="5"/>
  <c r="BE99" i="5"/>
  <c r="BE108" i="5"/>
  <c r="BE109" i="5"/>
  <c r="BE111" i="5"/>
  <c r="BE112" i="5"/>
  <c r="BE123" i="5"/>
  <c r="BE126" i="5"/>
  <c r="BE127" i="5"/>
  <c r="BE131" i="5"/>
  <c r="BE134" i="5"/>
  <c r="BE138" i="5"/>
  <c r="BE143" i="5"/>
  <c r="BE152" i="5"/>
  <c r="BE98" i="5"/>
  <c r="BE135" i="5"/>
  <c r="BE137" i="5"/>
  <c r="BE158" i="5"/>
  <c r="F88" i="5"/>
  <c r="BE107" i="5"/>
  <c r="BE118" i="5"/>
  <c r="BE124" i="5"/>
  <c r="BE133" i="5"/>
  <c r="BE148" i="5"/>
  <c r="BE151" i="5"/>
  <c r="BE97" i="5"/>
  <c r="BE114" i="5"/>
  <c r="BE119" i="5"/>
  <c r="BE129" i="5"/>
  <c r="BE147" i="5"/>
  <c r="BE154" i="5"/>
  <c r="BE157" i="5"/>
  <c r="BE181" i="5"/>
  <c r="BE187" i="5"/>
  <c r="BE192" i="5"/>
  <c r="BE103" i="5"/>
  <c r="BE105" i="5"/>
  <c r="BE185" i="5"/>
  <c r="BE189" i="5"/>
  <c r="BE199" i="5"/>
  <c r="BE202" i="5"/>
  <c r="BE205" i="5"/>
  <c r="BE169" i="5"/>
  <c r="BE174" i="5"/>
  <c r="BE180" i="5"/>
  <c r="BE196" i="5"/>
  <c r="BE200" i="5"/>
  <c r="BE96" i="5"/>
  <c r="BE110" i="5"/>
  <c r="BE116" i="5"/>
  <c r="BE128" i="5"/>
  <c r="BE139" i="5"/>
  <c r="BE140" i="5"/>
  <c r="BE141" i="5"/>
  <c r="BE144" i="5"/>
  <c r="BE145" i="5"/>
  <c r="BE153" i="5"/>
  <c r="BE156" i="5"/>
  <c r="BE159" i="5"/>
  <c r="BE160" i="5"/>
  <c r="BE163" i="5"/>
  <c r="BE167" i="5"/>
  <c r="BE168" i="5"/>
  <c r="BE186" i="5"/>
  <c r="BE195" i="5"/>
  <c r="BE201" i="5"/>
  <c r="BE204" i="5"/>
  <c r="BE93" i="5"/>
  <c r="BE94" i="5"/>
  <c r="BE100" i="5"/>
  <c r="BE101" i="5"/>
  <c r="BE149" i="5"/>
  <c r="BE155" i="5"/>
  <c r="BE161" i="5"/>
  <c r="BE162" i="5"/>
  <c r="BE170" i="5"/>
  <c r="BE171" i="5"/>
  <c r="BE175" i="5"/>
  <c r="BE176" i="5"/>
  <c r="BE182" i="5"/>
  <c r="BE183" i="5"/>
  <c r="BE184" i="5"/>
  <c r="BE191" i="5"/>
  <c r="BE194" i="5"/>
  <c r="BE122" i="5"/>
  <c r="BE130" i="5"/>
  <c r="BE136" i="5"/>
  <c r="BE164" i="5"/>
  <c r="BE172" i="5"/>
  <c r="BE173" i="5"/>
  <c r="BE177" i="5"/>
  <c r="BE178" i="5"/>
  <c r="BE188" i="5"/>
  <c r="BE190" i="5"/>
  <c r="BE193" i="5"/>
  <c r="BE198" i="5"/>
  <c r="BE203" i="5"/>
  <c r="BK101" i="3"/>
  <c r="J228" i="3"/>
  <c r="J73" i="3" s="1"/>
  <c r="J59" i="4"/>
  <c r="BE112" i="4"/>
  <c r="BE197" i="4"/>
  <c r="BE203" i="4"/>
  <c r="J82" i="4"/>
  <c r="BE91" i="4"/>
  <c r="BE97" i="4"/>
  <c r="BE101" i="4"/>
  <c r="BE109" i="4"/>
  <c r="BE118" i="4"/>
  <c r="BE123" i="4"/>
  <c r="BE130" i="4"/>
  <c r="BE132" i="4"/>
  <c r="BE133" i="4"/>
  <c r="BE135" i="4"/>
  <c r="BE147" i="4"/>
  <c r="BE151" i="4"/>
  <c r="BE153" i="4"/>
  <c r="BE154" i="4"/>
  <c r="BE160" i="4"/>
  <c r="BE162" i="4"/>
  <c r="BE165" i="4"/>
  <c r="BE169" i="4"/>
  <c r="BE172" i="4"/>
  <c r="BE178" i="4"/>
  <c r="BE183" i="4"/>
  <c r="BE186" i="4"/>
  <c r="BE187" i="4"/>
  <c r="BE190" i="4"/>
  <c r="BE106" i="4"/>
  <c r="BE114" i="4"/>
  <c r="BE115" i="4"/>
  <c r="BE129" i="4"/>
  <c r="BE138" i="4"/>
  <c r="BE139" i="4"/>
  <c r="BE171" i="4"/>
  <c r="BE175" i="4"/>
  <c r="BE177" i="4"/>
  <c r="BE181" i="4"/>
  <c r="BE189" i="4"/>
  <c r="BE191" i="4"/>
  <c r="BE196" i="4"/>
  <c r="BE200" i="4"/>
  <c r="BE207" i="4"/>
  <c r="E50" i="4"/>
  <c r="BE108" i="4"/>
  <c r="BE144" i="4"/>
  <c r="BE156" i="4"/>
  <c r="BE194" i="4"/>
  <c r="BE199" i="4"/>
  <c r="F59" i="4"/>
  <c r="BE93" i="4"/>
  <c r="BE105" i="4"/>
  <c r="BE111" i="4"/>
  <c r="BE120" i="4"/>
  <c r="BE145" i="4"/>
  <c r="BE150" i="4"/>
  <c r="BE159" i="4"/>
  <c r="BE163" i="4"/>
  <c r="BE166" i="4"/>
  <c r="BE168" i="4"/>
  <c r="BE180" i="4"/>
  <c r="BE208" i="4"/>
  <c r="BE209" i="4"/>
  <c r="BE90" i="4"/>
  <c r="BE117" i="4"/>
  <c r="BE121" i="4"/>
  <c r="BE124" i="4"/>
  <c r="BE126" i="4"/>
  <c r="BE127" i="4"/>
  <c r="BE134" i="4"/>
  <c r="BE137" i="4"/>
  <c r="BE141" i="4"/>
  <c r="BE142" i="4"/>
  <c r="BE148" i="4"/>
  <c r="BE157" i="4"/>
  <c r="BE174" i="4"/>
  <c r="BE184" i="4"/>
  <c r="BE193" i="4"/>
  <c r="BK1557" i="2"/>
  <c r="J1557" i="2"/>
  <c r="J70" i="2" s="1"/>
  <c r="J2471" i="2"/>
  <c r="J75" i="2" s="1"/>
  <c r="BK3888" i="2"/>
  <c r="J3888" i="2" s="1"/>
  <c r="J88" i="2" s="1"/>
  <c r="J58" i="3"/>
  <c r="J59" i="3"/>
  <c r="J94" i="3"/>
  <c r="BE108" i="3"/>
  <c r="BE122" i="3"/>
  <c r="BE126" i="3"/>
  <c r="BE130" i="3"/>
  <c r="E50" i="3"/>
  <c r="BE113" i="3"/>
  <c r="BE115" i="3"/>
  <c r="BE124" i="3"/>
  <c r="BE154" i="3"/>
  <c r="BE156" i="3"/>
  <c r="BE160" i="3"/>
  <c r="BE169" i="3"/>
  <c r="BE181" i="3"/>
  <c r="BE138" i="3"/>
  <c r="BE139" i="3"/>
  <c r="BE141" i="3"/>
  <c r="BE147" i="3"/>
  <c r="BE151" i="3"/>
  <c r="BE162" i="3"/>
  <c r="BE173" i="3"/>
  <c r="BE177" i="3"/>
  <c r="BE197" i="3"/>
  <c r="BE135" i="3"/>
  <c r="BE166" i="3"/>
  <c r="BE168" i="3"/>
  <c r="BE175" i="3"/>
  <c r="BE179" i="3"/>
  <c r="BE186" i="3"/>
  <c r="F59" i="3"/>
  <c r="BE237" i="3"/>
  <c r="BE239" i="3"/>
  <c r="BE253" i="3"/>
  <c r="BE263" i="3"/>
  <c r="BE268" i="3"/>
  <c r="BE270" i="3"/>
  <c r="BE271" i="3"/>
  <c r="BE278" i="3"/>
  <c r="BE284" i="3"/>
  <c r="BE286" i="3"/>
  <c r="BE290" i="3"/>
  <c r="BE294" i="3"/>
  <c r="BE298" i="3"/>
  <c r="BE311" i="3"/>
  <c r="BE315" i="3"/>
  <c r="BE319" i="3"/>
  <c r="BE327" i="3"/>
  <c r="BE335" i="3"/>
  <c r="BE338" i="3"/>
  <c r="BE342" i="3"/>
  <c r="BE344" i="3"/>
  <c r="BE358" i="3"/>
  <c r="BE361" i="3"/>
  <c r="BE365" i="3"/>
  <c r="BE366" i="3"/>
  <c r="BE369" i="3"/>
  <c r="BE379" i="3"/>
  <c r="BE387" i="3"/>
  <c r="BE191" i="3"/>
  <c r="BE195" i="3"/>
  <c r="BE205" i="3"/>
  <c r="BE209" i="3"/>
  <c r="BE212" i="3"/>
  <c r="BE218" i="3"/>
  <c r="BE226" i="3"/>
  <c r="BE229" i="3"/>
  <c r="BE231" i="3"/>
  <c r="BE241" i="3"/>
  <c r="BE245" i="3"/>
  <c r="BE251" i="3"/>
  <c r="BE254" i="3"/>
  <c r="BE257" i="3"/>
  <c r="BE264" i="3"/>
  <c r="BE266" i="3"/>
  <c r="BE273" i="3"/>
  <c r="BE288" i="3"/>
  <c r="BE302" i="3"/>
  <c r="BE308" i="3"/>
  <c r="BE321" i="3"/>
  <c r="BE325" i="3"/>
  <c r="BE336" i="3"/>
  <c r="BE337" i="3"/>
  <c r="BE352" i="3"/>
  <c r="BE356" i="3"/>
  <c r="BE373" i="3"/>
  <c r="BE381" i="3"/>
  <c r="F58" i="3"/>
  <c r="BE103" i="3"/>
  <c r="BE111" i="3"/>
  <c r="BE157" i="3"/>
  <c r="BE159" i="3"/>
  <c r="BE164" i="3"/>
  <c r="BE172" i="3"/>
  <c r="BE185" i="3"/>
  <c r="BE201" i="3"/>
  <c r="BE207" i="3"/>
  <c r="BE220" i="3"/>
  <c r="BE221" i="3"/>
  <c r="BE224" i="3"/>
  <c r="BE243" i="3"/>
  <c r="BE265" i="3"/>
  <c r="BE275" i="3"/>
  <c r="BE280" i="3"/>
  <c r="BE282" i="3"/>
  <c r="BE296" i="3"/>
  <c r="BE304" i="3"/>
  <c r="BE332" i="3"/>
  <c r="BE350" i="3"/>
  <c r="BE354" i="3"/>
  <c r="BE360" i="3"/>
  <c r="BE363" i="3"/>
  <c r="BE375" i="3"/>
  <c r="BE382" i="3"/>
  <c r="BE117" i="3"/>
  <c r="BE153" i="3"/>
  <c r="BE163" i="3"/>
  <c r="BE165" i="3"/>
  <c r="BE170" i="3"/>
  <c r="BE183" i="3"/>
  <c r="BE192" i="3"/>
  <c r="BE194" i="3"/>
  <c r="BE198" i="3"/>
  <c r="BE214" i="3"/>
  <c r="BE222" i="3"/>
  <c r="BE223" i="3"/>
  <c r="BE225" i="3"/>
  <c r="BE233" i="3"/>
  <c r="BE235" i="3"/>
  <c r="BE247" i="3"/>
  <c r="BE249" i="3"/>
  <c r="BE259" i="3"/>
  <c r="BE261" i="3"/>
  <c r="BE292" i="3"/>
  <c r="BE300" i="3"/>
  <c r="BE306" i="3"/>
  <c r="BE310" i="3"/>
  <c r="BE313" i="3"/>
  <c r="BE316" i="3"/>
  <c r="BE317" i="3"/>
  <c r="BE323" i="3"/>
  <c r="BE330" i="3"/>
  <c r="BE333" i="3"/>
  <c r="BE334" i="3"/>
  <c r="BE339" i="3"/>
  <c r="BE346" i="3"/>
  <c r="BE348" i="3"/>
  <c r="BE368" i="3"/>
  <c r="BE371" i="3"/>
  <c r="BE377" i="3"/>
  <c r="BE385" i="3"/>
  <c r="BE388" i="3"/>
  <c r="BE390" i="3"/>
  <c r="BE393" i="3"/>
  <c r="BE257" i="2"/>
  <c r="BE309" i="2"/>
  <c r="BE316" i="2"/>
  <c r="BE389" i="2"/>
  <c r="BE449" i="2"/>
  <c r="BE480" i="2"/>
  <c r="BE500" i="2"/>
  <c r="BE552" i="2"/>
  <c r="BE554" i="2"/>
  <c r="BE616" i="2"/>
  <c r="BE628" i="2"/>
  <c r="BE735" i="2"/>
  <c r="BE912" i="2"/>
  <c r="BE992" i="2"/>
  <c r="BE1010" i="2"/>
  <c r="BE1119" i="2"/>
  <c r="BE1193" i="2"/>
  <c r="BE1206" i="2"/>
  <c r="BE1287" i="2"/>
  <c r="BE1531" i="2"/>
  <c r="BE1609" i="2"/>
  <c r="BE1634" i="2"/>
  <c r="BE1795" i="2"/>
  <c r="BE2545" i="2"/>
  <c r="BE2554" i="2"/>
  <c r="BE2556" i="2"/>
  <c r="BE2563" i="2"/>
  <c r="BE2574" i="2"/>
  <c r="BE2683" i="2"/>
  <c r="BE2737" i="2"/>
  <c r="BE2957" i="2"/>
  <c r="BE3051" i="2"/>
  <c r="BE3100" i="2"/>
  <c r="BE3237" i="2"/>
  <c r="BE3278" i="2"/>
  <c r="BE3405" i="2"/>
  <c r="BE3436" i="2"/>
  <c r="BE3578" i="2"/>
  <c r="BE3720" i="2"/>
  <c r="BE3844" i="2"/>
  <c r="BE3850" i="2"/>
  <c r="BE4099" i="2"/>
  <c r="BE4164" i="2"/>
  <c r="BE4171" i="2"/>
  <c r="BE4185" i="2"/>
  <c r="BE4306" i="2"/>
  <c r="BE4344" i="2"/>
  <c r="BE4365" i="2"/>
  <c r="BE4373" i="2"/>
  <c r="BE4562" i="2"/>
  <c r="BE667" i="2"/>
  <c r="BE709" i="2"/>
  <c r="BE714" i="2"/>
  <c r="BE756" i="2"/>
  <c r="BE905" i="2"/>
  <c r="BE925" i="2"/>
  <c r="BE935" i="2"/>
  <c r="BE1167" i="2"/>
  <c r="BE1180" i="2"/>
  <c r="BE1218" i="2"/>
  <c r="BE1271" i="2"/>
  <c r="BE1273" i="2"/>
  <c r="BE1388" i="2"/>
  <c r="BE1925" i="2"/>
  <c r="BE2026" i="2"/>
  <c r="BE2034" i="2"/>
  <c r="BE2407" i="2"/>
  <c r="BE2472" i="2"/>
  <c r="BE2543" i="2"/>
  <c r="BE2552" i="2"/>
  <c r="BE2558" i="2"/>
  <c r="BE2627" i="2"/>
  <c r="BE2634" i="2"/>
  <c r="BE2648" i="2"/>
  <c r="BE2707" i="2"/>
  <c r="BE2713" i="2"/>
  <c r="BE2719" i="2"/>
  <c r="BE4339" i="2"/>
  <c r="BE5048" i="2"/>
  <c r="BE186" i="2"/>
  <c r="BE207" i="2"/>
  <c r="BE324" i="2"/>
  <c r="BE369" i="2"/>
  <c r="BE421" i="2"/>
  <c r="BE424" i="2"/>
  <c r="BE487" i="2"/>
  <c r="BE540" i="2"/>
  <c r="BE640" i="2"/>
  <c r="BE673" i="2"/>
  <c r="BE690" i="2"/>
  <c r="BE694" i="2"/>
  <c r="BE768" i="2"/>
  <c r="BE777" i="2"/>
  <c r="BE827" i="2"/>
  <c r="BE907" i="2"/>
  <c r="BE917" i="2"/>
  <c r="BE1222" i="2"/>
  <c r="BE1249" i="2"/>
  <c r="BE1260" i="2"/>
  <c r="BE1329" i="2"/>
  <c r="BE1386" i="2"/>
  <c r="BE1406" i="2"/>
  <c r="BE1455" i="2"/>
  <c r="BE1474" i="2"/>
  <c r="BE1549" i="2"/>
  <c r="BE1588" i="2"/>
  <c r="BE1651" i="2"/>
  <c r="BE1760" i="2"/>
  <c r="BE1958" i="2"/>
  <c r="BE2024" i="2"/>
  <c r="BE2218" i="2"/>
  <c r="BE2254" i="2"/>
  <c r="BE2329" i="2"/>
  <c r="BE2410" i="2"/>
  <c r="BE2490" i="2"/>
  <c r="BE2547" i="2"/>
  <c r="BE2743" i="2"/>
  <c r="BE2749" i="2"/>
  <c r="BE2763" i="2"/>
  <c r="BE2770" i="2"/>
  <c r="BE2822" i="2"/>
  <c r="BE2831" i="2"/>
  <c r="BE2840" i="2"/>
  <c r="BE2854" i="2"/>
  <c r="BE4363" i="2"/>
  <c r="BE4401" i="2"/>
  <c r="BE4581" i="2"/>
  <c r="BE4686" i="2"/>
  <c r="BE4707" i="2"/>
  <c r="BE4776" i="2"/>
  <c r="BE4962" i="2"/>
  <c r="E108" i="2"/>
  <c r="BE306" i="2"/>
  <c r="BE313" i="2"/>
  <c r="BE344" i="2"/>
  <c r="BE379" i="2"/>
  <c r="BE384" i="2"/>
  <c r="BE403" i="2"/>
  <c r="BE415" i="2"/>
  <c r="BE467" i="2"/>
  <c r="BE643" i="2"/>
  <c r="BE742" i="2"/>
  <c r="BE763" i="2"/>
  <c r="BE799" i="2"/>
  <c r="BE807" i="2"/>
  <c r="BE870" i="2"/>
  <c r="BE975" i="2"/>
  <c r="BE983" i="2"/>
  <c r="BE1128" i="2"/>
  <c r="BE1141" i="2"/>
  <c r="BE1209" i="2"/>
  <c r="BE1313" i="2"/>
  <c r="BE1360" i="2"/>
  <c r="BE1686" i="2"/>
  <c r="BE1870" i="2"/>
  <c r="BE2234" i="2"/>
  <c r="BE2369" i="2"/>
  <c r="BE2429" i="2"/>
  <c r="BE2488" i="2"/>
  <c r="BE2506" i="2"/>
  <c r="BE2590" i="2"/>
  <c r="BE2592" i="2"/>
  <c r="BE2812" i="2"/>
  <c r="BE2930" i="2"/>
  <c r="BE2948" i="2"/>
  <c r="BE2975" i="2"/>
  <c r="BE3031" i="2"/>
  <c r="BE3131" i="2"/>
  <c r="BE3271" i="2"/>
  <c r="BE3316" i="2"/>
  <c r="BE3327" i="2"/>
  <c r="BE3443" i="2"/>
  <c r="BE3500" i="2"/>
  <c r="BE3595" i="2"/>
  <c r="BE3732" i="2"/>
  <c r="BE3772" i="2"/>
  <c r="BE3826" i="2"/>
  <c r="BE3868" i="2"/>
  <c r="BE3899" i="2"/>
  <c r="BE4017" i="2"/>
  <c r="BE4063" i="2"/>
  <c r="BE4257" i="2"/>
  <c r="BE4318" i="2"/>
  <c r="BE4511" i="2"/>
  <c r="BE4536" i="2"/>
  <c r="BE4557" i="2"/>
  <c r="BE4559" i="2"/>
  <c r="BE4619" i="2"/>
  <c r="BE4878" i="2"/>
  <c r="J112" i="2"/>
  <c r="BE127" i="2"/>
  <c r="BE175" i="2"/>
  <c r="BE217" i="2"/>
  <c r="BE237" i="2"/>
  <c r="BE277" i="2"/>
  <c r="BE300" i="2"/>
  <c r="BE346" i="2"/>
  <c r="BE353" i="2"/>
  <c r="BE394" i="2"/>
  <c r="BE409" i="2"/>
  <c r="BE473" i="2"/>
  <c r="BE521" i="2"/>
  <c r="BE589" i="2"/>
  <c r="BE609" i="2"/>
  <c r="BE661" i="2"/>
  <c r="BE771" i="2"/>
  <c r="BE774" i="2"/>
  <c r="BE835" i="2"/>
  <c r="BE955" i="2"/>
  <c r="BE1512" i="2"/>
  <c r="BE1602" i="2"/>
  <c r="BE1851" i="2"/>
  <c r="BE1893" i="2"/>
  <c r="BE2220" i="2"/>
  <c r="BE2282" i="2"/>
  <c r="BE2297" i="2"/>
  <c r="BE2502" i="2"/>
  <c r="BE2524" i="2"/>
  <c r="BE2690" i="2"/>
  <c r="BE2731" i="2"/>
  <c r="BE2791" i="2"/>
  <c r="BE2824" i="2"/>
  <c r="BE2893" i="2"/>
  <c r="BE3029" i="2"/>
  <c r="BE3195" i="2"/>
  <c r="BE3264" i="2"/>
  <c r="BE3376" i="2"/>
  <c r="BE3410" i="2"/>
  <c r="BE3615" i="2"/>
  <c r="BE3633" i="2"/>
  <c r="BE3651" i="2"/>
  <c r="BE3737" i="2"/>
  <c r="BE3766" i="2"/>
  <c r="BE3808" i="2"/>
  <c r="BE3988" i="2"/>
  <c r="BE4003" i="2"/>
  <c r="BE4045" i="2"/>
  <c r="BE4057" i="2"/>
  <c r="BE4117" i="2"/>
  <c r="BE4156" i="2"/>
  <c r="BE4734" i="2"/>
  <c r="BE4746" i="2"/>
  <c r="BE2568" i="2"/>
  <c r="BE2600" i="2"/>
  <c r="BE2603" i="2"/>
  <c r="BE2606" i="2"/>
  <c r="BE2662" i="2"/>
  <c r="BE2701" i="2"/>
  <c r="BE2967" i="2"/>
  <c r="BE2991" i="2"/>
  <c r="BE2997" i="2"/>
  <c r="BE3003" i="2"/>
  <c r="BE3021" i="2"/>
  <c r="BE3040" i="2"/>
  <c r="BE3092" i="2"/>
  <c r="BE3116" i="2"/>
  <c r="BE3146" i="2"/>
  <c r="BE3176" i="2"/>
  <c r="BE3426" i="2"/>
  <c r="BE3450" i="2"/>
  <c r="BE3518" i="2"/>
  <c r="BE3537" i="2"/>
  <c r="BE3742" i="2"/>
  <c r="BE3748" i="2"/>
  <c r="BE3754" i="2"/>
  <c r="BE3760" i="2"/>
  <c r="BE3832" i="2"/>
  <c r="BE3892" i="2"/>
  <c r="BE3946" i="2"/>
  <c r="BE3996" i="2"/>
  <c r="BE4199" i="2"/>
  <c r="BE4206" i="2"/>
  <c r="BE4270" i="2"/>
  <c r="BE4282" i="2"/>
  <c r="BE4694" i="2"/>
  <c r="BE4701" i="2"/>
  <c r="BE4705" i="2"/>
  <c r="BE4726" i="2"/>
  <c r="BE4741" i="2"/>
  <c r="BE4767" i="2"/>
  <c r="BE4774" i="2"/>
  <c r="BE4840" i="2"/>
  <c r="BE4881" i="2"/>
  <c r="BE4948" i="2"/>
  <c r="BE2695" i="2"/>
  <c r="BE2777" i="2"/>
  <c r="BE2835" i="2"/>
  <c r="BE2912" i="2"/>
  <c r="BE3013" i="2"/>
  <c r="BE3468" i="2"/>
  <c r="BE3483" i="2"/>
  <c r="BE3528" i="2"/>
  <c r="BE3565" i="2"/>
  <c r="BE3617" i="2"/>
  <c r="BE3639" i="2"/>
  <c r="BE3670" i="2"/>
  <c r="BE3677" i="2"/>
  <c r="BE3684" i="2"/>
  <c r="BE3727" i="2"/>
  <c r="BE3790" i="2"/>
  <c r="BE3838" i="2"/>
  <c r="BE3880" i="2"/>
  <c r="BE3940" i="2"/>
  <c r="BE3953" i="2"/>
  <c r="BE4129" i="2"/>
  <c r="BE4136" i="2"/>
  <c r="BE4220" i="2"/>
  <c r="BE4288" i="2"/>
  <c r="BE4294" i="2"/>
  <c r="BE4312" i="2"/>
  <c r="BE4324" i="2"/>
  <c r="BE4446" i="2"/>
  <c r="BE4469" i="2"/>
  <c r="BE4663" i="2"/>
  <c r="BE4873" i="2"/>
  <c r="F55" i="2"/>
  <c r="BE121" i="2"/>
  <c r="BE140" i="2"/>
  <c r="BE297" i="2"/>
  <c r="BE374" i="2"/>
  <c r="BE493" i="2"/>
  <c r="BE651" i="2"/>
  <c r="BE656" i="2"/>
  <c r="BE728" i="2"/>
  <c r="BE784" i="2"/>
  <c r="BE788" i="2"/>
  <c r="BE945" i="2"/>
  <c r="BE1001" i="2"/>
  <c r="BE1017" i="2"/>
  <c r="BE1040" i="2"/>
  <c r="BE1215" i="2"/>
  <c r="BE1236" i="2"/>
  <c r="BE1343" i="2"/>
  <c r="BE1393" i="2"/>
  <c r="BE1453" i="2"/>
  <c r="BE1683" i="2"/>
  <c r="BE1891" i="2"/>
  <c r="BE1909" i="2"/>
  <c r="BE1991" i="2"/>
  <c r="BE2087" i="2"/>
  <c r="BE2089" i="2"/>
  <c r="BE2252" i="2"/>
  <c r="BE2268" i="2"/>
  <c r="BE2530" i="2"/>
  <c r="BE2582" i="2"/>
  <c r="BE2669" i="2"/>
  <c r="BE2756" i="2"/>
  <c r="BE2820" i="2"/>
  <c r="BE2829" i="2"/>
  <c r="BE2837" i="2"/>
  <c r="BE2947" i="2"/>
  <c r="BE3042" i="2"/>
  <c r="BE3379" i="2"/>
  <c r="BE3420" i="2"/>
  <c r="BE3431" i="2"/>
  <c r="BE3498" i="2"/>
  <c r="BE3507" i="2"/>
  <c r="BE3609" i="2"/>
  <c r="BE3704" i="2"/>
  <c r="BE3705" i="2"/>
  <c r="BE3713" i="2"/>
  <c r="BE3814" i="2"/>
  <c r="BE3889" i="2"/>
  <c r="BE3920" i="2"/>
  <c r="BE3927" i="2"/>
  <c r="BE3974" i="2"/>
  <c r="BE4010" i="2"/>
  <c r="BE4031" i="2"/>
  <c r="BE4276" i="2"/>
  <c r="BE4300" i="2"/>
  <c r="BE4448" i="2"/>
  <c r="BE4600" i="2"/>
  <c r="BE4642" i="2"/>
  <c r="BE4682" i="2"/>
  <c r="BE4689" i="2"/>
  <c r="BE4828" i="2"/>
  <c r="BE4837" i="2"/>
  <c r="BE1341" i="2"/>
  <c r="BE1373" i="2"/>
  <c r="BE1461" i="2"/>
  <c r="BE1491" i="2"/>
  <c r="BE1559" i="2"/>
  <c r="BE1668" i="2"/>
  <c r="BE1845" i="2"/>
  <c r="BE2055" i="2"/>
  <c r="BE2169" i="2"/>
  <c r="BE2401" i="2"/>
  <c r="BE2484" i="2"/>
  <c r="BE2676" i="2"/>
  <c r="BE2725" i="2"/>
  <c r="BE2805" i="2"/>
  <c r="BE2868" i="2"/>
  <c r="BE2979" i="2"/>
  <c r="BE3070" i="2"/>
  <c r="BE3085" i="2"/>
  <c r="BE3191" i="2"/>
  <c r="BE3193" i="2"/>
  <c r="BE3223" i="2"/>
  <c r="BE3245" i="2"/>
  <c r="BE3256" i="2"/>
  <c r="BE3293" i="2"/>
  <c r="BE3307" i="2"/>
  <c r="BE3374" i="2"/>
  <c r="BE3407" i="2"/>
  <c r="BE3471" i="2"/>
  <c r="BE3657" i="2"/>
  <c r="BE3706" i="2"/>
  <c r="BE3784" i="2"/>
  <c r="BE3856" i="2"/>
  <c r="BE3862" i="2"/>
  <c r="BE3960" i="2"/>
  <c r="BE4432" i="2"/>
  <c r="BE4443" i="2"/>
  <c r="BE4638" i="2"/>
  <c r="BE4710" i="2"/>
  <c r="BE4796" i="2"/>
  <c r="BE4812" i="2"/>
  <c r="BE4848" i="2"/>
  <c r="BE4213" i="2"/>
  <c r="BE4346" i="2"/>
  <c r="BE4371" i="2"/>
  <c r="BE4399" i="2"/>
  <c r="BE4661" i="2"/>
  <c r="BE5043" i="2"/>
  <c r="BE3059" i="2"/>
  <c r="BE3291" i="2"/>
  <c r="BE3334" i="2"/>
  <c r="BE3473" i="2"/>
  <c r="BE3480" i="2"/>
  <c r="BE3509" i="2"/>
  <c r="BE3967" i="2"/>
  <c r="BE3980" i="2"/>
  <c r="BE4108" i="2"/>
  <c r="BE4178" i="2"/>
  <c r="BE4227" i="2"/>
  <c r="BE4237" i="2"/>
  <c r="BE4251" i="2"/>
  <c r="BE4337" i="2"/>
  <c r="BE4394" i="2"/>
  <c r="BA55" i="1"/>
  <c r="BE152" i="2"/>
  <c r="BE164" i="2"/>
  <c r="BE197" i="2"/>
  <c r="BE227" i="2"/>
  <c r="BE303" i="2"/>
  <c r="BE364" i="2"/>
  <c r="BE423" i="2"/>
  <c r="BE430" i="2"/>
  <c r="BE436" i="2"/>
  <c r="BE443" i="2"/>
  <c r="BE455" i="2"/>
  <c r="BE461" i="2"/>
  <c r="BE479" i="2"/>
  <c r="BE571" i="2"/>
  <c r="BE607" i="2"/>
  <c r="BE675" i="2"/>
  <c r="BE681" i="2"/>
  <c r="BE685" i="2"/>
  <c r="BE699" i="2"/>
  <c r="BE704" i="2"/>
  <c r="BE719" i="2"/>
  <c r="BE749" i="2"/>
  <c r="BE780" i="2"/>
  <c r="BE815" i="2"/>
  <c r="BE963" i="2"/>
  <c r="BE1031" i="2"/>
  <c r="BE1050" i="2"/>
  <c r="BE1062" i="2"/>
  <c r="BE1064" i="2"/>
  <c r="BE1071" i="2"/>
  <c r="BE1080" i="2"/>
  <c r="BE1092" i="2"/>
  <c r="BE1104" i="2"/>
  <c r="BE1154" i="2"/>
  <c r="BE1212" i="2"/>
  <c r="BE1225" i="2"/>
  <c r="BE1238" i="2"/>
  <c r="BE1284" i="2"/>
  <c r="BE1327" i="2"/>
  <c r="BE1349" i="2"/>
  <c r="BE1375" i="2"/>
  <c r="BE1481" i="2"/>
  <c r="BE1493" i="2"/>
  <c r="BE1515" i="2"/>
  <c r="BE1523" i="2"/>
  <c r="BE1541" i="2"/>
  <c r="BE1574" i="2"/>
  <c r="BE1616" i="2"/>
  <c r="BE1725" i="2"/>
  <c r="BE2036" i="2"/>
  <c r="BE2103" i="2"/>
  <c r="BE2136" i="2"/>
  <c r="BE2186" i="2"/>
  <c r="BE2202" i="2"/>
  <c r="BE2270" i="2"/>
  <c r="BE2312" i="2"/>
  <c r="BE2404" i="2"/>
  <c r="BE2427" i="2"/>
  <c r="BE2508" i="2"/>
  <c r="BE2528" i="2"/>
  <c r="BE2561" i="2"/>
  <c r="BE2601" i="2"/>
  <c r="BE2613" i="2"/>
  <c r="BE2620" i="2"/>
  <c r="BE2641" i="2"/>
  <c r="BE2655" i="2"/>
  <c r="BE2784" i="2"/>
  <c r="BE2798" i="2"/>
  <c r="BE2833" i="2"/>
  <c r="BE2877" i="2"/>
  <c r="BE2906" i="2"/>
  <c r="BE2936" i="2"/>
  <c r="BE3108" i="2"/>
  <c r="BE3119" i="2"/>
  <c r="BE3239" i="2"/>
  <c r="BE3300" i="2"/>
  <c r="BE3325" i="2"/>
  <c r="BE3387" i="2"/>
  <c r="BE3415" i="2"/>
  <c r="BE3456" i="2"/>
  <c r="BE3462" i="2"/>
  <c r="BE3489" i="2"/>
  <c r="BE3491" i="2"/>
  <c r="BE3549" i="2"/>
  <c r="BE3606" i="2"/>
  <c r="BE3778" i="2"/>
  <c r="BE3802" i="2"/>
  <c r="BE3820" i="2"/>
  <c r="BE3886" i="2"/>
  <c r="BE3906" i="2"/>
  <c r="BE3913" i="2"/>
  <c r="BE3934" i="2"/>
  <c r="BE4038" i="2"/>
  <c r="BE4051" i="2"/>
  <c r="BE4143" i="2"/>
  <c r="BE4192" i="2"/>
  <c r="BE4862" i="2"/>
  <c r="BB55" i="1"/>
  <c r="BE1299" i="2"/>
  <c r="BE1428" i="2"/>
  <c r="BE1501" i="2"/>
  <c r="BE1539" i="2"/>
  <c r="BE1907" i="2"/>
  <c r="BE2538" i="2"/>
  <c r="BE2827" i="2"/>
  <c r="BE2921" i="2"/>
  <c r="BE2942" i="2"/>
  <c r="BE2951" i="2"/>
  <c r="BE3079" i="2"/>
  <c r="BE3121" i="2"/>
  <c r="BE3285" i="2"/>
  <c r="BE3394" i="2"/>
  <c r="BE3535" i="2"/>
  <c r="BE3687" i="2"/>
  <c r="BE3796" i="2"/>
  <c r="BE3874" i="2"/>
  <c r="BE4024" i="2"/>
  <c r="BE4070" i="2"/>
  <c r="BE4076" i="2"/>
  <c r="BE4082" i="2"/>
  <c r="BE4123" i="2"/>
  <c r="BE4150" i="2"/>
  <c r="BE4244" i="2"/>
  <c r="BE4264" i="2"/>
  <c r="BE4330" i="2"/>
  <c r="BE4357" i="2"/>
  <c r="BE4403" i="2"/>
  <c r="BE4697" i="2"/>
  <c r="BE4851" i="2"/>
  <c r="BE4860" i="2"/>
  <c r="BE5029" i="2"/>
  <c r="F37" i="2"/>
  <c r="F39" i="4"/>
  <c r="BD58" i="1"/>
  <c r="F36" i="16"/>
  <c r="BC72" i="1" s="1"/>
  <c r="J36" i="12"/>
  <c r="AW68" i="1" s="1"/>
  <c r="F36" i="15"/>
  <c r="BC71" i="1" s="1"/>
  <c r="F40" i="7"/>
  <c r="BC62" i="1"/>
  <c r="F41" i="6"/>
  <c r="BD61" i="1"/>
  <c r="F37" i="12"/>
  <c r="BB68" i="1"/>
  <c r="F40" i="8"/>
  <c r="BC63" i="1" s="1"/>
  <c r="F39" i="6"/>
  <c r="BB61" i="1" s="1"/>
  <c r="F37" i="14"/>
  <c r="BD70" i="1" s="1"/>
  <c r="F36" i="12"/>
  <c r="BA68" i="1"/>
  <c r="F36" i="14"/>
  <c r="BC70" i="1"/>
  <c r="J36" i="5"/>
  <c r="AW59" i="1"/>
  <c r="F38" i="7"/>
  <c r="BA62" i="1" s="1"/>
  <c r="F37" i="3"/>
  <c r="BB57" i="1" s="1"/>
  <c r="F36" i="2"/>
  <c r="F36" i="13"/>
  <c r="BA69" i="1"/>
  <c r="F36" i="4"/>
  <c r="BA58" i="1" s="1"/>
  <c r="F38" i="3"/>
  <c r="BC57" i="1"/>
  <c r="F39" i="8"/>
  <c r="BB63" i="1" s="1"/>
  <c r="F38" i="6"/>
  <c r="BA61" i="1"/>
  <c r="J34" i="15"/>
  <c r="AW71" i="1"/>
  <c r="F38" i="5"/>
  <c r="BC59" i="1"/>
  <c r="F39" i="13"/>
  <c r="BD69" i="1" s="1"/>
  <c r="F38" i="4"/>
  <c r="BC58" i="1" s="1"/>
  <c r="F39" i="3"/>
  <c r="BD57" i="1" s="1"/>
  <c r="J36" i="11"/>
  <c r="AW66" i="1"/>
  <c r="J34" i="14"/>
  <c r="AW70" i="1"/>
  <c r="F39" i="9"/>
  <c r="BB64" i="1"/>
  <c r="F37" i="4"/>
  <c r="BB58" i="1" s="1"/>
  <c r="J36" i="13"/>
  <c r="AW69" i="1" s="1"/>
  <c r="J38" i="8"/>
  <c r="AW63" i="1" s="1"/>
  <c r="F41" i="9"/>
  <c r="BD64" i="1"/>
  <c r="AS56" i="1"/>
  <c r="AS54" i="1"/>
  <c r="J38" i="9"/>
  <c r="AW64" i="1"/>
  <c r="F40" i="6"/>
  <c r="BC61" i="1" s="1"/>
  <c r="F41" i="8"/>
  <c r="BD63" i="1" s="1"/>
  <c r="F37" i="15"/>
  <c r="BD71" i="1" s="1"/>
  <c r="F36" i="11"/>
  <c r="BA66" i="1" s="1"/>
  <c r="F37" i="13"/>
  <c r="BB69" i="1"/>
  <c r="F35" i="14"/>
  <c r="BB70" i="1"/>
  <c r="F36" i="10"/>
  <c r="BA65" i="1" s="1"/>
  <c r="F37" i="11"/>
  <c r="BB66" i="1" s="1"/>
  <c r="J36" i="3"/>
  <c r="AW57" i="1" s="1"/>
  <c r="F37" i="16"/>
  <c r="BD72" i="1" s="1"/>
  <c r="F38" i="10"/>
  <c r="BC65" i="1"/>
  <c r="F38" i="9"/>
  <c r="BA64" i="1"/>
  <c r="J36" i="4"/>
  <c r="AW58" i="1" s="1"/>
  <c r="F35" i="15"/>
  <c r="BB71" i="1" s="1"/>
  <c r="F41" i="7"/>
  <c r="BD62" i="1" s="1"/>
  <c r="F34" i="16"/>
  <c r="BA72" i="1" s="1"/>
  <c r="F38" i="8"/>
  <c r="BA63" i="1" s="1"/>
  <c r="F34" i="15"/>
  <c r="BA71" i="1"/>
  <c r="J38" i="7"/>
  <c r="AW62" i="1"/>
  <c r="F38" i="12"/>
  <c r="BC68" i="1"/>
  <c r="F36" i="3"/>
  <c r="BA57" i="1" s="1"/>
  <c r="F37" i="5"/>
  <c r="BB59" i="1"/>
  <c r="F38" i="13"/>
  <c r="BC69" i="1"/>
  <c r="F39" i="10"/>
  <c r="BD65" i="1" s="1"/>
  <c r="F38" i="11"/>
  <c r="BC66" i="1" s="1"/>
  <c r="F39" i="11"/>
  <c r="BD66" i="1" s="1"/>
  <c r="J36" i="10"/>
  <c r="AW65" i="1" s="1"/>
  <c r="F37" i="10"/>
  <c r="BB65" i="1"/>
  <c r="J34" i="16"/>
  <c r="AW72" i="1"/>
  <c r="J38" i="6"/>
  <c r="AW61" i="1" s="1"/>
  <c r="F34" i="14"/>
  <c r="BA70" i="1" s="1"/>
  <c r="F35" i="16"/>
  <c r="BB72" i="1" s="1"/>
  <c r="F39" i="7"/>
  <c r="BB62" i="1" s="1"/>
  <c r="F36" i="5"/>
  <c r="BA59" i="1"/>
  <c r="F39" i="5"/>
  <c r="BD59" i="1"/>
  <c r="F40" i="9"/>
  <c r="BC64" i="1" s="1"/>
  <c r="F39" i="12"/>
  <c r="BD68" i="1" s="1"/>
  <c r="J257" i="8" l="1"/>
  <c r="J71" i="8" s="1"/>
  <c r="J204" i="10"/>
  <c r="J81" i="10" s="1"/>
  <c r="J142" i="5"/>
  <c r="J65" i="5" s="1"/>
  <c r="R142" i="10"/>
  <c r="BC55" i="1"/>
  <c r="BD55" i="1"/>
  <c r="R97" i="6"/>
  <c r="R96" i="6" s="1"/>
  <c r="P98" i="12"/>
  <c r="P97" i="12"/>
  <c r="AU68" i="1" s="1"/>
  <c r="T165" i="5"/>
  <c r="T91" i="5" s="1"/>
  <c r="P3888" i="2"/>
  <c r="BK2470" i="2"/>
  <c r="J2470" i="2" s="1"/>
  <c r="J74" i="2" s="1"/>
  <c r="T87" i="16"/>
  <c r="T86" i="16" s="1"/>
  <c r="R197" i="10"/>
  <c r="P121" i="10"/>
  <c r="R2838" i="2"/>
  <c r="T3888" i="2"/>
  <c r="T2838" i="2" s="1"/>
  <c r="R96" i="11"/>
  <c r="R95" i="11" s="1"/>
  <c r="T98" i="12"/>
  <c r="T97" i="12" s="1"/>
  <c r="R2470" i="2"/>
  <c r="P216" i="3"/>
  <c r="T99" i="8"/>
  <c r="T98" i="8"/>
  <c r="P2838" i="2"/>
  <c r="R216" i="3"/>
  <c r="R87" i="16"/>
  <c r="R86" i="16"/>
  <c r="BK216" i="3"/>
  <c r="J216" i="3"/>
  <c r="J71" i="3" s="1"/>
  <c r="P97" i="6"/>
  <c r="P96" i="6"/>
  <c r="AU61" i="1" s="1"/>
  <c r="T93" i="13"/>
  <c r="T92" i="13" s="1"/>
  <c r="P97" i="9"/>
  <c r="AU64" i="1"/>
  <c r="P91" i="5"/>
  <c r="AU59" i="1"/>
  <c r="R165" i="5"/>
  <c r="T97" i="6"/>
  <c r="T96" i="6" s="1"/>
  <c r="P87" i="16"/>
  <c r="P86" i="16"/>
  <c r="AU72" i="1" s="1"/>
  <c r="T197" i="10"/>
  <c r="P96" i="11"/>
  <c r="P95" i="11"/>
  <c r="AU66" i="1"/>
  <c r="R97" i="9"/>
  <c r="R91" i="5"/>
  <c r="T216" i="3"/>
  <c r="T100" i="3"/>
  <c r="BK96" i="11"/>
  <c r="R99" i="8"/>
  <c r="R98" i="8"/>
  <c r="P84" i="15"/>
  <c r="AU71" i="1"/>
  <c r="P104" i="10"/>
  <c r="R101" i="3"/>
  <c r="R100" i="3"/>
  <c r="R82" i="14"/>
  <c r="T98" i="9"/>
  <c r="T97" i="9" s="1"/>
  <c r="T142" i="10"/>
  <c r="T88" i="4"/>
  <c r="P82" i="14"/>
  <c r="AU70" i="1"/>
  <c r="P93" i="13"/>
  <c r="P92" i="13"/>
  <c r="AU69" i="1" s="1"/>
  <c r="P101" i="3"/>
  <c r="P100" i="3"/>
  <c r="AU57" i="1" s="1"/>
  <c r="R98" i="12"/>
  <c r="R97" i="12" s="1"/>
  <c r="R121" i="10"/>
  <c r="R104" i="10" s="1"/>
  <c r="R103" i="10" s="1"/>
  <c r="P2470" i="2"/>
  <c r="P119" i="2" s="1"/>
  <c r="P118" i="2" s="1"/>
  <c r="AU55" i="1" s="1"/>
  <c r="T104" i="10"/>
  <c r="T103" i="10"/>
  <c r="T2470" i="2"/>
  <c r="T119" i="2"/>
  <c r="R1557" i="2"/>
  <c r="R119" i="2" s="1"/>
  <c r="R118" i="2" s="1"/>
  <c r="T96" i="11"/>
  <c r="T95" i="11" s="1"/>
  <c r="BK121" i="10"/>
  <c r="J121" i="10" s="1"/>
  <c r="J70" i="10" s="1"/>
  <c r="P142" i="10"/>
  <c r="BK93" i="13"/>
  <c r="J93" i="13"/>
  <c r="J64" i="13" s="1"/>
  <c r="BK82" i="14"/>
  <c r="J82" i="14" s="1"/>
  <c r="J30" i="14" s="1"/>
  <c r="AG70" i="1" s="1"/>
  <c r="BK281" i="12"/>
  <c r="J281" i="12"/>
  <c r="J72" i="12" s="1"/>
  <c r="BK84" i="15"/>
  <c r="J84" i="15" s="1"/>
  <c r="J59" i="15" s="1"/>
  <c r="BK87" i="16"/>
  <c r="J87" i="16" s="1"/>
  <c r="J60" i="16" s="1"/>
  <c r="BK142" i="10"/>
  <c r="J142" i="10"/>
  <c r="J74" i="10" s="1"/>
  <c r="BK180" i="11"/>
  <c r="J180" i="11"/>
  <c r="J72" i="11" s="1"/>
  <c r="BK97" i="12"/>
  <c r="J97" i="12" s="1"/>
  <c r="J63" i="12" s="1"/>
  <c r="J98" i="12"/>
  <c r="J64" i="12" s="1"/>
  <c r="BK104" i="10"/>
  <c r="BK103" i="10" s="1"/>
  <c r="J103" i="10" s="1"/>
  <c r="J63" i="10" s="1"/>
  <c r="BK97" i="9"/>
  <c r="J97" i="9"/>
  <c r="BK98" i="8"/>
  <c r="J98" i="8"/>
  <c r="J34" i="8" s="1"/>
  <c r="AG63" i="1" s="1"/>
  <c r="J99" i="8"/>
  <c r="J68" i="8"/>
  <c r="BK94" i="7"/>
  <c r="J94" i="7" s="1"/>
  <c r="J67" i="7" s="1"/>
  <c r="BK96" i="6"/>
  <c r="J96" i="6"/>
  <c r="J34" i="6" s="1"/>
  <c r="AG61" i="1" s="1"/>
  <c r="AG59" i="1"/>
  <c r="J63" i="5"/>
  <c r="AG58" i="1"/>
  <c r="J63" i="4"/>
  <c r="J101" i="3"/>
  <c r="J64" i="3" s="1"/>
  <c r="BK2838" i="2"/>
  <c r="J2838" i="2" s="1"/>
  <c r="J79" i="2" s="1"/>
  <c r="BA67" i="1"/>
  <c r="AW67" i="1" s="1"/>
  <c r="F33" i="2"/>
  <c r="AZ55" i="1" s="1"/>
  <c r="F37" i="9"/>
  <c r="AZ64" i="1"/>
  <c r="F33" i="15"/>
  <c r="AZ71" i="1"/>
  <c r="J33" i="16"/>
  <c r="AV72" i="1"/>
  <c r="AT72" i="1"/>
  <c r="F35" i="12"/>
  <c r="AZ68" i="1"/>
  <c r="F37" i="6"/>
  <c r="AZ61" i="1"/>
  <c r="BB67" i="1"/>
  <c r="AX67" i="1"/>
  <c r="J37" i="6"/>
  <c r="AV61" i="1" s="1"/>
  <c r="AT61" i="1" s="1"/>
  <c r="BC60" i="1"/>
  <c r="AY60" i="1"/>
  <c r="J34" i="9"/>
  <c r="AG64" i="1" s="1"/>
  <c r="J35" i="11"/>
  <c r="AV66" i="1" s="1"/>
  <c r="AT66" i="1" s="1"/>
  <c r="J37" i="8"/>
  <c r="AV63" i="1" s="1"/>
  <c r="AT63" i="1" s="1"/>
  <c r="BB60" i="1"/>
  <c r="AX60" i="1"/>
  <c r="J35" i="12"/>
  <c r="AV68" i="1"/>
  <c r="AT68" i="1"/>
  <c r="F35" i="4"/>
  <c r="AZ58" i="1"/>
  <c r="J35" i="3"/>
  <c r="AV57" i="1"/>
  <c r="AT57" i="1"/>
  <c r="J37" i="7"/>
  <c r="AV62" i="1"/>
  <c r="AT62" i="1" s="1"/>
  <c r="F35" i="5"/>
  <c r="AZ59" i="1"/>
  <c r="F33" i="14"/>
  <c r="AZ70" i="1"/>
  <c r="F35" i="11"/>
  <c r="AZ66" i="1"/>
  <c r="F37" i="8"/>
  <c r="AZ63" i="1" s="1"/>
  <c r="F35" i="13"/>
  <c r="AZ69" i="1" s="1"/>
  <c r="J33" i="15"/>
  <c r="AV71" i="1"/>
  <c r="AT71" i="1" s="1"/>
  <c r="BA60" i="1"/>
  <c r="AW60" i="1" s="1"/>
  <c r="F35" i="3"/>
  <c r="AZ57" i="1" s="1"/>
  <c r="BD60" i="1"/>
  <c r="J35" i="5"/>
  <c r="AV59" i="1" s="1"/>
  <c r="AT59" i="1" s="1"/>
  <c r="AN59" i="1" s="1"/>
  <c r="J35" i="4"/>
  <c r="AV58" i="1"/>
  <c r="AT58" i="1" s="1"/>
  <c r="AN58" i="1" s="1"/>
  <c r="F33" i="16"/>
  <c r="AZ72" i="1"/>
  <c r="J37" i="9"/>
  <c r="AV64" i="1" s="1"/>
  <c r="AT64" i="1" s="1"/>
  <c r="BD67" i="1"/>
  <c r="J33" i="14"/>
  <c r="AV70" i="1"/>
  <c r="AT70" i="1"/>
  <c r="J35" i="10"/>
  <c r="AV65" i="1" s="1"/>
  <c r="AT65" i="1" s="1"/>
  <c r="J33" i="2"/>
  <c r="AV55" i="1" s="1"/>
  <c r="AT55" i="1" s="1"/>
  <c r="F37" i="7"/>
  <c r="AZ62" i="1"/>
  <c r="BC67" i="1"/>
  <c r="AY67" i="1"/>
  <c r="F35" i="10"/>
  <c r="AZ65" i="1" s="1"/>
  <c r="J35" i="13"/>
  <c r="AV69" i="1" s="1"/>
  <c r="AT69" i="1" s="1"/>
  <c r="T118" i="2" l="1"/>
  <c r="P103" i="10"/>
  <c r="AU65" i="1" s="1"/>
  <c r="BK95" i="11"/>
  <c r="J95" i="11"/>
  <c r="BK119" i="2"/>
  <c r="J119" i="2"/>
  <c r="J60" i="2" s="1"/>
  <c r="J96" i="11"/>
  <c r="J64" i="11"/>
  <c r="J59" i="14"/>
  <c r="BK100" i="3"/>
  <c r="J100" i="3" s="1"/>
  <c r="J32" i="3" s="1"/>
  <c r="AG57" i="1" s="1"/>
  <c r="BK92" i="13"/>
  <c r="J92" i="13" s="1"/>
  <c r="J32" i="13" s="1"/>
  <c r="AG69" i="1" s="1"/>
  <c r="BK86" i="16"/>
  <c r="J86" i="16"/>
  <c r="J59" i="16"/>
  <c r="J39" i="14"/>
  <c r="J104" i="10"/>
  <c r="J64" i="10"/>
  <c r="AN64" i="1"/>
  <c r="J67" i="9"/>
  <c r="AN63" i="1"/>
  <c r="J67" i="8"/>
  <c r="J43" i="9"/>
  <c r="J43" i="8"/>
  <c r="AN61" i="1"/>
  <c r="J67" i="6"/>
  <c r="J43" i="6"/>
  <c r="J41" i="5"/>
  <c r="J41" i="4"/>
  <c r="BK118" i="2"/>
  <c r="J118" i="2"/>
  <c r="J30" i="2" s="1"/>
  <c r="AG55" i="1" s="1"/>
  <c r="AN70" i="1"/>
  <c r="J30" i="15"/>
  <c r="AG71" i="1" s="1"/>
  <c r="J32" i="10"/>
  <c r="AG65" i="1" s="1"/>
  <c r="AN65" i="1" s="1"/>
  <c r="J32" i="11"/>
  <c r="AG66" i="1" s="1"/>
  <c r="J32" i="12"/>
  <c r="AG68" i="1"/>
  <c r="BC56" i="1"/>
  <c r="AY56" i="1"/>
  <c r="AZ60" i="1"/>
  <c r="AV60" i="1"/>
  <c r="AT60" i="1"/>
  <c r="AZ67" i="1"/>
  <c r="AV67" i="1"/>
  <c r="AT67" i="1"/>
  <c r="BA56" i="1"/>
  <c r="AW56" i="1"/>
  <c r="AU67" i="1"/>
  <c r="AU60" i="1"/>
  <c r="BB56" i="1"/>
  <c r="AX56" i="1"/>
  <c r="BD56" i="1"/>
  <c r="J34" i="7"/>
  <c r="AG62" i="1"/>
  <c r="AN62" i="1" s="1"/>
  <c r="J41" i="11" l="1"/>
  <c r="J41" i="13"/>
  <c r="J41" i="3"/>
  <c r="J39" i="15"/>
  <c r="J63" i="3"/>
  <c r="J63" i="13"/>
  <c r="J63" i="11"/>
  <c r="J41" i="12"/>
  <c r="AN68" i="1"/>
  <c r="J41" i="10"/>
  <c r="J43" i="7"/>
  <c r="J39" i="2"/>
  <c r="J59" i="2"/>
  <c r="AN55" i="1"/>
  <c r="AN71" i="1"/>
  <c r="AN57" i="1"/>
  <c r="AN66" i="1"/>
  <c r="AN69" i="1"/>
  <c r="AU56" i="1"/>
  <c r="AU54" i="1" s="1"/>
  <c r="BD54" i="1"/>
  <c r="W33" i="1" s="1"/>
  <c r="AG67" i="1"/>
  <c r="J30" i="16"/>
  <c r="AG72" i="1" s="1"/>
  <c r="BA54" i="1"/>
  <c r="W30" i="1" s="1"/>
  <c r="BB54" i="1"/>
  <c r="W31" i="1"/>
  <c r="AZ56" i="1"/>
  <c r="AV56" i="1"/>
  <c r="AT56" i="1" s="1"/>
  <c r="AG60" i="1"/>
  <c r="BC54" i="1"/>
  <c r="W32" i="1"/>
  <c r="AN67" i="1" l="1"/>
  <c r="J39" i="16"/>
  <c r="AN60" i="1"/>
  <c r="AN72" i="1"/>
  <c r="AG56" i="1"/>
  <c r="AG54" i="1"/>
  <c r="AK26" i="1" s="1"/>
  <c r="AY54" i="1"/>
  <c r="AZ54" i="1"/>
  <c r="W29" i="1" s="1"/>
  <c r="AW54" i="1"/>
  <c r="AK30" i="1" s="1"/>
  <c r="AX54" i="1"/>
  <c r="AN56" i="1" l="1"/>
  <c r="AV54" i="1"/>
  <c r="AK29" i="1" s="1"/>
  <c r="AK35" i="1" s="1"/>
  <c r="AT54" i="1" l="1"/>
  <c r="AN54" i="1" s="1"/>
</calcChain>
</file>

<file path=xl/sharedStrings.xml><?xml version="1.0" encoding="utf-8"?>
<sst xmlns="http://schemas.openxmlformats.org/spreadsheetml/2006/main" count="72412" uniqueCount="7176">
  <si>
    <t>Export Komplet</t>
  </si>
  <si>
    <t>VZ</t>
  </si>
  <si>
    <t>2.0</t>
  </si>
  <si>
    <t>ZAMOK</t>
  </si>
  <si>
    <t>False</t>
  </si>
  <si>
    <t>{51861cdc-33ac-441e-8fe3-3dd05512f325}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</si>
  <si>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</si>
  <si>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</si>
  <si>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</si>
  <si>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</si>
  <si>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</si>
  <si>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</si>
  <si>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</si>
  <si>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</si>
  <si>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I23002416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</si>
  <si>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</si>
  <si>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</si>
  <si>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SPgŠ Boskovice - Výstavba nových prostor pro vzdělávání</t>
  </si>
  <si>
    <t>KSO:</t>
  </si>
  <si>
    <t/>
  </si>
  <si>
    <t>CC-CZ:</t>
  </si>
  <si>
    <t>Místo:</t>
  </si>
  <si>
    <t>Boskovice</t>
  </si>
  <si>
    <t>Datum:</t>
  </si>
  <si>
    <t>19. 5. 2025</t>
  </si>
  <si>
    <t>Zadavatel:</t>
  </si>
  <si>
    <t>IČ:</t>
  </si>
  <si>
    <t>Střední pedagogická škola Boskovice</t>
  </si>
  <si>
    <t>DIČ:</t>
  </si>
  <si>
    <t>Účastník:</t>
  </si>
  <si>
    <t>Vyplň údaj</t>
  </si>
  <si>
    <t>Projektant:</t>
  </si>
  <si>
    <t>ERPLAN, U Borové 69, Havlíčkův Brod</t>
  </si>
  <si>
    <t>True</t>
  </si>
  <si>
    <t>Zpracovatel:</t>
  </si>
  <si>
    <t>Ing. Avuk</t>
  </si>
  <si>
    <t>Poznámka:</t>
  </si>
  <si>
    <t xml:space="preserve">NEDÍLNOU SOUČÁSTÍ ROZPOČTU JE PROJEKTOVÁ DOKUMENTACE!_x000D_
_x000D_
Soupis prací je sestaven s využitím položek Cenové soustavy ÚRS. Cenové a technické podmínky soustavy ÚRS, které nejsou součástí soupisu prací, jsou neomezeně dálkově k dispozici na www.cs-urs.cz. Položky soupisu prací, které nemají ve sloupci "Cenová soustava" uveden žádný údaj, nepochází z Cenové soustavy ÚRS. _x000D_
_x000D_
_x000D_
Technické a materiálové specifikace jednotlivých navržených materiálů, prvků a výrobků jsou uvedeny v samostatných částech této projektové dokumentace jako jsou např. VÝKRESOVÁ ČÁST, VÝPIS PRVKŮ PSV, SKLADBY KONSTRUKCÍ A TECHNICKÁ ZPRÁVA. TYTO PŘÍLOHY JSOU NEDÍLNOU SOUČÁSTÍ SOUTĚŽNÍHO SOUPISU STAVEBNÍCH PRACÍ, DODÁVEK A SLUŽEB S VÝKAZEM VÝMĚR.                                                                                                                                                                                                                                                                                                           _x000D_
_x000D_
Na základě těchto podkladů bude provedeno ocenění výše uvedených prací, dodávek a služeb. U všech dodávek budou v ceně zahrnuty náklady na dopravu materiálu a manipulaci s ním, na doplňkový kotevní a spojovací materiál tak, aby celé zařízení bylo funkční a splňovalo všechny předpisy, které se na ně vztahují. V ceně jsou také zahrnuty náklady na zhotovení případné výrobní dokumentace nebo pořízení fyzických vzorků materiálů a vzorníků barev. Kde není výslovně uvedeno, bude pracovní postup a technologie provádění stanovena oprávněnou osobou zhotovitele. V průběhu provádění prací budou respektovány všechny příslušné platné předpisy a požadavky BOZP. Náklady vyplývající z jejich dodržení jsou součástí jednotkové ceny a nebudou zvlášť hrazeny._x000D_
_x000D_
_x000D_
UCHAZEČ O VEŘEJNOU ZAKÁZKU JE POVINEN PŘI OCEŇOVÁNÍ SOUTĚŽNÍHO SOUPISU STAVEBNÍCH PRACÍ, DODÁVEK A SLUŽEB S VÝKAZEM VÝMĚR PROVÉST KONTROLU FUNKCE ARITMETICKÝCH VZORCŮ JEDNOTLIVÝCH SOUPISŮ VE VAZBĚ NA JEDNOTLIVÉ ODDÍLY, REKAPITULACE A KRYCÍ LIST. _x000D_
_x000D_
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</si>
  <si>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</si>
  <si>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</si>
  <si>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</si>
  <si>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</si>
  <si>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</si>
  <si>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</si>
  <si>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</si>
  <si>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</si>
  <si>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</si>
  <si>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</si>
  <si>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</si>
  <si>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</si>
  <si>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</si>
  <si>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</si>
  <si>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</si>
  <si>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</si>
  <si>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</si>
  <si>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</si>
  <si>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</si>
  <si>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</si>
  <si>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</si>
  <si>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</si>
  <si>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</si>
  <si>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</si>
  <si>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</si>
  <si>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</si>
  <si>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</si>
  <si>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</si>
  <si>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</si>
  <si>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</si>
  <si>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</si>
  <si>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</si>
  <si>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</si>
  <si>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</si>
  <si>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</si>
  <si>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</si>
  <si>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</si>
  <si>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</si>
  <si>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</si>
  <si>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D.1.1</t>
  </si>
  <si>
    <t>Stavební</t>
  </si>
  <si>
    <t>STA</t>
  </si>
  <si>
    <t>1</t>
  </si>
  <si>
    <t>{a0240e9a-5321-447d-9eff-3834afd7d050}</t>
  </si>
  <si>
    <t>2</t>
  </si>
  <si>
    <t>D.1.4</t>
  </si>
  <si>
    <t>Technické zařízení budov</t>
  </si>
  <si>
    <t>{7f385a37-db04-40f0-97ee-48ad65a505ea}</t>
  </si>
  <si>
    <t>D.1.4.1</t>
  </si>
  <si>
    <t>Zdravotně techn...</t>
  </si>
  <si>
    <t>Soupis</t>
  </si>
  <si>
    <t>{8f7936b7-a282-4cb9-aa6d-5106b3f7bb1a}</t>
  </si>
  <si>
    <t>D.1.4.2</t>
  </si>
  <si>
    <t>Vzduchotechnika a chlazení</t>
  </si>
  <si>
    <t>{91ef98bd-7062-476a-8834-32e8407e6eb6}</t>
  </si>
  <si>
    <t>D.1.4.3</t>
  </si>
  <si>
    <t>Vytápění</t>
  </si>
  <si>
    <t>{4a1072c8-7e2c-4512-919d-3f9a244b27d1}</t>
  </si>
  <si>
    <t>D.1.4.4</t>
  </si>
  <si>
    <t>Elektroinstalace</t>
  </si>
  <si>
    <t>{6b3ea6df-efbc-48b0-bdc1-422fdf7281de}</t>
  </si>
  <si>
    <t>FVE</t>
  </si>
  <si>
    <t>3</t>
  </si>
  <si>
    <t>{ab818226-b471-4717-a28d-d8317b9980e8}</t>
  </si>
  <si>
    <t>Bleskosvod a uzemnění</t>
  </si>
  <si>
    <t>{929b16eb-d19c-4a42-83e5-43f51dd71343}</t>
  </si>
  <si>
    <t>Elektroinstalace silnoproud</t>
  </si>
  <si>
    <t>{4b6f6f1c-23c2-4d59-9b78-a0b3c85a2255}</t>
  </si>
  <si>
    <t>4</t>
  </si>
  <si>
    <t>Elektroinstalace slaboproud</t>
  </si>
  <si>
    <t>{d6578442-c6ca-4ed3-ac5c-3092891a9b0b}</t>
  </si>
  <si>
    <t>D.1.4.5</t>
  </si>
  <si>
    <t>Měření a regulace</t>
  </si>
  <si>
    <t>{63fe7cce-16b7-46f2-9cac-2613164b02d4}</t>
  </si>
  <si>
    <t>IO 01</t>
  </si>
  <si>
    <t>Vodovodní přípojka</t>
  </si>
  <si>
    <t>{9e299480-8fe6-44fc-a38b-18b8051d1ffe}</t>
  </si>
  <si>
    <t>D.1.5</t>
  </si>
  <si>
    <t>Dopravní řešení</t>
  </si>
  <si>
    <t>{0aa8b61a-8153-44d3-a7d3-0d07d85cb3e4}</t>
  </si>
  <si>
    <t>100</t>
  </si>
  <si>
    <t>{efa59fcc-57f0-41b9-8081-aa11ec2e7a08}</t>
  </si>
  <si>
    <t>102</t>
  </si>
  <si>
    <t>Demolice</t>
  </si>
  <si>
    <t>{4d57c614-c31d-49da-8d0b-c98fea2fd8a8}</t>
  </si>
  <si>
    <t>D.1.7</t>
  </si>
  <si>
    <t>Sadovnický plán</t>
  </si>
  <si>
    <t>{ffed971a-8ae6-4c92-b9c6-62b0c0ba9616}</t>
  </si>
  <si>
    <t>D.1.8</t>
  </si>
  <si>
    <t>Vrty pro tepelná čerpadla</t>
  </si>
  <si>
    <t>{6919b3d2-eda4-4653-b6a7-5b99c01960a0}</t>
  </si>
  <si>
    <t>OVN</t>
  </si>
  <si>
    <t>Ostatní a vedlejší náklady</t>
  </si>
  <si>
    <t>{0007f9aa-181b-4046-8066-bc8efc35f66a}</t>
  </si>
  <si>
    <t>KRYCÍ LIST SOUPISU PRACÍ</t>
  </si>
  <si>
    <t>Objekt:</t>
  </si>
  <si>
    <t>D.1.1 - Stavební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</si>
  <si>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</si>
  <si>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</si>
  <si>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</si>
  <si>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</si>
  <si>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</si>
  <si>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1 - Zemní práce</t>
  </si>
  <si>
    <t xml:space="preserve">    11 - Zemní práce - přípravné a přidružené práce</t>
  </si>
  <si>
    <t xml:space="preserve">    18 - Zemní práce - povrchové úpravy terénu</t>
  </si>
  <si>
    <t xml:space="preserve">    2 - Zakládání</t>
  </si>
  <si>
    <t xml:space="preserve">    29 - Zakládání - pomocné konstrukce pro zakládání</t>
  </si>
  <si>
    <t xml:space="preserve">    3 - Svislé a kompletní konstrukce</t>
  </si>
  <si>
    <t xml:space="preserve">    32 - Konstrukce přehrad a opěrné zdi</t>
  </si>
  <si>
    <t xml:space="preserve">    4 - Vodorovné konstrukce</t>
  </si>
  <si>
    <t xml:space="preserve">    5 - Komunikace</t>
  </si>
  <si>
    <t xml:space="preserve">    6 - Úpravy povrchů, podlahy a osazování výplní</t>
  </si>
  <si>
    <t xml:space="preserve">      61 - Úprava povrchů vnitřní</t>
  </si>
  <si>
    <t xml:space="preserve">      62 - Úprava povrchů vnější</t>
  </si>
  <si>
    <t xml:space="preserve">      63 - Podlahy a podlahové konstrukce</t>
  </si>
  <si>
    <t xml:space="preserve">    9 - Ostatní konstrukce a práce, bourání</t>
  </si>
  <si>
    <t xml:space="preserve">      94 - Lešení a stavební výtahy</t>
  </si>
  <si>
    <t xml:space="preserve">      95 - Různé dokončovací konstrukce a práce pozemních staveb</t>
  </si>
  <si>
    <t xml:space="preserve">      96 - Bourání konstrukcí</t>
  </si>
  <si>
    <t xml:space="preserve">      99 - Přesuny hmot a suti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</si>
  <si>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</si>
  <si>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</si>
  <si>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</si>
  <si>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</si>
  <si>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714 - Akustická a protiotřesová opatření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</si>
  <si>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</si>
  <si>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</si>
  <si>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</si>
  <si>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766 - Konstrukce truhlářské</t>
  </si>
  <si>
    <t xml:space="preserve">    767 - Konstrukce zámečnické</t>
  </si>
  <si>
    <t xml:space="preserve">      767a - Ostatní</t>
  </si>
  <si>
    <t xml:space="preserve">      767b - Zámečnické</t>
  </si>
  <si>
    <t xml:space="preserve">      767c - Hliníkové</t>
  </si>
  <si>
    <t xml:space="preserve">    768 - Ocelové výrobky</t>
  </si>
  <si>
    <t xml:space="preserve">    771 - Podlahy z dlaždic keramických</t>
  </si>
  <si>
    <t xml:space="preserve">    776 - Podlahy povlakové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</si>
  <si>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</si>
  <si>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</si>
  <si>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</si>
  <si>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 xml:space="preserve">    H03 - Výtahy a zvedací zařízení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</si>
  <si>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</si>
  <si>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</si>
  <si>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</si>
  <si>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</si>
  <si>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</si>
  <si>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</si>
  <si>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</si>
  <si>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</si>
  <si>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</si>
  <si>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</si>
  <si>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</si>
  <si>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</si>
  <si>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</si>
  <si>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</si>
  <si>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</si>
  <si>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</si>
  <si>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</si>
  <si>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</si>
  <si>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121151113</t>
  </si>
  <si>
    <t>Sejmutí ornice strojně při souvislé ploše přes 100 do 500 m2, tl. vrstvy do 200 mm</t>
  </si>
  <si>
    <t>m2</t>
  </si>
  <si>
    <t>CS ÚRS 2025 01</t>
  </si>
  <si>
    <t>-747725191</t>
  </si>
  <si>
    <t>Online PSC</t>
  </si>
  <si>
    <t>https://podminky.urs.cz/item/CS_URS_2025_01/121151113</t>
  </si>
  <si>
    <t>VV</t>
  </si>
  <si>
    <t>Viz. PD stavební část - výkresů půdorysů, výkresů řezů a Tech. zprávy</t>
  </si>
  <si>
    <t>.</t>
  </si>
  <si>
    <t>Změřeno v programu AutoCAD</t>
  </si>
  <si>
    <t>499,0</t>
  </si>
  <si>
    <t>122151104</t>
  </si>
  <si>
    <t>Odkopávky a prokopávky nezapažené strojně v hornině třídy těžitelnosti I skupiny 1 a 2 přes 100 do 500 m3</t>
  </si>
  <si>
    <t>m3</t>
  </si>
  <si>
    <t>1806383387</t>
  </si>
  <si>
    <t>https://podminky.urs.cz/item/CS_URS_2025_01/122151104</t>
  </si>
  <si>
    <t>Zatřídění hornín - tř.1,2-50%, tř.3-50%</t>
  </si>
  <si>
    <t>Srovnaní pláně na úroveň baranění štětovnic -1,660</t>
  </si>
  <si>
    <t>237,3*(0,46+0,46+1,26+1,66+1,66+0,46)/6*0,5</t>
  </si>
  <si>
    <t>Srovnání pláně pod nepodsklepenou částí na úroveň -0,730</t>
  </si>
  <si>
    <t>156,4*0,73*0,5</t>
  </si>
  <si>
    <t>122251104</t>
  </si>
  <si>
    <t>Odkopávky a prokopávky nezapažené strojně v hornině třídy těžitelnosti I skupiny 3 přes 100 do 500 m3</t>
  </si>
  <si>
    <t>-1604622732</t>
  </si>
  <si>
    <t>https://podminky.urs.cz/item/CS_URS_2025_01/122251104</t>
  </si>
  <si>
    <t>131351100</t>
  </si>
  <si>
    <t>Hloubení nezapažených jam a zářezů strojně s urovnáním dna do předepsaného profilu a spádu v hornině třídy těžitelnosti II skupiny 4 do 20 m3</t>
  </si>
  <si>
    <t>-1174059387</t>
  </si>
  <si>
    <t>https://podminky.urs.cz/item/CS_URS_2025_01/131351100</t>
  </si>
  <si>
    <t>Výtahová šachta</t>
  </si>
  <si>
    <t>4,7*4,65*0,67</t>
  </si>
  <si>
    <t>2,75*2,8*0,3</t>
  </si>
  <si>
    <t>Obkopání jímky</t>
  </si>
  <si>
    <t>14,9*2,0-5,5*2,0</t>
  </si>
  <si>
    <t>5</t>
  </si>
  <si>
    <t>131151104</t>
  </si>
  <si>
    <t>Hloubení nezapažených jam a zářezů strojně s urovnáním dna do předepsaného profilu a spádu v hornině třídy těžitelnosti I skupiny 1 a 2 přes 100 do 500 m3</t>
  </si>
  <si>
    <t>-1381114274</t>
  </si>
  <si>
    <t>https://podminky.urs.cz/item/CS_URS_2025_01/131151104</t>
  </si>
  <si>
    <t>Zatřídění hornín - tř.1,2-20%, tř.3-50%, tř.4- 30%</t>
  </si>
  <si>
    <t>Východní část podsklepeného objektu na úroveň -4,230</t>
  </si>
  <si>
    <t>29,4*(1,87+2,57)/2*0,2</t>
  </si>
  <si>
    <t>75,5*(0,8+2,8)/2*0,2</t>
  </si>
  <si>
    <t>6</t>
  </si>
  <si>
    <t>131251104</t>
  </si>
  <si>
    <t>Hloubení nezapažených jam a zářezů strojně s urovnáním dna do předepsaného profilu a spádu v hornině třídy těžitelnosti I skupiny 3 přes 100 do 500 m3</t>
  </si>
  <si>
    <t>1970180063</t>
  </si>
  <si>
    <t>https://podminky.urs.cz/item/CS_URS_2025_01/131251104</t>
  </si>
  <si>
    <t>29,4*(1,87+2,57)/2*0,5</t>
  </si>
  <si>
    <t>75,5*(0,8+2,8)/2*0,5</t>
  </si>
  <si>
    <t>7</t>
  </si>
  <si>
    <t>131351104</t>
  </si>
  <si>
    <t>Hloubení nezapažených jam a zářezů strojně s urovnáním dna do předepsaného profilu a spádu v hornině třídy těžitelnosti II skupiny 4 přes 100 do 500 m3</t>
  </si>
  <si>
    <t>423533592</t>
  </si>
  <si>
    <t>https://podminky.urs.cz/item/CS_URS_2025_01/131351104</t>
  </si>
  <si>
    <t>29,4*(1,87+2,57)/2*0,3</t>
  </si>
  <si>
    <t>75,5*(0,8+2,8)/2*0,3</t>
  </si>
  <si>
    <t>8</t>
  </si>
  <si>
    <t>131151204</t>
  </si>
  <si>
    <t>Hloubení zapažených jam a zářezů strojně s urovnáním dna do předepsaného profilu a spádu v hornině třídy těžitelnosti I skupiny 1 a 2 přes 100 do 500 m3</t>
  </si>
  <si>
    <t>-324020532</t>
  </si>
  <si>
    <t>https://podminky.urs.cz/item/CS_URS_2025_01/131151204</t>
  </si>
  <si>
    <t>Severní, západní a jižní část podsklepeného objektu na úroveň -4,230</t>
  </si>
  <si>
    <t>184,5*2,57*0,2</t>
  </si>
  <si>
    <t>9</t>
  </si>
  <si>
    <t>131251204</t>
  </si>
  <si>
    <t>Hloubení zapažených jam a zářezů strojně s urovnáním dna do předepsaného profilu a spádu v hornině třídy těžitelnosti I skupiny 3 přes 100 do 500 m3</t>
  </si>
  <si>
    <t>737999996</t>
  </si>
  <si>
    <t>https://podminky.urs.cz/item/CS_URS_2025_01/131251204</t>
  </si>
  <si>
    <t>184,5*2,57*0,5</t>
  </si>
  <si>
    <t>10</t>
  </si>
  <si>
    <t>131351204</t>
  </si>
  <si>
    <t>Hloubení zapažených jam a zářezů strojně s urovnáním dna do předepsaného profilu a spádu v hornině třídy těžitelnosti II skupiny 4 přes 100 do 500 m3</t>
  </si>
  <si>
    <t>-307901836</t>
  </si>
  <si>
    <t>https://podminky.urs.cz/item/CS_URS_2025_01/131351204</t>
  </si>
  <si>
    <t>184,5*2,57*0,3</t>
  </si>
  <si>
    <t>11</t>
  </si>
  <si>
    <t>132351102</t>
  </si>
  <si>
    <t>Hloubení nezapažených rýh šířky do 800 mm strojně s urovnáním dna do předepsaného profilu a spádu v hornině třídy těžitelnosti II skupiny 4 přes 20 do 50 m3</t>
  </si>
  <si>
    <t>1029332517</t>
  </si>
  <si>
    <t>https://podminky.urs.cz/item/CS_URS_2025_01/132351102</t>
  </si>
  <si>
    <t>Stávající kanalizace</t>
  </si>
  <si>
    <t>23,0*0,8*2,0</t>
  </si>
  <si>
    <t>Stávající vodovod</t>
  </si>
  <si>
    <t>40,0*0,8*1,5</t>
  </si>
  <si>
    <t>132151253</t>
  </si>
  <si>
    <t>Hloubení nezapažených rýh šířky přes 800 do 2 000 mm strojně s urovnáním dna do předepsaného profilu a spádu v hornině třídy těžitelnosti I skupiny 1 a 2 přes 50 do 100 m3</t>
  </si>
  <si>
    <t>845393029</t>
  </si>
  <si>
    <t>https://podminky.urs.cz/item/CS_URS_2025_01/132151253</t>
  </si>
  <si>
    <t>Viz. PD stavební část - výkresy půdorysu, výkresy řezů a Tech.zpr.</t>
  </si>
  <si>
    <t>Zatřídění hornín - tř.1,2-10%, tř.3-20%, tř.4-70%</t>
  </si>
  <si>
    <t>Pásy do úrovně -4,730</t>
  </si>
  <si>
    <t>(11,6+10,4+11,6)*1,2*0,5*0,1</t>
  </si>
  <si>
    <t>10,4*1,7*0,5*0,1</t>
  </si>
  <si>
    <t>(4,55+6,95+4,2)*1,65*0,5*0,1</t>
  </si>
  <si>
    <t>1,4*1,4*0,5*0,1</t>
  </si>
  <si>
    <t>Pásy od úrovně -1,230 do úrovně -4,730</t>
  </si>
  <si>
    <t>(1,0*1,2*0,25*10+1,0*1,5*0,25*5)*0,1</t>
  </si>
  <si>
    <t>Pásy do úrovně -1,230</t>
  </si>
  <si>
    <t>(2,0+6,65+21,2+2,4)*1,2*0,5*0,1</t>
  </si>
  <si>
    <t>2,4*1,5*0,5*0,1</t>
  </si>
  <si>
    <t>13</t>
  </si>
  <si>
    <t>132251253</t>
  </si>
  <si>
    <t>Hloubení nezapažených rýh šířky přes 800 do 2 000 mm strojně s urovnáním dna do předepsaného profilu a spádu v hornině třídy těžitelnosti I skupiny 3 přes 50 do 100 m3</t>
  </si>
  <si>
    <t>-1052042785</t>
  </si>
  <si>
    <t>https://podminky.urs.cz/item/CS_URS_2025_01/132251253</t>
  </si>
  <si>
    <t>(11,6+10,4+11,6)*1,2*0,5*0,2</t>
  </si>
  <si>
    <t>10,4*1,7*0,5*0,2</t>
  </si>
  <si>
    <t>(4,55+6,95+4,2)*1,65*0,5*0,2</t>
  </si>
  <si>
    <t>1,4*1,4*0,5*0,2</t>
  </si>
  <si>
    <t>(1,0*1,2*0,25*10+1,0*1,5*0,25*5)*0,2</t>
  </si>
  <si>
    <t>(2,0+6,65+21,2+2,4)*1,2*0,5*0,2</t>
  </si>
  <si>
    <t>2,4*1,5*0,5*0,2</t>
  </si>
  <si>
    <t>14</t>
  </si>
  <si>
    <t>132351253</t>
  </si>
  <si>
    <t>Hloubení nezapažených rýh šířky přes 800 do 2 000 mm strojně s urovnáním dna do předepsaného profilu a spádu v hornině třídy těžitelnosti II skupiny 4 přes 50 do 100 m3</t>
  </si>
  <si>
    <t>-1645214217</t>
  </si>
  <si>
    <t>https://podminky.urs.cz/item/CS_URS_2025_01/132351253</t>
  </si>
  <si>
    <t>(11,6+10,4+11,6)*1,2*0,5*0,7</t>
  </si>
  <si>
    <t>10,4*1,7*0,5*0,7</t>
  </si>
  <si>
    <t>(4,55+6,95+4,2)*1,65*0,5*0,7</t>
  </si>
  <si>
    <t>1,4*1,4*0,5*0,7</t>
  </si>
  <si>
    <t>(1,0*1,2*0,25*10+1,0*1,5*0,25*5)*0,7</t>
  </si>
  <si>
    <t>(2,0+6,65+21,2+2,4)*1,2*0,5*0,7</t>
  </si>
  <si>
    <t>2,4*1,5*0,5*0,7</t>
  </si>
  <si>
    <t>15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</si>
  <si>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</si>
  <si>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</si>
  <si>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677534148</t>
  </si>
  <si>
    <t>https://podminky.urs.cz/item/CS_URS_2025_01/162751117</t>
  </si>
  <si>
    <t>174,945+174,945+40,234+100,584+94,833+237,083+6,896+13,792</t>
  </si>
  <si>
    <t>16</t>
  </si>
  <si>
    <t>162751119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</si>
  <si>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</si>
  <si>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1599160878</t>
  </si>
  <si>
    <t>https://podminky.urs.cz/item/CS_URS_2025_01/162751119</t>
  </si>
  <si>
    <t>843,312*15 'Přepočtené koeficientem množství</t>
  </si>
  <si>
    <t>17</t>
  </si>
  <si>
    <t>162751137</t>
  </si>
  <si>
    <t>Vodorovné přemístění výkopku nebo sypaniny po suchu na obvyklém dopravním prostředku, bez naložení výkopku, avšak se složením bez rozhrnutí z horniny třídy těžitelnosti II skupiny 4 a 5 na vzdálenost přes 9 000 do 10 000 m</t>
  </si>
  <si>
    <t>-559905045</t>
  </si>
  <si>
    <t>https://podminky.urs.cz/item/CS_URS_2025_01/162751137</t>
  </si>
  <si>
    <t>35,753+60,35+142,25+84,8+48,271</t>
  </si>
  <si>
    <t>18</t>
  </si>
  <si>
    <t>162751139</t>
  </si>
  <si>
    <t>Vodorovné přemístění výkopku nebo sypaniny po suchu na obvyklém dopravním prostředku, bez naložení výkopku, avšak se složením bez rozhrnutí z horniny třídy těžitelnosti II skupiny 4 a 5 na vzdálenost Příplatek k ceně za každých dalších i započatých 1 000 m</t>
  </si>
  <si>
    <t>-1951333412</t>
  </si>
  <si>
    <t>https://podminky.urs.cz/item/CS_URS_2025_01/162751139</t>
  </si>
  <si>
    <t>371,424*15 'Přepočtené koeficientem množství</t>
  </si>
  <si>
    <t>19</t>
  </si>
  <si>
    <t>171201231</t>
  </si>
  <si>
    <t>Poplatek za uložení stavebního odpadu na recyklační skládce (skládkovné) zeminy a kamení zatříděného do Katalogu odpadů pod kódem 17 05 04</t>
  </si>
  <si>
    <t>t</t>
  </si>
  <si>
    <t>-671217689</t>
  </si>
  <si>
    <t>https://podminky.urs.cz/item/CS_URS_2025_01/171201231</t>
  </si>
  <si>
    <t>"viz pol.č.162751117:" 843,312*1,9</t>
  </si>
  <si>
    <t>"viz pol.č.162751137:" 371,424*2,0</t>
  </si>
  <si>
    <t>20</t>
  </si>
  <si>
    <t>171251201</t>
  </si>
  <si>
    <t>Uložení sypaniny na skládky nebo meziskládky bez hutnění s upravením uložené sypaniny do předepsaného tvaru</t>
  </si>
  <si>
    <t>173924856</t>
  </si>
  <si>
    <t>https://podminky.urs.cz/item/CS_URS_2025_01/171251201</t>
  </si>
  <si>
    <t>843,312+371,424</t>
  </si>
  <si>
    <t>171151103</t>
  </si>
  <si>
    <t>Uložení sypanin do násypů strojně s rozprostřením sypaniny ve vrstvách a s hrubým urovnáním zhutněných z hornin soudržných jakékoliv třídy těžitelnosti</t>
  </si>
  <si>
    <t>-1510084124</t>
  </si>
  <si>
    <t>https://podminky.urs.cz/item/CS_URS_2025_01/171151103</t>
  </si>
  <si>
    <t>Kolem objektu</t>
  </si>
  <si>
    <t>52,6*0,5</t>
  </si>
  <si>
    <t>22</t>
  </si>
  <si>
    <t>174151101</t>
  </si>
  <si>
    <t>Zásyp sypaninou z jakékoliv horniny strojně s uložením výkopku ve vrstvách se zhutněním jam, šachet, rýh nebo kolem objektů v těchto vykopávkách</t>
  </si>
  <si>
    <t>-897475797</t>
  </si>
  <si>
    <t>https://podminky.urs.cz/item/CS_URS_2025_01/174151101</t>
  </si>
  <si>
    <t>4,7*4,65*0,67-2,75*2,8*0,67</t>
  </si>
  <si>
    <t>Pod desku schodiště</t>
  </si>
  <si>
    <t>(9,45*3,96-1,3*1,4)*0,18</t>
  </si>
  <si>
    <t>38,2*2,6+35,0*0,73+14,8*1,66+40,2*1,66+13,8*1,66</t>
  </si>
  <si>
    <t>Pod objektem</t>
  </si>
  <si>
    <t>148,8*3,5/2</t>
  </si>
  <si>
    <t>Stávající jímka</t>
  </si>
  <si>
    <t>14,9*2,0</t>
  </si>
  <si>
    <t>23</t>
  </si>
  <si>
    <t>M</t>
  </si>
  <si>
    <t>10364100</t>
  </si>
  <si>
    <t>zemina pro terénní úpravy - tříděná</t>
  </si>
  <si>
    <t>-1453722839</t>
  </si>
  <si>
    <t>656,27*1,9 'Přepočtené koeficientem množství</t>
  </si>
  <si>
    <t>24</t>
  </si>
  <si>
    <t>171151101</t>
  </si>
  <si>
    <t>Hutnění boků násypů z hornin soudržných a sypkých pro jakýkoliv sklon, délku a míru zhutnění svahu</t>
  </si>
  <si>
    <t>-125336934</t>
  </si>
  <si>
    <t>https://podminky.urs.cz/item/CS_URS_2025_01/171151101</t>
  </si>
  <si>
    <t>105,0</t>
  </si>
  <si>
    <t>25</t>
  </si>
  <si>
    <t>181951114</t>
  </si>
  <si>
    <t>Úprava pláně vyrovnáním výškových rozdílů strojně v hornině třídy těžitelnosti II, skupiny 4 a 5 se zhutněním</t>
  </si>
  <si>
    <t>-1663301824</t>
  </si>
  <si>
    <t>https://podminky.urs.cz/item/CS_URS_2025_01/181951114</t>
  </si>
  <si>
    <t>Objekt</t>
  </si>
  <si>
    <t>446,0</t>
  </si>
  <si>
    <t>Vozovka</t>
  </si>
  <si>
    <t>400,6</t>
  </si>
  <si>
    <t>Zemní práce - přípravné a přidružené práce</t>
  </si>
  <si>
    <t>26</t>
  </si>
  <si>
    <t>113106142</t>
  </si>
  <si>
    <t>Rozebrání dlažeb komunikací pro pěší s přemístěním hmot na skládku na vzdálenost do 3 m nebo s naložením na dopravní prostředek s ložem z kameniva nebo živice a s jakoukoliv výplní spár strojně plochy jednotlivě přes 50 m2 z betonových nebo kameninových dlaždic, desek nebo tvarovek</t>
  </si>
  <si>
    <t>-752858567</t>
  </si>
  <si>
    <t>https://podminky.urs.cz/item/CS_URS_2025_01/113106142</t>
  </si>
  <si>
    <t>Viz. PD stavební část - situace bouraných konstrukcí</t>
  </si>
  <si>
    <t>142,0</t>
  </si>
  <si>
    <t>27</t>
  </si>
  <si>
    <t>113107162</t>
  </si>
  <si>
    <t>Odstranění podkladů nebo krytů strojně plochy jednotlivě přes 50 m2 do 200 m2 s přemístěním hmot na skládku na vzdálenost do 20 m nebo s naložením na dopravní prostředek z kameniva hrubého drceného, o tl. vrstvy přes 100 do 200 mm</t>
  </si>
  <si>
    <t>-1392560736</t>
  </si>
  <si>
    <t>https://podminky.urs.cz/item/CS_URS_2025_01/113107162</t>
  </si>
  <si>
    <t>28</t>
  </si>
  <si>
    <t>113107241</t>
  </si>
  <si>
    <t>Odstranění podkladů nebo krytů strojně plochy jednotlivě přes 200 m2 s přemístěním hmot na skládku na vzdálenost do 20 m nebo s naložením na dopravní prostředek živičných, o tl. vrstvy do 50 mm</t>
  </si>
  <si>
    <t>1513845464</t>
  </si>
  <si>
    <t>https://podminky.urs.cz/item/CS_URS_2025_01/113107241</t>
  </si>
  <si>
    <t>385,0</t>
  </si>
  <si>
    <t>29</t>
  </si>
  <si>
    <t>113107231</t>
  </si>
  <si>
    <t>Odstranění podkladů nebo krytů strojně plochy jednotlivě přes 200 m2 s přemístěním hmot na skládku na vzdálenost do 20 m nebo s naložením na dopravní prostředek z betonu prostého, o tl. vrstvy přes 100 do 150 mm</t>
  </si>
  <si>
    <t>-228713983</t>
  </si>
  <si>
    <t>https://podminky.urs.cz/item/CS_URS_2025_01/113107231</t>
  </si>
  <si>
    <t>30</t>
  </si>
  <si>
    <t>113107221</t>
  </si>
  <si>
    <t>Odstranění podkladů nebo krytů strojně plochy jednotlivě přes 200 m2 s přemístěním hmot na skládku na vzdálenost do 20 m nebo s naložením na dopravní prostředek z kameniva hrubého drceného, o tl. vrstvy do 100 mm</t>
  </si>
  <si>
    <t>-121433100</t>
  </si>
  <si>
    <t>https://podminky.urs.cz/item/CS_URS_2025_01/113107221</t>
  </si>
  <si>
    <t>31</t>
  </si>
  <si>
    <t>113202111</t>
  </si>
  <si>
    <t>Vytrhání obrub s vybouráním lože, s přemístěním hmot na skládku na vzdálenost do 3 m nebo s naložením na dopravní prostředek z krajníků nebo obrubníků stojatých</t>
  </si>
  <si>
    <t>m</t>
  </si>
  <si>
    <t>1749163315</t>
  </si>
  <si>
    <t>https://podminky.urs.cz/item/CS_URS_2025_01/113202111</t>
  </si>
  <si>
    <t>125,0</t>
  </si>
  <si>
    <t>32</t>
  </si>
  <si>
    <t>961044111</t>
  </si>
  <si>
    <t>Bourání základů z betonu prostého</t>
  </si>
  <si>
    <t>1795256450</t>
  </si>
  <si>
    <t>https://podminky.urs.cz/item/CS_URS_2025_01/961044111</t>
  </si>
  <si>
    <t>Opěrná zeď</t>
  </si>
  <si>
    <t>28,5*0,5*1,2</t>
  </si>
  <si>
    <t>Taras</t>
  </si>
  <si>
    <t>20,4</t>
  </si>
  <si>
    <t>33</t>
  </si>
  <si>
    <t>962022491</t>
  </si>
  <si>
    <t>Bourání zdiva nadzákladového kamenného na maltu cementovou, objemu přes 1 m3</t>
  </si>
  <si>
    <t>-1102496182</t>
  </si>
  <si>
    <t>https://podminky.urs.cz/item/CS_URS_2025_01/962022491</t>
  </si>
  <si>
    <t>34</t>
  </si>
  <si>
    <t>962052211</t>
  </si>
  <si>
    <t>Bourání zdiva železobetonového nadzákladového, objemu přes 1 m3</t>
  </si>
  <si>
    <t>-837871003</t>
  </si>
  <si>
    <t>https://podminky.urs.cz/item/CS_URS_2025_01/962052211</t>
  </si>
  <si>
    <t>28,5*0,33*0,6</t>
  </si>
  <si>
    <t>35</t>
  </si>
  <si>
    <t>976071111</t>
  </si>
  <si>
    <t>Vybourání kovových madel, zábradlí, dvířek, zděří, kotevních želez madel a zábradlí</t>
  </si>
  <si>
    <t>-641852881</t>
  </si>
  <si>
    <t>https://podminky.urs.cz/item/CS_URS_2025_01/976071111</t>
  </si>
  <si>
    <t>20,0</t>
  </si>
  <si>
    <t>36</t>
  </si>
  <si>
    <t>877241118</t>
  </si>
  <si>
    <t>Montáž tvarovek na vodovodním plastovém potrubí z polyetylenu PE 100 elektrotvarovek SDR 11/PN16 záslepek d 90</t>
  </si>
  <si>
    <t>kus</t>
  </si>
  <si>
    <t>1761434575</t>
  </si>
  <si>
    <t>https://podminky.urs.cz/item/CS_URS_2025_01/877241118</t>
  </si>
  <si>
    <t>37</t>
  </si>
  <si>
    <t>28615025</t>
  </si>
  <si>
    <t>elektrozáslepka SDR11 PE 100 PN16 D 90mm KIT</t>
  </si>
  <si>
    <t>191300654</t>
  </si>
  <si>
    <t>38</t>
  </si>
  <si>
    <t>871251811</t>
  </si>
  <si>
    <t>Bourání stávajícího potrubí z polyetylenu v otevřeném výkopu D přes 50 do 90 mm</t>
  </si>
  <si>
    <t>-1181172605</t>
  </si>
  <si>
    <t>https://podminky.urs.cz/item/CS_URS_2025_01/871251811</t>
  </si>
  <si>
    <t>Vodovod</t>
  </si>
  <si>
    <t>40,0</t>
  </si>
  <si>
    <t>39</t>
  </si>
  <si>
    <t>871365811</t>
  </si>
  <si>
    <t>Bourání stávajícího potrubí z PVC nebo polypropylenu PP v otevřeném výkopu DN přes 150 do 250</t>
  </si>
  <si>
    <t>-1491211584</t>
  </si>
  <si>
    <t>https://podminky.urs.cz/item/CS_URS_2025_01/871365811</t>
  </si>
  <si>
    <t>Kanalizace</t>
  </si>
  <si>
    <t>23,0</t>
  </si>
  <si>
    <t>40</t>
  </si>
  <si>
    <t>890351851</t>
  </si>
  <si>
    <t>Bourání šachet a jímek strojně velikosti obestavěného prostoru přes 3 do 5 m3 ze železobetonu</t>
  </si>
  <si>
    <t>636846599</t>
  </si>
  <si>
    <t>https://podminky.urs.cz/item/CS_URS_2025_01/890351851</t>
  </si>
  <si>
    <t>Jímka</t>
  </si>
  <si>
    <t>10,0</t>
  </si>
  <si>
    <t>Zemní práce - povrchové úpravy terénu</t>
  </si>
  <si>
    <t>41</t>
  </si>
  <si>
    <t>162206112</t>
  </si>
  <si>
    <t>Vodorovné přemístění výkopku bez naložení, avšak se složením zemin schopných zúrodnění, na vzdálenost přes 20 do 50 m</t>
  </si>
  <si>
    <t>1379961264</t>
  </si>
  <si>
    <t>https://podminky.urs.cz/item/CS_URS_2025_01/162206112</t>
  </si>
  <si>
    <t>Ornice na mezideponií</t>
  </si>
  <si>
    <t>499,0*0,1</t>
  </si>
  <si>
    <t>Ornice z mezideponie</t>
  </si>
  <si>
    <t>42</t>
  </si>
  <si>
    <t>167103101</t>
  </si>
  <si>
    <t>Nakládání neulehlého výkopku z hromad zeminy schopné zúrodnění</t>
  </si>
  <si>
    <t>319075071</t>
  </si>
  <si>
    <t>https://podminky.urs.cz/item/CS_URS_2025_01/167103101</t>
  </si>
  <si>
    <t>43</t>
  </si>
  <si>
    <t>181351103</t>
  </si>
  <si>
    <t>Rozprostření a urovnání ornice v rovině nebo ve svahu sklonu do 1:5 strojně při souvislé ploše přes 100 do 500 m2, tl. vrstvy do 200 mm</t>
  </si>
  <si>
    <t>502263964</t>
  </si>
  <si>
    <t>https://podminky.urs.cz/item/CS_URS_2025_01/181351103</t>
  </si>
  <si>
    <t>199,0</t>
  </si>
  <si>
    <t>44</t>
  </si>
  <si>
    <t>182351123</t>
  </si>
  <si>
    <t>Rozprostření a urovnání ornice ve svahu sklonu přes 1:5 strojně při souvislé ploše přes 100 do 500 m2, tl. vrstvy do 200 mm</t>
  </si>
  <si>
    <t>1779694580</t>
  </si>
  <si>
    <t>https://podminky.urs.cz/item/CS_URS_2025_01/182351123</t>
  </si>
  <si>
    <t>300,0</t>
  </si>
  <si>
    <t>45</t>
  </si>
  <si>
    <t>181411131</t>
  </si>
  <si>
    <t>Založení trávníku na půdě předem připravené plochy do 1000 m2 výsevem včetně utažení parkového v rovině nebo na svahu do 1:5</t>
  </si>
  <si>
    <t>-1910529788</t>
  </si>
  <si>
    <t>https://podminky.urs.cz/item/CS_URS_2025_01/181411131</t>
  </si>
  <si>
    <t>46</t>
  </si>
  <si>
    <t>181411133</t>
  </si>
  <si>
    <t>Založení trávníku na půdě předem připravené plochy do 1000 m2 výsevem včetně utažení parkového na svahu přes 1:2 do 1:1</t>
  </si>
  <si>
    <t>1260464413</t>
  </si>
  <si>
    <t>https://podminky.urs.cz/item/CS_URS_2025_01/181411133</t>
  </si>
  <si>
    <t>47</t>
  </si>
  <si>
    <t>00572410</t>
  </si>
  <si>
    <t>osivo směs travní parková</t>
  </si>
  <si>
    <t>kg</t>
  </si>
  <si>
    <t>1960175074</t>
  </si>
  <si>
    <t>48</t>
  </si>
  <si>
    <t>181951111</t>
  </si>
  <si>
    <t>Úprava pláně vyrovnáním výškových rozdílů strojně v hornině třídy těžitelnosti I, skupiny 1 až 3 bez zhutnění</t>
  </si>
  <si>
    <t>51388690</t>
  </si>
  <si>
    <t>https://podminky.urs.cz/item/CS_URS_2025_01/181951111</t>
  </si>
  <si>
    <t>Ornice</t>
  </si>
  <si>
    <t>49</t>
  </si>
  <si>
    <t>183403161</t>
  </si>
  <si>
    <t>Obdělání půdy válením v rovině nebo na svahu do 1:5</t>
  </si>
  <si>
    <t>1671648586</t>
  </si>
  <si>
    <t>https://podminky.urs.cz/item/CS_URS_2025_01/183403161</t>
  </si>
  <si>
    <t>50</t>
  </si>
  <si>
    <t>183403261</t>
  </si>
  <si>
    <t>Obdělání půdy válením na svahu přes 1:5 do 1:2</t>
  </si>
  <si>
    <t>-1481830963</t>
  </si>
  <si>
    <t>https://podminky.urs.cz/item/CS_URS_2025_01/183403261</t>
  </si>
  <si>
    <t>Zakládání</t>
  </si>
  <si>
    <t>51</t>
  </si>
  <si>
    <t>271532212</t>
  </si>
  <si>
    <t>Podsyp pod základové konstrukce se zhutněním a urovnáním povrchu z kameniva hrubého, frakce 16 - 32 mm</t>
  </si>
  <si>
    <t>762083906</t>
  </si>
  <si>
    <t>https://podminky.urs.cz/item/CS_URS_2025_01/271532212</t>
  </si>
  <si>
    <t>Frakce 0-64 mm</t>
  </si>
  <si>
    <t>Schodiště -4,150</t>
  </si>
  <si>
    <t>9,45*4,05*0,3-1,3*1,35*0,3</t>
  </si>
  <si>
    <t>Výtahová šachta -5,200</t>
  </si>
  <si>
    <t>2,8*2,75*0,3</t>
  </si>
  <si>
    <t>Skladba S4</t>
  </si>
  <si>
    <t>Úroveň -3,930</t>
  </si>
  <si>
    <t>4,24*4,55*0,3+2,81*4,55*0,3+1,75*3,4*0,3+4,95*2,4*0,3+3,75*0,75*0,3+2,45*0,75*0,3+2,0*0,5*0,3</t>
  </si>
  <si>
    <t>Skladba S5</t>
  </si>
  <si>
    <t>Úroveň -0,430</t>
  </si>
  <si>
    <t>6,65*8,65*0,3+6,4*8,65*0,3</t>
  </si>
  <si>
    <t>52</t>
  </si>
  <si>
    <t>273321411</t>
  </si>
  <si>
    <t>Základy z betonu železového (bez výztuže) desky z betonu bez zvláštních nároků na prostředí tř. C 20/25</t>
  </si>
  <si>
    <t>776725122</t>
  </si>
  <si>
    <t>https://podminky.urs.cz/item/CS_URS_2025_01/273321411</t>
  </si>
  <si>
    <t>Schodiště -3,850</t>
  </si>
  <si>
    <t>9,45*4,3*0,3-1,3*1,35*0,3</t>
  </si>
  <si>
    <t>Výtahová šachta -4,900</t>
  </si>
  <si>
    <t>2,4*2,35*0,3</t>
  </si>
  <si>
    <t>10,45*11,9*0,18-1,95*2,0*0,18</t>
  </si>
  <si>
    <t>8,15*20,3*0,18</t>
  </si>
  <si>
    <t>53</t>
  </si>
  <si>
    <t>273351121</t>
  </si>
  <si>
    <t>Bednění základů desek zřízení</t>
  </si>
  <si>
    <t>1767283600</t>
  </si>
  <si>
    <t>https://podminky.urs.cz/item/CS_URS_2025_01/273351121</t>
  </si>
  <si>
    <t>(10,45+11,9)*2*0,18+(1,95+2,0)*2*0,18</t>
  </si>
  <si>
    <t>(8,15+20,3)*2*0,18</t>
  </si>
  <si>
    <t>54</t>
  </si>
  <si>
    <t>273351122</t>
  </si>
  <si>
    <t>Bednění základů desek odstranění</t>
  </si>
  <si>
    <t>478684246</t>
  </si>
  <si>
    <t>https://podminky.urs.cz/item/CS_URS_2025_01/273351122</t>
  </si>
  <si>
    <t>55</t>
  </si>
  <si>
    <t>273362021</t>
  </si>
  <si>
    <t>Výztuž základů desek ze svařovaných sítí z drátů typu KARI</t>
  </si>
  <si>
    <t>-1334738154</t>
  </si>
  <si>
    <t>https://podminky.urs.cz/item/CS_URS_2025_01/273362021</t>
  </si>
  <si>
    <t>(9,45*4,3-1,3*1,35)*1,3*0,00536*2</t>
  </si>
  <si>
    <t>2,4*2,35*1,3*0,00536*2</t>
  </si>
  <si>
    <t>(10,45*11,9-1,95*2,0)*1,3*0,00536*2</t>
  </si>
  <si>
    <t>8,15*20,3*1,3*0,00536*2</t>
  </si>
  <si>
    <t>56</t>
  </si>
  <si>
    <t>274321411</t>
  </si>
  <si>
    <t>Základy z betonu železového (bez výztuže) pasy z betonu bez zvláštních nároků na prostředí tř. C 20/25</t>
  </si>
  <si>
    <t>2066519516</t>
  </si>
  <si>
    <t>https://podminky.urs.cz/item/CS_URS_2025_01/274321411</t>
  </si>
  <si>
    <t>Pásy do úrovně -4,630</t>
  </si>
  <si>
    <t>(11,6+10,4+11,6)*1,2*0,6</t>
  </si>
  <si>
    <t>10,4*1,7*0,6</t>
  </si>
  <si>
    <t>(4,55+6,95+4,2)*1,65*0,6</t>
  </si>
  <si>
    <t>1,4*1,4*0,6</t>
  </si>
  <si>
    <t>Pásy od úrovně -1,130 do úrovně -4,630</t>
  </si>
  <si>
    <t>12,2*(1,2+1,5)</t>
  </si>
  <si>
    <t>11,8*1,2</t>
  </si>
  <si>
    <t>Pásy do úrovně -1,130</t>
  </si>
  <si>
    <t>(7,85+21,2)*1,2*0,6</t>
  </si>
  <si>
    <t>57</t>
  </si>
  <si>
    <t>274351121</t>
  </si>
  <si>
    <t>Bednění základů pasů rovné zřízení</t>
  </si>
  <si>
    <t>-494416606</t>
  </si>
  <si>
    <t>https://podminky.urs.cz/item/CS_URS_2025_01/274351121</t>
  </si>
  <si>
    <t>(11,6+10,4+11,6)*2*0,6</t>
  </si>
  <si>
    <t>10,4*2*0,6</t>
  </si>
  <si>
    <t>(4,55+6,95+4,2)*2*0,6</t>
  </si>
  <si>
    <t>(1,4+1,4)*0,6</t>
  </si>
  <si>
    <t>12,2*2*2</t>
  </si>
  <si>
    <t>11,8*2</t>
  </si>
  <si>
    <t>(7,85+21,2)*2*0,6</t>
  </si>
  <si>
    <t>58</t>
  </si>
  <si>
    <t>274351122</t>
  </si>
  <si>
    <t>Bednění základů pasů rovné odstranění</t>
  </si>
  <si>
    <t>-1293821056</t>
  </si>
  <si>
    <t>https://podminky.urs.cz/item/CS_URS_2025_01/274351122</t>
  </si>
  <si>
    <t>59</t>
  </si>
  <si>
    <t>274361821</t>
  </si>
  <si>
    <t>Výztuž základů pasů z betonářské oceli 10 505 (R) nebo BSt 500</t>
  </si>
  <si>
    <t>-2136125489</t>
  </si>
  <si>
    <t>https://podminky.urs.cz/item/CS_URS_2025_01/274361821</t>
  </si>
  <si>
    <t>Viz. PD statika - výkaz výztuže</t>
  </si>
  <si>
    <t>11,9832</t>
  </si>
  <si>
    <t>11,983*1,15 'Přepočtené koeficientem množství</t>
  </si>
  <si>
    <t>60</t>
  </si>
  <si>
    <t>279322512</t>
  </si>
  <si>
    <t>Základové zdi z betonu železového (bez výztuže) se zvýšenými nároky na prostředí tř. C 30/37</t>
  </si>
  <si>
    <t>-2079723972</t>
  </si>
  <si>
    <t>https://podminky.urs.cz/item/CS_URS_2025_01/279322512</t>
  </si>
  <si>
    <t>1.PP</t>
  </si>
  <si>
    <t>(10,45+11,3)*2*0,3*3,15-1,0*2,15*0,3</t>
  </si>
  <si>
    <t>Schodiště</t>
  </si>
  <si>
    <t>(3,21+6,85+3,21)*0,2*3,3</t>
  </si>
  <si>
    <t>Výtah</t>
  </si>
  <si>
    <t>(2,35+2,0)*2*0,2*0,57</t>
  </si>
  <si>
    <t>61</t>
  </si>
  <si>
    <t>279351121</t>
  </si>
  <si>
    <t>Bednění základových zdí rovné oboustranné za každou stranu zřízení</t>
  </si>
  <si>
    <t>-8374642</t>
  </si>
  <si>
    <t>https://podminky.urs.cz/item/CS_URS_2025_01/279351121</t>
  </si>
  <si>
    <t>(10,45+11,3)*2*2*3,15+(1,0+2,15*2)*0,3</t>
  </si>
  <si>
    <t>(3,21+6,85+3,21)*2*3,3</t>
  </si>
  <si>
    <t>(2,35+2,0)*2*2*0,57</t>
  </si>
  <si>
    <t>62</t>
  </si>
  <si>
    <t>279351122</t>
  </si>
  <si>
    <t>Bednění základových zdí rovné oboustranné za každou stranu odstranění</t>
  </si>
  <si>
    <t>-2134994101</t>
  </si>
  <si>
    <t>https://podminky.urs.cz/item/CS_URS_2025_01/279351122</t>
  </si>
  <si>
    <t>Zakládání - pomocné konstrukce pro zakládání</t>
  </si>
  <si>
    <t>63</t>
  </si>
  <si>
    <t>151711111</t>
  </si>
  <si>
    <t>Osazení ocelových zápor pro pažení hloubených vykopávek do předem provedených vrtů se zabetonováním spodního konce, s případným obsypem zápory pískem délky od 0 do 8 m</t>
  </si>
  <si>
    <t>-483455918</t>
  </si>
  <si>
    <t>https://podminky.urs.cz/item/CS_URS_2025_01/151711111</t>
  </si>
  <si>
    <t>Viz. PD statika - výkres pažení</t>
  </si>
  <si>
    <t>IPE 270</t>
  </si>
  <si>
    <t>190,0</t>
  </si>
  <si>
    <t>U240</t>
  </si>
  <si>
    <t>36,0</t>
  </si>
  <si>
    <t>64</t>
  </si>
  <si>
    <t>13010758</t>
  </si>
  <si>
    <t>ocel profilová jakost S235JR (11 375) průřez IPE 270</t>
  </si>
  <si>
    <t>-1480387462</t>
  </si>
  <si>
    <t>Délka 4,0-8,0 m, celkem 30 ks</t>
  </si>
  <si>
    <t>6,86</t>
  </si>
  <si>
    <t>65</t>
  </si>
  <si>
    <t>13010830</t>
  </si>
  <si>
    <t>ocel profilová jakost S235JR (11 375) průřez U (UPN) 240</t>
  </si>
  <si>
    <t>-2054949484</t>
  </si>
  <si>
    <t>svařenec 2xU240 - 8ks</t>
  </si>
  <si>
    <t>1,2</t>
  </si>
  <si>
    <t>66</t>
  </si>
  <si>
    <t>151711131</t>
  </si>
  <si>
    <t>Vytažení ocelových zápor pro pažení délky od 0 do 8 m</t>
  </si>
  <si>
    <t>-2069353068</t>
  </si>
  <si>
    <t>https://podminky.urs.cz/item/CS_URS_2025_01/151711131</t>
  </si>
  <si>
    <t>uřiznutá část</t>
  </si>
  <si>
    <t>115,0</t>
  </si>
  <si>
    <t>67</t>
  </si>
  <si>
    <t>151712111</t>
  </si>
  <si>
    <t>Převázka ocelová pro ukotvení záporového pažení pro jakoukoliv délku převázky zdvojená</t>
  </si>
  <si>
    <t>-619669405</t>
  </si>
  <si>
    <t>https://podminky.urs.cz/item/CS_URS_2025_01/151712111</t>
  </si>
  <si>
    <t>Profil UPE 240</t>
  </si>
  <si>
    <t>68</t>
  </si>
  <si>
    <t>151712121</t>
  </si>
  <si>
    <t>Odstranění ocelové převázky pro ukotvení záporového pažení jakékoliv délky převázky zdvojené</t>
  </si>
  <si>
    <t>773250323</t>
  </si>
  <si>
    <t>https://podminky.urs.cz/item/CS_URS_2025_01/151712121</t>
  </si>
  <si>
    <t>69</t>
  </si>
  <si>
    <t>151721112</t>
  </si>
  <si>
    <t>Pažení do ocelových zápor bez ohledu na druh pažin, s odstraněním pažení, hloubky výkopu přes 4 do 10 m</t>
  </si>
  <si>
    <t>888908620</t>
  </si>
  <si>
    <t>https://podminky.urs.cz/item/CS_URS_2025_01/151721112</t>
  </si>
  <si>
    <t>Výdřeva tl.100 mm</t>
  </si>
  <si>
    <t>70</t>
  </si>
  <si>
    <t>153111_R1</t>
  </si>
  <si>
    <t>Příčné řezání ocelových profilů</t>
  </si>
  <si>
    <t>1054383070</t>
  </si>
  <si>
    <t>71</t>
  </si>
  <si>
    <t>153111_R2</t>
  </si>
  <si>
    <t>Vysokotlaká injektáž kořene kotvy do průměru 240 mm, D+M</t>
  </si>
  <si>
    <t>-138776630</t>
  </si>
  <si>
    <t>5*4,0</t>
  </si>
  <si>
    <t>3*5,0</t>
  </si>
  <si>
    <t>72</t>
  </si>
  <si>
    <t>153111_R3</t>
  </si>
  <si>
    <t>Plechy, výztuhy převázek, domečky pro kotvy, D+M</t>
  </si>
  <si>
    <t>950986207</t>
  </si>
  <si>
    <t>0,3</t>
  </si>
  <si>
    <t>73</t>
  </si>
  <si>
    <t>153821112</t>
  </si>
  <si>
    <t>Osazení kotev kabelových z popouštěných pramenců nebo drátů pro nosnost přes 0,16 do 0,31 MN</t>
  </si>
  <si>
    <t>-258328977</t>
  </si>
  <si>
    <t>https://podminky.urs.cz/item/CS_URS_2025_01/153821112</t>
  </si>
  <si>
    <t>5*9,0</t>
  </si>
  <si>
    <t>74</t>
  </si>
  <si>
    <t>153821113</t>
  </si>
  <si>
    <t>Osazení kotev kabelových z popouštěných pramenců nebo drátů pro nosnost přes 0,31 do 0,47 MN</t>
  </si>
  <si>
    <t>-491907327</t>
  </si>
  <si>
    <t>https://podminky.urs.cz/item/CS_URS_2025_01/153821113</t>
  </si>
  <si>
    <t>3*10,0</t>
  </si>
  <si>
    <t>75</t>
  </si>
  <si>
    <t>31459101</t>
  </si>
  <si>
    <t>lano předpínací ocelové poplastované D 15,7 mm</t>
  </si>
  <si>
    <t>-631203281</t>
  </si>
  <si>
    <t>45*2</t>
  </si>
  <si>
    <t>30,0*3</t>
  </si>
  <si>
    <t>76</t>
  </si>
  <si>
    <t>153822112</t>
  </si>
  <si>
    <t>Napnutí kabelových kotev při únosnosti kotvy přes 0,16 do 0,31 MN</t>
  </si>
  <si>
    <t>-803017369</t>
  </si>
  <si>
    <t>https://podminky.urs.cz/item/CS_URS_2025_01/153822112</t>
  </si>
  <si>
    <t>77</t>
  </si>
  <si>
    <t>153822113</t>
  </si>
  <si>
    <t>Napnutí kabelových kotev při únosnosti kotvy přes 0,31 do 0,47 MN</t>
  </si>
  <si>
    <t>-1726375618</t>
  </si>
  <si>
    <t>https://podminky.urs.cz/item/CS_URS_2025_01/153822113</t>
  </si>
  <si>
    <t>78</t>
  </si>
  <si>
    <t>-1832267004</t>
  </si>
  <si>
    <t>3,14*0,31*0,31*190,0</t>
  </si>
  <si>
    <t>"viz pol.č.278311024:" -26,6</t>
  </si>
  <si>
    <t xml:space="preserve">Stabilizace výdřevy </t>
  </si>
  <si>
    <t>6,0</t>
  </si>
  <si>
    <t>79</t>
  </si>
  <si>
    <t>225511112</t>
  </si>
  <si>
    <t>Maloprofilové vrty jádrové průměru přes 195 do 245 mm do úklonu 45° v hl 0 až 25 m v hornině tř. I a II</t>
  </si>
  <si>
    <t>-2068101865</t>
  </si>
  <si>
    <t>https://podminky.urs.cz/item/CS_URS_2025_01/225511112</t>
  </si>
  <si>
    <t>Zatřídění hornín: tř.I-II - 50%, tř. III-IV - 50%</t>
  </si>
  <si>
    <t>70,0*0,5</t>
  </si>
  <si>
    <t>80</t>
  </si>
  <si>
    <t>225511114</t>
  </si>
  <si>
    <t>Maloprofilové vrty jádrové průměru přes 195 do 245 mm do úklonu 45° v hl 0 až 25 m v hornině tř. III a IV</t>
  </si>
  <si>
    <t>-303829170</t>
  </si>
  <si>
    <t>https://podminky.urs.cz/item/CS_URS_2025_01/225511114</t>
  </si>
  <si>
    <t>81</t>
  </si>
  <si>
    <t>226112211</t>
  </si>
  <si>
    <t>Velkoprofilové vrty náběrovým vrtáním svislé nezapažené průměru přes 550 do 650 mm, v hl přes 5 m v hornině tř. I</t>
  </si>
  <si>
    <t>-357413146</t>
  </si>
  <si>
    <t>https://podminky.urs.cz/item/CS_URS_2025_01/226112211</t>
  </si>
  <si>
    <t>Zatřídění hornín: tř.I - 20%, tř.II - 50%, tř.III - 30%</t>
  </si>
  <si>
    <t>190,0*0,2</t>
  </si>
  <si>
    <t>82</t>
  </si>
  <si>
    <t>226112212</t>
  </si>
  <si>
    <t>Velkoprofilové vrty náběrovým vrtáním svislé nezapažené průměru přes 550 do 650 mm, v hl přes 5 m v hornině tř. II</t>
  </si>
  <si>
    <t>-1451647827</t>
  </si>
  <si>
    <t>https://podminky.urs.cz/item/CS_URS_2025_01/226112212</t>
  </si>
  <si>
    <t>190,0*0,5</t>
  </si>
  <si>
    <t>83</t>
  </si>
  <si>
    <t>226112213</t>
  </si>
  <si>
    <t>Velkoprofilové vrty náběrovým vrtáním svislé nezapažené průměru přes 550 do 650 mm, v hl přes 5 m v hornině tř. III</t>
  </si>
  <si>
    <t>-1438369111</t>
  </si>
  <si>
    <t>https://podminky.urs.cz/item/CS_URS_2025_01/226112213</t>
  </si>
  <si>
    <t>190,0*0,3</t>
  </si>
  <si>
    <t>84</t>
  </si>
  <si>
    <t>278311024</t>
  </si>
  <si>
    <t>Zálivka kotevních otvorů z betonu bez zvýšených nároků na prostředí tř. C 8/10 při objemu jednoho otvoru přes 0,50 do 1,00 m3</t>
  </si>
  <si>
    <t>1799586364</t>
  </si>
  <si>
    <t>https://podminky.urs.cz/item/CS_URS_2025_01/278311024</t>
  </si>
  <si>
    <t>26,6</t>
  </si>
  <si>
    <t>85</t>
  </si>
  <si>
    <t>750741802</t>
  </si>
  <si>
    <t>26,6*0,5</t>
  </si>
  <si>
    <t>86</t>
  </si>
  <si>
    <t>1407839182</t>
  </si>
  <si>
    <t>13,3*15 'Přepočtené koeficientem množství</t>
  </si>
  <si>
    <t>87</t>
  </si>
  <si>
    <t>1975915484</t>
  </si>
  <si>
    <t>88</t>
  </si>
  <si>
    <t>1153007279</t>
  </si>
  <si>
    <t>89</t>
  </si>
  <si>
    <t>-1233360463</t>
  </si>
  <si>
    <t>"viz pol.č.162751117:" 13,3*1,9</t>
  </si>
  <si>
    <t>"viz pol.č.162751137:" 13,3*2,0</t>
  </si>
  <si>
    <t>90</t>
  </si>
  <si>
    <t>-408723533</t>
  </si>
  <si>
    <t>13,3*2</t>
  </si>
  <si>
    <t>Svislé a kompletní konstrukce</t>
  </si>
  <si>
    <t>91</t>
  </si>
  <si>
    <t>311231146</t>
  </si>
  <si>
    <t>Zdivo z cihel pálených nosné z cihel plných dl. 240 mm P 40 na maltu MC-5 nebo MC-10</t>
  </si>
  <si>
    <t>1033031792</t>
  </si>
  <si>
    <t>https://podminky.urs.cz/item/CS_URS_2025_01/311231146</t>
  </si>
  <si>
    <t>Nenosné sloupy</t>
  </si>
  <si>
    <t>1.NP</t>
  </si>
  <si>
    <t>0,25*0,25*3,5*16</t>
  </si>
  <si>
    <t>2.NP</t>
  </si>
  <si>
    <t>92</t>
  </si>
  <si>
    <t>311270131</t>
  </si>
  <si>
    <t>Zdivo z přesných vápenopískových tvárnic na tenkovrstvou maltu, tloušťka zdiva 175 mm, formát a rozměr tvárnic 6DF 248x175x248 mm plných, pevnosti přes P15 do P25</t>
  </si>
  <si>
    <t>133957057</t>
  </si>
  <si>
    <t>https://podminky.urs.cz/item/CS_URS_2025_01/311270131</t>
  </si>
  <si>
    <t>3.NP</t>
  </si>
  <si>
    <t>(4,225+1,475)*3,65+4,225*4,15*2+4,0*(4,15+3,33)/2+3,75*3,33-0,9*2,02*5</t>
  </si>
  <si>
    <t>93</t>
  </si>
  <si>
    <t>311270331</t>
  </si>
  <si>
    <t>Zdivo z přesných vápenopískových tvárnic na tenkovrstvou maltu, tloušťka zdiva 200 mm, formát a rozměr tvárnic 7DF 248x200x248 mm plných, pevnosti přes P15 do P25</t>
  </si>
  <si>
    <t>1615096752</t>
  </si>
  <si>
    <t>https://podminky.urs.cz/item/CS_URS_2025_01/311270331</t>
  </si>
  <si>
    <t>Atika</t>
  </si>
  <si>
    <t>(8,15*2+19,9+6,5+0,9)*0,737</t>
  </si>
  <si>
    <t>94</t>
  </si>
  <si>
    <t>311270741</t>
  </si>
  <si>
    <t>Zdivo z přesných vápenopískových tvárnic na tenkovrstvou maltu, tloušťka zdiva 300 mm, formát a rozměr cihel 10DF 248x300x248 mm plných, pevnosti přes P15 do P25</t>
  </si>
  <si>
    <t>-526327239</t>
  </si>
  <si>
    <t>https://podminky.urs.cz/item/CS_URS_2025_01/311270741</t>
  </si>
  <si>
    <t>(10,35+6,55)*4,0-1,0*2,5*2</t>
  </si>
  <si>
    <t>(1,7+6,55*2+5,75+6,0+5,15+3,725)*3,8-1,8*2,3-2,3*2,3-3,05*3,0-2,3*0,5</t>
  </si>
  <si>
    <t>(11,3-1,2)*(2,528+4,75)/2-1,1*2,02</t>
  </si>
  <si>
    <t>(5,575+11,6)*(2,3+4,522)/2+10,45*2,3-1,8*1,8*4-2,3*0,5</t>
  </si>
  <si>
    <t>95</t>
  </si>
  <si>
    <t>311279120</t>
  </si>
  <si>
    <t>Zakládací vrstva vápenopískového zdiva z vyrovnávacích bloků, tloušťka zdiva 175 mm</t>
  </si>
  <si>
    <t>-1345635621</t>
  </si>
  <si>
    <t>https://podminky.urs.cz/item/CS_URS_2025_01/311279120</t>
  </si>
  <si>
    <t>4,225+1,475+4,225*2+4,0+3,75-0,9*5</t>
  </si>
  <si>
    <t>96</t>
  </si>
  <si>
    <t>311321611</t>
  </si>
  <si>
    <t>Nadzákladové zdi z betonu železového (bez výztuže) nosné bez zvláštních nároků na vliv prostředí tř. C 30/37</t>
  </si>
  <si>
    <t>-1768813340</t>
  </si>
  <si>
    <t>https://podminky.urs.cz/item/CS_URS_2025_01/311321611</t>
  </si>
  <si>
    <t>Vnitřní</t>
  </si>
  <si>
    <t>(6,7+1,5+2,5)*0,25*3,35-1,1*2,0*0,25</t>
  </si>
  <si>
    <t>((2,35+2,0)*2+1,5)*0,2*3,6-1,2*2,18*0,2</t>
  </si>
  <si>
    <t>5,7*0,3*3,35-1,1*2,2*0,3</t>
  </si>
  <si>
    <t>Obvodové</t>
  </si>
  <si>
    <t>(7,55*2+20,3+1,7+7,3)*0,3*3,9-1,85*2,3*0,3-2,3*2,3*0,3*7</t>
  </si>
  <si>
    <t>(10,15+11,3+10,15)*0,3*3,8-3,05*3,0*0,3-2,3*0,5*0,3-2,3*2,3*0,3-3,0*3,8*0,3</t>
  </si>
  <si>
    <t>(11,3+7,55)*0,3*4,1-1,0*2,5*0,3*2</t>
  </si>
  <si>
    <t>(5,615+5,7)*0,3*4,0-1,0*2,5*0,3-0,9*2,02*0,3*2</t>
  </si>
  <si>
    <t>(2,35+2,0)*2*0,2*4,25-1,2*2,18*0,2</t>
  </si>
  <si>
    <t>(20,3+1,0+1,0+1,55+9,85+5,9+0,975)*0,3*3,8-2,3*2,3*0,3*6-3,0*3,15*0,3-2,3*2,3*0,3</t>
  </si>
  <si>
    <t>(1,0+0,95)*0,3*4,0</t>
  </si>
  <si>
    <t>(5,615+5,7)*0,25*4,0-0,9*2,02*0,25*2</t>
  </si>
  <si>
    <t>10,15*0,3*2,528+5,55*0,3*(2,528+4,14)/2-2,3*2,3*0,3</t>
  </si>
  <si>
    <t>3,9*0,2*4,14</t>
  </si>
  <si>
    <t>(2,35+2,0)*2*0,2*(4,05+3,3)/2-1,2*2,18*0,2</t>
  </si>
  <si>
    <t>97</t>
  </si>
  <si>
    <t>311351121</t>
  </si>
  <si>
    <t>Bednění nadzákladových zdí nosných rovné oboustranné za každou stranu zřízení</t>
  </si>
  <si>
    <t>1729655723</t>
  </si>
  <si>
    <t>https://podminky.urs.cz/item/CS_URS_2025_01/311351121</t>
  </si>
  <si>
    <t>(6,7+1,5+2,5)*2*3,35+(1,1+2,0*2)*0,25</t>
  </si>
  <si>
    <t>((2,35+2,0)*2+1,5)*2*3,35+(1,2+2,18*2)*0,2</t>
  </si>
  <si>
    <t>5,7*2*3,6+(1,1+2,2*2)*0,3</t>
  </si>
  <si>
    <t>(7,55*2+20,3+1,7+7,3)*2*3,9+(1,85+2,3*2)*0,3+(2,3+2,3*2)*0,3*7</t>
  </si>
  <si>
    <t>(10,15+11,3+10,15)*2*3,8+(3,05+3,0*2)*0,3+(2,3+0,5*2)*0,3+(2,3+2,3*2)*0,3+(3,0+3,8*2)*0,3</t>
  </si>
  <si>
    <t>(11,3+7,55)*2*4,1+(1,0+2,5*2)*0,3*2</t>
  </si>
  <si>
    <t>(5,615+5,7)*2*4,0+(1,0+2,5*2)*0,3+(0,9+2,02*2)*0,3*2</t>
  </si>
  <si>
    <t>(2,35+2,0)*2*2*4,25+(1,2+2,18*2)*0,2</t>
  </si>
  <si>
    <t>(20,3+1,0+1,0+1,55+9,85+5,9+0,975)*2*3,8+(2,3+2,3*2)*0,3*6+(3,0+3,15*2)*0,3+(2,3+2,3*2)*0,3</t>
  </si>
  <si>
    <t>(1,0+0,95)*2*4,0</t>
  </si>
  <si>
    <t>(5,615+5,7)*2*4,0+(0,9+2,02*2)*0,25*2</t>
  </si>
  <si>
    <t>10,15*2*2,528+5,55*0,3*(2,528+4,14)/2+(2,3+2,3*2)*0,3</t>
  </si>
  <si>
    <t>3,9*2*4,14</t>
  </si>
  <si>
    <t>(2,35+2,0)*2*2*(4,05+3,3)/2+(1,2+2,18*2)*0,2</t>
  </si>
  <si>
    <t>98</t>
  </si>
  <si>
    <t>311351122</t>
  </si>
  <si>
    <t>Bednění nadzákladových zdí nosných rovné oboustranné za každou stranu odstranění</t>
  </si>
  <si>
    <t>2143841708</t>
  </si>
  <si>
    <t>https://podminky.urs.cz/item/CS_URS_2025_01/311351122</t>
  </si>
  <si>
    <t>99</t>
  </si>
  <si>
    <t>270001101r</t>
  </si>
  <si>
    <t>Prostupů průřezu do 0,02 m2 v monolitických betonových zdech tl do 0,5 m osazením trub, dílců nebo tvarovek do bednění, D+M</t>
  </si>
  <si>
    <t>-1539415688</t>
  </si>
  <si>
    <t>Viz. PD profesí - výkresy půdorysů</t>
  </si>
  <si>
    <t>Profese</t>
  </si>
  <si>
    <t>270001102r</t>
  </si>
  <si>
    <t>Vytvoření drážek do 0,02 m2 v monolitických betonových zdech osazením vložek z trub, dílců, tvarovek do bednění, D+M</t>
  </si>
  <si>
    <t>499961969</t>
  </si>
  <si>
    <t>110,0+54,0+28,0+34,0+58,0+20,0+6,0+0,25</t>
  </si>
  <si>
    <t>101</t>
  </si>
  <si>
    <t>311361821</t>
  </si>
  <si>
    <t>Výztuž nadzákladových zdí nosných svislých nebo odkloněných od svislice, rovných nebo oblých z betonářské oceli 10 505 (R) nebo BSt 500</t>
  </si>
  <si>
    <t>-1750558622</t>
  </si>
  <si>
    <t>https://podminky.urs.cz/item/CS_URS_2025_01/311361821</t>
  </si>
  <si>
    <t>Výztuž i pro podzemní stěny</t>
  </si>
  <si>
    <t>10,5736</t>
  </si>
  <si>
    <t>11,8883</t>
  </si>
  <si>
    <t>22,462*1,15 'Přepočtené koeficientem množství</t>
  </si>
  <si>
    <t>317121213</t>
  </si>
  <si>
    <t>Železobetonové prefabrikované překlady osazené jednotlivě na výšku, do lože z cementové malty šíře 60 mm, výšky 190 mm délky 1400 mm</t>
  </si>
  <si>
    <t>13761057</t>
  </si>
  <si>
    <t>https://podminky.urs.cz/item/CS_URS_2025_01/317121213</t>
  </si>
  <si>
    <t>2*1</t>
  </si>
  <si>
    <t>103</t>
  </si>
  <si>
    <t>317121218</t>
  </si>
  <si>
    <t>Železobetonové prefabrikované překlady osazené jednotlivě na výšku, do lože z cementové malty šíře 60 mm, výšky 190 mm délky 2400 mm</t>
  </si>
  <si>
    <t>-2126032289</t>
  </si>
  <si>
    <t>https://podminky.urs.cz/item/CS_URS_2025_01/317121218</t>
  </si>
  <si>
    <t>3*1</t>
  </si>
  <si>
    <t>104</t>
  </si>
  <si>
    <t>317121221</t>
  </si>
  <si>
    <t>Železobetonové prefabrikované překlady osazené jednotlivě na výšku, do lože z cementové malty šíře 60 mm, výšky 190 mm délky 3000 mm</t>
  </si>
  <si>
    <t>218189362</t>
  </si>
  <si>
    <t>https://podminky.urs.cz/item/CS_URS_2025_01/317121221</t>
  </si>
  <si>
    <t>105</t>
  </si>
  <si>
    <t>317121223</t>
  </si>
  <si>
    <t>Železobetonové prefabrikované překlady osazené jednotlivě na výšku, do lože z cementové malty šíře 60 mm, výšky 190 mm délky 3400 mm</t>
  </si>
  <si>
    <t>1978717624</t>
  </si>
  <si>
    <t>https://podminky.urs.cz/item/CS_URS_2025_01/317121223</t>
  </si>
  <si>
    <t>106</t>
  </si>
  <si>
    <t>317142422</t>
  </si>
  <si>
    <t>Překlady nenosné z pórobetonu osazené do tenkého maltového lože, výšky do 250 mm, šířky překladu 100 mm, délky překladu přes 1000 do 1250 mm</t>
  </si>
  <si>
    <t>-867186915</t>
  </si>
  <si>
    <t>https://podminky.urs.cz/item/CS_URS_2025_01/317142422</t>
  </si>
  <si>
    <t>107</t>
  </si>
  <si>
    <t>317142428</t>
  </si>
  <si>
    <t>Překlady nenosné z pórobetonu osazené do tenkého maltového lože, výšky do 250 mm, šířky překladu 100 mm, délky překladu přes 2000 do 2500 mm</t>
  </si>
  <si>
    <t>1804385496</t>
  </si>
  <si>
    <t>https://podminky.urs.cz/item/CS_URS_2025_01/317142428</t>
  </si>
  <si>
    <t>108</t>
  </si>
  <si>
    <t>317143432r1</t>
  </si>
  <si>
    <t>Překlad nosný z pórobetonu ve zdech tl 115 mm dl 1400 mm, výška 195 mm, D+M</t>
  </si>
  <si>
    <t>-928694969</t>
  </si>
  <si>
    <t>2*2</t>
  </si>
  <si>
    <t>109</t>
  </si>
  <si>
    <t>317143432r4</t>
  </si>
  <si>
    <t>Překlad nosný z pórobetonu ve zdech tl 115 mm dl 2500 mm, výška 195 mm, D+M</t>
  </si>
  <si>
    <t>1740247109</t>
  </si>
  <si>
    <t>1*2</t>
  </si>
  <si>
    <t>3*2</t>
  </si>
  <si>
    <t>110</t>
  </si>
  <si>
    <t>317143432r2</t>
  </si>
  <si>
    <t>Překlad nosný z pórobetonu ve zdech tl 115 mm dl 3000 mm, výška 195 mm, D+M</t>
  </si>
  <si>
    <t>-1875670755</t>
  </si>
  <si>
    <t>111</t>
  </si>
  <si>
    <t>317143432r3</t>
  </si>
  <si>
    <t>Překlad nosný z pórobetonu ve zdech tl 115 mm dl 3500 mm, výška 195 mm, D+M</t>
  </si>
  <si>
    <t>149286231</t>
  </si>
  <si>
    <t>112</t>
  </si>
  <si>
    <t>342272225</t>
  </si>
  <si>
    <t>Příčky z pórobetonových tvárnic hladkých na tenké maltové lože objemová hmotnost do 500 kg/m3, tloušťka příčky 100 mm</t>
  </si>
  <si>
    <t>949807694</t>
  </si>
  <si>
    <t>https://podminky.urs.cz/item/CS_URS_2025_01/342272225</t>
  </si>
  <si>
    <t>3,6*0,45</t>
  </si>
  <si>
    <t>(3,45+2,2+2,365+3,4+2,15+0,4+2,265)*4,0</t>
  </si>
  <si>
    <t>(3,8+2,2+2,215+1,35+0,65+2,05*2)*4,0</t>
  </si>
  <si>
    <t>3,725*3,97+1,9*(3,97+3,33)/2*2+1,8*3,65*2+1,475*1,6+(0,95+0,4+0,95)*3,04</t>
  </si>
  <si>
    <t>113</t>
  </si>
  <si>
    <t>346244811</t>
  </si>
  <si>
    <t>Přizdívky izolační a ochranné z cihel pálených na maltu MC-10 včetně vytvoření požlábku v ohybu izolace vodorovné na svislou, se zatřenou cementovou omítkou z malty min. MC 10 tl. 20 mm pod izolaci z cihel plných dl. 290 mm, P 10 až P 20 tl. 65 mm</t>
  </si>
  <si>
    <t>2146569133</t>
  </si>
  <si>
    <t>https://podminky.urs.cz/item/CS_URS_2025_01/346244811</t>
  </si>
  <si>
    <t>(2,55+2,4)*2*0,9</t>
  </si>
  <si>
    <t>12,0*3,5</t>
  </si>
  <si>
    <t>114</t>
  </si>
  <si>
    <t>346272236</t>
  </si>
  <si>
    <t>Přizdívky z pórobetonových tvárnic objemová hmotnost do 500 kg/m3, na tenké maltové lože, tloušťka přizdívky 100 mm</t>
  </si>
  <si>
    <t>454405125</t>
  </si>
  <si>
    <t>https://podminky.urs.cz/item/CS_URS_2025_01/346272236</t>
  </si>
  <si>
    <t>2,265*1,57</t>
  </si>
  <si>
    <t>1,25*1,57</t>
  </si>
  <si>
    <t>115</t>
  </si>
  <si>
    <t>346272256</t>
  </si>
  <si>
    <t>Přizdívky z pórobetonových tvárnic objemová hmotnost do 500 kg/m3, na tenké maltové lože, tloušťka přizdívky 150 mm</t>
  </si>
  <si>
    <t>-999574470</t>
  </si>
  <si>
    <t>https://podminky.urs.cz/item/CS_URS_2025_01/346272256</t>
  </si>
  <si>
    <t>(3,45+1,55+2,5+1,825+1,1)*1,57</t>
  </si>
  <si>
    <t>(3,8+2,2+2,05+2,5+1,8)*1,57</t>
  </si>
  <si>
    <t>(0,9*3+0,825)*1,57</t>
  </si>
  <si>
    <t>116</t>
  </si>
  <si>
    <t>317941123</t>
  </si>
  <si>
    <t>Osazování ocelových válcovaných nosníků na zdivu I nebo IE nebo U nebo UE nebo L č. 14 až 22 nebo výšky do 220 mm</t>
  </si>
  <si>
    <t>-473157546</t>
  </si>
  <si>
    <t>https://podminky.urs.cz/item/CS_URS_2025_01/317941123</t>
  </si>
  <si>
    <t>117</t>
  </si>
  <si>
    <t>13010748</t>
  </si>
  <si>
    <t>ocel profilová jakost S235JR (11 375) průřez IPE 160</t>
  </si>
  <si>
    <t>-1454189005</t>
  </si>
  <si>
    <t>Včetně prořezu</t>
  </si>
  <si>
    <t>1,75*0,0158</t>
  </si>
  <si>
    <t>0,028*1,09 'Přepočtené koeficientem množství</t>
  </si>
  <si>
    <t>118</t>
  </si>
  <si>
    <t>13010752</t>
  </si>
  <si>
    <t>ocel profilová jakost S235JR (11 375) průřez IPE 200</t>
  </si>
  <si>
    <t>-1945781713</t>
  </si>
  <si>
    <t>4,0*0,0224</t>
  </si>
  <si>
    <t>4,125*0,224</t>
  </si>
  <si>
    <t>1,014*1,09 'Přepočtené koeficientem množství</t>
  </si>
  <si>
    <t>119</t>
  </si>
  <si>
    <t>342291111</t>
  </si>
  <si>
    <t>Ukotvení příček polyuretanovou pěnou, tl. příčky do 100 mm</t>
  </si>
  <si>
    <t>-936571188</t>
  </si>
  <si>
    <t>https://podminky.urs.cz/item/CS_URS_2025_01/342291111</t>
  </si>
  <si>
    <t>3,6</t>
  </si>
  <si>
    <t>(3,45+2,2+2,365+3,4+2,15+0,4+2,265)</t>
  </si>
  <si>
    <t>(3,8+2,2+2,215+1,35+0,65+2,05*2)</t>
  </si>
  <si>
    <t>120</t>
  </si>
  <si>
    <t>342291121</t>
  </si>
  <si>
    <t>Ukotvení příček plochými kotvami, do konstrukce cihelné</t>
  </si>
  <si>
    <t>-687455795</t>
  </si>
  <si>
    <t>https://podminky.urs.cz/item/CS_URS_2025_01/342291121</t>
  </si>
  <si>
    <t>Zděné sloupy</t>
  </si>
  <si>
    <t>"2.NP:" 3,5*6</t>
  </si>
  <si>
    <t>Příčky</t>
  </si>
  <si>
    <t>"2.NP:" 4,0*3</t>
  </si>
  <si>
    <t>"3.NP:" 3,97*2+3,65*9+3,33*4</t>
  </si>
  <si>
    <t>121</t>
  </si>
  <si>
    <t>342291131</t>
  </si>
  <si>
    <t>Ukotvení příček plochými kotvami, do konstrukce betonové</t>
  </si>
  <si>
    <t>-1629899151</t>
  </si>
  <si>
    <t>https://podminky.urs.cz/item/CS_URS_2025_01/342291131</t>
  </si>
  <si>
    <t>"1.NP:" 3,5*16</t>
  </si>
  <si>
    <t>"2.NP:" 3,5*10</t>
  </si>
  <si>
    <t>"1.PP:" 0,45*2</t>
  </si>
  <si>
    <t>"1.NP:" 4,0*6</t>
  </si>
  <si>
    <t>"2.NP:" 4,0*2</t>
  </si>
  <si>
    <t>"3.NP:" 4,15*2</t>
  </si>
  <si>
    <t>122</t>
  </si>
  <si>
    <t>346244381</t>
  </si>
  <si>
    <t>Plentování ocelových válcovaných nosníků jednostranné cihlami na maltu, výška stojiny do 200 mm</t>
  </si>
  <si>
    <t>-1845213356</t>
  </si>
  <si>
    <t>https://podminky.urs.cz/item/CS_URS_2025_01/346244381</t>
  </si>
  <si>
    <t>3,6*0,2*2</t>
  </si>
  <si>
    <t>1,75*2*0,16+4,125*2*0,2</t>
  </si>
  <si>
    <t>Konstrukce přehrad a opěrné zdi</t>
  </si>
  <si>
    <t>123</t>
  </si>
  <si>
    <t>132151101</t>
  </si>
  <si>
    <t>Hloubení nezapažených rýh šířky do 800 mm strojně s urovnáním dna do předepsaného profilu a spádu v hornině třídy těžitelnosti I skupiny 1 a 2 do 20 m3</t>
  </si>
  <si>
    <t>-1495294589</t>
  </si>
  <si>
    <t>https://podminky.urs.cz/item/CS_URS_2025_01/132151101</t>
  </si>
  <si>
    <t>Opěrné zdi</t>
  </si>
  <si>
    <t>"OZ1:" 13,3*0,5*0,1</t>
  </si>
  <si>
    <t>"OZ2:" 8,4*0,5*0,1</t>
  </si>
  <si>
    <t>"OZ3:" 6,6*0,5*0,1</t>
  </si>
  <si>
    <t>"OZ4:" 4,1*0,5*0,1</t>
  </si>
  <si>
    <t>124</t>
  </si>
  <si>
    <t>132251101</t>
  </si>
  <si>
    <t>Hloubení nezapažených rýh šířky do 800 mm strojně s urovnáním dna do předepsaného profilu a spádu v hornině třídy těžitelnosti I skupiny 3 do 20 m3</t>
  </si>
  <si>
    <t>-870158638</t>
  </si>
  <si>
    <t>https://podminky.urs.cz/item/CS_URS_2025_01/132251101</t>
  </si>
  <si>
    <t>"OZ1:" 13,3*0,5*0,2</t>
  </si>
  <si>
    <t>"OZ2:" 8,4*0,5*0,2</t>
  </si>
  <si>
    <t>"OZ3:" 6,6*0,5*0,2</t>
  </si>
  <si>
    <t>"OZ4:" 4,1*0,5*0,2</t>
  </si>
  <si>
    <t>125</t>
  </si>
  <si>
    <t>132351101</t>
  </si>
  <si>
    <t>Hloubení nezapažených rýh šířky do 800 mm strojně s urovnáním dna do předepsaného profilu a spádu v hornině třídy těžitelnosti II skupiny 4 do 20 m3</t>
  </si>
  <si>
    <t>-639916443</t>
  </si>
  <si>
    <t>https://podminky.urs.cz/item/CS_URS_2025_01/132351101</t>
  </si>
  <si>
    <t>"OZ1:" 13,3*0,5*0,7</t>
  </si>
  <si>
    <t>"OZ2:" 8,4*0,5*0,7</t>
  </si>
  <si>
    <t>"OZ3:" 6,6*0,5*0,7</t>
  </si>
  <si>
    <t>"OZ4:" 4,1*0,5*0,7</t>
  </si>
  <si>
    <t>126</t>
  </si>
  <si>
    <t>132151251</t>
  </si>
  <si>
    <t>Hloubení nezapažených rýh šířky přes 800 do 2 000 mm strojně s urovnáním dna do předepsaného profilu a spádu v hornině třídy těžitelnosti I skupiny 1 a 2 do 20 m3</t>
  </si>
  <si>
    <t>1715292864</t>
  </si>
  <si>
    <t>https://podminky.urs.cz/item/CS_URS_2025_01/132151251</t>
  </si>
  <si>
    <t>"OZ1:" (31,5-13,3)*1,0*0,1</t>
  </si>
  <si>
    <t>"OZ2:" (19,0-8,4)*1,0*0,1</t>
  </si>
  <si>
    <t>"OZ3:" (16,5-6,6)*1,0*0,1</t>
  </si>
  <si>
    <t>"OZ4:" (9,8-4,1)*1,0*0,1</t>
  </si>
  <si>
    <t>127</t>
  </si>
  <si>
    <t>132251251</t>
  </si>
  <si>
    <t>Hloubení nezapažených rýh šířky přes 800 do 2 000 mm strojně s urovnáním dna do předepsaného profilu a spádu v hornině třídy těžitelnosti I skupiny 3 do 20 m3</t>
  </si>
  <si>
    <t>-92212495</t>
  </si>
  <si>
    <t>https://podminky.urs.cz/item/CS_URS_2025_01/132251251</t>
  </si>
  <si>
    <t>"OZ1:" (31,5-13,3)*1,0*0,2</t>
  </si>
  <si>
    <t>"OZ2:" (19,0-8,4)*1,0*0,2</t>
  </si>
  <si>
    <t>"OZ3:" (16,5-6,6)*1,0*0,2</t>
  </si>
  <si>
    <t>"OZ4:" (9,8-4,1)*1,0*0,2</t>
  </si>
  <si>
    <t>128</t>
  </si>
  <si>
    <t>132351251</t>
  </si>
  <si>
    <t>Hloubení nezapažených rýh šířky přes 800 do 2 000 mm strojně s urovnáním dna do předepsaného profilu a spádu v hornině třídy těžitelnosti II skupiny 4 do 20 m3</t>
  </si>
  <si>
    <t>-2008038661</t>
  </si>
  <si>
    <t>https://podminky.urs.cz/item/CS_URS_2025_01/132351251</t>
  </si>
  <si>
    <t>"OZ1:" (31,5-13,3)*1,0*0,7</t>
  </si>
  <si>
    <t>"OZ2:" (19,0-8,4)*1,0*0,7</t>
  </si>
  <si>
    <t>"OZ3:" (16,5-6,6)*1,0*0,7</t>
  </si>
  <si>
    <t>"OZ4:" (9,8-4,1)*1,0*0,7</t>
  </si>
  <si>
    <t>129</t>
  </si>
  <si>
    <t>2125627293</t>
  </si>
  <si>
    <t>1,62+3,24+4,44+8,88</t>
  </si>
  <si>
    <t>130</t>
  </si>
  <si>
    <t>1957585831</t>
  </si>
  <si>
    <t>18,18*15 'Přepočtené koeficientem množství</t>
  </si>
  <si>
    <t>131</t>
  </si>
  <si>
    <t>2127977313</t>
  </si>
  <si>
    <t>11,34+31,08</t>
  </si>
  <si>
    <t>132</t>
  </si>
  <si>
    <t>1072856837</t>
  </si>
  <si>
    <t>42,42*15 'Přepočtené koeficientem množství</t>
  </si>
  <si>
    <t>133</t>
  </si>
  <si>
    <t>494781993</t>
  </si>
  <si>
    <t>"viz pol.č.162751117:" 18,18*1,9</t>
  </si>
  <si>
    <t>"viz pol.č.162751137:" 42,42*2,0</t>
  </si>
  <si>
    <t>134</t>
  </si>
  <si>
    <t>193615942</t>
  </si>
  <si>
    <t>18,18+42,42</t>
  </si>
  <si>
    <t>135</t>
  </si>
  <si>
    <t>484672277</t>
  </si>
  <si>
    <t>"OZ1:" 31,2*0,6</t>
  </si>
  <si>
    <t>"OZ2:" 19,5*0,6</t>
  </si>
  <si>
    <t>"OZ3:" 15,1*0,6</t>
  </si>
  <si>
    <t>"OZ4:" 11,9*0,6</t>
  </si>
  <si>
    <t>136</t>
  </si>
  <si>
    <t>911830916</t>
  </si>
  <si>
    <t>46,62*1,9 'Přepočtené koeficientem množství</t>
  </si>
  <si>
    <t>137</t>
  </si>
  <si>
    <t>964024004</t>
  </si>
  <si>
    <t>"OZ1:" 31,3*0,5</t>
  </si>
  <si>
    <t>"OZ2:" 19,5*0,5</t>
  </si>
  <si>
    <t>"OZ3:" 15,2*0,5</t>
  </si>
  <si>
    <t>"OZ4:" 9,5*0,5</t>
  </si>
  <si>
    <t>138</t>
  </si>
  <si>
    <t>-1216159353</t>
  </si>
  <si>
    <t>"OZ1:" 13,3*0,5*1,035</t>
  </si>
  <si>
    <t>"OZ2:" 8,4*0,5*1,035</t>
  </si>
  <si>
    <t>"OZ3:" 6,6*0,5*1,035</t>
  </si>
  <si>
    <t>"OZ4:" 4,1*0,5*1,035</t>
  </si>
  <si>
    <t>139</t>
  </si>
  <si>
    <t>-305617176</t>
  </si>
  <si>
    <t>"OZ1:" 0,26*6*0,5</t>
  </si>
  <si>
    <t>"OZ2:" (0,4+0,45+0,26)*0,5</t>
  </si>
  <si>
    <t>"OZ3:" 0,25*4*0,5</t>
  </si>
  <si>
    <t>"OZ4:" 0,5*0,5</t>
  </si>
  <si>
    <t>140</t>
  </si>
  <si>
    <t>622001788</t>
  </si>
  <si>
    <t>141</t>
  </si>
  <si>
    <t>279113153</t>
  </si>
  <si>
    <t>Základové zdi z tvárnic ztraceného bednění včetně výplně z betonu bez zvláštních nároků na vliv prostředí třídy C 25/30, tloušťky zdiva přes 200 do 250 mm</t>
  </si>
  <si>
    <t>1455991884</t>
  </si>
  <si>
    <t>https://podminky.urs.cz/item/CS_URS_2025_01/279113153</t>
  </si>
  <si>
    <t>"OZ1:" 31,2</t>
  </si>
  <si>
    <t>"OZ2:" 19,5</t>
  </si>
  <si>
    <t>"OZ3:" 15,1</t>
  </si>
  <si>
    <t>"OZ4:" 11,9</t>
  </si>
  <si>
    <t>142</t>
  </si>
  <si>
    <t>279361821</t>
  </si>
  <si>
    <t>Výztuž základových zdí nosných svislých nebo odkloněných od svislice, rovinných nebo oblých, deskových nebo žebrových, včetně výztuže jejich žeber z betonářské oceli 10 505 (R) nebo BSt 500</t>
  </si>
  <si>
    <t>1808483402</t>
  </si>
  <si>
    <t>https://podminky.urs.cz/item/CS_URS_2025_01/279361821</t>
  </si>
  <si>
    <t>77,7*0,25*0,05</t>
  </si>
  <si>
    <t>143</t>
  </si>
  <si>
    <t>348272515</t>
  </si>
  <si>
    <t>Ploty z tvárnic betonových plotová stříška lepená mrazuvzdorným lepidlem z tvarovek hladkých nebo štípaných, sedlového tvaru přírodních, tloušťka zdiva 295 mm</t>
  </si>
  <si>
    <t>-532311454</t>
  </si>
  <si>
    <t>https://podminky.urs.cz/item/CS_URS_2025_01/348272515</t>
  </si>
  <si>
    <t>"OZ1:" 31,3</t>
  </si>
  <si>
    <t>"OZ3:" 15,2</t>
  </si>
  <si>
    <t>"OZ4:" 9,5</t>
  </si>
  <si>
    <t>Vodorovné konstrukce</t>
  </si>
  <si>
    <t>144</t>
  </si>
  <si>
    <t>411321616</t>
  </si>
  <si>
    <t>Stropy z betonu železového (bez výztuže) stropů deskových, plochých střech, desek balkonových, desek hřibových stropů včetně hlavic hřibových sloupů tř. C 30/37</t>
  </si>
  <si>
    <t>1605423546</t>
  </si>
  <si>
    <t>https://podminky.urs.cz/item/CS_URS_2025_01/411321616</t>
  </si>
  <si>
    <t>(9,85*11,3-3,9*5,35)*0,25</t>
  </si>
  <si>
    <t>(7,55*19,7+10,15*11,3-3,9*5,35)*0,25</t>
  </si>
  <si>
    <t>1,95*2,0*0,2</t>
  </si>
  <si>
    <t>145</t>
  </si>
  <si>
    <t>411351011</t>
  </si>
  <si>
    <t>Bednění stropních konstrukcí - bez podpěrné konstrukce desek tloušťky stropní desky přes 5 do 25 cm zřízení</t>
  </si>
  <si>
    <t>177868705</t>
  </si>
  <si>
    <t>https://podminky.urs.cz/item/CS_URS_2025_01/411351011</t>
  </si>
  <si>
    <t>(9,85*11,3-3,9*5,35)</t>
  </si>
  <si>
    <t>(7,55*19,7+10,15*11,3-3,9*5,35)</t>
  </si>
  <si>
    <t>1,95*2,0</t>
  </si>
  <si>
    <t>146</t>
  </si>
  <si>
    <t>411351012</t>
  </si>
  <si>
    <t>Bednění stropních konstrukcí - bez podpěrné konstrukce desek tloušťky stropní desky přes 5 do 25 cm odstranění</t>
  </si>
  <si>
    <t>1706153851</t>
  </si>
  <si>
    <t>https://podminky.urs.cz/item/CS_URS_2025_01/411351012</t>
  </si>
  <si>
    <t>147</t>
  </si>
  <si>
    <t>411354313</t>
  </si>
  <si>
    <t>Podpěrná konstrukce stropů - desek, kleneb a skořepin výška podepření do 4 m tloušťka stropu přes 15 do 25 cm zřízení</t>
  </si>
  <si>
    <t>1063768650</t>
  </si>
  <si>
    <t>https://podminky.urs.cz/item/CS_URS_2025_01/411354313</t>
  </si>
  <si>
    <t>148</t>
  </si>
  <si>
    <t>411354314</t>
  </si>
  <si>
    <t>Podpěrná konstrukce stropů - desek, kleneb a skořepin výška podepření do 4 m tloušťka stropu přes 15 do 25 cm odstranění</t>
  </si>
  <si>
    <t>407301257</t>
  </si>
  <si>
    <t>https://podminky.urs.cz/item/CS_URS_2025_01/411354314</t>
  </si>
  <si>
    <t>149</t>
  </si>
  <si>
    <t>411361821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</si>
  <si>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 betonářské oceli 10 505 (R) nebo BSt 500</t>
  </si>
  <si>
    <t>-97213149</t>
  </si>
  <si>
    <t>https://podminky.urs.cz/item/CS_URS_2025_01/411361821</t>
  </si>
  <si>
    <t>18,3128</t>
  </si>
  <si>
    <t>18,313*1,15 'Přepočtené koeficientem množství</t>
  </si>
  <si>
    <t>150</t>
  </si>
  <si>
    <t>413321616</t>
  </si>
  <si>
    <t>Nosníky z betonu železového (bez výztuže) včetně stěnových i jeřábových drah, volných trámů, průvlaků, rámových příčlí, ztužidel, konzol, vodorovných táhel apod., tyčových konstrukcí tř. C 30/37</t>
  </si>
  <si>
    <t>-725515096</t>
  </si>
  <si>
    <t>https://podminky.urs.cz/item/CS_URS_2025_01/413321616</t>
  </si>
  <si>
    <t>8,15*0,25*0,75*8+5,9*0,25*0,75</t>
  </si>
  <si>
    <t>151</t>
  </si>
  <si>
    <t>413351111</t>
  </si>
  <si>
    <t>Bednění nosníků a průvlaků - bez podpěrné konstrukce výška nosníku po spodní líc stropní desky do 100 cm zřízení</t>
  </si>
  <si>
    <t>611811124</t>
  </si>
  <si>
    <t>https://podminky.urs.cz/item/CS_URS_2025_01/413351111</t>
  </si>
  <si>
    <t>8,15*0,25*8+5,9*0,25</t>
  </si>
  <si>
    <t>8,15*2*0,75*8+5,9*2*0,75</t>
  </si>
  <si>
    <t>152</t>
  </si>
  <si>
    <t>413351112</t>
  </si>
  <si>
    <t>Bednění nosníků a průvlaků - bez podpěrné konstrukce výška nosníku po spodní líc stropní desky do 100 cm odstranění</t>
  </si>
  <si>
    <t>-267032258</t>
  </si>
  <si>
    <t>https://podminky.urs.cz/item/CS_URS_2025_01/413351112</t>
  </si>
  <si>
    <t>153</t>
  </si>
  <si>
    <t>413352111</t>
  </si>
  <si>
    <t>Podpěrná konstrukce nosníků a průvlaků výšky podepření do 4 m výšky nosníku (po spodní hranu stropní desky) do 100 cm zřízení</t>
  </si>
  <si>
    <t>-1610913900</t>
  </si>
  <si>
    <t>https://podminky.urs.cz/item/CS_URS_2025_01/413352111</t>
  </si>
  <si>
    <t>154</t>
  </si>
  <si>
    <t>413352112</t>
  </si>
  <si>
    <t>Podpěrná konstrukce nosníků a průvlaků výšky podepření do 4 m výšky nosníku (po spodní hranu stropní desky) do 100 cm odstranění</t>
  </si>
  <si>
    <t>622961490</t>
  </si>
  <si>
    <t>https://podminky.urs.cz/item/CS_URS_2025_01/413352112</t>
  </si>
  <si>
    <t>155</t>
  </si>
  <si>
    <t>413361821</t>
  </si>
  <si>
    <t>Výztuž nosníků včetně stěnových i jeřábových drah, volných trámů, průvlaků, rámových příčlí, ztužidel, konzol, vodorovných táhel apod. tyčových konstrukcí lemujících nebo vyztužujících stropní a podobné střešní konstrukce z betonářské oceli 10 505 (R) nebo BSt 500</t>
  </si>
  <si>
    <t>-1218220133</t>
  </si>
  <si>
    <t>https://podminky.urs.cz/item/CS_URS_2025_01/413361821</t>
  </si>
  <si>
    <t>26,662*0,25</t>
  </si>
  <si>
    <t>156</t>
  </si>
  <si>
    <t>417321414</t>
  </si>
  <si>
    <t>Ztužující pásy a věnce z betonu železového (bez výztuže) tř. C 20/25</t>
  </si>
  <si>
    <t>-1637583082</t>
  </si>
  <si>
    <t>https://podminky.urs.cz/item/CS_URS_2025_01/417321414</t>
  </si>
  <si>
    <t>Příčka 100 mm</t>
  </si>
  <si>
    <t>(3,725+1,9*2+1,8*2+1,475+(0,95+0,4+0,95))*0,1*0,1</t>
  </si>
  <si>
    <t>Příčka 175 mm</t>
  </si>
  <si>
    <t>((4,225+1,475)+4,225*2+4,0+3,75)*0,175*0,1</t>
  </si>
  <si>
    <t>Stěna 300 mm</t>
  </si>
  <si>
    <t>(11,3-1,2)*0,3*0,1</t>
  </si>
  <si>
    <t>157</t>
  </si>
  <si>
    <t>417321616</t>
  </si>
  <si>
    <t>Ztužující pásy a věnce z betonu železového (bez výztuže) tř. C 30/37</t>
  </si>
  <si>
    <t>1602508752</t>
  </si>
  <si>
    <t>https://podminky.urs.cz/item/CS_URS_2025_01/417321616</t>
  </si>
  <si>
    <t>(11,9+9,85)*2*0,3*0,45</t>
  </si>
  <si>
    <t>(7,55*2+20,3+1,7+7,3)*0,3*0,45</t>
  </si>
  <si>
    <t>(10,15+11,3+10,15)*0,3*0,45-3,0*0,3*0,2</t>
  </si>
  <si>
    <t>(10,15+11,3+10,15)*0,3*0,45</t>
  </si>
  <si>
    <t>(5,75+10,5+11,6)*0,3*0,228</t>
  </si>
  <si>
    <t>(8,15*2+19,9+6,5+0,9)*0,2*0,25</t>
  </si>
  <si>
    <t>158</t>
  </si>
  <si>
    <t>417351115</t>
  </si>
  <si>
    <t>Bednění bočnic ztužujících pásů a věnců včetně vzpěr zřízení</t>
  </si>
  <si>
    <t>-182667968</t>
  </si>
  <si>
    <t>https://podminky.urs.cz/item/CS_URS_2025_01/417351115</t>
  </si>
  <si>
    <t>(11,9+9,85)*2*2*0,45</t>
  </si>
  <si>
    <t>(7,55*2+20,3+1,7+7,3)*2*0,45</t>
  </si>
  <si>
    <t>(10,15+11,3+10,15)*2*0,45-3,0*2+0,45*0,2*2</t>
  </si>
  <si>
    <t>(10,15+11,3+10,15)*2*0,45</t>
  </si>
  <si>
    <t>(5,75+10,5+11,6)*2*0,228</t>
  </si>
  <si>
    <t>(3,725+1,9*2+1,8*2+1,475+(0,95+0,4+0,95))*2*0,1</t>
  </si>
  <si>
    <t>((4,225+1,475)+4,225*2+4,0+3,75)*2*0,1</t>
  </si>
  <si>
    <t>(11,3-1,2)*2*0,1</t>
  </si>
  <si>
    <t>(8,15*2+19,9+6,5+0,9)*2*0,25</t>
  </si>
  <si>
    <t>159</t>
  </si>
  <si>
    <t>417351116</t>
  </si>
  <si>
    <t>Bednění bočnic ztužujících pásů a věnců včetně vzpěr odstranění</t>
  </si>
  <si>
    <t>395275451</t>
  </si>
  <si>
    <t>https://podminky.urs.cz/item/CS_URS_2025_01/417351116</t>
  </si>
  <si>
    <t>160</t>
  </si>
  <si>
    <t>417361821</t>
  </si>
  <si>
    <t>Výztuž ztužujících pásů a věnců z betonářské oceli 10 505 (R) nebo BSt 500</t>
  </si>
  <si>
    <t>445663487</t>
  </si>
  <si>
    <t>https://podminky.urs.cz/item/CS_URS_2025_01/417361821</t>
  </si>
  <si>
    <t>30,298*0,25</t>
  </si>
  <si>
    <t>0,835*0,25</t>
  </si>
  <si>
    <t>161</t>
  </si>
  <si>
    <t>430321616</t>
  </si>
  <si>
    <t>Schodišťové konstrukce a rampy z betonu železového (bez výztuže) stupně, schodnice, ramena, podesty s nosníky tř. C 30/37</t>
  </si>
  <si>
    <t>1039226063</t>
  </si>
  <si>
    <t>https://podminky.urs.cz/item/CS_URS_2025_01/430321616</t>
  </si>
  <si>
    <t>Ramena</t>
  </si>
  <si>
    <t>7,429*1,5</t>
  </si>
  <si>
    <t>Podesty</t>
  </si>
  <si>
    <t>1,5*1,623*0,25*3+1,5*1,627*0,25*3</t>
  </si>
  <si>
    <t>Schůdky 3.NP</t>
  </si>
  <si>
    <t>(0,283*0,167+0,283*0,167*2+0,283*0,167*3)*1,2</t>
  </si>
  <si>
    <t>162</t>
  </si>
  <si>
    <t>430361821</t>
  </si>
  <si>
    <t>Výztuž schodišťových konstrukcí a ramp stupňů, schodnic, ramen, podest s nosníky z betonářské oceli 10 505 (R) nebo BSt 500</t>
  </si>
  <si>
    <t>534466203</t>
  </si>
  <si>
    <t>https://podminky.urs.cz/item/CS_URS_2025_01/430361821</t>
  </si>
  <si>
    <t>2,1219</t>
  </si>
  <si>
    <t>2,122*1,15 'Přepočtené koeficientem množství</t>
  </si>
  <si>
    <t>163</t>
  </si>
  <si>
    <t>431351121</t>
  </si>
  <si>
    <t>Bednění podest, podstupňových desek a ramp včetně podpěrné konstrukce výšky do 4 m půdorysně přímočarých zřízení</t>
  </si>
  <si>
    <t>-179658472</t>
  </si>
  <si>
    <t>https://podminky.urs.cz/item/CS_URS_2025_01/431351121</t>
  </si>
  <si>
    <t>(1,3+2,8*5+2,5*3)*1,5</t>
  </si>
  <si>
    <t>1,5*1,623*3+1,5*1,627*3</t>
  </si>
  <si>
    <t>164</t>
  </si>
  <si>
    <t>431351122</t>
  </si>
  <si>
    <t>Bednění podest, podstupňových desek a ramp včetně podpěrné konstrukce výšky do 4 m půdorysně přímočarých odstranění</t>
  </si>
  <si>
    <t>1862952587</t>
  </si>
  <si>
    <t>https://podminky.urs.cz/item/CS_URS_2025_01/431351122</t>
  </si>
  <si>
    <t>165</t>
  </si>
  <si>
    <t>434311115</t>
  </si>
  <si>
    <t>Stupně dusané z betonu prostého nebo prokládaného kamenem na terén nebo na desku bez potěru, se zahlazením povrchu tř. C 20/25</t>
  </si>
  <si>
    <t>1666572948</t>
  </si>
  <si>
    <t>https://podminky.urs.cz/item/CS_URS_2025_01/434311115</t>
  </si>
  <si>
    <t>6*1,2</t>
  </si>
  <si>
    <t>166</t>
  </si>
  <si>
    <t>434351141</t>
  </si>
  <si>
    <t>Bednění stupňů betonovaných na podstupňové desce nebo na terénu půdorysně přímočarých zřízení</t>
  </si>
  <si>
    <t>1703990671</t>
  </si>
  <si>
    <t>https://podminky.urs.cz/item/CS_URS_2025_01/434351141</t>
  </si>
  <si>
    <t>52*0,163*1,5</t>
  </si>
  <si>
    <t>22*0,159*1,5</t>
  </si>
  <si>
    <t>0,167*1,2*3</t>
  </si>
  <si>
    <t>167</t>
  </si>
  <si>
    <t>434351142</t>
  </si>
  <si>
    <t>Bednění stupňů betonovaných na podstupňové desce nebo na terénu půdorysně přímočarých odstranění</t>
  </si>
  <si>
    <t>-1486516463</t>
  </si>
  <si>
    <t>https://podminky.urs.cz/item/CS_URS_2025_01/434351142</t>
  </si>
  <si>
    <t>Komunikace</t>
  </si>
  <si>
    <t>168</t>
  </si>
  <si>
    <t>564750001</t>
  </si>
  <si>
    <t>Podklad nebo kryt z kameniva hrubého drceného vel. 8-16 mm s rozprostřením a zhutněním plochy jednotlivě do 100 m2, po zhutnění tl. 150 mm</t>
  </si>
  <si>
    <t>-229306882</t>
  </si>
  <si>
    <t>https://podminky.urs.cz/item/CS_URS_2025_01/564750001</t>
  </si>
  <si>
    <t>169</t>
  </si>
  <si>
    <t>564750111</t>
  </si>
  <si>
    <t>Podklad nebo kryt z kameniva hrubého drceného vel. 16-32 mm s rozprostřením a zhutněním plochy přes 100 m2, po zhutnění tl. 150 mm</t>
  </si>
  <si>
    <t>1391745765</t>
  </si>
  <si>
    <t>https://podminky.urs.cz/item/CS_URS_2025_01/564750111</t>
  </si>
  <si>
    <t>170</t>
  </si>
  <si>
    <t>451579777</t>
  </si>
  <si>
    <t>Podklad nebo lože pod dlažbu (přídlažbu) Příplatek k cenám za každých dalších i započatých 10 mm tloušťky podkladu nebo lože z kameniva těženého</t>
  </si>
  <si>
    <t>1056235321</t>
  </si>
  <si>
    <t>https://podminky.urs.cz/item/CS_URS_2025_01/451579777</t>
  </si>
  <si>
    <t>171</t>
  </si>
  <si>
    <t>596211113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</si>
  <si>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přes 300 m2</t>
  </si>
  <si>
    <t>-870575257</t>
  </si>
  <si>
    <t>https://podminky.urs.cz/item/CS_URS_2025_01/596211113</t>
  </si>
  <si>
    <t>172</t>
  </si>
  <si>
    <t>59245016</t>
  </si>
  <si>
    <t>dlažba skladebná betonová 100x100mm tl 60mm přírodní</t>
  </si>
  <si>
    <t>457648258</t>
  </si>
  <si>
    <t>400,6*1,1 'Přepočtené koeficientem množství</t>
  </si>
  <si>
    <t>173</t>
  </si>
  <si>
    <t>919726122</t>
  </si>
  <si>
    <t>Geotextilie netkaná pro ochranu, separaci nebo filtraci měrná hmotnost přes 200 do 300 g/m2</t>
  </si>
  <si>
    <t>1612006687</t>
  </si>
  <si>
    <t>https://podminky.urs.cz/item/CS_URS_2025_01/919726122</t>
  </si>
  <si>
    <t>Úpravy povrchů, podlahy a osazování výplní</t>
  </si>
  <si>
    <t>Úprava povrchů vnitřní</t>
  </si>
  <si>
    <t>174</t>
  </si>
  <si>
    <t>611131325</t>
  </si>
  <si>
    <t>Podkladní a spojovací vrstva vnitřních omítaných ploch penetrace disperzní nanášená strojně schodišťových konstrukcí</t>
  </si>
  <si>
    <t>-1656288806</t>
  </si>
  <si>
    <t>https://podminky.urs.cz/item/CS_URS_2025_01/611131325</t>
  </si>
  <si>
    <t>Stěny</t>
  </si>
  <si>
    <t>(3,9*2+5,35+2,4*2+2,35)*(16,25+14,75)/2-2,3*2,3*3+(2,3+2,3*2)*0,25*3</t>
  </si>
  <si>
    <t>Strop</t>
  </si>
  <si>
    <t>3,9*1,5*2+2,34*1,5</t>
  </si>
  <si>
    <t>367,99*2 'Přepočtené koeficientem množství</t>
  </si>
  <si>
    <t>175</t>
  </si>
  <si>
    <t>611131305</t>
  </si>
  <si>
    <t>Podkladní a spojovací vrstva vnitřních omítaných ploch cementový postřik nanášený strojně celoplošně schodišťových konstrukcí</t>
  </si>
  <si>
    <t>768966787</t>
  </si>
  <si>
    <t>https://podminky.urs.cz/item/CS_URS_2025_01/611131305</t>
  </si>
  <si>
    <t>176</t>
  </si>
  <si>
    <t>611321345</t>
  </si>
  <si>
    <t>Omítka vápenocementová vnitřních ploch nanášená strojně dvouvrstvá, tloušťky jádrové omítky do 10 mm a tloušťky štuku do 3 mm štuková schodišťových konstrukcí stropů, stěn, ramen nebo nosníků</t>
  </si>
  <si>
    <t>-1614794728</t>
  </si>
  <si>
    <t>https://podminky.urs.cz/item/CS_URS_2025_01/611321345</t>
  </si>
  <si>
    <t>177</t>
  </si>
  <si>
    <t>617131101</t>
  </si>
  <si>
    <t>Podkladní a spojovací vrstva vnitřních omítaných ploch cementový postřik nanášený ručně celoplošně světlíků nebo výtahových šachet</t>
  </si>
  <si>
    <t>1115673134</t>
  </si>
  <si>
    <t>https://podminky.urs.cz/item/CS_URS_2025_01/617131101</t>
  </si>
  <si>
    <t>(2,0+1,95)*2*15,8+2,0*1,95-1,2*2,18*4</t>
  </si>
  <si>
    <t>178</t>
  </si>
  <si>
    <t>617321141</t>
  </si>
  <si>
    <t>Omítka vápenocementová vnitřních ploch nanášená ručně dvouvrstvá, tloušťky jádrové omítky do 10 mm a tloušťky štuku do 3 mm štuková uzavřených nebo omezených prostor světlíků nebo výtahových šachet</t>
  </si>
  <si>
    <t>905756546</t>
  </si>
  <si>
    <t>https://podminky.urs.cz/item/CS_URS_2025_01/617321141</t>
  </si>
  <si>
    <t>179</t>
  </si>
  <si>
    <t>611131321</t>
  </si>
  <si>
    <t>Podkladní a spojovací vrstva vnitřních omítaných ploch penetrace disperzní nanášená strojně stropů</t>
  </si>
  <si>
    <t>2036245767</t>
  </si>
  <si>
    <t>https://podminky.urs.cz/item/CS_URS_2025_01/611131321</t>
  </si>
  <si>
    <t>"m.č.1S01:" 18,98</t>
  </si>
  <si>
    <t>"m.č.1S03:" 9,94</t>
  </si>
  <si>
    <t>"m.č.1S04:" 30,74</t>
  </si>
  <si>
    <t>"m.č.1S05:" 41,64</t>
  </si>
  <si>
    <t>"m.č.101:" 5,35*(0,5+1,75)</t>
  </si>
  <si>
    <t>"m.č.201:" 5,35*(0,5+1,75)</t>
  </si>
  <si>
    <t>125,376*2 'Přepočtené koeficientem množství</t>
  </si>
  <si>
    <t>180</t>
  </si>
  <si>
    <t>611131301</t>
  </si>
  <si>
    <t>Podkladní a spojovací vrstva vnitřních omítaných ploch cementový postřik nanášený strojně celoplošně stropů</t>
  </si>
  <si>
    <t>-1883805028</t>
  </si>
  <si>
    <t>https://podminky.urs.cz/item/CS_URS_2025_01/611131301</t>
  </si>
  <si>
    <t>181</t>
  </si>
  <si>
    <t>611321341</t>
  </si>
  <si>
    <t>Omítka vápenocementová vnitřních ploch nanášená strojně dvouvrstvá, tloušťky jádrové omítky do 10 mm a tloušťky štuku do 3 mm štuková vodorovných konstrukcí stropů rovných</t>
  </si>
  <si>
    <t>-2035546469</t>
  </si>
  <si>
    <t>https://podminky.urs.cz/item/CS_URS_2025_01/611321341</t>
  </si>
  <si>
    <t>182</t>
  </si>
  <si>
    <t>611181001</t>
  </si>
  <si>
    <t>Sádrová stěrka vnitřních povrchů tloušťky do 3 mm bez penetrace, včetně následného přebroušení vodorovných konstrukcí stropů rovných</t>
  </si>
  <si>
    <t>321574481</t>
  </si>
  <si>
    <t>https://podminky.urs.cz/item/CS_URS_2025_01/611181001</t>
  </si>
  <si>
    <t>Skladba S15</t>
  </si>
  <si>
    <t>"m.č.301:" 39,04*1,06</t>
  </si>
  <si>
    <t>"m.č.303:" 6,76*1,06</t>
  </si>
  <si>
    <t>"m.č.304:" 6,49*1,06</t>
  </si>
  <si>
    <t>"m.č.305:" 10,13*1,06</t>
  </si>
  <si>
    <t>"m.č.306:" 11,25*1,06</t>
  </si>
  <si>
    <t>"m.č.307:" 11,77*1,06</t>
  </si>
  <si>
    <t>"m.č.308:" 17,99*1,06</t>
  </si>
  <si>
    <t>183</t>
  </si>
  <si>
    <t>611181011</t>
  </si>
  <si>
    <t>Sádrová stěrka vnitřních povrchů Příplatek k cenám za každý další 1 mm stěrky stropů rovných</t>
  </si>
  <si>
    <t>1754051336</t>
  </si>
  <si>
    <t>https://podminky.urs.cz/item/CS_URS_2025_01/611181011</t>
  </si>
  <si>
    <t>109,635*2 'Přepočtené koeficientem množství</t>
  </si>
  <si>
    <t>184</t>
  </si>
  <si>
    <t>612131321</t>
  </si>
  <si>
    <t>Podkladní a spojovací vrstva vnitřních omítaných ploch penetrace disperzní nanášená strojně stěn</t>
  </si>
  <si>
    <t>787102453</t>
  </si>
  <si>
    <t>https://podminky.urs.cz/item/CS_URS_2025_01/612131321</t>
  </si>
  <si>
    <t>"m.č.1S01:" (6,6+3,6+2,15)*2*3,35-3,6*2,65-1,2*2,18+(1,2+2,18*2)*0,2+0,9*2,1</t>
  </si>
  <si>
    <t>"m.č.1S03:" (6,45+1,5)*2*3,35-0,9*2,1+(1,1+2,2*2)*0,125</t>
  </si>
  <si>
    <t>"m.č.1S04:" (5,34+5,7)*2*3,35-0,9*2,1+(1,1+2,2*2)*0,175</t>
  </si>
  <si>
    <t>"m.č.1S05:" (4,21+11,3)*2*3,35-0,9*2,1*2+(1,0+2,15*2)*0,175</t>
  </si>
  <si>
    <t>"m.č.101:" (9,85+11,3+2,4+2,35)*2*4,0</t>
  </si>
  <si>
    <t>-3,0*4,0-3,05*3,0-1,2*2,18-2,3*2,3-0,9*1,97*3-0,8*1,97*2+4,0*0,2*2+(3,05+3,0*2)*0,2+(1,2+2,18*2)*0,2+(2,3+2,3*2)*0,25</t>
  </si>
  <si>
    <t>"m.č.103:" (7,55+9,7+0,3*8)*2*4,1-1,85*2,3-2,3*2,3*4-0,9*1,97+(1,85+2,3*2)*0,25+(2,3+2,3*2)*0,25*4+(1,0+2,5*2)*0,175</t>
  </si>
  <si>
    <t>"m.č.104:" (7,55+9,7+0,3*8)*2*4,1-2,3*2,3*3-0,9*1,97+(2,3+2,3*2)*0,25*3+(1,0+2,5*2)*0,175</t>
  </si>
  <si>
    <t>"m.č.105:" (2,265+2,2+3,44+5,2)*2*4,0-2,3*0,5-0,8*1,97*3+(0,9+2,02*2)*0,125+(2,3+0,5*2)*0,25</t>
  </si>
  <si>
    <t>"m.č.106:" (1,825+2,2)*2*4,0-0,9*1,97+(1,0+2,5*2)*0,125</t>
  </si>
  <si>
    <t>"m.č.107:" (2,265+1,1)*2*4,0-0,8*1,97+(0,9+2,02*2)*0,125</t>
  </si>
  <si>
    <t>"m.č.201:" (9,85+11,3+2,4+2,35)*2*4,0</t>
  </si>
  <si>
    <t>-3,0*3,1-3,05*3,0-1,2*2,18-2,3*2,3-0,9*1,97*2-0,8*1,97*2+(3,0+3,1*2)*0,2+(3,05+3,0*2)*0,2+(1,2+2,18*2)*0,2+(2,3+2,3*2)*0,25</t>
  </si>
  <si>
    <t>"m.č.203:" (7,55+9,7+0,3*8)*2*4,0-1,85*2,3-2,3*2,3*4-0,9*1,97+(1,85+2,3*2)*0,25+(2,3+2,3*2)*0,25*4+(1,0+2,5*2)*0,175</t>
  </si>
  <si>
    <t>"m.č.204:" (7,55+9,7+0,3*8)*2*4,0-2,3*2,3*3-0,9*1,97+(2,3+2,3*2)*0,25*3+(1,0+2,5*2)*0,175</t>
  </si>
  <si>
    <t>"m.č.205:" (2,265+3,4+3,8+5,2)*2*4,0-0,8*1,97*3-2,3*0,5+(2,3+0,5*2)*0,25+(0,9+2,02*2)*0,125</t>
  </si>
  <si>
    <t>"m.č.206:" (1,45+2,2)*2*4,0-0,8*1,97+(0,9+2,02*2)*0,125</t>
  </si>
  <si>
    <t>"m.č.301:" (9,85+8,5+2,4+2,35)*2*(4,15+3,65)/2</t>
  </si>
  <si>
    <t>"m.č.303:" (1,825+1,9+1,8+0,9+1,8+0,9)*2*4,15-0,7*1,97*4-0,8*1,97</t>
  </si>
  <si>
    <t>"m.č.304:" (1,825+1,825+1,8+0,9+1,8+0,825)*2*(4,15+3,4)/2-0,7*1,97*4-0,8*1,97</t>
  </si>
  <si>
    <t>"m.č.305:" (5,375+2,625+0,95)*2*(3,4+2,65)/2-2,3*0,5-0,8*1,97+(2,3+0,5*2)*0,25+(0,9+2,02*2)*0,05</t>
  </si>
  <si>
    <t>"m.č.306:" (4,225+2,625)*2*(3,65+2,65)/2-1,8*1,8-0,8*1,97+(1,8+1,8*2)*0,25+(0,9+2,02*2)*0,05</t>
  </si>
  <si>
    <t>"m.č.307:" (4,225+2,75)*2*4,15-1,8*1,8-0,8*1,97+(1,8+1,8*2)*0,25+(0,9+2,02*2)*0,05</t>
  </si>
  <si>
    <t>"m.č.308:" (4,225+4,2)*2*(4,15+2,65)/2-1,8*1,8-0,9*1,97+(1,8+1,8*2)*0,25+(1,0+2,02*2)*0,125</t>
  </si>
  <si>
    <t>2162,67*2 'Přepočtené koeficientem množství</t>
  </si>
  <si>
    <t>185</t>
  </si>
  <si>
    <t>612131301</t>
  </si>
  <si>
    <t>Podkladní a spojovací vrstva vnitřních omítaných ploch cementový postřik nanášený strojně celoplošně stěn</t>
  </si>
  <si>
    <t>-2118496432</t>
  </si>
  <si>
    <t>https://podminky.urs.cz/item/CS_URS_2025_01/612131301</t>
  </si>
  <si>
    <t>186</t>
  </si>
  <si>
    <t>612321321</t>
  </si>
  <si>
    <t>Omítka vápenocementová vnitřních ploch nanášená strojně jednovrstvá, tloušťky do 10 mm hladká svislých konstrukcí stěn</t>
  </si>
  <si>
    <t>900297906</t>
  </si>
  <si>
    <t>https://podminky.urs.cz/item/CS_URS_2025_01/612321321</t>
  </si>
  <si>
    <t>187</t>
  </si>
  <si>
    <t>612321131</t>
  </si>
  <si>
    <t>Vápenocementový štuk vnitřních ploch tloušťky do 3 mm svislých konstrukcí stěn</t>
  </si>
  <si>
    <t>-754324708</t>
  </si>
  <si>
    <t>https://podminky.urs.cz/item/CS_URS_2025_01/612321131</t>
  </si>
  <si>
    <t>P</t>
  </si>
  <si>
    <t>Poznámka k položce:_x000D_
Je potřeba odpočítat plochy štuků</t>
  </si>
  <si>
    <t>Odpočet keramických obkladů</t>
  </si>
  <si>
    <t>"m.č.1S04:" -((5,34+5,7)*2*2,1-0,9*2,1+0,175*2,1*2)</t>
  </si>
  <si>
    <t>"m.č.105:" -((2,265+2,2+3,44+5,2)*2*2,0-0,8*2,0*3+0,125*2,0*2+3,44*0,15+1,53*0,15+2,5*0,15+2,265*0,1)</t>
  </si>
  <si>
    <t>"m.č.106:" -((1,825+2,2)*2*2,0-0,9*2,0+0,125*2,0*2+1,825*0,15)</t>
  </si>
  <si>
    <t>"m.č.107:" -((2,265+1,1)*2*2,0-0,8*2,0+0,125*2,0*2+1,1*0,15)</t>
  </si>
  <si>
    <t>"m.č.205:" -((2,265+3,4+3,8+5,2)*2*2,0-0,8*2,0*3+0,125*2,0*2+3,8*0,15+2,5*0,15+1,8*0,15+2,0*0,15)</t>
  </si>
  <si>
    <t>"m.č.206:" -((1,465+2,2)*2*2,0-0,8*2,0+0,125*2,0*2+2,2*0,15)</t>
  </si>
  <si>
    <t>"m.č.303:" -((1,825+1,9+1,8*0,9+1,8+0,9)*2,0-0,7*2,0*4-0,8*2,0+0,05*2,0*2+0,9*0,15*2+1,26*0,1)</t>
  </si>
  <si>
    <t>"m.č.304:" -((1,825+1,9+1,8*0,9+1,8+0,9)*2,0-0,7*2,0*4-0,8*2,0+0,05*2,0*2+0,9*0,15+0,825*0,15)</t>
  </si>
  <si>
    <t>188</t>
  </si>
  <si>
    <t>612135101</t>
  </si>
  <si>
    <t>Hrubá výplň rýh maltou jakékoli šířky rýhy ve stěnách</t>
  </si>
  <si>
    <t>1783184939</t>
  </si>
  <si>
    <t>https://podminky.urs.cz/item/CS_URS_2025_01/612135101</t>
  </si>
  <si>
    <t>Viz. PD stavební část - výkresy půdorysu 1.PP-8.NP, výkresy řezů A-F a Tech.zpr.</t>
  </si>
  <si>
    <t>Drážky po profesích</t>
  </si>
  <si>
    <t>220,0*0,03+(108,0+116,0)*0,07+(56,0+40,0)*0,1+(68,0+12,0+5,0)*0,15+4,25*0,2</t>
  </si>
  <si>
    <t>189</t>
  </si>
  <si>
    <t>619991011</t>
  </si>
  <si>
    <t>Zakrytí vnitřních ploch před znečištěním PE fólií včetně pozdějšího odkrytí samostatných konstrukcí a prvků</t>
  </si>
  <si>
    <t>548058277</t>
  </si>
  <si>
    <t>https://podminky.urs.cz/item/CS_URS_2025_01/619991011</t>
  </si>
  <si>
    <t>Venkovní otvory</t>
  </si>
  <si>
    <t>Pohled jihovýchodní</t>
  </si>
  <si>
    <t>2,3*2,3*12+1,8*1,8*3+1,0*2,2</t>
  </si>
  <si>
    <t>Pohled jihozápadní</t>
  </si>
  <si>
    <t>2,3*0,5+3,05*3,0+3,05*2,7</t>
  </si>
  <si>
    <t>Pohled severovýchodní</t>
  </si>
  <si>
    <t>3,0*6,9</t>
  </si>
  <si>
    <t>Pohled severozápadní</t>
  </si>
  <si>
    <t>2,3*2,3*5+1,9*2,3*2+2,3*0,5*2</t>
  </si>
  <si>
    <t>Vnitřní stěny</t>
  </si>
  <si>
    <t>"1.PP:" 3,6*2,65*2</t>
  </si>
  <si>
    <t>"3.NP:" 1,475*2,2*2</t>
  </si>
  <si>
    <t>190</t>
  </si>
  <si>
    <t>622143003</t>
  </si>
  <si>
    <t>Montáž omítkových profilů plastových, pozinkovaných nebo dřevěných upevněných vtlačením do podkladní vrstvy nebo přibitím rohových s tkaninou</t>
  </si>
  <si>
    <t>-1934053875</t>
  </si>
  <si>
    <t>https://podminky.urs.cz/item/CS_URS_2025_01/622143003</t>
  </si>
  <si>
    <t>Otvory</t>
  </si>
  <si>
    <t>(2,3+2,3*2)*12+(1,8+1,8*2)*3+(1,0+2,2*2)</t>
  </si>
  <si>
    <t>(2,3+0,5*2)+(3,05+3,0*2)+(3,05+3,0*2)</t>
  </si>
  <si>
    <t>(3,0+7,2*2)</t>
  </si>
  <si>
    <t>(2,3+2,3*2)*5+(1,9+2,3*2)*2+(2,3+0,5*2)*2</t>
  </si>
  <si>
    <t>Hrany stěn</t>
  </si>
  <si>
    <t>"1.PP:" 3,35*4+1,1*2+2,2*4+1,0+2,15*2+1,2+2,18*2</t>
  </si>
  <si>
    <t>"1.NP:" 4,1*32+4,0*9+1,0*3+0,9*2+2,5*6+2,02*4+1,2+2,18*2+3,0*2+3,05</t>
  </si>
  <si>
    <t>"2.NP:" 4,0*39+1,0*2+2,5*4+1,2+2,18*2+3,0*3+3,05+3,1*2+0,9*2+2,02*4</t>
  </si>
  <si>
    <t>"3.NP:" 4,15*6+3,65+3,0*2+0,9*5+2,02*10</t>
  </si>
  <si>
    <t>191</t>
  </si>
  <si>
    <t>55343021</t>
  </si>
  <si>
    <t>profil rohový Pz s kulatou hlavou pro vnitřní omítky tl 12mm</t>
  </si>
  <si>
    <t>486798421</t>
  </si>
  <si>
    <t>703,19*1,05 'Přepočtené koeficientem množství</t>
  </si>
  <si>
    <t>192</t>
  </si>
  <si>
    <t>622143004</t>
  </si>
  <si>
    <t>Montáž omítkových profilů plastových, pozinkovaných nebo dřevěných upevněných vtlačením do podkladní vrstvy nebo přibitím začišťovacích samolepících pro vytvoření dilatujícího spoje s okenním rámem</t>
  </si>
  <si>
    <t>-1580021754</t>
  </si>
  <si>
    <t>https://podminky.urs.cz/item/CS_URS_2025_01/622143004</t>
  </si>
  <si>
    <t>193</t>
  </si>
  <si>
    <t>59051516</t>
  </si>
  <si>
    <t>profil začišťovací PVC pro ostění vnitřních omítek</t>
  </si>
  <si>
    <t>-2076880332</t>
  </si>
  <si>
    <t>197,3*1,05 'Přepočtené koeficientem množství</t>
  </si>
  <si>
    <t>194</t>
  </si>
  <si>
    <t>767627306</t>
  </si>
  <si>
    <t>Ostatní práce a doplňky při montáži oken a stěn připojovací spára oken a stěn mezi ostěním a rámem vnitřní parotěsná páska</t>
  </si>
  <si>
    <t>-711856874</t>
  </si>
  <si>
    <t>https://podminky.urs.cz/item/CS_URS_2025_01/767627306</t>
  </si>
  <si>
    <t>Hrany otvorů</t>
  </si>
  <si>
    <t>(2,3+2,3)*2*12+(1,8+1,8)*2*3+(1,0+2,2)*2</t>
  </si>
  <si>
    <t>(2,3+0,5)*2+(3,05+3,0)*2+(3,05+3,0)*2</t>
  </si>
  <si>
    <t>(3,0+7,2)*2</t>
  </si>
  <si>
    <t>(2,3+2,3)*2*5+(1,9+2,3)*2*2+(2,3+0,5)*2*2</t>
  </si>
  <si>
    <t>Úprava povrchů vnější</t>
  </si>
  <si>
    <t>195</t>
  </si>
  <si>
    <t>622131301</t>
  </si>
  <si>
    <t>Podkladní a spojovací vrstva vnějších omítaných ploch cementový postřik nanášený strojně celoplošně stěn</t>
  </si>
  <si>
    <t>-493744713</t>
  </si>
  <si>
    <t>https://podminky.urs.cz/item/CS_URS_2025_01/622131301</t>
  </si>
  <si>
    <t>Vyrovnání podkladu</t>
  </si>
  <si>
    <t>Skladba S2, S3</t>
  </si>
  <si>
    <t>20,8*9,05+12,48*(5,35+3,53)/2</t>
  </si>
  <si>
    <t>-2,3*2,3*12-1,8*1,8*3-1,0*2,2</t>
  </si>
  <si>
    <t>(10,2+8,65)*9,05+10,97*1,35+0,52*0,65*2</t>
  </si>
  <si>
    <t>-2,3*0,5-3,05*3,0-3,05*2,7</t>
  </si>
  <si>
    <t>-3,0*6,9</t>
  </si>
  <si>
    <t>12,48*(11,05+13,3)/2+(6,95+1,37)*9,05</t>
  </si>
  <si>
    <t>-2,3*2,3*5-1,9*2,3*2-2,3*0,5*2</t>
  </si>
  <si>
    <t>Sokl</t>
  </si>
  <si>
    <t>20,74*0,45</t>
  </si>
  <si>
    <t>(6,625+9,095)*0,45</t>
  </si>
  <si>
    <t>(8,87+6,85)*0,45</t>
  </si>
  <si>
    <t>19,32*0,45</t>
  </si>
  <si>
    <t>Skladba S16</t>
  </si>
  <si>
    <t>(7,75*2+19,9+0,9+6,5)*1,0</t>
  </si>
  <si>
    <t>196</t>
  </si>
  <si>
    <t>622321321</t>
  </si>
  <si>
    <t>Omítka vápenocementová vnějších ploch nanášená strojně jednovrstvá, tloušťky do 15 mm hladká stěn</t>
  </si>
  <si>
    <t>454783350</t>
  </si>
  <si>
    <t>https://podminky.urs.cz/item/CS_URS_2025_01/622321321</t>
  </si>
  <si>
    <t>197</t>
  </si>
  <si>
    <t>622131321</t>
  </si>
  <si>
    <t>Podkladní a spojovací vrstva vnějších omítaných ploch penetrace nanášená strojně stěn</t>
  </si>
  <si>
    <t>-460498254</t>
  </si>
  <si>
    <t>https://podminky.urs.cz/item/CS_URS_2025_01/622131321</t>
  </si>
  <si>
    <t>198</t>
  </si>
  <si>
    <t>622211011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</si>
  <si>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40 do 80 mm</t>
  </si>
  <si>
    <t>-897840971</t>
  </si>
  <si>
    <t>https://podminky.urs.cz/item/CS_URS_2025_01/622211011</t>
  </si>
  <si>
    <t>199</t>
  </si>
  <si>
    <t>28375948</t>
  </si>
  <si>
    <t>deska EPS 100 fasádní λ=0,037 tl 80mm</t>
  </si>
  <si>
    <t>-263860486</t>
  </si>
  <si>
    <t>42,8*1,05 'Přepočtené koeficientem množství</t>
  </si>
  <si>
    <t>200</t>
  </si>
  <si>
    <t>622211061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</si>
  <si>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240 mm</t>
  </si>
  <si>
    <t>1645671974</t>
  </si>
  <si>
    <t>https://podminky.urs.cz/item/CS_URS_2025_01/622211061</t>
  </si>
  <si>
    <t>201</t>
  </si>
  <si>
    <t>28376086</t>
  </si>
  <si>
    <t>deska EPS grafitová fasádní λ=0,030-0,031 tl 300mm</t>
  </si>
  <si>
    <t>1666349905</t>
  </si>
  <si>
    <t>690,922*1,05 'Přepočtené koeficientem množství</t>
  </si>
  <si>
    <t>202</t>
  </si>
  <si>
    <t>622251101</t>
  </si>
  <si>
    <t>Montáž kontaktního zateplení lepením a mechanickým kotvením Příplatek k cenám za zápustnou montáž kotev s použitím tepelněizolačních zátek na vnější stěny z polystyrenu</t>
  </si>
  <si>
    <t>-1267724105</t>
  </si>
  <si>
    <t>https://podminky.urs.cz/item/CS_URS_2025_01/622251101</t>
  </si>
  <si>
    <t>203</t>
  </si>
  <si>
    <t>622252001</t>
  </si>
  <si>
    <t>Montáž profilů kontaktního zateplení zakládacích soklových připevněných hmoždinkami</t>
  </si>
  <si>
    <t>-1877753561</t>
  </si>
  <si>
    <t>https://podminky.urs.cz/item/CS_URS_2025_01/622252001</t>
  </si>
  <si>
    <t>204</t>
  </si>
  <si>
    <t>19416001r</t>
  </si>
  <si>
    <t>profil zakládací Al tl 1,0mm s okapnicí pro izolant tl 300mm</t>
  </si>
  <si>
    <t>-319169563</t>
  </si>
  <si>
    <t>20,74</t>
  </si>
  <si>
    <t>(6,625+9,095)</t>
  </si>
  <si>
    <t>(8,87+6,85)</t>
  </si>
  <si>
    <t>19,32</t>
  </si>
  <si>
    <t>71,5*1,1 'Přepočtené koeficientem množství</t>
  </si>
  <si>
    <t>205</t>
  </si>
  <si>
    <t>622151001</t>
  </si>
  <si>
    <t>Penetrační nátěr vnějších pastovitých tenkovrstvých omítek akrylátový stěn</t>
  </si>
  <si>
    <t>1351528539</t>
  </si>
  <si>
    <t>https://podminky.urs.cz/item/CS_URS_2025_01/622151001</t>
  </si>
  <si>
    <t>Ostění</t>
  </si>
  <si>
    <t>((2,3+2,3)*2*12+(1,8+1,8)*2*3+(1,0+2,2)*2)*0,3</t>
  </si>
  <si>
    <t>((2,3+0,5)*2+(3,05+3,0)*2+(3,05+2,7*2))*0,3</t>
  </si>
  <si>
    <t>(3,0+6,9*2)*0,3</t>
  </si>
  <si>
    <t>((2,3+2,3)*2*5+(1,9+2,3)*2*2+(2,3+0,5)*2*2)*0,3</t>
  </si>
  <si>
    <t>(7,75*2+19,9+0,9+6,5)*(0,5+0,65)/2</t>
  </si>
  <si>
    <t>206</t>
  </si>
  <si>
    <t>622531022</t>
  </si>
  <si>
    <t>Omítka tenkovrstvá silikonová vnějších ploch probarvená bez penetrace zatíraná (škrábaná), zrnitost 2,0 mm stěn</t>
  </si>
  <si>
    <t>-1829752481</t>
  </si>
  <si>
    <t>https://podminky.urs.cz/item/CS_URS_2025_01/622531022</t>
  </si>
  <si>
    <t>207</t>
  </si>
  <si>
    <t>622142001</t>
  </si>
  <si>
    <t>Pletivo vnějších ploch v ploše nebo pruzích, na plném podkladu sklovláknité vtlačené do tmelu stěn</t>
  </si>
  <si>
    <t>-2117574358</t>
  </si>
  <si>
    <t>https://podminky.urs.cz/item/CS_URS_2025_01/622142001</t>
  </si>
  <si>
    <t>208</t>
  </si>
  <si>
    <t>622151021</t>
  </si>
  <si>
    <t>Penetrační nátěr vnějších pastovitých tenkovrstvých omítek mozaikových akrylátový stěn</t>
  </si>
  <si>
    <t>465982805</t>
  </si>
  <si>
    <t>https://podminky.urs.cz/item/CS_URS_2025_01/622151021</t>
  </si>
  <si>
    <t>209</t>
  </si>
  <si>
    <t>622511112</t>
  </si>
  <si>
    <t>Omítka tenkovrstvá akrylátová vnějších ploch probarvená bez penetrace mozaiková střednězrnná stěn</t>
  </si>
  <si>
    <t>-933976879</t>
  </si>
  <si>
    <t>https://podminky.urs.cz/item/CS_URS_2025_01/622511112</t>
  </si>
  <si>
    <t>210</t>
  </si>
  <si>
    <t>-187086170</t>
  </si>
  <si>
    <t>211</t>
  </si>
  <si>
    <t>59051510</t>
  </si>
  <si>
    <t>profil napojovací nadokenní PVC s okapnicí s výztužnou tkaninou</t>
  </si>
  <si>
    <t>-1325532166</t>
  </si>
  <si>
    <t>2,3*12+1,8*3+1,0</t>
  </si>
  <si>
    <t>2,3+3,05+3,05</t>
  </si>
  <si>
    <t>3,0</t>
  </si>
  <si>
    <t>2,3*5+1,9*2+2,3*2</t>
  </si>
  <si>
    <t>65,3*1,03 'Přepočtené koeficientem množství</t>
  </si>
  <si>
    <t>212</t>
  </si>
  <si>
    <t>63127416</t>
  </si>
  <si>
    <t>profil rohový PVC s výztužnou tkaninou š 100/100mm</t>
  </si>
  <si>
    <t>-813046394</t>
  </si>
  <si>
    <t>2,3*2*12+1,8*2*3+2,2*2</t>
  </si>
  <si>
    <t>0,5*2+3,0*2+3,0*2</t>
  </si>
  <si>
    <t>7,2*2</t>
  </si>
  <si>
    <t>2,3*2*5+2,3*2*2+0,5*2*2</t>
  </si>
  <si>
    <t>Hrany budovy</t>
  </si>
  <si>
    <t>9,05*4+11,05*2+3,05*2</t>
  </si>
  <si>
    <t>196,4*1,03 'Přepočtené koeficientem množství</t>
  </si>
  <si>
    <t>213</t>
  </si>
  <si>
    <t>-1569953368</t>
  </si>
  <si>
    <t>214</t>
  </si>
  <si>
    <t>59051476</t>
  </si>
  <si>
    <t>profil napojovací okenní PVC s výztužnou tkaninou 9mm</t>
  </si>
  <si>
    <t>-1594752278</t>
  </si>
  <si>
    <t>197,3*1,03 'Přepočtené koeficientem množství</t>
  </si>
  <si>
    <t>215</t>
  </si>
  <si>
    <t>622252002</t>
  </si>
  <si>
    <t>Montáž profilů kontaktního zateplení ostatních stěnových, dilatačních apod. lepených do tmelu</t>
  </si>
  <si>
    <t>784774522</t>
  </si>
  <si>
    <t>https://podminky.urs.cz/item/CS_URS_2025_01/622252002</t>
  </si>
  <si>
    <t>216</t>
  </si>
  <si>
    <t>59051512</t>
  </si>
  <si>
    <t>profil napojovací parapetní PVC s okapnicí a výztužnou tkaninou</t>
  </si>
  <si>
    <t>1356542394</t>
  </si>
  <si>
    <t>62,3*1,03 'Přepočtené koeficientem množství</t>
  </si>
  <si>
    <t>217</t>
  </si>
  <si>
    <t>629991012</t>
  </si>
  <si>
    <t>Zakrytí vnějších ploch před znečištěním včetně pozdějšího odkrytí výplní otvorů a svislých ploch fólií přilepenou na začišťovací lištu</t>
  </si>
  <si>
    <t>34582614</t>
  </si>
  <si>
    <t>https://podminky.urs.cz/item/CS_URS_2025_01/629991012</t>
  </si>
  <si>
    <t>218</t>
  </si>
  <si>
    <t>952901103</t>
  </si>
  <si>
    <t>Čištění budov při provádění oprav a udržovacích prací oken nebo balkonových dveří jednoduchých omytím, plochy do přes 1,5 do 2,5 m2</t>
  </si>
  <si>
    <t>455256926</t>
  </si>
  <si>
    <t>https://podminky.urs.cz/item/CS_URS_2025_01/952901103</t>
  </si>
  <si>
    <t>219</t>
  </si>
  <si>
    <t>767627307</t>
  </si>
  <si>
    <t>Ostatní práce a doplňky při montáži oken a stěn připojovací spára oken a stěn mezi ostěním a rámem venkovní paropropustna páska</t>
  </si>
  <si>
    <t>-230394257</t>
  </si>
  <si>
    <t>https://podminky.urs.cz/item/CS_URS_2025_01/767627307</t>
  </si>
  <si>
    <t>Podlahy a podlahové konstrukce</t>
  </si>
  <si>
    <t>220</t>
  </si>
  <si>
    <t>631311115</t>
  </si>
  <si>
    <t>Mazanina z betonu prostého bez zvýšených nároků na prostředí tl. přes 50 do 80 mm tř. C 20/25</t>
  </si>
  <si>
    <t>-5664378</t>
  </si>
  <si>
    <t>https://podminky.urs.cz/item/CS_URS_2025_01/631311115</t>
  </si>
  <si>
    <t>"m.č.1S01:" (18,98+0,9*0,125+1,2*0,2)*0,05</t>
  </si>
  <si>
    <t>"m.č.1S03:" (9,94+1,1*0,125)*0,05</t>
  </si>
  <si>
    <t>"m.č.1S04:" (30,74+1,1*0,175)*0,05</t>
  </si>
  <si>
    <t>"m.č.1S05:" (41,64+0,9*0,125*2+1,0*0,175)*0,05</t>
  </si>
  <si>
    <t>"m.č.103:" (73,24+1,0*0,175+0,9*0,125)*0,05</t>
  </si>
  <si>
    <t>"m.č.104:" (73,23+1,0*0,175+0,9*0,125)*0,05</t>
  </si>
  <si>
    <t>Skladba S6</t>
  </si>
  <si>
    <t>"m.č.101:" (74,03+3,0*0,3+1,2*0,2+3,05*0,3+0,9*0,25)*0,055</t>
  </si>
  <si>
    <t>"m.č.105:" (19,18+0,9*0,25+0,8*0,1)*0,055</t>
  </si>
  <si>
    <t>"m.č.106:" (3,9+1,0*0,25)*0,055</t>
  </si>
  <si>
    <t>"m.č.107:" 2,55*0,055</t>
  </si>
  <si>
    <t>"m.č.201:" (73,35+3,0*0,175+3,05*0,3+1,2*0,2)*0,055</t>
  </si>
  <si>
    <t>"m.č.205:" (22,31+0,9*0,25+0,8*0,1)*0,055</t>
  </si>
  <si>
    <t>"m.č.206:" (3,05+0,9*0,25)*0,055</t>
  </si>
  <si>
    <t>"m.č.301:" (39,04+1,2*0,2+0,8*0,125+0,9*0,125*5+1,0*0,3)*0,055</t>
  </si>
  <si>
    <t>"m.č.303:" (6,76+0,9*0,05+0,7*0,1*2)*0,055</t>
  </si>
  <si>
    <t>"m.č.304:" (6,49+0,9*0,05+0,7*0,1*2)*0,055</t>
  </si>
  <si>
    <t>Skladba S7</t>
  </si>
  <si>
    <t>"m.č.203:" (73,42+1,0*0,175+0,9*0,125)*0,063</t>
  </si>
  <si>
    <t>"m.č.204:" (73,42+1,0*0,175+0,9*0,125)*0,063</t>
  </si>
  <si>
    <t>"m.č.305:" (10,13+0,9*0,05)*0,063</t>
  </si>
  <si>
    <t>"m.č.306:" (11,25+0,9*0,05)*0,063</t>
  </si>
  <si>
    <t>"m.č.307:" (11,77+0,9*0,05)*0,063</t>
  </si>
  <si>
    <t>"m.č.308:" (17,99+1,0*0,175)*0,063</t>
  </si>
  <si>
    <t>221</t>
  </si>
  <si>
    <t>631311123</t>
  </si>
  <si>
    <t>Mazanina z betonu prostého bez zvýšených nároků na prostředí tl. přes 80 do 120 mm tř. C 12/15</t>
  </si>
  <si>
    <t>40559441</t>
  </si>
  <si>
    <t>https://podminky.urs.cz/item/CS_URS_2025_01/631311123</t>
  </si>
  <si>
    <t>9,45*4,3*0,1-1,3*1,35*0,1</t>
  </si>
  <si>
    <t>2,8*2,75*0,1</t>
  </si>
  <si>
    <t>(11,6+10,4+11,6)*1,2*0,1</t>
  </si>
  <si>
    <t>10,4*1,7*0,1</t>
  </si>
  <si>
    <t>(4,55+6,95+4,2)*1,65*0,1</t>
  </si>
  <si>
    <t>1,4*1,4*0,1</t>
  </si>
  <si>
    <t>6,4*(1,2+1,5)*0,1</t>
  </si>
  <si>
    <t>5,8*1,2*0,1</t>
  </si>
  <si>
    <t>(7,85+21,2)*1,2*0,1</t>
  </si>
  <si>
    <t>10,45*11,9*0,1</t>
  </si>
  <si>
    <t>8,15*20,3*0,1</t>
  </si>
  <si>
    <t>222</t>
  </si>
  <si>
    <t>631319011</t>
  </si>
  <si>
    <t>Příplatek k cenám mazanin za úpravu povrchu mazaniny přehlazením, mazanina tl. přes 50 do 80 mm</t>
  </si>
  <si>
    <t>1933602190</t>
  </si>
  <si>
    <t>https://podminky.urs.cz/item/CS_URS_2025_01/631319011</t>
  </si>
  <si>
    <t>"viz pol.č.631311115:" 39,151</t>
  </si>
  <si>
    <t>223</t>
  </si>
  <si>
    <t>631319012</t>
  </si>
  <si>
    <t>Příplatek k cenám mazanin za úpravu povrchu mazaniny přehlazením, mazanina tl. přes 80 do 120 mm</t>
  </si>
  <si>
    <t>159030797</t>
  </si>
  <si>
    <t>https://podminky.urs.cz/item/CS_URS_2025_01/631319012</t>
  </si>
  <si>
    <t>"viz pol.č.631311123:" 19,155</t>
  </si>
  <si>
    <t>224</t>
  </si>
  <si>
    <t>631319171</t>
  </si>
  <si>
    <t>Příplatek k cenám mazanin za stržení povrchu spodní vrstvy mazaniny latí před vložením výztuže nebo pletiva pro tl. obou vrstev mazaniny přes 50 do 80 mm</t>
  </si>
  <si>
    <t>-518824318</t>
  </si>
  <si>
    <t>https://podminky.urs.cz/item/CS_URS_2025_01/631319171</t>
  </si>
  <si>
    <t>225</t>
  </si>
  <si>
    <t>631351101</t>
  </si>
  <si>
    <t>Bednění v podlahách rýh a hran zřízení</t>
  </si>
  <si>
    <t>1059815828</t>
  </si>
  <si>
    <t>https://podminky.urs.cz/item/CS_URS_2025_01/631351101</t>
  </si>
  <si>
    <t>6,4*0,1*4</t>
  </si>
  <si>
    <t>5,8*0,1*2</t>
  </si>
  <si>
    <t>(10,45+11,9)*2*0,1</t>
  </si>
  <si>
    <t>(8,15+20,3)*2*0,1</t>
  </si>
  <si>
    <t>226</t>
  </si>
  <si>
    <t>631351102</t>
  </si>
  <si>
    <t>Bednění v podlahách rýh a hran odstranění</t>
  </si>
  <si>
    <t>1432151270</t>
  </si>
  <si>
    <t>https://podminky.urs.cz/item/CS_URS_2025_01/631351102</t>
  </si>
  <si>
    <t>227</t>
  </si>
  <si>
    <t>631362021</t>
  </si>
  <si>
    <t>Výztuž mazanin ze svařovaných sítí z drátů typu KARI</t>
  </si>
  <si>
    <t>1872511877</t>
  </si>
  <si>
    <t>https://podminky.urs.cz/item/CS_URS_2025_01/631362021</t>
  </si>
  <si>
    <t>Sítě průměr 8 mm, oka 150/150 mm</t>
  </si>
  <si>
    <t>"m.č.1S01:" (18,98+0,9*0,125+1,2*0,2)*1,3*0,00536</t>
  </si>
  <si>
    <t>"m.č.1S03:" (9,94+1,1*0,125)*1,3*0,00536</t>
  </si>
  <si>
    <t>"m.č.1S04:" (30,74+1,1*0,175)*1,3*0,00536</t>
  </si>
  <si>
    <t>"m.č.1S05:" (41,64+0,9*0,125*2+1,0*0,175)*1,3*0,00536</t>
  </si>
  <si>
    <t>"m.č.103:" (73,24+1,0*0,175+0,9*0,125)*1,3*0,00536</t>
  </si>
  <si>
    <t>"m.č.104:" (73,23+1,0*0,175+0,9*0,125)*1,3*0,00536</t>
  </si>
  <si>
    <t>"m.č.101:" (74,03+3,0*0,3+1,2*0,2+3,05*0,3+0,9*0,25)*1,3*0,00536</t>
  </si>
  <si>
    <t>"m.č.105:" (19,18+0,9*0,25+0,8*0,1)*1,3*0,00536</t>
  </si>
  <si>
    <t>"m.č.106:" (3,9+1,0*0,25)*1,3*0,00536</t>
  </si>
  <si>
    <t>"m.č.107:" 2,55*1,3*0,00536</t>
  </si>
  <si>
    <t>"m.č.201:" (73,35+3,0*0,175+3,05*0,3+1,2*0,2)*1,3*0,00536</t>
  </si>
  <si>
    <t>"m.č.205:" (22,31+0,9*0,25+0,8*0,1)*1,3*0,00536</t>
  </si>
  <si>
    <t>"m.č.206:" (3,05+0,9*0,25)*1,3*0,00536</t>
  </si>
  <si>
    <t>"m.č.301:" (39,04+1,2*0,2+0,8*0,125+0,9*0,125*5+1,0*0,3)*1,3*0,00536</t>
  </si>
  <si>
    <t>"m.č.303:" (6,76+0,9*0,05+0,7*0,1*2)*1,3*0,00536</t>
  </si>
  <si>
    <t>"m.č.304:" (6,49+0,9*0,05+0,7*0,1*2)*1,3*0,00536</t>
  </si>
  <si>
    <t>"m.č.203:" (73,42+1,0*0,175+0,9*0,125)*1,3*0,00536</t>
  </si>
  <si>
    <t>"m.č.204:" (73,42+1,0*0,175+0,9*0,125)*1,3*0,00536</t>
  </si>
  <si>
    <t>"m.č.305:" (10,13+0,9*0,05)*1,3*0,00536</t>
  </si>
  <si>
    <t>"m.č.306:" (11,25+0,9*0,05)*1,3*0,00536</t>
  </si>
  <si>
    <t>"m.č.307:" (11,77+0,9*0,05)*1,3*0,00536</t>
  </si>
  <si>
    <t>"m.č.308:" (17,99+1,0*0,175)*1,3*0,00536</t>
  </si>
  <si>
    <t>Ostatní konstrukce a práce, bourání</t>
  </si>
  <si>
    <t>Lešení a stavební výtahy</t>
  </si>
  <si>
    <t>228</t>
  </si>
  <si>
    <t>941211111</t>
  </si>
  <si>
    <t>Lešení řadové rámové lehké pracovní s podlahami s provozním zatížením tř. 3 do 200 kg/m2 šířky tř. SW06 od 0,6 do 0,9 m výšky do 10 m montáž</t>
  </si>
  <si>
    <t>1159849274</t>
  </si>
  <si>
    <t>https://podminky.urs.cz/item/CS_URS_2025_01/941211111</t>
  </si>
  <si>
    <t>22,8*9,4</t>
  </si>
  <si>
    <t>10,65*9,4</t>
  </si>
  <si>
    <t>7,95*9,4+2,37*9,4</t>
  </si>
  <si>
    <t>229</t>
  </si>
  <si>
    <t>941211211</t>
  </si>
  <si>
    <t>Lešení řadové rámové lehké pracovní s podlahami s provozním zatížením tř. 3 do 200 kg/m2 šířky tř. SW06 od 0,6 do 0,9 m výšky do 10 m příplatek za každý den použití</t>
  </si>
  <si>
    <t>138723635</t>
  </si>
  <si>
    <t>https://podminky.urs.cz/item/CS_URS_2025_01/941211211</t>
  </si>
  <si>
    <t>Předpoklad 60 dní</t>
  </si>
  <si>
    <t>511,548*60</t>
  </si>
  <si>
    <t>230</t>
  </si>
  <si>
    <t>941211811</t>
  </si>
  <si>
    <t>Lešení řadové rámové lehké pracovní s podlahami s provozním zatížením tř. 3 do 200 kg/m2 šířky tř. SW06 od 0,6 do 0,9 m výšky do 10 m demontáž</t>
  </si>
  <si>
    <t>-1118756592</t>
  </si>
  <si>
    <t>https://podminky.urs.cz/item/CS_URS_2025_01/941211811</t>
  </si>
  <si>
    <t>231</t>
  </si>
  <si>
    <t>941211112</t>
  </si>
  <si>
    <t>Lešení řadové rámové lehké pracovní s podlahami s provozním zatížením tř. 3 do 200 kg/m2 šířky tř. SW06 od 0,6 do 0,9 m výšky přes 10 do 25 m montáž</t>
  </si>
  <si>
    <t>1014803218</t>
  </si>
  <si>
    <t>https://podminky.urs.cz/item/CS_URS_2025_01/941211112</t>
  </si>
  <si>
    <t>14,5*(2,8+5,0)/2</t>
  </si>
  <si>
    <t>11,2*11,5+1,7*2,8</t>
  </si>
  <si>
    <t>14,5*(13,6+11,4)/2</t>
  </si>
  <si>
    <t>232</t>
  </si>
  <si>
    <t>941211212</t>
  </si>
  <si>
    <t>Lešení řadové rámové lehké pracovní s podlahami s provozním zatížením tř. 3 do 200 kg/m2 šířky tř. SW06 od 0,6 do 0,9 m výšky přes 10 do 25 m příplatek za každý den použití</t>
  </si>
  <si>
    <t>838608412</t>
  </si>
  <si>
    <t>https://podminky.urs.cz/item/CS_URS_2025_01/941211212</t>
  </si>
  <si>
    <t>504,92*60</t>
  </si>
  <si>
    <t>233</t>
  </si>
  <si>
    <t>941211812</t>
  </si>
  <si>
    <t>Lešení řadové rámové lehké pracovní s podlahami s provozním zatížením tř. 3 do 200 kg/m2 šířky tř. SW06 od 0,6 do 0,9 m výšky přes 10 do 25 m demontáž</t>
  </si>
  <si>
    <t>-599520135</t>
  </si>
  <si>
    <t>https://podminky.urs.cz/item/CS_URS_2025_01/941211812</t>
  </si>
  <si>
    <t>234</t>
  </si>
  <si>
    <t>944511111</t>
  </si>
  <si>
    <t>Síť ochranná zavěšená na konstrukci lešení z textilie z umělých vláken montáž</t>
  </si>
  <si>
    <t>-1206231323</t>
  </si>
  <si>
    <t>https://podminky.urs.cz/item/CS_URS_2025_01/944511111</t>
  </si>
  <si>
    <t>235</t>
  </si>
  <si>
    <t>944511211</t>
  </si>
  <si>
    <t>Síť ochranná zavěšená na konstrukci lešení z textilie z umělých vláken příplatek k ceně za každý den použití</t>
  </si>
  <si>
    <t>-584678875</t>
  </si>
  <si>
    <t>https://podminky.urs.cz/item/CS_URS_2025_01/944511211</t>
  </si>
  <si>
    <t>1016,468*60</t>
  </si>
  <si>
    <t>236</t>
  </si>
  <si>
    <t>944511811</t>
  </si>
  <si>
    <t>Síť ochranná zavěšená na konstrukci lešení z textilie z umělých vláken demontáž</t>
  </si>
  <si>
    <t>996979965</t>
  </si>
  <si>
    <t>https://podminky.urs.cz/item/CS_URS_2025_01/944511811</t>
  </si>
  <si>
    <t>237</t>
  </si>
  <si>
    <t>949101111</t>
  </si>
  <si>
    <t>Lešení pomocné pracovní pro objekty pozemních staveb pro zatížení do 150 kg/m2, o výšce lešeňové podlahy do 1,9 m</t>
  </si>
  <si>
    <t>1202075490</t>
  </si>
  <si>
    <t>https://podminky.urs.cz/item/CS_URS_2025_01/949101111</t>
  </si>
  <si>
    <t>"1.PP:" 105,44</t>
  </si>
  <si>
    <t>"1.NP:" 250,64</t>
  </si>
  <si>
    <t>"2.NP:" 249,69</t>
  </si>
  <si>
    <t>"3.NP:" 107,58</t>
  </si>
  <si>
    <t>238</t>
  </si>
  <si>
    <t>949111112</t>
  </si>
  <si>
    <t>Lešení lehké kozové trubkové o výšce lešeňové podlahy přes 1,2 do 1,9 m montáž</t>
  </si>
  <si>
    <t>sada</t>
  </si>
  <si>
    <t>562004351</t>
  </si>
  <si>
    <t>https://podminky.urs.cz/item/CS_URS_2025_01/949111112</t>
  </si>
  <si>
    <t>239</t>
  </si>
  <si>
    <t>949111212</t>
  </si>
  <si>
    <t>Lešení lehké kozové trubkové o výšce lešeňové podlahy přes 1,2 do 1,9 m příplatek k ceně za každý den použití</t>
  </si>
  <si>
    <t>-2118410390</t>
  </si>
  <si>
    <t>https://podminky.urs.cz/item/CS_URS_2025_01/949111212</t>
  </si>
  <si>
    <t>240</t>
  </si>
  <si>
    <t>949111812</t>
  </si>
  <si>
    <t>Lešení lehké kozové trubkové o výšce lešeňové podlahy přes 1,2 do 1,9 m demontáž</t>
  </si>
  <si>
    <t>617366924</t>
  </si>
  <si>
    <t>https://podminky.urs.cz/item/CS_URS_2025_01/949111812</t>
  </si>
  <si>
    <t>241</t>
  </si>
  <si>
    <t>949111122</t>
  </si>
  <si>
    <t>Lešení lehké kozové trubkové ve schodišti o výšce lešeňové podlahy přes 1,5 do 3,5 m montáž</t>
  </si>
  <si>
    <t>-1706706481</t>
  </si>
  <si>
    <t>https://podminky.urs.cz/item/CS_URS_2025_01/949111122</t>
  </si>
  <si>
    <t>242</t>
  </si>
  <si>
    <t>949111222</t>
  </si>
  <si>
    <t>Lešení lehké kozové trubkové ve schodišti o výšce lešeňové podlahy přes 1,5 do 3,5 m příplatek k ceně za každý den použití</t>
  </si>
  <si>
    <t>-2026604060</t>
  </si>
  <si>
    <t>https://podminky.urs.cz/item/CS_URS_2025_01/949111222</t>
  </si>
  <si>
    <t>243</t>
  </si>
  <si>
    <t>949111822</t>
  </si>
  <si>
    <t>Lešení lehké kozové trubkové ve schodišti o výšce lešeňové podlahy přes 1,5 do 3,5 m demontáž</t>
  </si>
  <si>
    <t>-2071579804</t>
  </si>
  <si>
    <t>https://podminky.urs.cz/item/CS_URS_2025_01/949111822</t>
  </si>
  <si>
    <t>244</t>
  </si>
  <si>
    <t>949321112</t>
  </si>
  <si>
    <t>Lešení dílcové do šachet (výtahových, potrubních) o půdorysné ploše do 6 m2, výšky přes 10 do 20 m montáž</t>
  </si>
  <si>
    <t>400284194</t>
  </si>
  <si>
    <t>https://podminky.urs.cz/item/CS_URS_2025_01/949321112</t>
  </si>
  <si>
    <t>245</t>
  </si>
  <si>
    <t>949321212</t>
  </si>
  <si>
    <t>Lešení dílcové do šachet (výtahových, potrubních) o půdorysné ploše do 6 m2, výšky přes 10 do 20 m příplatek k ceně za každý den použití</t>
  </si>
  <si>
    <t>-357561934</t>
  </si>
  <si>
    <t>https://podminky.urs.cz/item/CS_URS_2025_01/949321212</t>
  </si>
  <si>
    <t>15,8*60</t>
  </si>
  <si>
    <t>246</t>
  </si>
  <si>
    <t>949321812</t>
  </si>
  <si>
    <t>Lešení dílcové do šachet (výtahových, potrubních) o půdorysné ploše do 6 m2, výšky přes 10 do 20 m demontáž</t>
  </si>
  <si>
    <t>-162346382</t>
  </si>
  <si>
    <t>https://podminky.urs.cz/item/CS_URS_2025_01/949321812</t>
  </si>
  <si>
    <t>247</t>
  </si>
  <si>
    <t>993111111</t>
  </si>
  <si>
    <t>Dovoz a odvoz lešení včetně naložení a složení řadového, na vzdálenost do 10 km</t>
  </si>
  <si>
    <t>-1791335001</t>
  </si>
  <si>
    <t>https://podminky.urs.cz/item/CS_URS_2025_01/993111111</t>
  </si>
  <si>
    <t>1016,468</t>
  </si>
  <si>
    <t>248</t>
  </si>
  <si>
    <t>941111322</t>
  </si>
  <si>
    <t>Odborná prohlídka lešení řadového trubkového lehkého pracovního s podlahami s provozním zatížením tř. 3 do 200 kg/m2 šířky tř. W06 až W12 od 0,6 m do 1,5 m výšky do 25 m, celkové plochy přes 500 do 2 000 m2 zakrytého sítí</t>
  </si>
  <si>
    <t>820879010</t>
  </si>
  <si>
    <t>https://podminky.urs.cz/item/CS_URS_2025_01/941111322</t>
  </si>
  <si>
    <t>Různé dokončovací konstrukce a práce pozemních staveb</t>
  </si>
  <si>
    <t>249</t>
  </si>
  <si>
    <t>952901111</t>
  </si>
  <si>
    <t>Vyčištění budov nebo objektů před předáním do užívání budov bytové nebo občanské výstavby, světlé výšky podlaží do 4 m</t>
  </si>
  <si>
    <t>472296399</t>
  </si>
  <si>
    <t>https://podminky.urs.cz/item/CS_URS_2025_01/952901111</t>
  </si>
  <si>
    <t>250</t>
  </si>
  <si>
    <t>767590124</t>
  </si>
  <si>
    <t>Montáž podlahových konstrukcí podlahových roštů, podlah připevněných šroubováním</t>
  </si>
  <si>
    <t>1370911809</t>
  </si>
  <si>
    <t>https://podminky.urs.cz/item/CS_URS_2025_01/767590124</t>
  </si>
  <si>
    <t>Viz PD stavební část - výkresy půdorysu, výkresy řezů a Tech.zpr.</t>
  </si>
  <si>
    <t>Venkovní ocelové schodiště</t>
  </si>
  <si>
    <t>Podesty a mezipodesty</t>
  </si>
  <si>
    <t>251</t>
  </si>
  <si>
    <t>55347016r</t>
  </si>
  <si>
    <t>rošt podlahový lisovaný žárově zinkovaný velikost 30/3mm 1000x1000mm</t>
  </si>
  <si>
    <t>1677602932</t>
  </si>
  <si>
    <t>20*1,2 'Přepočtené koeficientem množství</t>
  </si>
  <si>
    <t>252</t>
  </si>
  <si>
    <t>985331213</t>
  </si>
  <si>
    <t>Dodatečné vlepování betonářské výztuže včetně vyvrtání a vyčištění otvoru chemickou maltou průměr výztuže 12 mm</t>
  </si>
  <si>
    <t>-28195359</t>
  </si>
  <si>
    <t>https://podminky.urs.cz/item/CS_URS_2025_01/985331213</t>
  </si>
  <si>
    <t>Poznámka k položce:_x000D_
rezerva délky kotvení 64*0,08 + konstrukce krovu 12,8 m - rezerva tedy cca 50%_x000D_
(27.124,5 Kč)</t>
  </si>
  <si>
    <t>4*4*0,3</t>
  </si>
  <si>
    <t>253</t>
  </si>
  <si>
    <t>31197004</t>
  </si>
  <si>
    <t>tyč závitová Pz 4.6 M12</t>
  </si>
  <si>
    <t>1400050840</t>
  </si>
  <si>
    <t>254</t>
  </si>
  <si>
    <t>31111006</t>
  </si>
  <si>
    <t>matice přesná šestihranná Pz DIN 934-8 M12</t>
  </si>
  <si>
    <t>100 kus</t>
  </si>
  <si>
    <t>-2099169404</t>
  </si>
  <si>
    <t>24*0,01 'Přepočtené koeficientem množství</t>
  </si>
  <si>
    <t>255</t>
  </si>
  <si>
    <t>31120006</t>
  </si>
  <si>
    <t>podložka DIN 125-A ZB D 12mm</t>
  </si>
  <si>
    <t>-35617570</t>
  </si>
  <si>
    <t>12*0,01 'Přepočtené koeficientem množství</t>
  </si>
  <si>
    <t>Bourání konstrukcí</t>
  </si>
  <si>
    <t>256</t>
  </si>
  <si>
    <t>971033131</t>
  </si>
  <si>
    <t>Vybourání otvorů ve zdivu základovém nebo nadzákladovém z cihel, tvárnic, příčkovek z cihel pálených na maltu vápennou nebo vápenocementovou průměru profilu do 60 mm, tl. do 150 mm</t>
  </si>
  <si>
    <t>1840770171</t>
  </si>
  <si>
    <t>https://podminky.urs.cz/item/CS_URS_2025_01/971033131</t>
  </si>
  <si>
    <t>Viz. PD stavební část - výkresy půdorysů</t>
  </si>
  <si>
    <t>Profese:</t>
  </si>
  <si>
    <t>257</t>
  </si>
  <si>
    <t>971033141</t>
  </si>
  <si>
    <t>Vybourání otvorů ve zdivu základovém nebo nadzákladovém z cihel, tvárnic, příčkovek z cihel pálených na maltu vápennou nebo vápenocementovou průměru profilu do 60 mm, tl. do 300 mm</t>
  </si>
  <si>
    <t>-1020135940</t>
  </si>
  <si>
    <t>https://podminky.urs.cz/item/CS_URS_2025_01/971033141</t>
  </si>
  <si>
    <t>258</t>
  </si>
  <si>
    <t>971033231</t>
  </si>
  <si>
    <t>Vybourání otvorů ve zdivu základovém nebo nadzákladovém z cihel, tvárnic, příčkovek z cihel pálených na maltu vápennou nebo vápenocementovou plochy do 0,0225 m2, tl. do 150 mm</t>
  </si>
  <si>
    <t>-530788738</t>
  </si>
  <si>
    <t>https://podminky.urs.cz/item/CS_URS_2025_01/971033231</t>
  </si>
  <si>
    <t>259</t>
  </si>
  <si>
    <t>971033241</t>
  </si>
  <si>
    <t>Vybourání otvorů ve zdivu základovém nebo nadzákladovém z cihel, tvárnic, příčkovek z cihel pálených na maltu vápennou nebo vápenocementovou plochy do 0,0225 m2, tl. do 300 mm</t>
  </si>
  <si>
    <t>19393363</t>
  </si>
  <si>
    <t>https://podminky.urs.cz/item/CS_URS_2025_01/971033241</t>
  </si>
  <si>
    <t>260</t>
  </si>
  <si>
    <t>971033331</t>
  </si>
  <si>
    <t>Vybourání otvorů ve zdivu základovém nebo nadzákladovém z cihel, tvárnic, příčkovek z cihel pálených na maltu vápennou nebo vápenocementovou plochy do 0,09 m2, tl. do 150 mm</t>
  </si>
  <si>
    <t>-219384294</t>
  </si>
  <si>
    <t>https://podminky.urs.cz/item/CS_URS_2025_01/971033331</t>
  </si>
  <si>
    <t>261</t>
  </si>
  <si>
    <t>971033341</t>
  </si>
  <si>
    <t>Vybourání otvorů ve zdivu základovém nebo nadzákladovém z cihel, tvárnic, příčkovek z cihel pálených na maltu vápennou nebo vápenocementovou plochy do 0,09 m2, tl. do 300 mm</t>
  </si>
  <si>
    <t>-773314649</t>
  </si>
  <si>
    <t>https://podminky.urs.cz/item/CS_URS_2025_01/971033341</t>
  </si>
  <si>
    <t>262</t>
  </si>
  <si>
    <t>971035431</t>
  </si>
  <si>
    <t>Vybourání otvorů ve zdivu základovém nebo nadzákladovém z cihel, tvárnic, příčkovek z cihel pálených na maltu cementovou plochy do 0,25 m2, tl. do 150 mm</t>
  </si>
  <si>
    <t>-479887371</t>
  </si>
  <si>
    <t>https://podminky.urs.cz/item/CS_URS_2025_01/971035431</t>
  </si>
  <si>
    <t>263</t>
  </si>
  <si>
    <t>971035441</t>
  </si>
  <si>
    <t>Vybourání otvorů ve zdivu základovém nebo nadzákladovém z cihel, tvárnic, příčkovek z cihel pálených na maltu cementovou plochy do 0,25 m2, tl. do 300 mm</t>
  </si>
  <si>
    <t>551839879</t>
  </si>
  <si>
    <t>https://podminky.urs.cz/item/CS_URS_2025_01/971035441</t>
  </si>
  <si>
    <t>264</t>
  </si>
  <si>
    <t>971042141</t>
  </si>
  <si>
    <t>Vybourání otvorů v betonových příčkách a zdech základových nebo nadzákladových průměru profilu do 60 mm, tl. do 300 mm</t>
  </si>
  <si>
    <t>-1363161942</t>
  </si>
  <si>
    <t>https://podminky.urs.cz/item/CS_URS_2025_01/971042141</t>
  </si>
  <si>
    <t>265</t>
  </si>
  <si>
    <t>971042241</t>
  </si>
  <si>
    <t>Vybourání otvorů v betonových příčkách a zdech základových nebo nadzákladových plochy do 0,0225 m2, tl. do 300 mm</t>
  </si>
  <si>
    <t>-924299499</t>
  </si>
  <si>
    <t>https://podminky.urs.cz/item/CS_URS_2025_01/971042241</t>
  </si>
  <si>
    <t>266</t>
  </si>
  <si>
    <t>971042341</t>
  </si>
  <si>
    <t>Vybourání otvorů v betonových příčkách a zdech základových nebo nadzákladových plochy do 0,09 m2, tl. do 300 mm</t>
  </si>
  <si>
    <t>-1900030892</t>
  </si>
  <si>
    <t>https://podminky.urs.cz/item/CS_URS_2025_01/971042341</t>
  </si>
  <si>
    <t>267</t>
  </si>
  <si>
    <t>971042441</t>
  </si>
  <si>
    <t>Vybourání otvorů v betonových příčkách a zdech základových nebo nadzákladových plochy do 0,25 m2, tl. do 300 mm</t>
  </si>
  <si>
    <t>1521966967</t>
  </si>
  <si>
    <t>https://podminky.urs.cz/item/CS_URS_2025_01/971042441</t>
  </si>
  <si>
    <t>268</t>
  </si>
  <si>
    <t>973042251</t>
  </si>
  <si>
    <t>Vysekání výklenků nebo kapes ve zdivu betonovém kapes, plochy do 0,10 m2, hl. do 300 mm</t>
  </si>
  <si>
    <t>-409323241</t>
  </si>
  <si>
    <t>https://podminky.urs.cz/item/CS_URS_2025_01/973042251</t>
  </si>
  <si>
    <t>269</t>
  </si>
  <si>
    <t>974031121</t>
  </si>
  <si>
    <t>Vysekání rýh ve zdivu cihelném na maltu vápennou nebo vápenocementovou do hl. 30 mm a šířky do 30 mm</t>
  </si>
  <si>
    <t>2117439917</t>
  </si>
  <si>
    <t>https://podminky.urs.cz/item/CS_URS_2025_01/974031121</t>
  </si>
  <si>
    <t>270</t>
  </si>
  <si>
    <t>974031122</t>
  </si>
  <si>
    <t>Vysekání rýh ve zdivu cihelném na maltu vápennou nebo vápenocementovou do hl. 30 mm a šířky do 70 mm</t>
  </si>
  <si>
    <t>1273749126</t>
  </si>
  <si>
    <t>https://podminky.urs.cz/item/CS_URS_2025_01/974031122</t>
  </si>
  <si>
    <t>271</t>
  </si>
  <si>
    <t>974031133</t>
  </si>
  <si>
    <t>Vysekání rýh ve zdivu cihelném na maltu vápennou nebo vápenocementovou do hl. 50 mm a šířky do 100 mm</t>
  </si>
  <si>
    <t>-1875986151</t>
  </si>
  <si>
    <t>https://podminky.urs.cz/item/CS_URS_2025_01/974031133</t>
  </si>
  <si>
    <t>272</t>
  </si>
  <si>
    <t>974031134</t>
  </si>
  <si>
    <t>Vysekání rýh ve zdivu cihelném na maltu vápennou nebo vápenocementovou do hl. 50 mm a šířky do 150 mm</t>
  </si>
  <si>
    <t>-955876539</t>
  </si>
  <si>
    <t>https://podminky.urs.cz/item/CS_URS_2025_01/974031134</t>
  </si>
  <si>
    <t>273</t>
  </si>
  <si>
    <t>974031142</t>
  </si>
  <si>
    <t>Vysekání rýh ve zdivu cihelném na maltu vápennou nebo vápenocementovou do hl. 70 mm a šířky do 70 mm</t>
  </si>
  <si>
    <t>1149719293</t>
  </si>
  <si>
    <t>https://podminky.urs.cz/item/CS_URS_2025_01/974031142</t>
  </si>
  <si>
    <t>274</t>
  </si>
  <si>
    <t>974031153</t>
  </si>
  <si>
    <t>Vysekání rýh ve zdivu cihelném na maltu vápennou nebo vápenocementovou do hl. 100 mm a šířky do 100 mm</t>
  </si>
  <si>
    <t>-726944216</t>
  </si>
  <si>
    <t>https://podminky.urs.cz/item/CS_URS_2025_01/974031153</t>
  </si>
  <si>
    <t>275</t>
  </si>
  <si>
    <t>974031154</t>
  </si>
  <si>
    <t>Vysekání rýh ve zdivu cihelném na maltu vápennou nebo vápenocementovou do hl. 100 mm a šířky do 150 mm</t>
  </si>
  <si>
    <t>1657368357</t>
  </si>
  <si>
    <t>https://podminky.urs.cz/item/CS_URS_2025_01/974031154</t>
  </si>
  <si>
    <t>276</t>
  </si>
  <si>
    <t>974031155</t>
  </si>
  <si>
    <t>Vysekání rýh ve zdivu cihelném na maltu vápennou nebo vápenocementovou do hl. 100 mm a šířky do 200 mm</t>
  </si>
  <si>
    <t>-989088497</t>
  </si>
  <si>
    <t>https://podminky.urs.cz/item/CS_URS_2025_01/974031155</t>
  </si>
  <si>
    <t>277</t>
  </si>
  <si>
    <t>974031164</t>
  </si>
  <si>
    <t>Vysekání rýh ve zdivu cihelném na maltu vápennou nebo vápenocementovou do hl. 150 mm a šířky do 150 mm</t>
  </si>
  <si>
    <t>-472563546</t>
  </si>
  <si>
    <t>https://podminky.urs.cz/item/CS_URS_2025_01/974031164</t>
  </si>
  <si>
    <t>278</t>
  </si>
  <si>
    <t>977151113</t>
  </si>
  <si>
    <t>Jádrové vrty diamantovými korunkami do stavebních materiálů (železobetonu, betonu, cihel, obkladů, dlažeb, kamene) průměru přes 40 do 50 mm</t>
  </si>
  <si>
    <t>-1803437976</t>
  </si>
  <si>
    <t>https://podminky.urs.cz/item/CS_URS_2025_01/977151113</t>
  </si>
  <si>
    <t>"Profese:</t>
  </si>
  <si>
    <t>12,0</t>
  </si>
  <si>
    <t>279</t>
  </si>
  <si>
    <t>977151118</t>
  </si>
  <si>
    <t>Jádrové vrty diamantovými korunkami do stavebních materiálů (železobetonu, betonu, cihel, obkladů, dlažeb, kamene) průměru přes 90 do 100 mm</t>
  </si>
  <si>
    <t>1067827385</t>
  </si>
  <si>
    <t>https://podminky.urs.cz/item/CS_URS_2025_01/977151118</t>
  </si>
  <si>
    <t>7,0</t>
  </si>
  <si>
    <t>280</t>
  </si>
  <si>
    <t>977151123</t>
  </si>
  <si>
    <t>Jádrové vrty diamantovými korunkami do stavebních materiálů (železobetonu, betonu, cihel, obkladů, dlažeb, kamene) průměru přes 130 do 150 mm</t>
  </si>
  <si>
    <t>115048775</t>
  </si>
  <si>
    <t>https://podminky.urs.cz/item/CS_URS_2025_01/977151123</t>
  </si>
  <si>
    <t>281</t>
  </si>
  <si>
    <t>977151124</t>
  </si>
  <si>
    <t>Jádrové vrty diamantovými korunkami do stavebních materiálů (železobetonu, betonu, cihel, obkladů, dlažeb, kamene) průměru přes 150 do 180 mm</t>
  </si>
  <si>
    <t>-7910007</t>
  </si>
  <si>
    <t>https://podminky.urs.cz/item/CS_URS_2025_01/977151124</t>
  </si>
  <si>
    <t>282</t>
  </si>
  <si>
    <t>977151125</t>
  </si>
  <si>
    <t>Jádrové vrty diamantovými korunkami do stavebních materiálů (železobetonu, betonu, cihel, obkladů, dlažeb, kamene) průměru přes 180 do 200 mm</t>
  </si>
  <si>
    <t>1216745628</t>
  </si>
  <si>
    <t>https://podminky.urs.cz/item/CS_URS_2025_01/977151125</t>
  </si>
  <si>
    <t>283</t>
  </si>
  <si>
    <t>977151212</t>
  </si>
  <si>
    <t>Jádrové vrty diamantovými korunkami do stavebních materiálů (železobetonu, betonu, cihel, obkladů, dlažeb, kamene) dovrchní (směrem vzhůru), průměru přes 35 do 40 mm</t>
  </si>
  <si>
    <t>-161613565</t>
  </si>
  <si>
    <t>https://podminky.urs.cz/item/CS_URS_2025_01/977151212</t>
  </si>
  <si>
    <t>284</t>
  </si>
  <si>
    <t>977151216</t>
  </si>
  <si>
    <t>Jádrové vrty diamantovými korunkami do stavebních materiálů (železobetonu, betonu, cihel, obkladů, dlažeb, kamene) dovrchní (směrem vzhůru), průměru přes 70 do 80 mm</t>
  </si>
  <si>
    <t>-892715019</t>
  </si>
  <si>
    <t>https://podminky.urs.cz/item/CS_URS_2025_01/977151216</t>
  </si>
  <si>
    <t>3,5</t>
  </si>
  <si>
    <t>285</t>
  </si>
  <si>
    <t>977151218</t>
  </si>
  <si>
    <t>Jádrové vrty diamantovými korunkami do stavebních materiálů (železobetonu, betonu, cihel, obkladů, dlažeb, kamene) dovrchní (směrem vzhůru), průměru přes 90 do 100 mm</t>
  </si>
  <si>
    <t>1417668655</t>
  </si>
  <si>
    <t>https://podminky.urs.cz/item/CS_URS_2025_01/977151218</t>
  </si>
  <si>
    <t>2,5</t>
  </si>
  <si>
    <t>286</t>
  </si>
  <si>
    <t>977151223</t>
  </si>
  <si>
    <t>Jádrové vrty diamantovými korunkami do stavebních materiálů (železobetonu, betonu, cihel, obkladů, dlažeb, kamene) dovrchní (směrem vzhůru), průměru přes 130 do 150 mm</t>
  </si>
  <si>
    <t>-468105965</t>
  </si>
  <si>
    <t>https://podminky.urs.cz/item/CS_URS_2025_01/977151223</t>
  </si>
  <si>
    <t>287</t>
  </si>
  <si>
    <t>977151225</t>
  </si>
  <si>
    <t>Jádrové vrty diamantovými korunkami do stavebních materiálů (železobetonu, betonu, cihel, obkladů, dlažeb, kamene) dovrchní (směrem vzhůru), průměru přes 180 do 200 mm</t>
  </si>
  <si>
    <t>-296460125</t>
  </si>
  <si>
    <t>https://podminky.urs.cz/item/CS_URS_2025_01/977151225</t>
  </si>
  <si>
    <t>0,8</t>
  </si>
  <si>
    <t>Přesuny hmot a suti</t>
  </si>
  <si>
    <t>288</t>
  </si>
  <si>
    <t>997013154</t>
  </si>
  <si>
    <t>Vnitrostaveništní doprava suti a vybouraných hmot vodorovně do 50 m s naložením s omezením mechanizace pro budovy a haly výšky přes 12 do 15 m</t>
  </si>
  <si>
    <t>38778591</t>
  </si>
  <si>
    <t>https://podminky.urs.cz/item/CS_URS_2025_01/997013154</t>
  </si>
  <si>
    <t>289</t>
  </si>
  <si>
    <t>997013511</t>
  </si>
  <si>
    <t>Odvoz suti a vybouraných hmot z meziskládky na skládku s naložením a se složením, na vzdálenost do 1 km</t>
  </si>
  <si>
    <t>1817445066</t>
  </si>
  <si>
    <t>https://podminky.urs.cz/item/CS_URS_2025_01/997013511</t>
  </si>
  <si>
    <t>290</t>
  </si>
  <si>
    <t>997013509</t>
  </si>
  <si>
    <t>Odvoz suti a vybouraných hmot na skládku nebo meziskládku se složením, na vzdálenost Příplatek k ceně za každý další započatý 1 km přes 1 km</t>
  </si>
  <si>
    <t>1144603585</t>
  </si>
  <si>
    <t>https://podminky.urs.cz/item/CS_URS_2025_01/997013509</t>
  </si>
  <si>
    <t>480,601*19 'Přepočtené koeficientem množství</t>
  </si>
  <si>
    <t>291</t>
  </si>
  <si>
    <t>997013871</t>
  </si>
  <si>
    <t>Poplatek za uložení stavebního odpadu na recyklační skládce (skládkovné) směsného stavebního a demoličního zatříděného do Katalogu odpadů pod kódem 17 09 04</t>
  </si>
  <si>
    <t>1686138929</t>
  </si>
  <si>
    <t>https://podminky.urs.cz/item/CS_URS_2025_01/997013871</t>
  </si>
  <si>
    <t>292</t>
  </si>
  <si>
    <t>997221861</t>
  </si>
  <si>
    <t>Poplatek za uložení stavebního odpadu na recyklační skládce (skládkovné) z prostého betonu zatříděného do Katalogu odpadů pod kódem 17 01 01</t>
  </si>
  <si>
    <t>965416147</t>
  </si>
  <si>
    <t>https://podminky.urs.cz/item/CS_URS_2025_01/997221861</t>
  </si>
  <si>
    <t>293</t>
  </si>
  <si>
    <t>997221862</t>
  </si>
  <si>
    <t>Poplatek za uložení stavebního odpadu na recyklační skládce (skládkovné) z armovaného betonu zatříděného do Katalogu odpadů pod kódem 17 01 01</t>
  </si>
  <si>
    <t>1850661787</t>
  </si>
  <si>
    <t>https://podminky.urs.cz/item/CS_URS_2025_01/997221862</t>
  </si>
  <si>
    <t>294</t>
  </si>
  <si>
    <t>997221875</t>
  </si>
  <si>
    <t>Poplatek za uložení stavebního odpadu na recyklační skládce (skládkovné) asfaltového bez obsahu dehtu zatříděného do Katalogu odpadů pod kódem 17 03 02</t>
  </si>
  <si>
    <t>-1958395270</t>
  </si>
  <si>
    <t>https://podminky.urs.cz/item/CS_URS_2025_01/997221875</t>
  </si>
  <si>
    <t>295</t>
  </si>
  <si>
    <t>997221873</t>
  </si>
  <si>
    <t>1514755937</t>
  </si>
  <si>
    <t>https://podminky.urs.cz/item/CS_URS_2025_01/997221873</t>
  </si>
  <si>
    <t>296</t>
  </si>
  <si>
    <t>998012043</t>
  </si>
  <si>
    <t>Přesun hmot pro budovy občanské výstavby, bydlení, výrobu a služby s nosnou svislou konstrukcí monolitickou betonovou tyčovou nebo plošnou s jakýkoliv obvodovým pláštěm kromě vyzdívaného vodorovná dopravní vzdálenost do 100 m s omezením mechanizace pro budovy výšky přes 12 do 24 m</t>
  </si>
  <si>
    <t>-64770322</t>
  </si>
  <si>
    <t>PSV</t>
  </si>
  <si>
    <t>Práce a dodávky PSV</t>
  </si>
  <si>
    <t>711</t>
  </si>
  <si>
    <t>Izolace proti vodě, vlhkosti a plynům</t>
  </si>
  <si>
    <t>297</t>
  </si>
  <si>
    <t>919726123</t>
  </si>
  <si>
    <t>Geotextilie netkaná pro ochranu, separaci nebo filtraci měrná hmotnost přes 300 do 500 g/m2</t>
  </si>
  <si>
    <t>1364985522</t>
  </si>
  <si>
    <t>https://podminky.urs.cz/item/CS_URS_2025_01/919726123</t>
  </si>
  <si>
    <t>(2,35+2,4)*2*0,8</t>
  </si>
  <si>
    <t>Skladba S1</t>
  </si>
  <si>
    <t>(10,85*2+12,3)*3,9</t>
  </si>
  <si>
    <t>12,3*3,4</t>
  </si>
  <si>
    <t>(7,0+8,15+20,3+8,15+1,4)*0,4</t>
  </si>
  <si>
    <t>298</t>
  </si>
  <si>
    <t>711161215</t>
  </si>
  <si>
    <t>Izolace proti zemní vlhkosti a beztlakové vodě nopovými fóliemi na ploše svislé S vrstva ochranná, odvětrávací a drenážní výška nopu 20,0 mm, tl. fólie do 1,0 mm</t>
  </si>
  <si>
    <t>162994969</t>
  </si>
  <si>
    <t>https://podminky.urs.cz/item/CS_URS_2025_01/711161215</t>
  </si>
  <si>
    <t>299</t>
  </si>
  <si>
    <t>711161384</t>
  </si>
  <si>
    <t>Izolace proti zemní vlhkosti a beztlakové vodě nopovými fóliemi ostatní ukončení izolace provětrávací lištou</t>
  </si>
  <si>
    <t>1841010003</t>
  </si>
  <si>
    <t>https://podminky.urs.cz/item/CS_URS_2025_01/711161384</t>
  </si>
  <si>
    <t>(10,85*2+12,3)</t>
  </si>
  <si>
    <t>(7,0+8,15+20,3+8,15+1,4)</t>
  </si>
  <si>
    <t>300</t>
  </si>
  <si>
    <t>711411001</t>
  </si>
  <si>
    <t>Provedení izolace proti povrchové a podpovrchové tlakové vodě natěradly a tmely za studena na ploše vodorovné V nátěrem penetračním</t>
  </si>
  <si>
    <t>1738021605</t>
  </si>
  <si>
    <t>https://podminky.urs.cz/item/CS_URS_2025_01/711411001</t>
  </si>
  <si>
    <t>10,45*11,9-2,35*2,4</t>
  </si>
  <si>
    <t>8,15*20,3</t>
  </si>
  <si>
    <t>2,35*2,4</t>
  </si>
  <si>
    <t>Kolem objektu na pásy</t>
  </si>
  <si>
    <t>(11,05+12,5)*2*0,5</t>
  </si>
  <si>
    <t>(7,4+8,95+21,1+8,95+1,8)*0,5</t>
  </si>
  <si>
    <t>301</t>
  </si>
  <si>
    <t>711412001</t>
  </si>
  <si>
    <t>Provedení izolace proti povrchové a podpovrchové tlakové vodě natěradly a tmely za studena na ploše svislé S nátěrem penetračním</t>
  </si>
  <si>
    <t>-1606545949</t>
  </si>
  <si>
    <t>https://podminky.urs.cz/item/CS_URS_2025_01/711412001</t>
  </si>
  <si>
    <t>(2,35+2,4)*2*0,97</t>
  </si>
  <si>
    <t>(10,45*2+11,9)*4,33</t>
  </si>
  <si>
    <t>11,9*3,6</t>
  </si>
  <si>
    <t>(7,0+8,15+20,3+8,15+1,4)*0,73</t>
  </si>
  <si>
    <t>302</t>
  </si>
  <si>
    <t>111631500</t>
  </si>
  <si>
    <t>výrobky asfaltové izolační a zálivkové hmoty asfalty oxidované stavebně-izolační k penetraci suchých a očištěných podkladů pod asfaltové izolační krytiny a izolace ALP/9 bal 9 kg</t>
  </si>
  <si>
    <t>1653756320</t>
  </si>
  <si>
    <t>Poznámka k položce:_x000D_
Spotřeba 0,3-0,4kg/m2 dle povrchu, ředidlo technický benzín</t>
  </si>
  <si>
    <t>Podrobný popis viz PD</t>
  </si>
  <si>
    <t>337,450*0,00030+226,929*0,00035</t>
  </si>
  <si>
    <t>303</t>
  </si>
  <si>
    <t>711441559</t>
  </si>
  <si>
    <t>Provedení izolace proti povrchové a podpovrchové tlakové vodě pásy přitavením NAIP na ploše vodorovné V</t>
  </si>
  <si>
    <t>-2017282384</t>
  </si>
  <si>
    <t>https://podminky.urs.cz/item/CS_URS_2025_01/711441559</t>
  </si>
  <si>
    <t xml:space="preserve">Viz PD stavební část - skladby konstrukcí </t>
  </si>
  <si>
    <t>Hydroizolace objektu asfaltovými pásy</t>
  </si>
  <si>
    <t>výměra viz pol. 711411001:</t>
  </si>
  <si>
    <t>"spodní pás:" 337,45</t>
  </si>
  <si>
    <t>"horní pás:" 337,45</t>
  </si>
  <si>
    <t>304</t>
  </si>
  <si>
    <t>711442559</t>
  </si>
  <si>
    <t>Provedení izolace proti povrchové a podpovrchové tlakové vodě pásy přitavením NAIP na ploše svislé S</t>
  </si>
  <si>
    <t>-191924953</t>
  </si>
  <si>
    <t>https://podminky.urs.cz/item/CS_URS_2025_01/711442559</t>
  </si>
  <si>
    <t>výměra viz pol. 711412001:</t>
  </si>
  <si>
    <t>"spodní pás:" 226,929</t>
  </si>
  <si>
    <t>"horní pás:" 226,929</t>
  </si>
  <si>
    <t>305</t>
  </si>
  <si>
    <t>62853004</t>
  </si>
  <si>
    <t>pás asfaltový natavitelný modifikovaný SBS s vložkou ze skleněné tkaniny a spalitelnou PE fólií nebo jemnozrnným minerálním posypem na horním povrchu tl 4,0mm</t>
  </si>
  <si>
    <t>-1741969990</t>
  </si>
  <si>
    <t>spodní natavovací pás</t>
  </si>
  <si>
    <t>337,450*1,15+226,929*1,2</t>
  </si>
  <si>
    <t>306</t>
  </si>
  <si>
    <t>62856011</t>
  </si>
  <si>
    <t>pás asfaltový natavitelný modifikovaný SBS s vložkou z hliníkové fólie s textilií a spalitelnou PE fólií nebo jemnozrnným minerálním posypem na horním povrchu tl 4,0mm</t>
  </si>
  <si>
    <t>58433516</t>
  </si>
  <si>
    <t>vrchní natavovací pás</t>
  </si>
  <si>
    <t>307</t>
  </si>
  <si>
    <t>711747288</t>
  </si>
  <si>
    <t>Provedení detailů pásy přitavením opracování trubních prostupů na pevnou a volnou přírubu s dotěsněním tmelem, průměru do 200 mm</t>
  </si>
  <si>
    <t>-397386476</t>
  </si>
  <si>
    <t>https://podminky.urs.cz/item/CS_URS_2025_01/711747288</t>
  </si>
  <si>
    <t>308</t>
  </si>
  <si>
    <t>28342026</t>
  </si>
  <si>
    <t>manžeta těsnící pro prostupy hydroizolací z PVC otevřená kruhová vnitřní průměr 90-114</t>
  </si>
  <si>
    <t>316912875</t>
  </si>
  <si>
    <t>309</t>
  </si>
  <si>
    <t>998711113</t>
  </si>
  <si>
    <t>Přesun hmot pro izolace proti vodě, vlhkosti a plynům stanovený z hmotnosti přesunovaného materiálu vodorovná dopravní vzdálenost do 50 m s omezením mechanizace v objektech výšky přes 12 do 60 m</t>
  </si>
  <si>
    <t>-1549703586</t>
  </si>
  <si>
    <t>https://podminky.urs.cz/item/CS_URS_2025_01/998711113</t>
  </si>
  <si>
    <t>712</t>
  </si>
  <si>
    <t>Povlakové krytiny</t>
  </si>
  <si>
    <t>310</t>
  </si>
  <si>
    <t>711161-R9</t>
  </si>
  <si>
    <t>Příchytná kovová ukončující lišta krytiny na nadstřešních konstrukcích</t>
  </si>
  <si>
    <t>-256775573</t>
  </si>
  <si>
    <t>12,5+0,24*2</t>
  </si>
  <si>
    <t>311</t>
  </si>
  <si>
    <t>712311101</t>
  </si>
  <si>
    <t>Provedení povlakové krytiny střech plochých do 10° natěradly a tmely za studena nátěrem lakem penetračním nebo asfaltovým</t>
  </si>
  <si>
    <t>653896813</t>
  </si>
  <si>
    <t>https://podminky.urs.cz/item/CS_URS_2025_01/712311101</t>
  </si>
  <si>
    <t>Skladba S14</t>
  </si>
  <si>
    <t>7,75*19,9</t>
  </si>
  <si>
    <t>Horní strana atiky</t>
  </si>
  <si>
    <t>(7,0+8,75+20,9+8,75+1,4)*0,58</t>
  </si>
  <si>
    <t>312</t>
  </si>
  <si>
    <t>712811101</t>
  </si>
  <si>
    <t>Provedení povlakové krytiny střech samostatným vytažením izolačního povlaku za studena na konstrukce převyšující úroveň střechy, nátěrem penetračním</t>
  </si>
  <si>
    <t>-229862690</t>
  </si>
  <si>
    <t>https://podminky.urs.cz/item/CS_URS_2025_01/712811101</t>
  </si>
  <si>
    <t>(7,75+19,9+0,24)*2*1,0</t>
  </si>
  <si>
    <t>313</t>
  </si>
  <si>
    <t>-1508879595</t>
  </si>
  <si>
    <t>"viz pol.č.712311101:" 181,369*0,0003</t>
  </si>
  <si>
    <t>"viz pol.č.712811101:" 55,780*0,00035</t>
  </si>
  <si>
    <t>314</t>
  </si>
  <si>
    <t>712363115</t>
  </si>
  <si>
    <t>Provedení povlakové krytiny střech plochých do 10° fólií ostatní činnosti při pokládání hydroizolačních fólií (materiál ve specifikaci) zaizolování prostupů střešní rovinou kruhový průřez, průměr do 300 mm</t>
  </si>
  <si>
    <t>818990121</t>
  </si>
  <si>
    <t>https://podminky.urs.cz/item/CS_URS_2025_01/712363115</t>
  </si>
  <si>
    <t xml:space="preserve">Vpusti </t>
  </si>
  <si>
    <t>Kotvy</t>
  </si>
  <si>
    <t>Fotovoltaika</t>
  </si>
  <si>
    <t>Ostatní</t>
  </si>
  <si>
    <t>315</t>
  </si>
  <si>
    <t>712363119</t>
  </si>
  <si>
    <t>Provedení povlakové krytiny střech plochých do 10° fólií ostatní činnosti při pokládání hydroizolačních fólií (materiál ve specifikaci) zaizolování prostupů střešní rovinou hranatý průřez, vnitřní plochy přes 0,09 do 0,25 m2</t>
  </si>
  <si>
    <t>-118876198</t>
  </si>
  <si>
    <t>https://podminky.urs.cz/item/CS_URS_2025_01/712363119</t>
  </si>
  <si>
    <t>316</t>
  </si>
  <si>
    <t>712363121</t>
  </si>
  <si>
    <t>Provedení povlakové krytiny střech plochých do 10° fólií ostatní činnosti při pokládání hydroizolačních fólií (materiál ve specifikaci) zaizolování prostupů střešní rovinou provedení rohů a koutů izolačními tvarovkami nalepením lepidlem</t>
  </si>
  <si>
    <t>-548872176</t>
  </si>
  <si>
    <t>https://podminky.urs.cz/item/CS_URS_2025_01/712363121</t>
  </si>
  <si>
    <t>317</t>
  </si>
  <si>
    <t>712363604</t>
  </si>
  <si>
    <t>Provedení povlakové krytiny střech plochých do 10° z mechanicky kotvených hydroizolačních fólií včetně položení fólie a horkovzdušného svaření tl. tepelné izolace přes 240 mm budovy výšky do 18 m, kotvené do betonu vnitřní pole</t>
  </si>
  <si>
    <t>774604203</t>
  </si>
  <si>
    <t>https://podminky.urs.cz/item/CS_URS_2025_01/712363604</t>
  </si>
  <si>
    <t>-70,95</t>
  </si>
  <si>
    <t>-9,0</t>
  </si>
  <si>
    <t>318</t>
  </si>
  <si>
    <t>712363605</t>
  </si>
  <si>
    <t>Provedení povlakové krytiny střech plochých do 10° z mechanicky kotvených hydroizolačních fólií včetně položení fólie a horkovzdušného svaření tl. tepelné izolace přes 240 mm budovy výšky do 18 m, kotvené do betonu krajní pole</t>
  </si>
  <si>
    <t>266939036</t>
  </si>
  <si>
    <t>https://podminky.urs.cz/item/CS_URS_2025_01/712363605</t>
  </si>
  <si>
    <t>(6,75+16,9)*2*1,5</t>
  </si>
  <si>
    <t>319</t>
  </si>
  <si>
    <t>712363606</t>
  </si>
  <si>
    <t>Provedení povlakové krytiny střech plochých do 10° z mechanicky kotvených hydroizolačních fólií včetně položení fólie a horkovzdušného svaření tl. tepelné izolace přes 240 mm budovy výšky do 18 m, kotvené do betonu rohové pole</t>
  </si>
  <si>
    <t>1302491169</t>
  </si>
  <si>
    <t>https://podminky.urs.cz/item/CS_URS_2025_01/712363606</t>
  </si>
  <si>
    <t>1,5*1,5*4</t>
  </si>
  <si>
    <t>320</t>
  </si>
  <si>
    <t>28322011</t>
  </si>
  <si>
    <t>fólie hydroizolační střešní mPVC mechanicky kotvená šedá tl 1,8mm</t>
  </si>
  <si>
    <t>1595728148</t>
  </si>
  <si>
    <t>154,225*1,3 'Přepočtené koeficientem množství</t>
  </si>
  <si>
    <t>321</t>
  </si>
  <si>
    <t>712771521</t>
  </si>
  <si>
    <t>Založení vegetace vegetační střechy položením vegetační nebo trávníkové rohože, sklon střechy do 5°</t>
  </si>
  <si>
    <t>686507968</t>
  </si>
  <si>
    <t>https://podminky.urs.cz/item/CS_URS_2025_01/712771521</t>
  </si>
  <si>
    <t>-30,65</t>
  </si>
  <si>
    <t>322</t>
  </si>
  <si>
    <t>69334504</t>
  </si>
  <si>
    <t>koberec rozchodníkový vegetačních střech</t>
  </si>
  <si>
    <t>514520877</t>
  </si>
  <si>
    <t>123,575*1,1 'Přepočtené koeficientem množství</t>
  </si>
  <si>
    <t>323</t>
  </si>
  <si>
    <t>712771401</t>
  </si>
  <si>
    <t>Provedení vegetační vrstvy vegetační střechy ze substrátu, tloušťky do 100 mm, sklon střechy do 5°</t>
  </si>
  <si>
    <t>-1089646598</t>
  </si>
  <si>
    <t>https://podminky.urs.cz/item/CS_URS_2025_01/712771401</t>
  </si>
  <si>
    <t>324</t>
  </si>
  <si>
    <t>10321225</t>
  </si>
  <si>
    <t>substrát vegetačních střech extenzivní s nízkým obsahem organické složky</t>
  </si>
  <si>
    <t>205723533</t>
  </si>
  <si>
    <t>7,75*19,9*0,08</t>
  </si>
  <si>
    <t>-30,65*0,08</t>
  </si>
  <si>
    <t>325</t>
  </si>
  <si>
    <t>712341659</t>
  </si>
  <si>
    <t>Provedení povlakové krytiny střech plochých do 10° pásy přitavením NAIP bodově</t>
  </si>
  <si>
    <t>-1535171606</t>
  </si>
  <si>
    <t>https://podminky.urs.cz/item/CS_URS_2025_01/712341659</t>
  </si>
  <si>
    <t>Parotěsná vrstva</t>
  </si>
  <si>
    <t>326</t>
  </si>
  <si>
    <t>712841559</t>
  </si>
  <si>
    <t>Provedení povlakové krytiny střech samostatným vytažením izolačního povlaku pásy přitavením na konstrukce převyšující úroveň střechy, NAIP</t>
  </si>
  <si>
    <t>664563046</t>
  </si>
  <si>
    <t>https://podminky.urs.cz/item/CS_URS_2025_01/712841559</t>
  </si>
  <si>
    <t>327</t>
  </si>
  <si>
    <t>-780706555</t>
  </si>
  <si>
    <t>181,369*1,15+55,78*1,2</t>
  </si>
  <si>
    <t>328</t>
  </si>
  <si>
    <t>71299-R12</t>
  </si>
  <si>
    <t>Násyp na střešní konstrukci ploché střechy z propraných oblých valounů frakce 16-32 mm, dodávka, rozprostření</t>
  </si>
  <si>
    <t>1923954880</t>
  </si>
  <si>
    <t>((7,75+19,9)*2*0,5+1,0*0,5*2)*0,13</t>
  </si>
  <si>
    <t>329</t>
  </si>
  <si>
    <t>69334-R2</t>
  </si>
  <si>
    <t>lišta kačírková výška pro násyp V.130 mm, D+M</t>
  </si>
  <si>
    <t>270159441</t>
  </si>
  <si>
    <t>mezi kačírek a zelenou střechu</t>
  </si>
  <si>
    <t>(8,75+18,9)*2+0,5*4</t>
  </si>
  <si>
    <t>330</t>
  </si>
  <si>
    <t>1834471834</t>
  </si>
  <si>
    <t>tři vrstvy</t>
  </si>
  <si>
    <t>7,75*19,9*3</t>
  </si>
  <si>
    <t>331</t>
  </si>
  <si>
    <t>712332135</t>
  </si>
  <si>
    <t>Povlakové krytiny střech plochých na sucho nopová fólie vrstva drenážní a hydroakumulační vegetačních střech s perforovanou deskou výška nopku 20 mm, tl. fólie do 1,0 mm</t>
  </si>
  <si>
    <t>461836304</t>
  </si>
  <si>
    <t>https://podminky.urs.cz/item/CS_URS_2025_01/712332135</t>
  </si>
  <si>
    <t>hmotnost 800 g/m2</t>
  </si>
  <si>
    <t>332</t>
  </si>
  <si>
    <t>998712113</t>
  </si>
  <si>
    <t>Přesun hmot pro povlakové krytiny stanovený z hmotnosti přesunovaného materiálu vodorovná dopravní vzdálenost do 50 m s omezením mechanizace v objektech výšky přes 12 do 24 m</t>
  </si>
  <si>
    <t>-1235839436</t>
  </si>
  <si>
    <t>https://podminky.urs.cz/item/CS_URS_2025_01/998712113</t>
  </si>
  <si>
    <t>713</t>
  </si>
  <si>
    <t>Izolace tepelné</t>
  </si>
  <si>
    <t>333</t>
  </si>
  <si>
    <t>713121111</t>
  </si>
  <si>
    <t>Montáž tepelné izolace podlah rohožemi, pásy, deskami, dílci, bloky (izolační materiál ve specifikaci) kladenými volně jednovrstvá</t>
  </si>
  <si>
    <t>145503169</t>
  </si>
  <si>
    <t>https://podminky.urs.cz/item/CS_URS_2025_01/713121111</t>
  </si>
  <si>
    <t>334</t>
  </si>
  <si>
    <t>28376424</t>
  </si>
  <si>
    <t>deska XPS hrana polodrážková a hladký povrch 300kPA λ=0,035 tl 140mm</t>
  </si>
  <si>
    <t>328903485</t>
  </si>
  <si>
    <t>Pod základovou deskou</t>
  </si>
  <si>
    <t>7,9</t>
  </si>
  <si>
    <t>Mezi 1.PP a 1.NP</t>
  </si>
  <si>
    <t>11,9*0,8</t>
  </si>
  <si>
    <t>17,42*1,05 'Přepočtené koeficientem množství</t>
  </si>
  <si>
    <t>335</t>
  </si>
  <si>
    <t>28375909</t>
  </si>
  <si>
    <t>deska EPS 150 pro konstrukce s vysokým zatížením λ=0,035 tl 50mm</t>
  </si>
  <si>
    <t>1183705398</t>
  </si>
  <si>
    <t>"m.č.1S01:" 18,98+0,9*0,125+1,2*0,2</t>
  </si>
  <si>
    <t>"m.č.1S03:" 9,94+1,1*0,125</t>
  </si>
  <si>
    <t>"m.č.1S04:" 30,74+1,1*0,175</t>
  </si>
  <si>
    <t>"m.č.1S05:" 41,64+0,9*0,125*2+1,0*0,175</t>
  </si>
  <si>
    <t>"m.č.103:" 73,24+1,0*0,175+0,9*0,125</t>
  </si>
  <si>
    <t>"m.č.104:" 73,23+1,0*0,175+0,9*0,125</t>
  </si>
  <si>
    <t>249,43*1,05 'Přepočtené koeficientem množství</t>
  </si>
  <si>
    <t>336</t>
  </si>
  <si>
    <t>63231205</t>
  </si>
  <si>
    <t>deska čedičová minerální pro snížení kročejového hluku (max. zatížení 4 kN/m2) tl 30mm</t>
  </si>
  <si>
    <t>1566902474</t>
  </si>
  <si>
    <t>"m.č.101:" 74,03+3,0*0,3+1,2*0,2+3,05*0,3+0,9*0,25</t>
  </si>
  <si>
    <t>"m.č.105:" 19,18+0,9*0,25+0,8*0,1</t>
  </si>
  <si>
    <t>"m.č.106:" 3,9+1,0*0,25</t>
  </si>
  <si>
    <t>"m.č.107:" 2,55</t>
  </si>
  <si>
    <t>"m.č.201:" 73,35+3,0*0,175+3,05*0,3+1,2*0,2</t>
  </si>
  <si>
    <t>"m.č.205:" 22,31+0,9*0,25+0,8*0,1</t>
  </si>
  <si>
    <t>"m.č.206:" 3,05+0,9*0,25</t>
  </si>
  <si>
    <t>"m.č.301:" 39,04+1,2*0,2+0,8*0,125+0,9*0,125*5+1,0*0,3</t>
  </si>
  <si>
    <t>"m.č.303:" 6,76+0,9*0,05+0,7*0,1*2</t>
  </si>
  <si>
    <t>"m.č.304:" 6,49+0,9*0,05+0,7*0,1*2</t>
  </si>
  <si>
    <t>"m.č.203:" 73,42+1,0*0,175+0,9*0,125</t>
  </si>
  <si>
    <t>"m.č.204:" 73,42+1,0*0,175+0,9*0,125</t>
  </si>
  <si>
    <t>"m.č.305:" 10,13+0,9*0,05</t>
  </si>
  <si>
    <t>"m.č.306:" 11,25+0,9*0,05</t>
  </si>
  <si>
    <t>"m.č.307:" 11,77+0,9*0,05</t>
  </si>
  <si>
    <t>"m.č.308:" 17,99+1,0*0,175</t>
  </si>
  <si>
    <t>456,144*1,05 'Přepočtené koeficientem množství</t>
  </si>
  <si>
    <t>337</t>
  </si>
  <si>
    <t>713121121</t>
  </si>
  <si>
    <t>Montáž tepelné izolace podlah rohožemi, pásy, deskami, dílci, bloky (izolační materiál ve specifikaci) kladenými volně dvouvrstvá</t>
  </si>
  <si>
    <t>1224801951</t>
  </si>
  <si>
    <t>https://podminky.urs.cz/item/CS_URS_2025_01/713121121</t>
  </si>
  <si>
    <t>338</t>
  </si>
  <si>
    <t>28375911</t>
  </si>
  <si>
    <t>deska EPS 150 pro konstrukce s vysokým zatížením λ=0,035 tl 70mm</t>
  </si>
  <si>
    <t>257420221</t>
  </si>
  <si>
    <t>249,43*2,1 'Přepočtené koeficientem množství</t>
  </si>
  <si>
    <t>339</t>
  </si>
  <si>
    <t>713121211</t>
  </si>
  <si>
    <t>Montáž tepelné izolace podlah okrajovými pásky kladenými volně</t>
  </si>
  <si>
    <t>249492994</t>
  </si>
  <si>
    <t>https://podminky.urs.cz/item/CS_URS_2025_01/713121211</t>
  </si>
  <si>
    <t>340</t>
  </si>
  <si>
    <t>28340-R01</t>
  </si>
  <si>
    <t>pásek okrajový z pěnového polyetylenu tl.25 mm s PE folií, šíře 150 mm</t>
  </si>
  <si>
    <t>1100391324</t>
  </si>
  <si>
    <t>"m.č.101:" (5,95+11,3)*2</t>
  </si>
  <si>
    <t>"m.č.105:" (2,265+2,2+3,44+5,2)*2</t>
  </si>
  <si>
    <t>"m.č.106:" (1,825+2,2)*2</t>
  </si>
  <si>
    <t>"m.č.107:" (2,265+1,1)*2</t>
  </si>
  <si>
    <t>"m.č.201:" (5,95+11,3)*2</t>
  </si>
  <si>
    <t>"m.č.205:" (2,265+3,4+3,8+5,2)*2</t>
  </si>
  <si>
    <t>"m.č.206:" (1,465+2,2)*2</t>
  </si>
  <si>
    <t>"m.č.301:" (5,955+8,5)*2</t>
  </si>
  <si>
    <t>"m.č.303:" (1,825+1,9+1,8+0,9+1,8+0,9)*2</t>
  </si>
  <si>
    <t>"m.č.304:" (1,825+1,825+1,8+0,9+1,8+0,825)*2</t>
  </si>
  <si>
    <t>"m.č.203:" (7,55+9,7+0,3*8)*2</t>
  </si>
  <si>
    <t>"m.č.204:" (7,55+9,7+0,3*8)*2</t>
  </si>
  <si>
    <t>"m.č.305:" (5,375+2,625+0,95)*2</t>
  </si>
  <si>
    <t>"m.č.306:" (4,225+2,625)*2</t>
  </si>
  <si>
    <t>"m.č.307:" (4,225+2,75)*2</t>
  </si>
  <si>
    <t>"m.č.308:" (4,225+4,2)*2</t>
  </si>
  <si>
    <t>352,76*1,05 'Přepočtené koeficientem množství</t>
  </si>
  <si>
    <t>341</t>
  </si>
  <si>
    <t>28340-R04</t>
  </si>
  <si>
    <t>pásek okrajový z pěnového polyetylenu tl.25 mm s PE folií, šíře 250 mm</t>
  </si>
  <si>
    <t>677924844</t>
  </si>
  <si>
    <t>"m.č.1S01:" (6,6+3,6+2,15)*2</t>
  </si>
  <si>
    <t>"m.č.1S03:" (6,45+1,5)*2</t>
  </si>
  <si>
    <t>"m.č.1S04:" (5,34+5,7)*2</t>
  </si>
  <si>
    <t>"m.č.1S05:" (4,21+11,3)*2</t>
  </si>
  <si>
    <t>"m.č.103:" (7,55+9,7+0,3*8)*2</t>
  </si>
  <si>
    <t>"m.č.104:" (7,55+9,7+0,3*8)*2</t>
  </si>
  <si>
    <t>172,3*1,05 'Přepočtené koeficientem množství</t>
  </si>
  <si>
    <t>342</t>
  </si>
  <si>
    <t>713131141</t>
  </si>
  <si>
    <t>Montáž tepelné izolace stěn rohožemi, pásy, deskami, dílci, bloky (izolační materiál ve specifikaci) lepením celoplošně bez mechanického kotvení</t>
  </si>
  <si>
    <t>1281203148</t>
  </si>
  <si>
    <t>https://podminky.urs.cz/item/CS_URS_2025_01/713131141</t>
  </si>
  <si>
    <t>343</t>
  </si>
  <si>
    <t>-1618932730</t>
  </si>
  <si>
    <t>(2,75+2,55)*2*0,9</t>
  </si>
  <si>
    <t>9,54*1,05 'Přepočtené koeficientem množství</t>
  </si>
  <si>
    <t>344</t>
  </si>
  <si>
    <t>28376451</t>
  </si>
  <si>
    <t>deska XPS hrana polodrážková a hladký povrch 300kPA λ=0,035 tl 200mm</t>
  </si>
  <si>
    <t>212529601</t>
  </si>
  <si>
    <t>(10,85*2+12,3)*4,33</t>
  </si>
  <si>
    <t>12,3*3,5</t>
  </si>
  <si>
    <t>(7,0+8,15+20,3+8,15+1,4)*0,83</t>
  </si>
  <si>
    <t>227,62*1,05 'Přepočtené koeficientem množství</t>
  </si>
  <si>
    <t>345</t>
  </si>
  <si>
    <t>713141132</t>
  </si>
  <si>
    <t>Montáž tepelné izolace střech plochých rohožemi, pásy, deskami, dílci, bloky (izolační materiál ve specifikaci) přilepenými za studena dvouvrstvá zplna</t>
  </si>
  <si>
    <t>2028658361</t>
  </si>
  <si>
    <t>https://podminky.urs.cz/item/CS_URS_2025_01/713141132</t>
  </si>
  <si>
    <t>U vpusti</t>
  </si>
  <si>
    <t>1,0*1,0*2</t>
  </si>
  <si>
    <t>346</t>
  </si>
  <si>
    <t>28372312</t>
  </si>
  <si>
    <t>deska EPS 100 pro konstrukce s běžným zatížením λ=0,037 tl 120mm</t>
  </si>
  <si>
    <t>1343314343</t>
  </si>
  <si>
    <t>347</t>
  </si>
  <si>
    <t>28372313</t>
  </si>
  <si>
    <t>deska EPS 100 pro konstrukce s běžným zatížením λ=0,037 tl 130mm</t>
  </si>
  <si>
    <t>210624942</t>
  </si>
  <si>
    <t>348</t>
  </si>
  <si>
    <t>713141152</t>
  </si>
  <si>
    <t>Montáž tepelné izolace střech plochých rohožemi, pásy, deskami, dílci, bloky (izolační materiál ve specifikaci) kladenými volně dvouvrstvá</t>
  </si>
  <si>
    <t>-1309318191</t>
  </si>
  <si>
    <t>https://podminky.urs.cz/item/CS_URS_2025_01/713141152</t>
  </si>
  <si>
    <t>7,75*19,9-1,0*1,0*2</t>
  </si>
  <si>
    <t>349</t>
  </si>
  <si>
    <t>28376516</t>
  </si>
  <si>
    <t>deska izolační PIR s oboustrannou kompozitní fólií s hliníkovou vložkou pro ploché střechy λ=0,023 tl 100mm</t>
  </si>
  <si>
    <t>2079248162</t>
  </si>
  <si>
    <t>(7,75*19,9-1,0*1,0*2)*2</t>
  </si>
  <si>
    <t>350</t>
  </si>
  <si>
    <t>713141211</t>
  </si>
  <si>
    <t>Montáž tepelné izolace střech plochých atikovými klíny kladenými volně</t>
  </si>
  <si>
    <t>625084143</t>
  </si>
  <si>
    <t>https://podminky.urs.cz/item/CS_URS_2025_01/713141211</t>
  </si>
  <si>
    <t>351</t>
  </si>
  <si>
    <t>63152008r</t>
  </si>
  <si>
    <t>klín atikový přechodný EPS plochých střech tl 100x100mm</t>
  </si>
  <si>
    <t>-994672275</t>
  </si>
  <si>
    <t>(7,75+19,9)*2</t>
  </si>
  <si>
    <t>55,3*1,05 'Přepočtené koeficientem množství</t>
  </si>
  <si>
    <t>352</t>
  </si>
  <si>
    <t>713141263</t>
  </si>
  <si>
    <t>Montáž tepelné izolace střech plochých mechanické přikotvení šrouby včetně dodávky šroubů, bez položení tepelné izolace tl. izolace přes 240 mm do betonu</t>
  </si>
  <si>
    <t>416858407</t>
  </si>
  <si>
    <t>https://podminky.urs.cz/item/CS_URS_2025_01/713141263</t>
  </si>
  <si>
    <t>353</t>
  </si>
  <si>
    <t>713141331</t>
  </si>
  <si>
    <t>Montáž tepelné izolace střech plochých spádovými klíny v ploše přilepenými za studena zplna</t>
  </si>
  <si>
    <t>1575854905</t>
  </si>
  <si>
    <t>https://podminky.urs.cz/item/CS_URS_2025_01/713141331</t>
  </si>
  <si>
    <t>(7,0+8,75+20,9+8,75+1,4)*0,2</t>
  </si>
  <si>
    <t>354</t>
  </si>
  <si>
    <t>28376141</t>
  </si>
  <si>
    <t>klín izolační spád do 5% EPS 100</t>
  </si>
  <si>
    <t>-1980914743</t>
  </si>
  <si>
    <t>(7,75*19,9-1,0*1,0*2)*(0,05+0,26)/2</t>
  </si>
  <si>
    <t>(7,0+8,75+20,9+8,75+1,4)*0,2*0,05</t>
  </si>
  <si>
    <t>24,063*1,05 'Přepočtené koeficientem množství</t>
  </si>
  <si>
    <t>355</t>
  </si>
  <si>
    <t>713151131</t>
  </si>
  <si>
    <t>Montáž tepelné izolace střech šikmých rohožemi, pásy, deskami (izolační materiál ve specifikaci) kladenými volně nad krokve, sklonu střechy do 30°</t>
  </si>
  <si>
    <t>-749836232</t>
  </si>
  <si>
    <t>https://podminky.urs.cz/item/CS_URS_2025_01/713151131</t>
  </si>
  <si>
    <t>356</t>
  </si>
  <si>
    <t>28376545</t>
  </si>
  <si>
    <t>deska izolační PIR s oboustrannou hliníkovou fólií a doplňkovou hydroizolační vrstvou pro šikmé střechy λ=0,022 tl 220mm</t>
  </si>
  <si>
    <t>-775855114</t>
  </si>
  <si>
    <t>dvě vrstvy</t>
  </si>
  <si>
    <t>6,717*9,87*2*2</t>
  </si>
  <si>
    <t>265,187*1,05 'Přepočtené koeficientem množství</t>
  </si>
  <si>
    <t>357</t>
  </si>
  <si>
    <t>713191132</t>
  </si>
  <si>
    <t>Montáž tepelné izolace stavebních konstrukcí - doplňky a konstrukční součásti podlah, stropů vrchem nebo střech překrytí fólií separační z PE</t>
  </si>
  <si>
    <t>-1778781737</t>
  </si>
  <si>
    <t>https://podminky.urs.cz/item/CS_URS_2025_01/713191132</t>
  </si>
  <si>
    <t>358</t>
  </si>
  <si>
    <t>28323020</t>
  </si>
  <si>
    <t>fólie separační PE 2 x 50 m</t>
  </si>
  <si>
    <t>1948376234</t>
  </si>
  <si>
    <t>705,574*1,15 'Přepočtené koeficientem množství</t>
  </si>
  <si>
    <t>359</t>
  </si>
  <si>
    <t>998713113</t>
  </si>
  <si>
    <t>Přesun hmot pro izolace tepelné stanovený z hmotnosti přesunovaného materiálu vodorovná dopravní vzdálenost do 50 m s omezením mechanizace v objektech výšky přes 12 m do 24 m</t>
  </si>
  <si>
    <t>14523984</t>
  </si>
  <si>
    <t>https://podminky.urs.cz/item/CS_URS_2025_01/998713113</t>
  </si>
  <si>
    <t>714</t>
  </si>
  <si>
    <t>Akustická a protiotřesová opatření</t>
  </si>
  <si>
    <t>360</t>
  </si>
  <si>
    <t>714119002</t>
  </si>
  <si>
    <t>Montáž akustických obkladů rošt podkladový na strop</t>
  </si>
  <si>
    <t>-867011224</t>
  </si>
  <si>
    <t>https://podminky.urs.cz/item/CS_URS_2025_01/714119002</t>
  </si>
  <si>
    <t>25*9,85</t>
  </si>
  <si>
    <t>361</t>
  </si>
  <si>
    <t>60514106</t>
  </si>
  <si>
    <t>řezivo jehličnaté lať pevnostní třída S10-13 průřez 40x60mm</t>
  </si>
  <si>
    <t>-1147539884</t>
  </si>
  <si>
    <t>25*9,85*0,04*0,06*1,1</t>
  </si>
  <si>
    <t>362</t>
  </si>
  <si>
    <t>713111111</t>
  </si>
  <si>
    <t>Montáž tepelné izolace stropů rohožemi, pásy, dílci, deskami, bloky (izolační materiál ve specifikaci) vrchem bez překrytí lepenkou kladenými volně</t>
  </si>
  <si>
    <t>-656854547</t>
  </si>
  <si>
    <t>https://podminky.urs.cz/item/CS_URS_2025_01/713111111</t>
  </si>
  <si>
    <t>Skladba S26</t>
  </si>
  <si>
    <t>"m.č.103:" 73,24</t>
  </si>
  <si>
    <t>"m.č.104:" 73,23</t>
  </si>
  <si>
    <t>"m.č.203:" 73,42</t>
  </si>
  <si>
    <t>"m.č.204:" 73,42</t>
  </si>
  <si>
    <t>363</t>
  </si>
  <si>
    <t>63152096</t>
  </si>
  <si>
    <t>pás tepelně izolační univerzální λ=0,032-0,033 tl 50mm</t>
  </si>
  <si>
    <t>128841353</t>
  </si>
  <si>
    <t>293,31*1,05 'Přepočtené koeficientem množství</t>
  </si>
  <si>
    <t>364</t>
  </si>
  <si>
    <t>998714113</t>
  </si>
  <si>
    <t>Přesun hmot pro akustická a protiotřesová opatření stanovený z hmotnosti přesunovaného materiálu vodorovná dopravní vzdálenost do 50 m s omezením mechanizace v objektech výšky přes 12 do 24 m</t>
  </si>
  <si>
    <t>1349165945</t>
  </si>
  <si>
    <t>https://podminky.urs.cz/item/CS_URS_2025_01/998714113</t>
  </si>
  <si>
    <t>762</t>
  </si>
  <si>
    <t>Konstrukce tesařské</t>
  </si>
  <si>
    <t>365</t>
  </si>
  <si>
    <t>762332541</t>
  </si>
  <si>
    <t>Montáž vázaných konstrukcí krovů střech pultových, sedlových, valbových, stanových čtvercového nebo obdélníkového půdorysu z řeziva hoblovaného pomocí tesařských spojů s vyztužením ocelovými spojkami (spojky ve specifikaci) průřezové plochy přes 50 do 120 cm2</t>
  </si>
  <si>
    <t>-500834876</t>
  </si>
  <si>
    <t>https://podminky.urs.cz/item/CS_URS_2025_01/762332541</t>
  </si>
  <si>
    <t>Viz výkresy nových konstrukcí, půdorysy, řezy, pohledy a TZ</t>
  </si>
  <si>
    <t>"kleštiny 140/80:" 4,154*24</t>
  </si>
  <si>
    <t>366</t>
  </si>
  <si>
    <t>60512125</t>
  </si>
  <si>
    <t>hranol stavební řezivo průřezu do 120cm2 do dl 6m</t>
  </si>
  <si>
    <t>-2142016418</t>
  </si>
  <si>
    <t>"kleštiny 140/80:" 4,154*24*0,14*0,08</t>
  </si>
  <si>
    <t>1,117*1,1 'Přepočtené koeficientem množství</t>
  </si>
  <si>
    <t>367</t>
  </si>
  <si>
    <t>762332542</t>
  </si>
  <si>
    <t>Montáž vázaných konstrukcí krovů střech pultových, sedlových, valbových, stanových čtvercového nebo obdélníkového půdorysu z řeziva hoblovaného pomocí tesařských spojů s vyztužením ocelovými spojkami (spojky ve specifikaci) průřezové plochy přes 120 do 224 cm2</t>
  </si>
  <si>
    <t>-2053817436</t>
  </si>
  <si>
    <t>https://podminky.urs.cz/item/CS_URS_2025_01/762332542</t>
  </si>
  <si>
    <t>"krokev 120/180:" 6,717*26</t>
  </si>
  <si>
    <t>"pozednice 160/120:" 2,6*8</t>
  </si>
  <si>
    <t>368</t>
  </si>
  <si>
    <t>60512130</t>
  </si>
  <si>
    <t>hranol stavební řezivo průřezu do 224cm2 do dl 6m</t>
  </si>
  <si>
    <t>-123182718</t>
  </si>
  <si>
    <t>"pozednice 160/120:" 2,6*8*0,16*0,12</t>
  </si>
  <si>
    <t>0,399*1,1 'Přepočtené koeficientem množství</t>
  </si>
  <si>
    <t>369</t>
  </si>
  <si>
    <t>60512131</t>
  </si>
  <si>
    <t>hranol stavební řezivo průřezu do 224cm2 dl 6-8m</t>
  </si>
  <si>
    <t>-245179495</t>
  </si>
  <si>
    <t>"krokev 120/180:" 6,717*26*0,18*0,12</t>
  </si>
  <si>
    <t>3,772*1,1 'Přepočtené koeficientem množství</t>
  </si>
  <si>
    <t>370</t>
  </si>
  <si>
    <t>762341210</t>
  </si>
  <si>
    <t>Montáž bednění střech rovných a šikmých sklonu do 60° s vyřezáním otvorů z prken hrubých na sraz tl. do 32 mm</t>
  </si>
  <si>
    <t>-1979813029</t>
  </si>
  <si>
    <t>https://podminky.urs.cz/item/CS_URS_2025_01/762341210</t>
  </si>
  <si>
    <t>371</t>
  </si>
  <si>
    <t>60515111</t>
  </si>
  <si>
    <t>řezivo jehličnaté boční prkno 20-30mm</t>
  </si>
  <si>
    <t>-79077318</t>
  </si>
  <si>
    <t>6,717*9,87*2*0,024*2</t>
  </si>
  <si>
    <t>6,364*1,1 'Přepočtené koeficientem množství</t>
  </si>
  <si>
    <t>372</t>
  </si>
  <si>
    <t>762342525</t>
  </si>
  <si>
    <t>Montáž laťování montáž kontralatí přes tepelnou izolaci tloušťky přes 240 mm</t>
  </si>
  <si>
    <t>449960713</t>
  </si>
  <si>
    <t>https://podminky.urs.cz/item/CS_URS_2025_01/762342525</t>
  </si>
  <si>
    <t>6,717*26</t>
  </si>
  <si>
    <t>373</t>
  </si>
  <si>
    <t>461644201</t>
  </si>
  <si>
    <t>6,717*26*0,06*0,04</t>
  </si>
  <si>
    <t>0,419*1,1 'Přepočtené koeficientem množství</t>
  </si>
  <si>
    <t>374</t>
  </si>
  <si>
    <t>762361312</t>
  </si>
  <si>
    <t>Konstrukční vrstva pod klempířské prvky pro oplechování horních ploch zdí a nadezdívek (atik) z desek dřevoštěpkových šroubovaných do podkladu, tloušťky desky 22 mm</t>
  </si>
  <si>
    <t>1865098314</t>
  </si>
  <si>
    <t>https://podminky.urs.cz/item/CS_URS_2025_01/762361312</t>
  </si>
  <si>
    <t>375</t>
  </si>
  <si>
    <t>762395000</t>
  </si>
  <si>
    <t>Spojovací prostředky krovů, bednění a laťování, nadstřešních konstrukcí svorníky, prkna, hřebíky, pásová ocel, vruty</t>
  </si>
  <si>
    <t>-1169034399</t>
  </si>
  <si>
    <t>https://podminky.urs.cz/item/CS_URS_2025_01/762395000</t>
  </si>
  <si>
    <t>1,229+0,439+4,149+7,0+0,461</t>
  </si>
  <si>
    <t>376</t>
  </si>
  <si>
    <t>765191001</t>
  </si>
  <si>
    <t>Montáž pojistné hydroizolační nebo parotěsné fólie kladené ve sklonu do 20° lepením (vodotěsné podstřeší) na bednění nebo tepelnou izolaci</t>
  </si>
  <si>
    <t>-1323870017</t>
  </si>
  <si>
    <t>https://podminky.urs.cz/item/CS_URS_2025_01/765191001</t>
  </si>
  <si>
    <t>377</t>
  </si>
  <si>
    <t>63150819</t>
  </si>
  <si>
    <t>fólie kontaktní difuzně propustná pro doplňkovou hydroizolační vrstvu, jednovrstvá mikrovláknitá s funkční vrstvou tl 0,220mm</t>
  </si>
  <si>
    <t>-2120472120</t>
  </si>
  <si>
    <t>265,187*1,2 'Přepočtené koeficientem množství</t>
  </si>
  <si>
    <t>378</t>
  </si>
  <si>
    <t>998762113</t>
  </si>
  <si>
    <t>Přesun hmot pro konstrukce tesařské stanovený z hmotnosti přesunovaného materiálu vodorovná dopravní vzdálenost do 50 m s omezením mechanizace v objektech výšky přes 12 do 24 m</t>
  </si>
  <si>
    <t>-734311838</t>
  </si>
  <si>
    <t>https://podminky.urs.cz/item/CS_URS_2025_01/998762113</t>
  </si>
  <si>
    <t>763</t>
  </si>
  <si>
    <t>Konstrukce suché výstavby</t>
  </si>
  <si>
    <t>379</t>
  </si>
  <si>
    <t>763131721</t>
  </si>
  <si>
    <t>Podhled ze sádrokartonových desek ostatní práce a konstrukce na podhledech ze sádrokartonových desek skokové změny výšky podhledu do 0,5 m</t>
  </si>
  <si>
    <t>-775877725</t>
  </si>
  <si>
    <t>https://podminky.urs.cz/item/CS_URS_2025_01/763131721</t>
  </si>
  <si>
    <t>Viz PD stavební část - výkresy půdorysů, výkresy řezů a Tech.zpr.</t>
  </si>
  <si>
    <t>"m.č.301:" 1,2+1,5*2</t>
  </si>
  <si>
    <t>380</t>
  </si>
  <si>
    <t>763131731</t>
  </si>
  <si>
    <t>Podhled ze sádrokartonových desek ostatní práce a konstrukce na podhledech ze sádrokartonových desek čelo pro kazetové podhledy (F lišta) tl. 12,5 mm</t>
  </si>
  <si>
    <t>-1057208896</t>
  </si>
  <si>
    <t>https://podminky.urs.cz/item/CS_URS_2025_01/763131731</t>
  </si>
  <si>
    <t>381</t>
  </si>
  <si>
    <t>763131751</t>
  </si>
  <si>
    <t>Podhled ze sádrokartonových desek ostatní práce a konstrukce na podhledech ze sádrokartonových desek montáž parotěsné zábrany</t>
  </si>
  <si>
    <t>-312494</t>
  </si>
  <si>
    <t>https://podminky.urs.cz/item/CS_URS_2025_01/763131751</t>
  </si>
  <si>
    <t>9,85*11,3*1,06</t>
  </si>
  <si>
    <t>382</t>
  </si>
  <si>
    <t>28329028</t>
  </si>
  <si>
    <t>fólie PE vyztužená Al vrstvou pro parotěsnou vrstvu 150g/m2 s integrovanou lepící páskou</t>
  </si>
  <si>
    <t>-384270175</t>
  </si>
  <si>
    <t>117,983*1,1 'Přepočtené koeficientem množství</t>
  </si>
  <si>
    <t>383</t>
  </si>
  <si>
    <t>763161520</t>
  </si>
  <si>
    <t>Podkroví ze sádrokartonových desek dvouvrstvá spodní konstrukce z ocelových profilů CD, UD na krokvových nástavcích jednoduše opláštěných deskou protipožární DF, tl. 15 mm, bez TI</t>
  </si>
  <si>
    <t>513958953</t>
  </si>
  <si>
    <t>https://podminky.urs.cz/item/CS_URS_2025_01/763161520</t>
  </si>
  <si>
    <t>384</t>
  </si>
  <si>
    <t>763131714</t>
  </si>
  <si>
    <t>Podhled ze sádrokartonových desek ostatní práce a konstrukce na podhledech ze sádrokartonových desek základní penetrační nátěr</t>
  </si>
  <si>
    <t>-229320538</t>
  </si>
  <si>
    <t>https://podminky.urs.cz/item/CS_URS_2025_01/763131714</t>
  </si>
  <si>
    <t>385</t>
  </si>
  <si>
    <t>763412114</t>
  </si>
  <si>
    <t>Sanitární příčky vhodné do suchého prostředí dělící z dřevotřískových desek laminovaných tl. 32 mm</t>
  </si>
  <si>
    <t>1147299553</t>
  </si>
  <si>
    <t>https://podminky.urs.cz/item/CS_URS_2025_01/763412114</t>
  </si>
  <si>
    <t>Výrobek Ov/1.03</t>
  </si>
  <si>
    <t>"m.č.105:" (2,98+1,72*2+1,84+1,77*2)*2,03</t>
  </si>
  <si>
    <t>"m.č.205:" (2,33+0,92+1,72)*2,03</t>
  </si>
  <si>
    <t>386</t>
  </si>
  <si>
    <t>763412124</t>
  </si>
  <si>
    <t>Sanitární příčky vhodné do suchého prostředí dveře vnitřní do sanitárních příček šířky do 800 mm, výšky do 2 000 mm z dřevotřískových desek laminovaných včetně nerezového kování tl. 32 mm</t>
  </si>
  <si>
    <t>-1567756762</t>
  </si>
  <si>
    <t>https://podminky.urs.cz/item/CS_URS_2025_01/763412124</t>
  </si>
  <si>
    <t>"m.č.105:" 5</t>
  </si>
  <si>
    <t>1 ks dveří šířky 900 mm</t>
  </si>
  <si>
    <t>"m.č.205:" 1+1</t>
  </si>
  <si>
    <t>387</t>
  </si>
  <si>
    <t>763412214</t>
  </si>
  <si>
    <t>Sanitární příčky vhodné do suchého prostředí dělící přepážky k pisoárům z dřevotřískových desek laminovaných tl. 32 mm</t>
  </si>
  <si>
    <t>-1913306144</t>
  </si>
  <si>
    <t>https://podminky.urs.cz/item/CS_URS_2025_01/763412214</t>
  </si>
  <si>
    <t>Výrobek Ov/1.04</t>
  </si>
  <si>
    <t>"m.č.205:" 0,421*0,85*2</t>
  </si>
  <si>
    <t>388</t>
  </si>
  <si>
    <t>763431001</t>
  </si>
  <si>
    <t>Montáž podhledu minerálního včetně zavěšeného roštu viditelného s panely vyjímatelnými, velikosti panelů do 0,36 m2</t>
  </si>
  <si>
    <t>550409276</t>
  </si>
  <si>
    <t>https://podminky.urs.cz/item/CS_URS_2025_01/763431001</t>
  </si>
  <si>
    <t>389</t>
  </si>
  <si>
    <t>63126338</t>
  </si>
  <si>
    <t>panel akustický povrch velice porézní skelná tkanina hrana zatřená rovná αw=0,30 viditelný rastr š 24mm bílý tl 20mm</t>
  </si>
  <si>
    <t>541771950</t>
  </si>
  <si>
    <t>293,31*1,1 'Přepočtené koeficientem množství</t>
  </si>
  <si>
    <t>390</t>
  </si>
  <si>
    <t>63126359</t>
  </si>
  <si>
    <t>panel akustický hygienický povrch porézní skelná tkanina hrana zatřená skrytá αw=0,95 viditelný rastr bílý tl 15mm</t>
  </si>
  <si>
    <t>-169170719</t>
  </si>
  <si>
    <t>"m.č.105:" 19,18</t>
  </si>
  <si>
    <t>"m.č.106:" 3,9</t>
  </si>
  <si>
    <t>"m.č.205:" 22,31</t>
  </si>
  <si>
    <t>"m.č.206:" 3,05</t>
  </si>
  <si>
    <t>"m.č.303:" 6,76</t>
  </si>
  <si>
    <t>"m.č.304:" 6,49</t>
  </si>
  <si>
    <t>64,24*1,1 'Přepočtené koeficientem množství</t>
  </si>
  <si>
    <t>391</t>
  </si>
  <si>
    <t>63126343</t>
  </si>
  <si>
    <t>panel akustický povrch porézní skelná tkanina hrana nezatřená rovná αw=0,95 viditelný rastr bílý tl 15mm</t>
  </si>
  <si>
    <t>166043931</t>
  </si>
  <si>
    <t>"m.č.101:" 74,03</t>
  </si>
  <si>
    <t>"m.č.201:" 73,35</t>
  </si>
  <si>
    <t>"m.č.301:" 39,04</t>
  </si>
  <si>
    <t>"m.č.305:" 10,13</t>
  </si>
  <si>
    <t>196,55*1,1 'Přepočtené koeficientem množství</t>
  </si>
  <si>
    <t>392</t>
  </si>
  <si>
    <t>763431041</t>
  </si>
  <si>
    <t>Montáž podhledu minerálního včetně zavěšeného roštu Příplatek k cenám: za výšku zavěšení přes 0,5 do 1,0 m</t>
  </si>
  <si>
    <t>1855088096</t>
  </si>
  <si>
    <t>https://podminky.urs.cz/item/CS_URS_2025_01/763431041</t>
  </si>
  <si>
    <t>393</t>
  </si>
  <si>
    <t>763431042</t>
  </si>
  <si>
    <t>Montáž podhledu minerálního včetně zavěšeného roštu Příplatek k cenám: za výšku zavěšení přes 1,0 do 1,4 m</t>
  </si>
  <si>
    <t>882204847</t>
  </si>
  <si>
    <t>https://podminky.urs.cz/item/CS_URS_2025_01/763431042</t>
  </si>
  <si>
    <t>394</t>
  </si>
  <si>
    <t>998763323</t>
  </si>
  <si>
    <t>Přesun hmot pro konstrukce montované z desek sádrokartonových, sádrovláknitých, cementovláknitých nebo cementových stanovený z hmotnosti přesunovaného materiálu vodorovná dopravní vzdálenost do 50 m s omezením mechanizace v objektech výšky přes 12 do 24 m</t>
  </si>
  <si>
    <t>645302720</t>
  </si>
  <si>
    <t>https://podminky.urs.cz/item/CS_URS_2025_01/998763323</t>
  </si>
  <si>
    <t>764</t>
  </si>
  <si>
    <t>Konstrukce klempířské</t>
  </si>
  <si>
    <t>395</t>
  </si>
  <si>
    <t>764002414</t>
  </si>
  <si>
    <t>Montáž strukturované oddělovací rohože jakékoli rš</t>
  </si>
  <si>
    <t>444526257</t>
  </si>
  <si>
    <t>https://podminky.urs.cz/item/CS_URS_2025_01/764002414</t>
  </si>
  <si>
    <t>6,717*9,87*2</t>
  </si>
  <si>
    <t>396</t>
  </si>
  <si>
    <t>28329223</t>
  </si>
  <si>
    <t>fólie difuzně propustné s nakašírovanou strukturovanou rohoží pod hladkou plechovou krytinu</t>
  </si>
  <si>
    <t>-295248282</t>
  </si>
  <si>
    <t>132,594*1,05 'Přepočtené koeficientem množství</t>
  </si>
  <si>
    <t>397</t>
  </si>
  <si>
    <t>764216_R0</t>
  </si>
  <si>
    <t>Oplechování rovných parapetů z Pz s povrchovou úpravou rš 400 mm, včetně podkladního plechu, D+M</t>
  </si>
  <si>
    <t>1403188286</t>
  </si>
  <si>
    <t>Podrobný popis viz výpis klempířských výrobků</t>
  </si>
  <si>
    <t>Výrobek Kl/1.01</t>
  </si>
  <si>
    <t>4,6*1,05</t>
  </si>
  <si>
    <t>Výrobek Kl/1.02</t>
  </si>
  <si>
    <t>6,9*1,05</t>
  </si>
  <si>
    <t>Výrobek Kl/1.03</t>
  </si>
  <si>
    <t>32,2*1,05</t>
  </si>
  <si>
    <t>Výrobek Kl/1.04</t>
  </si>
  <si>
    <t>3,7*1,05</t>
  </si>
  <si>
    <t>Výrobek Kl/1.05</t>
  </si>
  <si>
    <t>2,3*1,05</t>
  </si>
  <si>
    <t>Výrobek Kl/1.06</t>
  </si>
  <si>
    <t>5,4*1,05</t>
  </si>
  <si>
    <t>398</t>
  </si>
  <si>
    <t>764214_R1</t>
  </si>
  <si>
    <t>Oplechování horních ploch a atik bez rohů z Pz s povrch úpravou rš 750 mm, včetně podkladního plechu, D+M</t>
  </si>
  <si>
    <t>-2061488723</t>
  </si>
  <si>
    <t>Výrobek Kl/2.01</t>
  </si>
  <si>
    <t>44,5*1,05</t>
  </si>
  <si>
    <t>399</t>
  </si>
  <si>
    <t>764111_R2</t>
  </si>
  <si>
    <t>Krytina střechy rovné z taškových tabulí z Pz plechu s povrchovou úpravou sklonu do 30°, D+M</t>
  </si>
  <si>
    <t>-107389566</t>
  </si>
  <si>
    <t>Výrobek Kl/2.02</t>
  </si>
  <si>
    <t>krytina bude dodávána jako komplet včt. všech navazujících komponentů</t>
  </si>
  <si>
    <t>(hřebenáč hladký, lemovka pod fólii, okapové lemování, spojovací prvků, bočníc</t>
  </si>
  <si>
    <t xml:space="preserve">napojení, krycí lišt a větracích lišt, mezikusů atd...) </t>
  </si>
  <si>
    <t>Podrobný rozpis navazujících prvků a návrh sněhových zábran včt. jejich umístění je součástí dílenské</t>
  </si>
  <si>
    <t>dokumentace, která bude AD předána k odsouhlasení.</t>
  </si>
  <si>
    <t>400</t>
  </si>
  <si>
    <t>764311_R3</t>
  </si>
  <si>
    <t>Lemování rovných zdí střech z Pz s povrchovou úpravou rš 750 mm, včetně ukončující lišty k tmelení, D+M</t>
  </si>
  <si>
    <t>62483552</t>
  </si>
  <si>
    <t>Výrobek Kl/2.03</t>
  </si>
  <si>
    <t>26,6*1,05</t>
  </si>
  <si>
    <t>401</t>
  </si>
  <si>
    <t>764243_R4</t>
  </si>
  <si>
    <t>Sněhový zachytávač krytiny z Pz plechu s povrchovou úpravou průběžný, D+M</t>
  </si>
  <si>
    <t>set</t>
  </si>
  <si>
    <t>-1076300925</t>
  </si>
  <si>
    <t>Set trubkových protisněhových zábran 9 m pro střechy s plechovou krytinou s výškou zámku do 32 mm.</t>
  </si>
  <si>
    <t>- Trubkový zachycovač sněhu 3 m - 6 ks</t>
  </si>
  <si>
    <t>- Držák trubkového sněholamu - 12 ks</t>
  </si>
  <si>
    <t>- Koncovka trubky - 4 ks</t>
  </si>
  <si>
    <t>- Spojka - 4 ks</t>
  </si>
  <si>
    <t>- Montážní šrouby</t>
  </si>
  <si>
    <t>Výrobek Kl/2.04</t>
  </si>
  <si>
    <t>402</t>
  </si>
  <si>
    <t>764511603</t>
  </si>
  <si>
    <t>Žlab podokapní z pozinkovaného plechu s povrchovou úpravou včetně háků a čel půlkruhový rš 400 mm</t>
  </si>
  <si>
    <t>1507311497</t>
  </si>
  <si>
    <t>https://podminky.urs.cz/item/CS_URS_2025_01/764511603</t>
  </si>
  <si>
    <t>Výrobek Kl/3.01</t>
  </si>
  <si>
    <t>19,7*1,05</t>
  </si>
  <si>
    <t>403</t>
  </si>
  <si>
    <t>764518622</t>
  </si>
  <si>
    <t>Svod z pozinkovaného plechu s upraveným povrchem včetně objímek, kolen a odskoků kruhový, průměru 100 mm</t>
  </si>
  <si>
    <t>-251427249</t>
  </si>
  <si>
    <t>https://podminky.urs.cz/item/CS_URS_2025_01/764518622</t>
  </si>
  <si>
    <t>Výrobek Kl/3.02</t>
  </si>
  <si>
    <t>11,2*1,05*2</t>
  </si>
  <si>
    <t>404</t>
  </si>
  <si>
    <t>998764213</t>
  </si>
  <si>
    <t>Přesun hmot pro konstrukce klempířské stanovený procentní sazbou (%) z ceny vodorovná dopravní vzdálenost do 50 m základní v objektech výšky přes 12 do 24 m</t>
  </si>
  <si>
    <t>%</t>
  </si>
  <si>
    <t>-1655092652</t>
  </si>
  <si>
    <t>https://podminky.urs.cz/item/CS_URS_2025_01/998764213</t>
  </si>
  <si>
    <t>766</t>
  </si>
  <si>
    <t>Konstrukce truhlářské</t>
  </si>
  <si>
    <t>405</t>
  </si>
  <si>
    <t>766694116</t>
  </si>
  <si>
    <t>Montáž ostatních truhlářských konstrukcí parapetních desek dřevěných nebo plastových šířky do 300 mm</t>
  </si>
  <si>
    <t>1300124370</t>
  </si>
  <si>
    <t>https://podminky.urs.cz/item/CS_URS_2025_01/766694116</t>
  </si>
  <si>
    <t>Podrobný popis viz výpis truhlařských výrobků</t>
  </si>
  <si>
    <t>Výrobek Tr/1.01</t>
  </si>
  <si>
    <t>2,3*1,05*2</t>
  </si>
  <si>
    <t>Výrobek Tr/1.02</t>
  </si>
  <si>
    <t>2,3*1,05*3</t>
  </si>
  <si>
    <t>Výrobek Tr/1.03</t>
  </si>
  <si>
    <t>2,3*1,05*14</t>
  </si>
  <si>
    <t>Výrobek Tr/1.04</t>
  </si>
  <si>
    <t>1,85*1,05*2</t>
  </si>
  <si>
    <t>Výrobek Tr/1.05</t>
  </si>
  <si>
    <t>Výrobek Tr/1.06</t>
  </si>
  <si>
    <t>1,8*1,05*3</t>
  </si>
  <si>
    <t>406</t>
  </si>
  <si>
    <t>60794103r</t>
  </si>
  <si>
    <t>parapet dřevotřískový vnitřní povrch laminátový š 280mm</t>
  </si>
  <si>
    <t>2095275100</t>
  </si>
  <si>
    <t>407</t>
  </si>
  <si>
    <t>60794121</t>
  </si>
  <si>
    <t>koncovka PVC k parapetním dřevotřískovým deskám 600mm</t>
  </si>
  <si>
    <t>-1248202949</t>
  </si>
  <si>
    <t>408</t>
  </si>
  <si>
    <t>76677_R01</t>
  </si>
  <si>
    <t>Dřevěný lamelový obklad z MDF lišt 20x15 mm potežené CPL laminátem připevněných na desce HDF tl.4 mm, šířka 250 mm, výška 3350 mm, D+M</t>
  </si>
  <si>
    <t>-346992824</t>
  </si>
  <si>
    <t>včetně kotvení a kotvícího materiálu</t>
  </si>
  <si>
    <t>Výrobek Tr/2.01</t>
  </si>
  <si>
    <t>409</t>
  </si>
  <si>
    <t>76677_R02</t>
  </si>
  <si>
    <t>Dřevěný lamelový obklad z MDF lišt 20x15 mm potežené CPL laminátem připevněných na desce HDF tl.4 mm, šířka 250 mm, výška 1250 mm, D+M</t>
  </si>
  <si>
    <t>628026993</t>
  </si>
  <si>
    <t>Výrobek Tr/2.02</t>
  </si>
  <si>
    <t>410</t>
  </si>
  <si>
    <t>76677_R03</t>
  </si>
  <si>
    <t>Dřevěný lamelový obklad z MDF lišt 20x15 mm potežené CPL laminátem připevněných na desce HDF tl.4 mm, šířka 80 mm, výška 3350 mm, D+M</t>
  </si>
  <si>
    <t>-194663987</t>
  </si>
  <si>
    <t>Výrobek Tr/2.03</t>
  </si>
  <si>
    <t>411</t>
  </si>
  <si>
    <t>76677_R04</t>
  </si>
  <si>
    <t>Dřevěná polička šířky 250 mm, délky 500 mm s dřevovláknité desky tl.15 mm potažené CPL laminátem, včetně kotvení a kotvícího materiálu, D+M</t>
  </si>
  <si>
    <t>693363512</t>
  </si>
  <si>
    <t>Výrobek Tr/2.04</t>
  </si>
  <si>
    <t>412</t>
  </si>
  <si>
    <t>76677_R05</t>
  </si>
  <si>
    <t>Dřevěná polička ATYP šířky 250 mm, délky 500 mm s dřevovláknité desky tl.15 mm potažené CPL laminátem, včetně kotvení a kotvícího materiálu, D+M</t>
  </si>
  <si>
    <t>1958840357</t>
  </si>
  <si>
    <t>Výrobek Tr/2.05</t>
  </si>
  <si>
    <t>413</t>
  </si>
  <si>
    <t>76677_R06</t>
  </si>
  <si>
    <t>Kuchyňská linka dl.1800 mm, horní a dolní skřínky, včetně příslušenství, včetně dřezu a spotřebičů, D+M</t>
  </si>
  <si>
    <t>-1856073377</t>
  </si>
  <si>
    <t>Výrobek Tr/3.01</t>
  </si>
  <si>
    <t>414</t>
  </si>
  <si>
    <t>76679_R02</t>
  </si>
  <si>
    <t>Ozn.D02 - Vnitřní dřevěné HPL jednokřídlové otočné dveře 900x1970 mm s požární odolností, plné s větrací mřížkou 500x150 mm, včetně ocelové zárubně s nadsvětlíkem š150, neprůzvučnost 32 dB, D+M</t>
  </si>
  <si>
    <t>1611380977</t>
  </si>
  <si>
    <t>Podrobný popis viz výpis dveří</t>
  </si>
  <si>
    <t>- včetně příslušenství</t>
  </si>
  <si>
    <t>415</t>
  </si>
  <si>
    <t>76679_R03</t>
  </si>
  <si>
    <t>Ozn.D03 - Vnitřní dřevěné HPL jednokřídlové otočné dveře 900x1970 mm s požární odolností, plné s větrací mřížkou 500x150 mm, včetně ocelové zárubně s nadsvětlíkem š150, neprůzvučnost 32 dB, D+M</t>
  </si>
  <si>
    <t>535337344</t>
  </si>
  <si>
    <t>416</t>
  </si>
  <si>
    <t>76679_R04</t>
  </si>
  <si>
    <t>Ozn.D04 - Vnitřní dřevěné HPL jednokřídlové otočné dveře 900x1970 mm, plné, včetně ocelové zárubně s nadsvětlíkem š150, D+M</t>
  </si>
  <si>
    <t>469664862</t>
  </si>
  <si>
    <t>417</t>
  </si>
  <si>
    <t>76679_R05</t>
  </si>
  <si>
    <t>Ozn.D05 - Vnitřní dřevěné HPL jednokřídlové otočné dveře 800x1970 mm, plné, včetně ocelové zárubně š150, D+M</t>
  </si>
  <si>
    <t>991474917</t>
  </si>
  <si>
    <t>418</t>
  </si>
  <si>
    <t>76679_R06</t>
  </si>
  <si>
    <t>Ozn.D06 - Vnitřní dřevěné HPL jednokřídlové otočné dveře 800x1970 mm, plné, včetně ocelové zárubně š150, D+M</t>
  </si>
  <si>
    <t>-1666328454</t>
  </si>
  <si>
    <t>419</t>
  </si>
  <si>
    <t>76679_R07</t>
  </si>
  <si>
    <t>Ozn.D07 - Vnitřní dřevěné HPL jednokřídlové otočné dveře 800x1970 mm, plné, včetně ocelové zárubně š150, D+M</t>
  </si>
  <si>
    <t>-1613638887</t>
  </si>
  <si>
    <t>420</t>
  </si>
  <si>
    <t>76679_R09</t>
  </si>
  <si>
    <t>Ozn.D09 - Vnitřní dřevěné HPL jednokřídlové otočné dveře 900x1970 mm s požární odolností, plné, včetně ocelové zárubně, D+M</t>
  </si>
  <si>
    <t>-947857226</t>
  </si>
  <si>
    <t>421</t>
  </si>
  <si>
    <t>76679_R10</t>
  </si>
  <si>
    <t>Ozn.D10 - Vnitřní dřevěné HPL jednokřídlové otočné dveře 900x1970 mm s požární odolností, plné, včetně ocelové zárubně, D+M</t>
  </si>
  <si>
    <t>1839090820</t>
  </si>
  <si>
    <t>422</t>
  </si>
  <si>
    <t>76679_R13</t>
  </si>
  <si>
    <t>Ozn.D13 - Vnitřní dřevěné HPL jednokřídlové otočné dveře 900x1970 mm s požární odolností, plné s větrací mřížkou 500x150 mm, včetně ocelové zárubně s nadsvětlíkem š150, neprůzvučnost 32 dB, D+M</t>
  </si>
  <si>
    <t>-1148331451</t>
  </si>
  <si>
    <t>423</t>
  </si>
  <si>
    <t>76679_R14</t>
  </si>
  <si>
    <t>Ozn.D14 - Vnitřní dřevěné HPL jednokřídlové otočné dveře 900x1970 mm s požární odolností, plné s větrací mřížkou 500x150 mm, včetně ocelové zárubně s nadsvětlíkem š150, neprůzvučnost 32 dB, D+M</t>
  </si>
  <si>
    <t>1056738062</t>
  </si>
  <si>
    <t>424</t>
  </si>
  <si>
    <t>76679_R15</t>
  </si>
  <si>
    <t>Ozn.D15 - Vnitřní dřevěné HPL jednokřídlové otočné dveře 800x1970 mm, plné, včetně ocelové zárubně š150, D+M</t>
  </si>
  <si>
    <t>-512345867</t>
  </si>
  <si>
    <t>425</t>
  </si>
  <si>
    <t>76679_R16</t>
  </si>
  <si>
    <t>Ozn.D16 - Vnitřní dřevěné HPL jednokřídlové otočné dveře 800x1970 mm, plné, včetně ocelové zárubně š150, D+M</t>
  </si>
  <si>
    <t>-1529089243</t>
  </si>
  <si>
    <t>426</t>
  </si>
  <si>
    <t>76679_R17</t>
  </si>
  <si>
    <t>Ozn.D17 - Vnitřní dřevěné HPL jednokřídlové otočné dveře 800x1970 mm, plné, včetně ocelové zárubně š150, D+M</t>
  </si>
  <si>
    <t>-1552027991</t>
  </si>
  <si>
    <t>427</t>
  </si>
  <si>
    <t>76679_R18</t>
  </si>
  <si>
    <t>Ozn.D18 - Vnitřní dřevěné HPL jednokřídlové otočné dveře 900x1970 mm s požární odolností, plné s větrací mřížkou 500x150 mm, včetně ocelové zárubně š150, neprůzvučnost 32 dB, D+M</t>
  </si>
  <si>
    <t>-1560719950</t>
  </si>
  <si>
    <t>428</t>
  </si>
  <si>
    <t>76679_R19</t>
  </si>
  <si>
    <t>Ozn.D19 - Vnitřní dřevěné HPL dvoukřídlové otočné dveře 900+475x1970 mm s požární odolností, prosklené s větrací mřížkou 500x150 mm, včetně ocelové zárubně š150, D+M</t>
  </si>
  <si>
    <t>-328484757</t>
  </si>
  <si>
    <t>429</t>
  </si>
  <si>
    <t>76679_R20</t>
  </si>
  <si>
    <t>Ozn.D20 - Vnitřní dřevěné HPL jednokřídlové otočné dveře 800x1970 mm, plné, včetně ocelové zárubně š150, D+M</t>
  </si>
  <si>
    <t>-392071910</t>
  </si>
  <si>
    <t>430</t>
  </si>
  <si>
    <t>76679_R21</t>
  </si>
  <si>
    <t>Ozn.D21 - Vnitřní dřevěné HPL jednokřídlové otočné dveře 700x1970 mm, plné, včetně ocelové zárubně š150, D+M</t>
  </si>
  <si>
    <t>1645103705</t>
  </si>
  <si>
    <t>431</t>
  </si>
  <si>
    <t>76679_R22</t>
  </si>
  <si>
    <t>Ozn.D22 - Vnitřní dřevěné HPL jednokřídlové otočné dveře 700x1970 mm, plné, včetně ocelové zárubně š150, D+M</t>
  </si>
  <si>
    <t>-728351156</t>
  </si>
  <si>
    <t>432</t>
  </si>
  <si>
    <t>76679_R23</t>
  </si>
  <si>
    <t>Ozn.D23 - Vnitřní dřevěné HPL jednokřídlové otočné dveře 800x1970 mm, plné, včetně ocelové zárubně š150, D+M</t>
  </si>
  <si>
    <t>1259433610</t>
  </si>
  <si>
    <t>433</t>
  </si>
  <si>
    <t>76679_R24</t>
  </si>
  <si>
    <t>Ozn.D24 - Vnitřní dřevěné HPL jednokřídlové otočné dveře 700x1970 mm, plné, včetně ocelové zárubně š150, D+M</t>
  </si>
  <si>
    <t>156638818</t>
  </si>
  <si>
    <t>434</t>
  </si>
  <si>
    <t>76679_R25</t>
  </si>
  <si>
    <t>Ozn.D25 - Vnitřní dřevěné HPL jednokřídlové otočné dveře 700x1970 mm, plné, včetně ocelové zárubně š150, D+M</t>
  </si>
  <si>
    <t>1675849395</t>
  </si>
  <si>
    <t>435</t>
  </si>
  <si>
    <t>76679_R26</t>
  </si>
  <si>
    <t>Ozn.D26 - Vnitřní dřevěné HPL jednokřídlové otočné dveře 800x1970 mm, plné, včetně ocelové zárubně š150, D+M</t>
  </si>
  <si>
    <t>-830130538</t>
  </si>
  <si>
    <t>436</t>
  </si>
  <si>
    <t>76679_R27</t>
  </si>
  <si>
    <t>Ozn.D27 - Vnitřní dřevěné HPL jednokřídlové otočné dveře 800x1970 mm, plné, včetně ocelové zárubně š150, D+M</t>
  </si>
  <si>
    <t>315563780</t>
  </si>
  <si>
    <t>437</t>
  </si>
  <si>
    <t>76679_R28</t>
  </si>
  <si>
    <t>Ozn.D28 - Vnitřní dřevěné HPL jednokřídlové otočné dveře 800x1970 mm, plné, včetně ocelové zárubně š150, D+M</t>
  </si>
  <si>
    <t>474346591</t>
  </si>
  <si>
    <t>438</t>
  </si>
  <si>
    <t>998766213</t>
  </si>
  <si>
    <t>Přesun hmot pro konstrukce truhlářské stanovený procentní sazbou (%) z ceny vodorovná dopravní vzdálenost do 50 m s omezením mechanizace v objektech výšky přes 12 do 24 m</t>
  </si>
  <si>
    <t>434806477</t>
  </si>
  <si>
    <t>https://podminky.urs.cz/item/CS_URS_2025_01/998766213</t>
  </si>
  <si>
    <t>767</t>
  </si>
  <si>
    <t>Konstrukce zámečnické</t>
  </si>
  <si>
    <t>439</t>
  </si>
  <si>
    <t>998767212</t>
  </si>
  <si>
    <t>Přesun hmot pro zámečnické konstrukce stanovený procentní sazbou (%) z ceny vodorovná dopravní vzdálenost do 50 m s omezením mechanizace v objektech výšky přes 6 do 12 m</t>
  </si>
  <si>
    <t>1098736774</t>
  </si>
  <si>
    <t>https://podminky.urs.cz/item/CS_URS_2025_01/998767212</t>
  </si>
  <si>
    <t>767a</t>
  </si>
  <si>
    <t>440</t>
  </si>
  <si>
    <t>76710_R05</t>
  </si>
  <si>
    <t>Nerezový dávkovač mýdla 0,8l, uzamykatelný, D+M</t>
  </si>
  <si>
    <t>-166079989</t>
  </si>
  <si>
    <t>Podrobný popis viz ostatní výrobky</t>
  </si>
  <si>
    <t>- včetně kotvení a kotvícího materiálu</t>
  </si>
  <si>
    <t>441</t>
  </si>
  <si>
    <t>76710_R06</t>
  </si>
  <si>
    <t>Nerezový zásobník na papírové ručníky, kapacita 500ks, uzamykatelný, D+M</t>
  </si>
  <si>
    <t>104429907</t>
  </si>
  <si>
    <t>442</t>
  </si>
  <si>
    <t>76710_R07</t>
  </si>
  <si>
    <t>Nerezová WC štětka na zeď, plastová nádobka, D+M</t>
  </si>
  <si>
    <t>1135621786</t>
  </si>
  <si>
    <t>443</t>
  </si>
  <si>
    <t>76710_R08</t>
  </si>
  <si>
    <t>Nerezový zásobník na toaletní papír, průměr role 200 mm, uzamykatelný, D+M</t>
  </si>
  <si>
    <t>-1498634172</t>
  </si>
  <si>
    <t>444</t>
  </si>
  <si>
    <t>76710_R09</t>
  </si>
  <si>
    <t>Držák toaletního papíru na zeď nerezový, D+M</t>
  </si>
  <si>
    <t>-587383078</t>
  </si>
  <si>
    <t>445</t>
  </si>
  <si>
    <t>76710_R10</t>
  </si>
  <si>
    <t>Nástěnný odpadkový koš nerezový, objem 25 l, D+M</t>
  </si>
  <si>
    <t>688393280</t>
  </si>
  <si>
    <t>446</t>
  </si>
  <si>
    <t>76710_R11</t>
  </si>
  <si>
    <t>Zrcadlo lepené 1200x800 mm, D+M</t>
  </si>
  <si>
    <t>soubor</t>
  </si>
  <si>
    <t>-1860400719</t>
  </si>
  <si>
    <t>447</t>
  </si>
  <si>
    <t>76710_R12</t>
  </si>
  <si>
    <t>Nerezový zásobník na 25 hygienických sáčků, uzamykatelný, D+M</t>
  </si>
  <si>
    <t>-1055483286</t>
  </si>
  <si>
    <t>448</t>
  </si>
  <si>
    <t>76710_R13</t>
  </si>
  <si>
    <t>Sklopné zrcadlo 600x400 mm pro ZTP, D+M</t>
  </si>
  <si>
    <t>-422045333</t>
  </si>
  <si>
    <t>449</t>
  </si>
  <si>
    <t>76710_R14</t>
  </si>
  <si>
    <t>Soustava 2 madel pro ZTP - pevné nástěnné vodorovné nerezové madlo 600 mm, sklopné vodorovné nerezové madlo 600 mm, D+M</t>
  </si>
  <si>
    <t>212976412</t>
  </si>
  <si>
    <t>Podrobný popis viz zámečnické výrobky</t>
  </si>
  <si>
    <t>450</t>
  </si>
  <si>
    <t>76710_R15</t>
  </si>
  <si>
    <t>Soustava 2 madel pro ZTP - pevné nástěnné vodorovné nerezové madlo 500 mm, pevné svislé nerezové madlo 500 mm, D+M</t>
  </si>
  <si>
    <t>-1594604509</t>
  </si>
  <si>
    <t>451</t>
  </si>
  <si>
    <t>76710_R16</t>
  </si>
  <si>
    <t>Mosazný chromovaný háček na oblečení na zeď, D+M</t>
  </si>
  <si>
    <t>-1558438755</t>
  </si>
  <si>
    <t>452</t>
  </si>
  <si>
    <t>76710_R17</t>
  </si>
  <si>
    <t>Signalizační systém na WC pro OTP, D+M</t>
  </si>
  <si>
    <t>1632741283</t>
  </si>
  <si>
    <t>453</t>
  </si>
  <si>
    <t>76710_R18</t>
  </si>
  <si>
    <t>Ozn.Ov/1.05 - Přechodová nerezová lišta š.40 mm mezi podlahovými krytinami, D+M</t>
  </si>
  <si>
    <t>-638900084</t>
  </si>
  <si>
    <t>- včetně prořezu</t>
  </si>
  <si>
    <t>454</t>
  </si>
  <si>
    <t>76710_R19</t>
  </si>
  <si>
    <t>Ozn.Ov/1.06 - ukončovací nerezová lišta tvaru L, D+M</t>
  </si>
  <si>
    <t>-1287825295</t>
  </si>
  <si>
    <t>4,5*1,05</t>
  </si>
  <si>
    <t>455</t>
  </si>
  <si>
    <t>76710_R20</t>
  </si>
  <si>
    <t>Ozn.Ov/1.07 - Práškový hasící přístroj 6kg, 21A, 113B, včetně držáku, D+M</t>
  </si>
  <si>
    <t>-95647288</t>
  </si>
  <si>
    <t>456</t>
  </si>
  <si>
    <t>76710_R21</t>
  </si>
  <si>
    <t>Ozn.Ov/1.08 - Práškový hasící přístroj 6kg, 34A, 183B, včetně držáku, D+M</t>
  </si>
  <si>
    <t>514348408</t>
  </si>
  <si>
    <t>457</t>
  </si>
  <si>
    <t>76710_R22</t>
  </si>
  <si>
    <t>Ozn.Ov/1.09 - Práškový hasící přístroj 6kg, 27A, 144B, včetně držáku, D+M</t>
  </si>
  <si>
    <t>-245223275</t>
  </si>
  <si>
    <t>458</t>
  </si>
  <si>
    <t>76710_R23a</t>
  </si>
  <si>
    <t>Ozn.Ov/1.10a - Venkovní žaluzie pro podomítkovou montáž 2300x2300 mm, el. ovládané, D+M</t>
  </si>
  <si>
    <t>18751205</t>
  </si>
  <si>
    <t>459</t>
  </si>
  <si>
    <t>76710_R23b</t>
  </si>
  <si>
    <t>Ozn.Ov/1.10b - Venkovní žaluzie pro podomítkovou montáž 1850x2300 mm, el. ovládané, D+M</t>
  </si>
  <si>
    <t>857747099</t>
  </si>
  <si>
    <t>460</t>
  </si>
  <si>
    <t>76710_R23c</t>
  </si>
  <si>
    <t>Ozn.Ov/1.10c - Venkovní žaluzie pro podomítkovou montáž 1800x1800 mm, el. ovládané, D+M</t>
  </si>
  <si>
    <t>1611350514</t>
  </si>
  <si>
    <t>461</t>
  </si>
  <si>
    <t>76710_R24</t>
  </si>
  <si>
    <t>Ozn.Ov/1.11 - Kačírková lišta hliníková tl.1,5 mm výška 150 mm, délka 2000 mm, D+M</t>
  </si>
  <si>
    <t>880850141</t>
  </si>
  <si>
    <t>462</t>
  </si>
  <si>
    <t>76710_R25</t>
  </si>
  <si>
    <t>Ozn.Ov/1.12 - Střešní vtok DN100 s integrovanou manžetou, izolovaný, s ochranným košem, el. vyhřívaný, D+M</t>
  </si>
  <si>
    <t>-163191944</t>
  </si>
  <si>
    <t>463</t>
  </si>
  <si>
    <t>76710_R26</t>
  </si>
  <si>
    <t>Ozn.Ov/1.13 - Nástavec střešního vtoku DN100 s integrovanou manžetou, bez ochranného koše, D+M</t>
  </si>
  <si>
    <t>1103647608</t>
  </si>
  <si>
    <t>464</t>
  </si>
  <si>
    <t>76710_R27</t>
  </si>
  <si>
    <t>Ozn.Ov/1.14 - Pojistný přepad s integrovanou manžetou DN 100, včetně vyjímatelné ochranné mřížky, D+M</t>
  </si>
  <si>
    <t>296854417</t>
  </si>
  <si>
    <t>465</t>
  </si>
  <si>
    <t>76710_R28</t>
  </si>
  <si>
    <t>Ozn.Ov/1.15 - Nerezový kotvící bod do betonu pro ploche střechy, sloupek DN 42 mm, délka 600 mm, D+M</t>
  </si>
  <si>
    <t>93060039</t>
  </si>
  <si>
    <t>466</t>
  </si>
  <si>
    <t>76710_R29</t>
  </si>
  <si>
    <t>Ozn.Ov/1.16 - Montažní lano pro zachytné systémy tl.14 mm, včetně karabin, D+M</t>
  </si>
  <si>
    <t>-152205169</t>
  </si>
  <si>
    <t>467</t>
  </si>
  <si>
    <t>76710_R30</t>
  </si>
  <si>
    <t>Tabulka z označením pro výtah, D+M</t>
  </si>
  <si>
    <t>1841035263</t>
  </si>
  <si>
    <t>468</t>
  </si>
  <si>
    <t>76710_R31</t>
  </si>
  <si>
    <t>Tabulky a polepy, D+M</t>
  </si>
  <si>
    <t>-521082561</t>
  </si>
  <si>
    <t>- označení únikového východu - fotoluminiscenční fólie tl. 0,28 mm, zelený inverzní piktogram proveden</t>
  </si>
  <si>
    <t>barvou odolnou proti UV záření</t>
  </si>
  <si>
    <t>- únikový východ nad dveře - 24x</t>
  </si>
  <si>
    <t>- únikový východ vpravo - 4x</t>
  </si>
  <si>
    <t>- únikový východ vlevo - 1x</t>
  </si>
  <si>
    <t>- únik po schodech nahoru - 3x</t>
  </si>
  <si>
    <t>- únik po schodech dolů - 5x</t>
  </si>
  <si>
    <t>- označení místa hasícího přístroje - 9x</t>
  </si>
  <si>
    <t>- sdružená tabulka hlavního rozvaděče - 1x</t>
  </si>
  <si>
    <t>- sdružená tabulka poddružných rozvaděčů - 6x</t>
  </si>
  <si>
    <t>- sdružená tabulka označení TOTAL STOP a havního vypínače FVE - 1x</t>
  </si>
  <si>
    <t>469</t>
  </si>
  <si>
    <t>76710_R32</t>
  </si>
  <si>
    <t>Štítky na dveře, D+M</t>
  </si>
  <si>
    <t>-286314734</t>
  </si>
  <si>
    <t>- WC muži - 2x</t>
  </si>
  <si>
    <t>- WC ženy - 2x</t>
  </si>
  <si>
    <t>- WC invalida - 2x</t>
  </si>
  <si>
    <t>- úklid - 2x</t>
  </si>
  <si>
    <t>470</t>
  </si>
  <si>
    <t>76710_R33</t>
  </si>
  <si>
    <t>Dveřní tabulky pro papírové jmenovky, D+M</t>
  </si>
  <si>
    <t>997051351</t>
  </si>
  <si>
    <t>- Označení učeben: 187 x 93 mm, 1+1 řádek - 4x</t>
  </si>
  <si>
    <t>- Označení kabinetů: 187 x 156 mm, 1+3 řádky - 1x</t>
  </si>
  <si>
    <t>187 x 187 mm, 1+4 řádky - 1x</t>
  </si>
  <si>
    <t>187 x 218 mm, 1+5 řádků - 1x</t>
  </si>
  <si>
    <t>471</t>
  </si>
  <si>
    <t>76710_R34</t>
  </si>
  <si>
    <t>Ozn.Ov/1.17 - Vnitřní čistící rohož 1800x1200 mm, výšky 17 mm s hliníkovým rámem 20x20x3 mm, D+M</t>
  </si>
  <si>
    <t>847944871</t>
  </si>
  <si>
    <t>472</t>
  </si>
  <si>
    <t>76710_R35</t>
  </si>
  <si>
    <t>Ozn.Ov/1.18 - Venkovní čistící rohož 1800x1200 mm, výšky 23 mm s hliníkovým rámem 25x25x3 mm, D+M</t>
  </si>
  <si>
    <t>672542357</t>
  </si>
  <si>
    <t>473</t>
  </si>
  <si>
    <t>76710_R36</t>
  </si>
  <si>
    <t>Ozn.Ov/1.19 - Kryt kovový na 6kg hasící přístroj 560x260x210 mm, prosklená, D+M</t>
  </si>
  <si>
    <t>-1026315337</t>
  </si>
  <si>
    <t>474</t>
  </si>
  <si>
    <t>76710_R37</t>
  </si>
  <si>
    <t>Ozn.Ov/1.20 - Hliníková šachta pro zelené střechy 300x300 mm, výška 200 mm, D+M</t>
  </si>
  <si>
    <t>-1136566102</t>
  </si>
  <si>
    <t>475</t>
  </si>
  <si>
    <t>76710_R38</t>
  </si>
  <si>
    <t>Ozn.Ov/1.21 - Revizní dvířka hlinikové do šachet 400x600 mm, se zámkem, D+M</t>
  </si>
  <si>
    <t>-250182683</t>
  </si>
  <si>
    <t>477</t>
  </si>
  <si>
    <t>76710_R40</t>
  </si>
  <si>
    <t>Ozn.Ov/1.23 - Požární ucpávky, D+M</t>
  </si>
  <si>
    <t>-929828824</t>
  </si>
  <si>
    <t>478</t>
  </si>
  <si>
    <t>76710_R41</t>
  </si>
  <si>
    <t>Systém generálního klíče, D+M</t>
  </si>
  <si>
    <t>1149129696</t>
  </si>
  <si>
    <t>- počet vložek - 30 ks po 10ks klíčů</t>
  </si>
  <si>
    <t>767b</t>
  </si>
  <si>
    <t>Zámečnické</t>
  </si>
  <si>
    <t>479</t>
  </si>
  <si>
    <t>76721_R01</t>
  </si>
  <si>
    <t>Ozn.Z/1.01 - Ocelové madlo průměru 45 mm, včetně úchytů, žárový pozink, včetně záslepek, D+M</t>
  </si>
  <si>
    <t>-155452333</t>
  </si>
  <si>
    <t>11,9</t>
  </si>
  <si>
    <t>480</t>
  </si>
  <si>
    <t>76721_R02</t>
  </si>
  <si>
    <t>Ozn.Z/1.02 - Ocelové madlo průměru 45 mm, včetně úchytů, žárový pozink, včetně záslepek, D+M</t>
  </si>
  <si>
    <t>108527875</t>
  </si>
  <si>
    <t>21,98</t>
  </si>
  <si>
    <t>481</t>
  </si>
  <si>
    <t>76721_R03</t>
  </si>
  <si>
    <t>Ozn.Z/1.03 - Nerezové zábradlí výšky 1000 mm s nerezovým madlem průměru 42 mm, svislé sloupky, D+M</t>
  </si>
  <si>
    <t>958109566</t>
  </si>
  <si>
    <t>1,5</t>
  </si>
  <si>
    <t>482</t>
  </si>
  <si>
    <t>76721_R04</t>
  </si>
  <si>
    <t>Hliníková konstrukce pro FVE na ploché střeše, včetně betonových kostek 50x50x5 cm, D+M</t>
  </si>
  <si>
    <t>-182894083</t>
  </si>
  <si>
    <t>483</t>
  </si>
  <si>
    <t>76721_R05</t>
  </si>
  <si>
    <t>Kotvení FVE na šikmou střechu - spony a profily, nerez, D+M</t>
  </si>
  <si>
    <t>-1644070540</t>
  </si>
  <si>
    <t>484</t>
  </si>
  <si>
    <t>76721_R06</t>
  </si>
  <si>
    <t>Ozn.Z/1.04 - Nerezové zábradlí výšky 1000 mm s nerezovým madlem průměru 42 mm, svislé sloupky, D+M</t>
  </si>
  <si>
    <t>-1071658218</t>
  </si>
  <si>
    <t>17,35</t>
  </si>
  <si>
    <t>485</t>
  </si>
  <si>
    <t>76721_R07</t>
  </si>
  <si>
    <t>Ozn.Z/1.05 - Nerezové zábradlí výšky 1000 mm s nerezovým madlem průměru 42 mm, svislé sloupky, D+M</t>
  </si>
  <si>
    <t>1234693585</t>
  </si>
  <si>
    <t>24,93</t>
  </si>
  <si>
    <t>486</t>
  </si>
  <si>
    <t>76721_R08</t>
  </si>
  <si>
    <t>Ozn.Z/1.06 - Nerezové zábradlí výšky 1000 mm s nerezovým madlem průměru 42 mm, svislé sloupky, D+M</t>
  </si>
  <si>
    <t>72207843</t>
  </si>
  <si>
    <t>7,635</t>
  </si>
  <si>
    <t>487</t>
  </si>
  <si>
    <t>76721_R09</t>
  </si>
  <si>
    <t>Ozn.Z/1.07 - Automatická samonosná posuvná brána dl.4200 mm, v.2000 mm s elektropohonem, žárový pozink, D+M</t>
  </si>
  <si>
    <t>-2024991704</t>
  </si>
  <si>
    <t>488</t>
  </si>
  <si>
    <t>76721_R10</t>
  </si>
  <si>
    <t>Ozn.Z/1.08 - Ocelový přístřešek chodníku, žárový pozink, zastřešení polykarbonátem tl.10 mm, D+M</t>
  </si>
  <si>
    <t>351614578</t>
  </si>
  <si>
    <t>- výška 2900 mm</t>
  </si>
  <si>
    <t>- plocha 68,5 m2</t>
  </si>
  <si>
    <t>- hmotnost cca 7t</t>
  </si>
  <si>
    <t>489</t>
  </si>
  <si>
    <t>76721_R11</t>
  </si>
  <si>
    <t>Ozn.Z/1.09 - Nerezové zábradlí výšky 1000 mm s nerezovým madlem průměru 42 mm, svislé sloupky, D+M</t>
  </si>
  <si>
    <t>1752809600</t>
  </si>
  <si>
    <t>490</t>
  </si>
  <si>
    <t>76721_R12</t>
  </si>
  <si>
    <t>Ozn.Z/1.10 - Parapet se svařovaného pororoštu 900x330 mm. v.30 mm, žárový pozink, D+M</t>
  </si>
  <si>
    <t>2065346076</t>
  </si>
  <si>
    <t>491</t>
  </si>
  <si>
    <t>76721_R13</t>
  </si>
  <si>
    <t>Ozn.Z/1.11 - Lemování přechodu výtahu tvaru L z nerezu, D+M</t>
  </si>
  <si>
    <t>-615422110</t>
  </si>
  <si>
    <t>4,8</t>
  </si>
  <si>
    <t>492</t>
  </si>
  <si>
    <t>76721_R14</t>
  </si>
  <si>
    <t>Ozn.Z/1.12 - Ocelový poklop 800x800 mm se slzičkového plechu tl.4 mm, včetně rámu 40/40/3,0 mm, žárový pozink, D+M</t>
  </si>
  <si>
    <t>1112575235</t>
  </si>
  <si>
    <t>767c</t>
  </si>
  <si>
    <t>Hliníkové</t>
  </si>
  <si>
    <t>493</t>
  </si>
  <si>
    <t>76714_R01</t>
  </si>
  <si>
    <t>Ozn.D01 - Venkovní vicekomorová hliníková prosklená rámová stěna 3050x3000 mm, bezpečnostní trojsklo, jednokřídlové prosklené otočné dveře 800/2100 mm, D+M</t>
  </si>
  <si>
    <t>-156045356</t>
  </si>
  <si>
    <t>494</t>
  </si>
  <si>
    <t>76714_R08</t>
  </si>
  <si>
    <t>Ozn.D08 - Vnitřní hliníková prosklená rámová stěna 3600x2650 mm,dvoukřídlové prosklené otočné dveře 1600/2100 mm, D+M</t>
  </si>
  <si>
    <t>-1063969239</t>
  </si>
  <si>
    <t>495</t>
  </si>
  <si>
    <t>76714_R11</t>
  </si>
  <si>
    <t>Ozn.D11 - Venkovní vicekomorové systémové vstupní hliníkové rámové bezpečnostní dveře 1000x2150 mm, jednokřídlové částečně prosklené otočné, D+M</t>
  </si>
  <si>
    <t>-510237866</t>
  </si>
  <si>
    <t>496</t>
  </si>
  <si>
    <t>76714_R12</t>
  </si>
  <si>
    <t>Ozn.D12 - Venkovní vicekomorová hliníková prosklená rámová stěna 3050x3000 mm, bezpečnostní trojsklo, jednokřídlové prosklené otočné dveře 800/2100 mm, D+M</t>
  </si>
  <si>
    <t>-424662150</t>
  </si>
  <si>
    <t>497</t>
  </si>
  <si>
    <t>76714_R29</t>
  </si>
  <si>
    <t>Ozn.D29 - Venkovní vicekomorové systémové vstupní hliníkové rámové bezpečnostní dveře 1000x2200 mm, jednokřídlové prosklené otočné, D+M</t>
  </si>
  <si>
    <t>69547471</t>
  </si>
  <si>
    <t>498</t>
  </si>
  <si>
    <t>76715_R01</t>
  </si>
  <si>
    <t>Ozn.O01 - Venkovní vicekomorové systémové hliníkové rámové okno 2300x2300 mm, D+M</t>
  </si>
  <si>
    <t>-428896056</t>
  </si>
  <si>
    <t>499</t>
  </si>
  <si>
    <t>76715_R02</t>
  </si>
  <si>
    <t>Ozn.O02 - Venkovní vicekomorové systémové hliníkové rámové okno 2300x500 mm, D+M</t>
  </si>
  <si>
    <t>-1787414536</t>
  </si>
  <si>
    <t>500</t>
  </si>
  <si>
    <t>76715_R03</t>
  </si>
  <si>
    <t>Ozn.O03 - Venkovní vicekomorové systémové hliníkové rámové okno 2300x2300 mm, D+M</t>
  </si>
  <si>
    <t>-943975269</t>
  </si>
  <si>
    <t>501</t>
  </si>
  <si>
    <t>76715_R04</t>
  </si>
  <si>
    <t>Ozn.O04 - Venkovní vicekomorové systémové hliníkové rámové okno 1850x2300 mm, D+M</t>
  </si>
  <si>
    <t>242206621</t>
  </si>
  <si>
    <t>502</t>
  </si>
  <si>
    <t>76715_R05</t>
  </si>
  <si>
    <t>Ozn.O05 - Venkovní vicekomorové systémové hliníkové rámové okno 2300x2300 mm, D+M</t>
  </si>
  <si>
    <t>-1579966696</t>
  </si>
  <si>
    <t>503</t>
  </si>
  <si>
    <t>76715_R06</t>
  </si>
  <si>
    <t>Ozn.O06 - Venkovní vicekomorové systémové hliníkové rámové okno 1800x1800 mm, D+M</t>
  </si>
  <si>
    <t>-1356134282</t>
  </si>
  <si>
    <t>504</t>
  </si>
  <si>
    <t>76716-R01</t>
  </si>
  <si>
    <t>Celoprosklená tepelně izolační hliníková fasádní konstrukce ze svislých sloupků a vodorovných příčlí, plocha 21 m2 , okna sklo čiré, plochy sklo smaltované, panely plechové s tepel. izolací, D+M</t>
  </si>
  <si>
    <t>-141430701</t>
  </si>
  <si>
    <t>768</t>
  </si>
  <si>
    <t>Ocelové výrobky</t>
  </si>
  <si>
    <t>505</t>
  </si>
  <si>
    <t>953946121</t>
  </si>
  <si>
    <t>Montáž atypických ocelových konstrukcí profilů hmotnosti přes 13 do 30 kg/m, hmotnosti konstrukce přes 0,5 do 1 t</t>
  </si>
  <si>
    <t>-1965255909</t>
  </si>
  <si>
    <t>https://podminky.urs.cz/item/CS_URS_2025_01/953946121</t>
  </si>
  <si>
    <t>506</t>
  </si>
  <si>
    <t>55301_R1</t>
  </si>
  <si>
    <t>Ocelová nosná konstrukce krovu</t>
  </si>
  <si>
    <t>-1633773184</t>
  </si>
  <si>
    <t>"Pozednice 2xU180:" 10,4*2*2*0,022</t>
  </si>
  <si>
    <t>0,915*1,09 'Přepočtené koeficientem množství</t>
  </si>
  <si>
    <t>507</t>
  </si>
  <si>
    <t>953946123</t>
  </si>
  <si>
    <t>Montáž atypických ocelových konstrukcí profilů hmotnosti přes 13 do 30 kg/m, hmotnosti konstrukce přes 2,5 do 5 t</t>
  </si>
  <si>
    <t>-1072823968</t>
  </si>
  <si>
    <t>https://podminky.urs.cz/item/CS_URS_2025_01/953946123</t>
  </si>
  <si>
    <t>508</t>
  </si>
  <si>
    <t>55301_R2</t>
  </si>
  <si>
    <t>1730222800</t>
  </si>
  <si>
    <t>Podrobný popis viz PD statika - výkaz materiálu</t>
  </si>
  <si>
    <t>-material S235</t>
  </si>
  <si>
    <t>-včetně spojovacího materiálu</t>
  </si>
  <si>
    <t>-povrchová úprava - žárový pozink</t>
  </si>
  <si>
    <t>-včetně prořezů</t>
  </si>
  <si>
    <t>3,86929</t>
  </si>
  <si>
    <t>3,869*1,09 'Přepočtené koeficientem množství</t>
  </si>
  <si>
    <t>771</t>
  </si>
  <si>
    <t>Podlahy z dlaždic keramických</t>
  </si>
  <si>
    <t>509</t>
  </si>
  <si>
    <t>771274123</t>
  </si>
  <si>
    <t>Montáž obkladů schodišť z dlaždic keramických lepených cementovým flexibilním lepidlem stupnic reliéfních nebo z dekorů, šířky přes 250 do 300 mm</t>
  </si>
  <si>
    <t>-1531781488</t>
  </si>
  <si>
    <t>https://podminky.urs.cz/item/CS_URS_2025_01/771274123</t>
  </si>
  <si>
    <t>1,5*74</t>
  </si>
  <si>
    <t>1,2*3</t>
  </si>
  <si>
    <t>510</t>
  </si>
  <si>
    <t>59761337r</t>
  </si>
  <si>
    <t>schodovka keramická protiskluzná R11/B 300x600mm</t>
  </si>
  <si>
    <t>635096125</t>
  </si>
  <si>
    <t>114,6*1,1 'Přepočtené koeficientem množství</t>
  </si>
  <si>
    <t>511</t>
  </si>
  <si>
    <t>771274232</t>
  </si>
  <si>
    <t>Montáž obkladů schodišť z dlaždic keramických lepených cementovým flexibilním lepidlem podstupnic hladkých, výšky přes 150 do 200 mm</t>
  </si>
  <si>
    <t>1021981478</t>
  </si>
  <si>
    <t>https://podminky.urs.cz/item/CS_URS_2025_01/771274232</t>
  </si>
  <si>
    <t>512</t>
  </si>
  <si>
    <t>59761440r</t>
  </si>
  <si>
    <t>podstupnice keramická 163x600mm</t>
  </si>
  <si>
    <t>616907299</t>
  </si>
  <si>
    <t>513</t>
  </si>
  <si>
    <t>771474113</t>
  </si>
  <si>
    <t>Montáž soklů z dlaždic keramických lepených cementovým flexibilním lepidlem rovných, výšky přes 90 do 120 mm</t>
  </si>
  <si>
    <t>371823210</t>
  </si>
  <si>
    <t>https://podminky.urs.cz/item/CS_URS_2025_01/771474113</t>
  </si>
  <si>
    <t>(1,5+1,623+0,15)*3</t>
  </si>
  <si>
    <t>(1,5+1,6627+0,15)*3</t>
  </si>
  <si>
    <t>"m.č.1S01:" 3,9*2+2,1-0,9-1,2+0,2*2</t>
  </si>
  <si>
    <t>"m.č.1S03:" (6,45+1,5)*2-1,1+0,125*2</t>
  </si>
  <si>
    <t>"m.č.1S05:" (4,21+11,3)*2-0,9-3,6-1,0+0,175*2</t>
  </si>
  <si>
    <t>"m.č.101:" 5,95*2+11,3+2,35+5,95-3,05-3,0-0,9*3-0,8*2-1,2+0,2*2+0,2*2+0,2*2</t>
  </si>
  <si>
    <t>"m.č.201:" 5,95*2+11,3+2,35+5,95-3,05-3,0-0,9*2-0,8*2-1,2+0,2*2+0,2*2+0,2*2</t>
  </si>
  <si>
    <t>"m.č.301:" 1,475+6,25+2,35+0,9+2,15+5,1+3,65+0,95-0,8*5+0,2*2+0,1*2</t>
  </si>
  <si>
    <t>514</t>
  </si>
  <si>
    <t>771474133</t>
  </si>
  <si>
    <t>Montáž soklů z dlaždic keramických lepených cementovým flexibilním lepidlem schodišťových stupňovitých, výšky přes 90 do 120 mm</t>
  </si>
  <si>
    <t>-2047172251</t>
  </si>
  <si>
    <t>https://podminky.urs.cz/item/CS_URS_2025_01/771474133</t>
  </si>
  <si>
    <t>(1,2+2,1*3+2,4*5)*2+74*0,163*2</t>
  </si>
  <si>
    <t>515</t>
  </si>
  <si>
    <t>59761175</t>
  </si>
  <si>
    <t>sokl keramický mrazuvzdorný povrch hladký/matný tl do 10mm výšky přes 90 do 120mm</t>
  </si>
  <si>
    <t>-768882550</t>
  </si>
  <si>
    <t>194,626*1,1 'Přepočtené koeficientem množství</t>
  </si>
  <si>
    <t>516</t>
  </si>
  <si>
    <t>771574513</t>
  </si>
  <si>
    <t>Montáž podlah z dlaždic keramických lepených cementovým flexibilním rychletuhnoucím lepidlem hladkých, tloušťky do 10 mm přes 2 do 4 ks/m2</t>
  </si>
  <si>
    <t>-739472669</t>
  </si>
  <si>
    <t>https://podminky.urs.cz/item/CS_URS_2025_01/771574513</t>
  </si>
  <si>
    <t>517</t>
  </si>
  <si>
    <t>59761136</t>
  </si>
  <si>
    <t>dlažba keramická slinutá mrazuvzdorná povrch hladký/lesklý tl do 10mm přes 2 do 4ks/m2</t>
  </si>
  <si>
    <t>-943342954</t>
  </si>
  <si>
    <t>Protiskluz R11/B</t>
  </si>
  <si>
    <t>metoda floating/buttering</t>
  </si>
  <si>
    <t>359,662*1,3 'Přepočtené koeficientem množství</t>
  </si>
  <si>
    <t>518</t>
  </si>
  <si>
    <t>771577121</t>
  </si>
  <si>
    <t>Montáž podlah z dlaždic keramických lepených cementovým flexibilním rychletuhnoucím lepidlem Příplatek k cenám za plochu do 5 m2 jednotlivě</t>
  </si>
  <si>
    <t>-1653915618</t>
  </si>
  <si>
    <t>https://podminky.urs.cz/item/CS_URS_2025_01/771577121</t>
  </si>
  <si>
    <t>519</t>
  </si>
  <si>
    <t>771111011</t>
  </si>
  <si>
    <t>Příprava podkladu před provedením dlažby vysátí podlah</t>
  </si>
  <si>
    <t>134801666</t>
  </si>
  <si>
    <t>https://podminky.urs.cz/item/CS_URS_2025_01/771111011</t>
  </si>
  <si>
    <t>359,662</t>
  </si>
  <si>
    <t>520</t>
  </si>
  <si>
    <t>771591111</t>
  </si>
  <si>
    <t>Podlahy - ostatní práce penetrace podkladu</t>
  </si>
  <si>
    <t>1028101669</t>
  </si>
  <si>
    <t>https://podminky.urs.cz/item/CS_URS_2025_01/771591111</t>
  </si>
  <si>
    <t>521</t>
  </si>
  <si>
    <t>771591112</t>
  </si>
  <si>
    <t>Izolace podlahy pod dlažbu nátěrem nebo stěrkou ve dvou vrstvách</t>
  </si>
  <si>
    <t>352796278</t>
  </si>
  <si>
    <t>https://podminky.urs.cz/item/CS_URS_2025_01/771591112</t>
  </si>
  <si>
    <t>522</t>
  </si>
  <si>
    <t>771591115</t>
  </si>
  <si>
    <t>Podlahy - dokončovací práce spárování silikonem</t>
  </si>
  <si>
    <t>-367343874</t>
  </si>
  <si>
    <t>https://podminky.urs.cz/item/CS_URS_2025_01/771591115</t>
  </si>
  <si>
    <t>mezi dlažbou a soklem</t>
  </si>
  <si>
    <t>Schody</t>
  </si>
  <si>
    <t>mezi obkladem a dlažbou - 2x (obě strany profilu)</t>
  </si>
  <si>
    <t>"m.č.1S04:" ((5,34+5,7)*2-0,9+0,175*2)*2</t>
  </si>
  <si>
    <t>"m.č.105:" ((2,265+2,2+3,44+5,2)*2-0,8*3+0,125*2)*2</t>
  </si>
  <si>
    <t>"m.č.106:" ((1,825+2,2)*2-0,9+0,125*2)*2</t>
  </si>
  <si>
    <t>"m.č.107:" ((2,265+1,1)*2-0,8+0,125*2)*2</t>
  </si>
  <si>
    <t>"m.č.205:" ((2,265+3,4+3,8+5,2)*2-0,8*3+0,125*2)*2</t>
  </si>
  <si>
    <t>"m.č.206:" ((1,465+2,2)*2-0,8+0,125*2)*2</t>
  </si>
  <si>
    <t>"m.č.303:" ((1,825+1,9+1,8*0,9+1,8+0,9)-0,7*4-0,8+0,05*2)*2</t>
  </si>
  <si>
    <t>"m.č.304:" ((1,825+1,9+1,8*0,9+1,8+0,9)-0,7*4-0,8+0,05*2)*2</t>
  </si>
  <si>
    <t>523</t>
  </si>
  <si>
    <t>771591117</t>
  </si>
  <si>
    <t>Podlahy - dokončovací práce spárování akrylem</t>
  </si>
  <si>
    <t>1340147563</t>
  </si>
  <si>
    <t>https://podminky.urs.cz/item/CS_URS_2025_01/771591117</t>
  </si>
  <si>
    <t>horní hrana soklu</t>
  </si>
  <si>
    <t>524</t>
  </si>
  <si>
    <t>771591162</t>
  </si>
  <si>
    <t>Podlahy - ostatní práce montáž profilu dilatační spáry koutové (při styku podlahy se stěnou) bez izolace</t>
  </si>
  <si>
    <t>760351321</t>
  </si>
  <si>
    <t>https://podminky.urs.cz/item/CS_URS_2025_01/771591162</t>
  </si>
  <si>
    <t>"m.č.1S04:" (5,34+5,7)*2-0,9+0,175*2</t>
  </si>
  <si>
    <t>"m.č.105:" (2,265+2,2+3,44+5,2)*2-0,8*3+0,125*2</t>
  </si>
  <si>
    <t>"m.č.106:" (1,825+2,2)*2-0,9+0,125*2</t>
  </si>
  <si>
    <t>"m.č.107:" (2,265+1,1)*2-0,8+0,125*2</t>
  </si>
  <si>
    <t>"m.č.205:" (2,265+3,4+3,8+5,2)*2-0,8*3+0,125*2</t>
  </si>
  <si>
    <t>"m.č.206:" (1,465+2,2)*2-0,8+0,125*2</t>
  </si>
  <si>
    <t>"m.č.303:" (1,825+1,9+1,8*0,9+1,8+0,9)-0,7*4-0,8+0,05*2</t>
  </si>
  <si>
    <t>"m.č.304:" (1,825+1,9+1,8*0,9+1,8+0,9)-0,7*4-0,8+0,05*2</t>
  </si>
  <si>
    <t>525</t>
  </si>
  <si>
    <t>28300-R01</t>
  </si>
  <si>
    <t>profil z extrudovaného PVC přechodový mezi dlažbou a obkladem, r. 18 mm, vč. doplňků</t>
  </si>
  <si>
    <t>352693932</t>
  </si>
  <si>
    <t>102,22*1,1 'Přepočtené koeficientem množství</t>
  </si>
  <si>
    <t>526</t>
  </si>
  <si>
    <t>998771113</t>
  </si>
  <si>
    <t>Přesun hmot pro podlahy z dlaždic stanovený z hmotnosti přesunovaného materiálu vodorovná dopravní vzdálenost do 50 m s omezením mechanizace v objektech výšky přes 12 do 24 m</t>
  </si>
  <si>
    <t>-636495077</t>
  </si>
  <si>
    <t>https://podminky.urs.cz/item/CS_URS_2025_01/998771113</t>
  </si>
  <si>
    <t>776</t>
  </si>
  <si>
    <t>Podlahy povlakové</t>
  </si>
  <si>
    <t>527</t>
  </si>
  <si>
    <t>776411212</t>
  </si>
  <si>
    <t>Montáž soklíků tahaných (fabiony) z PVC obvodových, výšky přes 80 do 100 mm</t>
  </si>
  <si>
    <t>-1200377461</t>
  </si>
  <si>
    <t>https://podminky.urs.cz/item/CS_URS_2025_01/776411212</t>
  </si>
  <si>
    <t>528</t>
  </si>
  <si>
    <t>776411213</t>
  </si>
  <si>
    <t>Montáž soklíků tahaných (fabiony) z PVC vnitřních rohů</t>
  </si>
  <si>
    <t>-995733570</t>
  </si>
  <si>
    <t>https://podminky.urs.cz/item/CS_URS_2025_01/776411213</t>
  </si>
  <si>
    <t>"m.č.103:" 20</t>
  </si>
  <si>
    <t>"m.č.104:" 20</t>
  </si>
  <si>
    <t>"m.č.203:" 20</t>
  </si>
  <si>
    <t>"m.č.204:" 20</t>
  </si>
  <si>
    <t>"m.č.305:" 7</t>
  </si>
  <si>
    <t>"m.č.306:" 4</t>
  </si>
  <si>
    <t>"m.č.307:" 4</t>
  </si>
  <si>
    <t>"m.č.308:" 4</t>
  </si>
  <si>
    <t>529</t>
  </si>
  <si>
    <t>776411214</t>
  </si>
  <si>
    <t>Montáž soklíků tahaných (fabiony) z PVC vnějších rohů</t>
  </si>
  <si>
    <t>1066804982</t>
  </si>
  <si>
    <t>https://podminky.urs.cz/item/CS_URS_2025_01/776411214</t>
  </si>
  <si>
    <t>"m.č.103:" 18</t>
  </si>
  <si>
    <t>"m.č.104:" 18</t>
  </si>
  <si>
    <t>"m.č.203:" 18</t>
  </si>
  <si>
    <t>"m.č.204:" 18</t>
  </si>
  <si>
    <t>"m.č.305:" 5</t>
  </si>
  <si>
    <t>"m.č.306:" 2</t>
  </si>
  <si>
    <t>"m.č.307:" 2</t>
  </si>
  <si>
    <t>"m.č.308:" 2</t>
  </si>
  <si>
    <t>530</t>
  </si>
  <si>
    <t>776221111</t>
  </si>
  <si>
    <t>Montáž podlahovin z PVC lepením standardním lepidlem z pásů</t>
  </si>
  <si>
    <t>1398648519</t>
  </si>
  <si>
    <t>https://podminky.urs.cz/item/CS_URS_2025_01/776221111</t>
  </si>
  <si>
    <t>531</t>
  </si>
  <si>
    <t>28411107</t>
  </si>
  <si>
    <t>podlahovina vinylová heterogenní zátěžová třída zátěže 34/43, hořlavost Bfl-s1, nášlapná vrstva 0,7mm tl 3,35mm</t>
  </si>
  <si>
    <t>-459693726</t>
  </si>
  <si>
    <t>345,912</t>
  </si>
  <si>
    <t>219,6*0,1</t>
  </si>
  <si>
    <t>367,872*1,2 'Přepočtené koeficientem množství</t>
  </si>
  <si>
    <t>532</t>
  </si>
  <si>
    <t>776421111</t>
  </si>
  <si>
    <t>Montáž lišt obvodových lepených</t>
  </si>
  <si>
    <t>485937413</t>
  </si>
  <si>
    <t>https://podminky.urs.cz/item/CS_URS_2025_01/776421111</t>
  </si>
  <si>
    <t>533</t>
  </si>
  <si>
    <t>28411010r</t>
  </si>
  <si>
    <t>čepcové těsnění, Podrobný popis viz PD</t>
  </si>
  <si>
    <t>872768656</t>
  </si>
  <si>
    <t>219,6*1,1 'Přepočtené koeficientem množství</t>
  </si>
  <si>
    <t>534</t>
  </si>
  <si>
    <t>776520-R2</t>
  </si>
  <si>
    <t>Podkladní plastový rohový profil pro vytvoření fabionu o poloměru r=30mm, D+M</t>
  </si>
  <si>
    <t>998762403</t>
  </si>
  <si>
    <t>219,6*1,05 'Přepočtené koeficientem množství</t>
  </si>
  <si>
    <t>535</t>
  </si>
  <si>
    <t>776223111</t>
  </si>
  <si>
    <t>Montáž podlahovin z PVC spoj podlah svařováním za tepla (včetně frézování)</t>
  </si>
  <si>
    <t>1644156326</t>
  </si>
  <si>
    <t>https://podminky.urs.cz/item/CS_URS_2025_01/776223111</t>
  </si>
  <si>
    <t>345,912*1,6</t>
  </si>
  <si>
    <t>219,6*0,2</t>
  </si>
  <si>
    <t>536</t>
  </si>
  <si>
    <t>776111311</t>
  </si>
  <si>
    <t>Příprava podkladu povlakových podlah a stěn vysátí podlah</t>
  </si>
  <si>
    <t>-863142754</t>
  </si>
  <si>
    <t>https://podminky.urs.cz/item/CS_URS_2025_01/776111311</t>
  </si>
  <si>
    <t>537</t>
  </si>
  <si>
    <t>776121321</t>
  </si>
  <si>
    <t>Příprava podkladu povlakových podlah a stěn penetrace neředěná podlah</t>
  </si>
  <si>
    <t>1657782143</t>
  </si>
  <si>
    <t>https://podminky.urs.cz/item/CS_URS_2025_01/776121321</t>
  </si>
  <si>
    <t>345,912*2</t>
  </si>
  <si>
    <t>713,784*2 'Přepočtené koeficientem množství</t>
  </si>
  <si>
    <t>538</t>
  </si>
  <si>
    <t>776141122</t>
  </si>
  <si>
    <t>Příprava podkladu povlakových podlah a stěn vyrovnání samonivelační stěrkou podlah min.pevnosti 30 MPa, tloušťky přes 3 do 5 mm</t>
  </si>
  <si>
    <t>-655539233</t>
  </si>
  <si>
    <t>https://podminky.urs.cz/item/CS_URS_2025_01/776141122</t>
  </si>
  <si>
    <t>539</t>
  </si>
  <si>
    <t>776991111</t>
  </si>
  <si>
    <t>Ostatní práce spárování silikonem</t>
  </si>
  <si>
    <t>-1722845129</t>
  </si>
  <si>
    <t>https://podminky.urs.cz/item/CS_URS_2025_01/776991111</t>
  </si>
  <si>
    <t>219,6</t>
  </si>
  <si>
    <t>540</t>
  </si>
  <si>
    <t>776991121</t>
  </si>
  <si>
    <t>Ostatní práce údržba nových podlahovin po pokládce čištění základní</t>
  </si>
  <si>
    <t>-1053207746</t>
  </si>
  <si>
    <t>https://podminky.urs.cz/item/CS_URS_2025_01/776991121</t>
  </si>
  <si>
    <t>219,600*0,1</t>
  </si>
  <si>
    <t>541</t>
  </si>
  <si>
    <t>776991141</t>
  </si>
  <si>
    <t>Ostatní práce údržba nových podlahovin po pokládce pastování a leštění ručně</t>
  </si>
  <si>
    <t>2122590840</t>
  </si>
  <si>
    <t>https://podminky.urs.cz/item/CS_URS_2025_01/776991141</t>
  </si>
  <si>
    <t>542</t>
  </si>
  <si>
    <t>998776113</t>
  </si>
  <si>
    <t>Přesun hmot pro podlahy povlakové stanovený z hmotnosti přesunovaného materiálu vodorovná dopravní vzdálenost do 50 m s omezením mechanizace v objektech výšky přes 12 do 24 m</t>
  </si>
  <si>
    <t>-2063131590</t>
  </si>
  <si>
    <t>https://podminky.urs.cz/item/CS_URS_2025_01/998776113</t>
  </si>
  <si>
    <t>781</t>
  </si>
  <si>
    <t>Dokončovací práce - obklady</t>
  </si>
  <si>
    <t>543</t>
  </si>
  <si>
    <t>781131112</t>
  </si>
  <si>
    <t>Izolace stěny pod obklad izolace nátěrem nebo stěrkou ve dvou vrstvách</t>
  </si>
  <si>
    <t>-1754281761</t>
  </si>
  <si>
    <t>https://podminky.urs.cz/item/CS_URS_2025_01/781131112</t>
  </si>
  <si>
    <t>"m.č.1S04:" (5,34+5,7)*2*0,2-0,9*0,2+0,175*0,2*2</t>
  </si>
  <si>
    <t>"m.č.105:" (2,265+2,2+3,44+5,2)*2*0,2-0,8*0,2*3+0,125*0,2*2</t>
  </si>
  <si>
    <t>"m.č.106:" (1,825+2,2)*2*0,2-0,9*0,2+0,125*0,2*2</t>
  </si>
  <si>
    <t>"m.č.107:" (2,265+1,1)*2*0,2-0,8*0,2+0,125*0,2*2</t>
  </si>
  <si>
    <t>"m.č.205:" (2,265+3,4+3,8+5,2)*2*0,2-0,8*0,2*3+0,125*0,2*2</t>
  </si>
  <si>
    <t>"m.č.206:" (1,465+2,2)*2*0,2-0,8*0,2+0,125*0,2*2</t>
  </si>
  <si>
    <t>"m.č.303:" (1,825+1,9+1,8*0,9+1,8+0,9)*0,2-0,7*0,2*4-0,8*0,2+0,05*0,2*2+0,9*1,8*3+0,9*0,15</t>
  </si>
  <si>
    <t>"m.č.304:" (1,825+1,9+1,8*0,9+1,8+0,825)*0,2-0,7*0,2*4-0,8*0,2+0,05*0,2*2+0,9*1,8*3+0,9*0,15</t>
  </si>
  <si>
    <t>544</t>
  </si>
  <si>
    <t>781131241</t>
  </si>
  <si>
    <t>Izolace stěny pod obklad izolace těsnícími izolačními pásy vnitřní kout</t>
  </si>
  <si>
    <t>200639944</t>
  </si>
  <si>
    <t>https://podminky.urs.cz/item/CS_URS_2025_01/781131241</t>
  </si>
  <si>
    <t>"1.PP:" 4</t>
  </si>
  <si>
    <t>"1.NP:" 18</t>
  </si>
  <si>
    <t>"2.NP:" 15</t>
  </si>
  <si>
    <t>"3.NP:" 29</t>
  </si>
  <si>
    <t>545</t>
  </si>
  <si>
    <t>781131242</t>
  </si>
  <si>
    <t>Izolace stěny pod obklad izolace těsnícími izolačními pásy vnější roh</t>
  </si>
  <si>
    <t>1919089777</t>
  </si>
  <si>
    <t>https://podminky.urs.cz/item/CS_URS_2025_01/781131242</t>
  </si>
  <si>
    <t>"1.NP:" 2</t>
  </si>
  <si>
    <t>"2.NP:" 3</t>
  </si>
  <si>
    <t>"3.NP:" 1</t>
  </si>
  <si>
    <t>546</t>
  </si>
  <si>
    <t>781131251</t>
  </si>
  <si>
    <t>Izolace stěny pod obklad izolace těsnícími izolačními pásy z manžety pro prostupy potrubí</t>
  </si>
  <si>
    <t>-1242759028</t>
  </si>
  <si>
    <t>https://podminky.urs.cz/item/CS_URS_2025_01/781131251</t>
  </si>
  <si>
    <t>"3.NP:" 4</t>
  </si>
  <si>
    <t>547</t>
  </si>
  <si>
    <t>781131264</t>
  </si>
  <si>
    <t>Izolace stěny pod obklad izolace těsnícími izolačními pásy mezi podlahou a stěnu</t>
  </si>
  <si>
    <t>-2046009774</t>
  </si>
  <si>
    <t>https://podminky.urs.cz/item/CS_URS_2025_01/781131264</t>
  </si>
  <si>
    <t>548</t>
  </si>
  <si>
    <t>781131264r</t>
  </si>
  <si>
    <t>Izolace pod obklad těsnícími pásy v koutu mezi stěnou a stěnou</t>
  </si>
  <si>
    <t>-912476192</t>
  </si>
  <si>
    <t>"1.PP:" 4*0,2</t>
  </si>
  <si>
    <t>"1.NP:" 18*0,2</t>
  </si>
  <si>
    <t>"2.NP:" 15*0,2</t>
  </si>
  <si>
    <t>"3.NP:" 21*0,2+0,15*4+0,9*2+1,5*4</t>
  </si>
  <si>
    <t>549</t>
  </si>
  <si>
    <t>781472217</t>
  </si>
  <si>
    <t>Montáž keramických obkladů stěn lepených cementovým flexibilním lepidlem hladkých přes 12 do 19 ks/m2</t>
  </si>
  <si>
    <t>-1009594975</t>
  </si>
  <si>
    <t>https://podminky.urs.cz/item/CS_URS_2025_01/781472217</t>
  </si>
  <si>
    <t>550</t>
  </si>
  <si>
    <t>59761701</t>
  </si>
  <si>
    <t>obklad keramický nemrazuvzdorný povrch hladký/lesklý tl do 10mm přes 12 do 19ks/m2</t>
  </si>
  <si>
    <t>-1335171297</t>
  </si>
  <si>
    <t>spárovací hmota s flexibilním efektem</t>
  </si>
  <si>
    <t>"m.č.1S04:" (5,34+5,7)*2*2,1-0,9*2,1+0,175*2,1*2</t>
  </si>
  <si>
    <t>"m.č.105:" (2,265+2,2+3,44+5,2)*2*2,0-0,8*2,0*3+0,125*2,0*2+3,44*0,15+1,53*0,15+2,5*0,15+2,265*0,1</t>
  </si>
  <si>
    <t>"m.č.106:" (1,825+2,2)*2*2,0-0,9*2,0+0,125*2,0*2+1,825*0,15</t>
  </si>
  <si>
    <t>"m.č.107:" (2,265+1,1)*2*2,0-0,8*2,0+0,125*2,0*2+1,1*0,15</t>
  </si>
  <si>
    <t>"m.č.205:" (2,265+3,4+3,8+5,2)*2*2,0-0,8*2,0*3+0,125*2,0*2+3,8*0,15+2,5*0,15+1,8*0,15+2,0*0,15</t>
  </si>
  <si>
    <t>"m.č.206:" (1,465+2,2)*2*2,0-0,8*2,0+0,125*2,0*2+2,2*0,15</t>
  </si>
  <si>
    <t>"m.č.303:" (1,825+1,9+1,8*0,9+1,8+0,9)*2,0-0,7*2,0*4-0,8*2,0+0,05*2,0*2+0,9*0,15*2+1,26*0,1</t>
  </si>
  <si>
    <t>"m.č.304:" (1,825+1,9+1,8*0,9+1,8+0,9)*2,0-0,7*2,0*4-0,8*2,0+0,05*2,0*2+0,9*0,15+0,825*0,15</t>
  </si>
  <si>
    <t>210,879*1,2 'Přepočtené koeficientem množství</t>
  </si>
  <si>
    <t>551</t>
  </si>
  <si>
    <t>781494_R1</t>
  </si>
  <si>
    <t>Hliníkové lakované profily ukončovací lepené flexibilním lepidlem, D+M, Podrobný popis viz PD interiér</t>
  </si>
  <si>
    <t>-1655148437</t>
  </si>
  <si>
    <t>"m.č.107:" (2,265+1,1)*2-0,8+0,125</t>
  </si>
  <si>
    <t>102,095*1,05 'Přepočtené koeficientem množství</t>
  </si>
  <si>
    <t>552</t>
  </si>
  <si>
    <t>781494_R2</t>
  </si>
  <si>
    <t>Hliníkové lakované profily rohové lepené flexibilním lepidlem, D+M, Podrobný popis viz PD interiér</t>
  </si>
  <si>
    <t>-1016182563</t>
  </si>
  <si>
    <t>"m.č.1S04:" 2*2,1</t>
  </si>
  <si>
    <t>"m.č.105:" 4*2,0+3,44+1,53+2,5+2,265</t>
  </si>
  <si>
    <t>"m.č.106:" 2*2,0+1,825</t>
  </si>
  <si>
    <t>"m.č.107:" 2*2,0+1,1</t>
  </si>
  <si>
    <t>"m.č.205:" 4*2,0+3,8+2,5+1,8+2,0+1,5+0,15+0,5</t>
  </si>
  <si>
    <t>"m.č.206:" 2,0*2+2,2</t>
  </si>
  <si>
    <t>"m.č.303:" 2*2,0+0,9*2+1,26+0,15+1,5</t>
  </si>
  <si>
    <t>"m.č.304:" 2*2,0+0,9+0,825</t>
  </si>
  <si>
    <t>73,745*1,05 'Přepočtené koeficientem množství</t>
  </si>
  <si>
    <t>553</t>
  </si>
  <si>
    <t>781494_R3</t>
  </si>
  <si>
    <t>Hliníkové lakované profily vanové lepené flexibilním lepidlem, D+M, Podrobný popis viz PD interiér</t>
  </si>
  <si>
    <t>1885203472</t>
  </si>
  <si>
    <t>"m.č.303:" 0,9*3</t>
  </si>
  <si>
    <t>"m.č.304:" 0,9*3</t>
  </si>
  <si>
    <t>5,4*1,05 'Přepočtené koeficientem množství</t>
  </si>
  <si>
    <t>554</t>
  </si>
  <si>
    <t>781495111</t>
  </si>
  <si>
    <t>Penetrace podkladu vnitřních obkladů</t>
  </si>
  <si>
    <t>563770896</t>
  </si>
  <si>
    <t>https://podminky.urs.cz/item/CS_URS_2025_01/781495111</t>
  </si>
  <si>
    <t>210,879</t>
  </si>
  <si>
    <t>555</t>
  </si>
  <si>
    <t>781495115</t>
  </si>
  <si>
    <t>Obklad - dokončující práce ostatní práce spárování silikonem</t>
  </si>
  <si>
    <t>-1985968206</t>
  </si>
  <si>
    <t>https://podminky.urs.cz/item/CS_URS_2025_01/781495115</t>
  </si>
  <si>
    <t>"1.PP:" 4*2,1</t>
  </si>
  <si>
    <t>"1.NP:" 18*2,0+3,44+1,68+2,265+2,5+1,825+0,1*2+0,15*6</t>
  </si>
  <si>
    <t>"2.NP:" 15*2,0+3,8+2,5+1,97+2,05+2,2+0,15*7+1,5</t>
  </si>
  <si>
    <t>"3.NP:" 29*2,0+0,9*3+0,825+0,15*8+1,25+0,1+1,5</t>
  </si>
  <si>
    <t>556</t>
  </si>
  <si>
    <t>998781113</t>
  </si>
  <si>
    <t>Přesun hmot pro obklady keramické stanovený z hmotnosti přesunovaného materiálu vodorovná dopravní vzdálenost do 50 m s omezením mechanizace v objektech výšky přes 12 do 24 m</t>
  </si>
  <si>
    <t>773046846</t>
  </si>
  <si>
    <t>https://podminky.urs.cz/item/CS_URS_2025_01/998781113</t>
  </si>
  <si>
    <t>783</t>
  </si>
  <si>
    <t>Dokončovací práce - nátěry</t>
  </si>
  <si>
    <t>557</t>
  </si>
  <si>
    <t>777612101</t>
  </si>
  <si>
    <t>Uzavírací nátěr podlahy epoxidový barevný</t>
  </si>
  <si>
    <t>187358940</t>
  </si>
  <si>
    <t>https://podminky.urs.cz/item/CS_URS_2025_01/777612101</t>
  </si>
  <si>
    <t>2,0*1,95</t>
  </si>
  <si>
    <t>Vnitřní čistící zony</t>
  </si>
  <si>
    <t>1,8*1,2+1,8*1,42</t>
  </si>
  <si>
    <t>(1,8+1,2)*2*0,02+(1,8+1,42)*2*0,02</t>
  </si>
  <si>
    <t>558</t>
  </si>
  <si>
    <t>783933151</t>
  </si>
  <si>
    <t>Penetrační nátěr betonových podlah hladkých (z pohledového nebo gletovaného betonu, stěrky apod.) epoxidový</t>
  </si>
  <si>
    <t>-22026498</t>
  </si>
  <si>
    <t>https://podminky.urs.cz/item/CS_URS_2025_01/783933151</t>
  </si>
  <si>
    <t>559</t>
  </si>
  <si>
    <t>783213021</t>
  </si>
  <si>
    <t>Preventivní napouštěcí nátěr tesařských prvků proti dřevokazným houbám, hmyzu a plísním nezabudovaných do konstrukce dvojnásobný syntetický</t>
  </si>
  <si>
    <t>-785115088</t>
  </si>
  <si>
    <t>https://podminky.urs.cz/item/CS_URS_2025_01/783213021</t>
  </si>
  <si>
    <t>"krokev 120/180:" 6,717*26*(0,18+0,12)*2*1,05</t>
  </si>
  <si>
    <t>"pozednice 160/120:" 2,6*8*(0,16+0,12)*2*1,05</t>
  </si>
  <si>
    <t>"kleštiny 140/80:" 4,154*24*(0,14+0,08)*2*1,05</t>
  </si>
  <si>
    <t>"prkna:" 6,717*9,87*2*2*1,25</t>
  </si>
  <si>
    <t>"kontralatě:" 6,717*26*(0,06+0,04)*2*1,05</t>
  </si>
  <si>
    <t>"latě:" 25*9,85*(0,04+0,06)*2*1,05</t>
  </si>
  <si>
    <t>588,186*1,05 'Přepočtené koeficientem množství</t>
  </si>
  <si>
    <t>560</t>
  </si>
  <si>
    <t>783324201</t>
  </si>
  <si>
    <t>Základní antikorozní nátěr zámečnických konstrukcí jednonásobný akrylátový</t>
  </si>
  <si>
    <t>-778705905</t>
  </si>
  <si>
    <t>https://podminky.urs.cz/item/CS_URS_2025_01/783324201</t>
  </si>
  <si>
    <t>"Ocelová vaznice 2xU180:" 10,4*2*0,64</t>
  </si>
  <si>
    <t>561</t>
  </si>
  <si>
    <t>783327101</t>
  </si>
  <si>
    <t>Krycí nátěr (email) zámečnických konstrukcí jednonásobný akrylátový</t>
  </si>
  <si>
    <t>1385740718</t>
  </si>
  <si>
    <t>https://podminky.urs.cz/item/CS_URS_2025_01/783327101</t>
  </si>
  <si>
    <t>784</t>
  </si>
  <si>
    <t>Dokončovací práce - malby a tapety</t>
  </si>
  <si>
    <t>562</t>
  </si>
  <si>
    <t>784181103</t>
  </si>
  <si>
    <t>Penetrace podkladu jednonásobná základní akrylátová bezbarvá v místnostech výšky přes 3,80 do 5,00 m</t>
  </si>
  <si>
    <t>1721481191</t>
  </si>
  <si>
    <t>https://podminky.urs.cz/item/CS_URS_2025_01/784181103</t>
  </si>
  <si>
    <t>Stropy</t>
  </si>
  <si>
    <t>563</t>
  </si>
  <si>
    <t>784181109</t>
  </si>
  <si>
    <t>Penetrace podkladu jednonásobná základní akrylátová bezbarvá na schodišti o výšce podlaží přes 3,80 do 5,00 m</t>
  </si>
  <si>
    <t>1611309299</t>
  </si>
  <si>
    <t>https://podminky.urs.cz/item/CS_URS_2025_01/784181109</t>
  </si>
  <si>
    <t>564</t>
  </si>
  <si>
    <t>784211103</t>
  </si>
  <si>
    <t>Malby z malířských směsí oděruvzdorných za mokra dvojnásobné, bílé za mokra oděruvzdorné výborně v místnostech výšky přes 3,80 do 5,00 m</t>
  </si>
  <si>
    <t>375397406</t>
  </si>
  <si>
    <t>https://podminky.urs.cz/item/CS_URS_2025_01/784211103</t>
  </si>
  <si>
    <t>565</t>
  </si>
  <si>
    <t>784211107</t>
  </si>
  <si>
    <t>Malby z malířských směsí oděruvzdorných za mokra dvojnásobné, bílé za mokra oděruvzdorné výborně na schodišti o výšce podlaží do 3,80 m</t>
  </si>
  <si>
    <t>-424075180</t>
  </si>
  <si>
    <t>https://podminky.urs.cz/item/CS_URS_2025_01/784211107</t>
  </si>
  <si>
    <t>566</t>
  </si>
  <si>
    <t>784211165</t>
  </si>
  <si>
    <t xml:space="preserve">Malby z malířských směsí oděruvzdorných za mokra Příplatek k cenám dvojnásobných maleb za provádění barevné malby </t>
  </si>
  <si>
    <t>-615704852</t>
  </si>
  <si>
    <t>https://podminky.urs.cz/item/CS_URS_2025_01/784211165</t>
  </si>
  <si>
    <t>(2076,894+367,990)/100*30"30%z plochy maleb</t>
  </si>
  <si>
    <t>Součet</t>
  </si>
  <si>
    <t>H03</t>
  </si>
  <si>
    <t>Výtahy a zvedací zařízení</t>
  </si>
  <si>
    <t>567</t>
  </si>
  <si>
    <t>330009-R01</t>
  </si>
  <si>
    <t>Výtah osobní - nosnost 800 kg/10 osob, zdvih 11,9 m, počet stanic 4, neprůchozí, kabína 1200x1500x2100 mm, D+M</t>
  </si>
  <si>
    <t>443493838</t>
  </si>
  <si>
    <t>D.1.4 - Technické zařízení budov</t>
  </si>
  <si>
    <t>Soupis:</t>
  </si>
  <si>
    <t>D.1.4.1 - Zdravotně techn...</t>
  </si>
  <si>
    <t xml:space="preserve"> </t>
  </si>
  <si>
    <t xml:space="preserve">    8 - Trubní vedení</t>
  </si>
  <si>
    <t xml:space="preserve">    998 - Přesun hmot</t>
  </si>
  <si>
    <t xml:space="preserve">    721 - Zdravotechnika - vnitřní kanalizace</t>
  </si>
  <si>
    <t xml:space="preserve">    722 - Zdravotechnika - vnitřní vodovod</t>
  </si>
  <si>
    <t xml:space="preserve">    724 - Zdravotechnika - strojní vybavení</t>
  </si>
  <si>
    <t xml:space="preserve">    725 - Zdravotechnika - zařizovací předměty</t>
  </si>
  <si>
    <t xml:space="preserve">    726 - Zdravotechnika - předstěnové instalace</t>
  </si>
  <si>
    <t>HZS - Hodinové zúčtovací sazby</t>
  </si>
  <si>
    <t>131251204R</t>
  </si>
  <si>
    <t>Hloubení zapažených jam a zářezů strojně s urovnáním dna do předepsaného profilu a spádu v hornině třídy těžitelnosti I skupiny 3 přes 100 do 500 m3 včetně zřízení a odstranění pažení</t>
  </si>
  <si>
    <t>"vsak" 6,2*3,6*2</t>
  </si>
  <si>
    <t>"nádrž"3,5*3,5*3</t>
  </si>
  <si>
    <t>"šachty" 2,5*2,5*2*2</t>
  </si>
  <si>
    <t>132254104R</t>
  </si>
  <si>
    <t>Hloubení zapažených rýh šířky do 800 mm strojně s urovnáním dna do předepsaného profilu a spádu v hornině třídy těžitelnosti I skupiny 3 přes 100 m3 včetně zřízení a odstranění pažení</t>
  </si>
  <si>
    <t>197*0,8*1,3</t>
  </si>
  <si>
    <t>162351103</t>
  </si>
  <si>
    <t>Vodorovné přemístění výkopku nebo sypaniny po suchu na obvyklém dopravním prostředku, bez naložení výkopku, avšak se složením bez rozhrnutí z horniny třídy těžitelnosti I skupiny 1 až 3 na vzdálenost přes 50 do 500 m</t>
  </si>
  <si>
    <t>CS ÚRS 2025 02</t>
  </si>
  <si>
    <t>https://podminky.urs.cz/item/CS_URS_2025_02/162351103</t>
  </si>
  <si>
    <t>https://podminky.urs.cz/item/CS_URS_2025_02/162751117</t>
  </si>
  <si>
    <t>167151111</t>
  </si>
  <si>
    <t>Nakládání, skládání a překládání neulehlého výkopku nebo sypaniny strojně nakládání, množství přes 100 m3, z hornin třídy těžitelnosti I, skupiny 1 až 3</t>
  </si>
  <si>
    <t>https://podminky.urs.cz/item/CS_URS_2025_02/167151111</t>
  </si>
  <si>
    <t>https://podminky.urs.cz/item/CS_URS_2025_02/171201231</t>
  </si>
  <si>
    <t>f9</t>
  </si>
  <si>
    <t>110,39*2 "Přepočtené koeficientem množství</t>
  </si>
  <si>
    <t>https://podminky.urs.cz/item/CS_URS_2025_02/171251201</t>
  </si>
  <si>
    <t>https://podminky.urs.cz/item/CS_URS_2025_02/174151101</t>
  </si>
  <si>
    <t>175151101</t>
  </si>
  <si>
    <t>Obsypání potrubí strojně sypaninou z vhodných hornin třídy těžitelnosti I a II, skupiny 1 až 4 nebo materiálem připraveným podél výkopu ve vzdálenosti do 3 m od jeho kraje, pro jakoukoliv hloubku výkopu a míru zhutnění bez prohození sypaniny</t>
  </si>
  <si>
    <t>https://podminky.urs.cz/item/CS_URS_2025_02/175151101</t>
  </si>
  <si>
    <t>197*0,8*0,4</t>
  </si>
  <si>
    <t>58337302</t>
  </si>
  <si>
    <t>štěrkopísek frakce 0/16</t>
  </si>
  <si>
    <t>f2</t>
  </si>
  <si>
    <t>63,04*2 "Přepočtené koeficientem množství</t>
  </si>
  <si>
    <t>212755214</t>
  </si>
  <si>
    <t>Trativody bez lože a obsypu z drenážních trubek plastových flexibilních DN 100 mm</t>
  </si>
  <si>
    <t>https://podminky.urs.cz/item/CS_URS_2025_02/212755214</t>
  </si>
  <si>
    <t>382411R01</t>
  </si>
  <si>
    <t>Zemní nádrž objemu 12000 l z PE na dešťovou a splaškovou vodu k obetonování</t>
  </si>
  <si>
    <t>382411R02</t>
  </si>
  <si>
    <t>Přečerpávací zařízení s jedním čerpadlem (objem nádrže 100 l; čerpadlo s plovákovým spínačem: max. průtok 10 m3/hod; dopravní výška 6,3 m; příkon 0,18 kW)</t>
  </si>
  <si>
    <t>451573111</t>
  </si>
  <si>
    <t>Lože pod potrubí, stoky a drobné objekty v otevřeném výkopu z písku a štěrkopísku do 63 mm</t>
  </si>
  <si>
    <t>https://podminky.urs.cz/item/CS_URS_2025_02/451573111</t>
  </si>
  <si>
    <t>"potrubí" 197*0,8*0,1</t>
  </si>
  <si>
    <t>"pod vsak zrnintost 4-16" 6,2*3,6*0,2</t>
  </si>
  <si>
    <t>"pod vsak zrnintost 4-8" 6,2*3,6*0,05</t>
  </si>
  <si>
    <t>452321161R</t>
  </si>
  <si>
    <t>Podkladní a zajišťovací konstrukce z betonu železového v otevřeném výkopu bez zvýšených nároků na prostředí desky pod potrubí, stoky a drobné objekty z betonu tř. C 25/30 včetně vyztužení dle PD</t>
  </si>
  <si>
    <t>"pod nádrž a nad nádrž" 2*3*3*0,15</t>
  </si>
  <si>
    <t>Trubní vedení</t>
  </si>
  <si>
    <t>871161211</t>
  </si>
  <si>
    <t>Montáž vodovodního potrubí z polyetylenu PE100 RC v otevřeném výkopu svařovaných elektrotvarovkou SDR 11/PN16 d 32 x 3,0 mm</t>
  </si>
  <si>
    <t>https://podminky.urs.cz/item/CS_URS_2025_02/871161211</t>
  </si>
  <si>
    <t>28613110</t>
  </si>
  <si>
    <t>potrubí vodovodní jednovrstvé PE100 RC PN 16 SDR11 32x3,0mm</t>
  </si>
  <si>
    <t>871171211</t>
  </si>
  <si>
    <t>Montáž vodovodního potrubí z polyetylenu PE100 RC v otevřeném výkopu svařovaných elektrotvarovkou SDR 11/PN16 d 40 x 3,7 mm</t>
  </si>
  <si>
    <t>https://podminky.urs.cz/item/CS_URS_2025_02/871171211</t>
  </si>
  <si>
    <t>28613111</t>
  </si>
  <si>
    <t>potrubí vodovodní jednovrstvé PE100 RC PN 16 SDR11 40x3,7mm</t>
  </si>
  <si>
    <t>871214201</t>
  </si>
  <si>
    <t>Montáž kanalizačního potrubí z polyetylenu PE100 RC svařovaných na tupo v otevřeném výkopu ve sklonu do 20 % SDR 11/PN16 d 50 x 4,6 mm</t>
  </si>
  <si>
    <t>https://podminky.urs.cz/item/CS_URS_2025_02/871214201</t>
  </si>
  <si>
    <t>28613423</t>
  </si>
  <si>
    <t>potrubí kanalizační jednovrstvé PE100 RC SDR11 50x4,6mm</t>
  </si>
  <si>
    <t>894411311</t>
  </si>
  <si>
    <t>Osazení betonových nebo železobetonových dílců pro šachty skruží rovných</t>
  </si>
  <si>
    <t>https://podminky.urs.cz/item/CS_URS_2025_02/894411311</t>
  </si>
  <si>
    <t>59224185</t>
  </si>
  <si>
    <t>prstenec šachtový vyrovnávací betonový 625x120x60mm</t>
  </si>
  <si>
    <t>59224187</t>
  </si>
  <si>
    <t>prstenec šachtový vyrovnávací betonový 625x120x100mm</t>
  </si>
  <si>
    <t>59224065</t>
  </si>
  <si>
    <t>skruž betonová DN 1000x250 100x25x12cm</t>
  </si>
  <si>
    <t>59224067</t>
  </si>
  <si>
    <t>skruž betonová DN 1000x500 100x50x12cm</t>
  </si>
  <si>
    <t>894414111</t>
  </si>
  <si>
    <t>Osazení betonových nebo železobetonových dílců pro šachty skruží základových (dno)</t>
  </si>
  <si>
    <t>https://podminky.urs.cz/item/CS_URS_2025_02/894414111</t>
  </si>
  <si>
    <t>59224337</t>
  </si>
  <si>
    <t>dno betonové šachty DN 1000 kanalizační výšky 60cm</t>
  </si>
  <si>
    <t>59224338</t>
  </si>
  <si>
    <t>dno betonové šachty DN 1000 kanalizační výšky 80cm</t>
  </si>
  <si>
    <t>894414211</t>
  </si>
  <si>
    <t>Osazení betonových nebo železobetonových dílců pro šachty desek zákrytových</t>
  </si>
  <si>
    <t>https://podminky.urs.cz/item/CS_URS_2025_02/894414211</t>
  </si>
  <si>
    <t>59224075</t>
  </si>
  <si>
    <t>deska betonová zákrytová k ukončení šachet 1000/625x200mm</t>
  </si>
  <si>
    <t>894812202</t>
  </si>
  <si>
    <t>Revizní a čistící šachta z polypropylenu PP pro hladké trouby DN 425 šachtové dno (DN šachty / DN trubního vedení) DN 425/150 průtočné 30°,60°,90°</t>
  </si>
  <si>
    <t>https://podminky.urs.cz/item/CS_URS_2025_02/894812202</t>
  </si>
  <si>
    <t>894812231</t>
  </si>
  <si>
    <t>Revizní a čistící šachta z polypropylenu PP pro hladké trouby DN 425 roura šachtová korugovaná bez hrdla, světlé hloubky 1500 mm</t>
  </si>
  <si>
    <t>https://podminky.urs.cz/item/CS_URS_2025_02/894812231</t>
  </si>
  <si>
    <t>894812232</t>
  </si>
  <si>
    <t>Revizní a čistící šachta z polypropylenu PP pro hladké trouby DN 425 roura šachtová korugovaná bez hrdla, světlé hloubky 2000 mm</t>
  </si>
  <si>
    <t>https://podminky.urs.cz/item/CS_URS_2025_02/894812232</t>
  </si>
  <si>
    <t>894812241</t>
  </si>
  <si>
    <t>Revizní a čistící šachta z polypropylenu PP pro hladké trouby DN 425 roura šachtová korugovaná teleskopická (včetně těsnění) 375 mm</t>
  </si>
  <si>
    <t>https://podminky.urs.cz/item/CS_URS_2025_02/894812241</t>
  </si>
  <si>
    <t>894812249</t>
  </si>
  <si>
    <t>Revizní a čistící šachta z polypropylenu PP pro hladké trouby DN 425 roura šachtová korugovaná Příplatek k cenám 2231 - 2242 za uříznutí šachtové roury</t>
  </si>
  <si>
    <t>https://podminky.urs.cz/item/CS_URS_2025_02/894812249</t>
  </si>
  <si>
    <t>894812251</t>
  </si>
  <si>
    <t>Revizní a čistící šachta z polypropylenu PP pro hladké trouby DN 425 poklop betonový (pro třídu zatížení) s betonovým konusem (B125)</t>
  </si>
  <si>
    <t>https://podminky.urs.cz/item/CS_URS_2025_02/894812251</t>
  </si>
  <si>
    <t>894812R01</t>
  </si>
  <si>
    <t>Revizní a čistící šachta z polypropylenu PP pro hladké trouby DN 425 - filtrační koš</t>
  </si>
  <si>
    <t>897171111</t>
  </si>
  <si>
    <t>Akumulační boxy z polypropylenu PP pro vsakování dešťových vod pro pochozí a pod plochy zatížené osobními automobily o celkovém akumulačním objemu do 10 m3</t>
  </si>
  <si>
    <t>https://podminky.urs.cz/item/CS_URS_2025_02/897171111</t>
  </si>
  <si>
    <t>30 boxů 1,2 x 0,6 x 0,425 m</t>
  </si>
  <si>
    <t>30*1,2*0,6*0,425</t>
  </si>
  <si>
    <t>897171R01</t>
  </si>
  <si>
    <t>Regulační odtokový prvek DN 160</t>
  </si>
  <si>
    <t>899102112</t>
  </si>
  <si>
    <t>Osazení poklopů šachtových litinových, ocelových nebo železobetonových včetně rámů pro třídu zatížení A15, A50</t>
  </si>
  <si>
    <t>https://podminky.urs.cz/item/CS_URS_2025_02/899102112</t>
  </si>
  <si>
    <t>28661932</t>
  </si>
  <si>
    <t>poklop šachtový litinový DN 600 pro třídu zatížení A15</t>
  </si>
  <si>
    <t>899103112</t>
  </si>
  <si>
    <t>Osazení poklopů šachtových litinových, ocelových nebo železobetonových včetně rámů pro třídu zatížení B125, C250</t>
  </si>
  <si>
    <t>https://podminky.urs.cz/item/CS_URS_2025_02/899103112</t>
  </si>
  <si>
    <t>28661933</t>
  </si>
  <si>
    <t>poklop šachtový litinový DN 600 pro třídu zatížení B125</t>
  </si>
  <si>
    <t>899620151R</t>
  </si>
  <si>
    <t>Obetonování plastových šachet z polypropylenu betonem prostým v otevřeném výkopu, beton tř. C 25/30 včetně vyztužení dle PD</t>
  </si>
  <si>
    <t>2*3,14*3*0,2</t>
  </si>
  <si>
    <t>899640122</t>
  </si>
  <si>
    <t>Bednění pro obetonování plastových šachet v otevřeném výkopu kruhových odstranění</t>
  </si>
  <si>
    <t>https://podminky.urs.cz/item/CS_URS_2025_02/899640122</t>
  </si>
  <si>
    <t>2*3,14*3</t>
  </si>
  <si>
    <t>899641121</t>
  </si>
  <si>
    <t>Bednění pro obetonování plastových šachet v otevřeném výkopu kruhových zřízení</t>
  </si>
  <si>
    <t>https://podminky.urs.cz/item/CS_URS_2025_02/899641121</t>
  </si>
  <si>
    <t>899721111</t>
  </si>
  <si>
    <t>Signalizační vodič na potrubí DN do 150 mm</t>
  </si>
  <si>
    <t>https://podminky.urs.cz/item/CS_URS_2025_02/899721111</t>
  </si>
  <si>
    <t>899722113</t>
  </si>
  <si>
    <t>Krytí potrubí z plastů výstražnou fólií z PVC šířky přes 25 do 34 cm</t>
  </si>
  <si>
    <t>https://podminky.urs.cz/item/CS_URS_2025_02/899722113</t>
  </si>
  <si>
    <t>998</t>
  </si>
  <si>
    <t>Přesun hmot</t>
  </si>
  <si>
    <t>998276101</t>
  </si>
  <si>
    <t>Přesun hmot pro trubní vedení hloubené z trub z plastických hmot nebo sklolaminátových pro vodovody, kanalizace, teplovody, produktovody v otevřeném výkopu dopravní vzdálenost do 15 m</t>
  </si>
  <si>
    <t>https://podminky.urs.cz/item/CS_URS_2025_02/998276101</t>
  </si>
  <si>
    <t>998276124</t>
  </si>
  <si>
    <t>Přesun hmot pro trubní vedení hloubené z trub z plastických hmot nebo sklolaminátových Příplatek k cenám za zvětšený přesun přes vymezenou dopravní vzdálenost do 500 m</t>
  </si>
  <si>
    <t>https://podminky.urs.cz/item/CS_URS_2025_02/998276124</t>
  </si>
  <si>
    <t>713463131</t>
  </si>
  <si>
    <t>Montáž izolace tepelné potrubí a ohybů tvarovkami nebo deskami potrubními pouzdry bez povrchové úpravy (izolační materiál ve specifikaci) přilepenými v příčných a podélných spojích izolace potrubí jednovrstvá, tloušťky izolace do 25 mm</t>
  </si>
  <si>
    <t>https://podminky.urs.cz/item/CS_URS_2025_02/713463131</t>
  </si>
  <si>
    <t>28377104</t>
  </si>
  <si>
    <t>pouzdro izolační potrubní z pěnového polyetylenu 22/13mm</t>
  </si>
  <si>
    <t>28377046</t>
  </si>
  <si>
    <t>pouzdro izolační potrubní z pěnového polyetylenu 22/25mm</t>
  </si>
  <si>
    <t>28377112</t>
  </si>
  <si>
    <t>pouzdro izolační potrubní z pěnového polyetylenu 28/13mm</t>
  </si>
  <si>
    <t>28377049</t>
  </si>
  <si>
    <t>pouzdro izolační potrubní z pěnového polyetylenu 28/25mm</t>
  </si>
  <si>
    <t>28377116</t>
  </si>
  <si>
    <t>pouzdro izolační potrubní z pěnového polyetylenu 35/13mm</t>
  </si>
  <si>
    <t>28377056</t>
  </si>
  <si>
    <t>pouzdro izolační potrubní z pěnového polyetylenu 35/25mm</t>
  </si>
  <si>
    <t>998713112</t>
  </si>
  <si>
    <t>Přesun hmot pro izolace tepelné stanovený z hmotnosti přesunovaného materiálu vodorovná dopravní vzdálenost do 50 m s omezením mechanizace v objektech výšky přes 6 m do 12 m</t>
  </si>
  <si>
    <t>https://podminky.urs.cz/item/CS_URS_2025_02/998713112</t>
  </si>
  <si>
    <t>721</t>
  </si>
  <si>
    <t>Zdravotechnika - vnitřní kanalizace</t>
  </si>
  <si>
    <t>721173315</t>
  </si>
  <si>
    <t>Potrubí z trub PVC SN4 dešťové DN 110</t>
  </si>
  <si>
    <t>https://podminky.urs.cz/item/CS_URS_2025_02/721173315</t>
  </si>
  <si>
    <t>721173316</t>
  </si>
  <si>
    <t>Potrubí z trub PVC SN4 dešťové DN 125</t>
  </si>
  <si>
    <t>https://podminky.urs.cz/item/CS_URS_2025_02/721173316</t>
  </si>
  <si>
    <t>721173317</t>
  </si>
  <si>
    <t>Potrubí z trub PVC SN4 dešťové DN 160</t>
  </si>
  <si>
    <t>https://podminky.urs.cz/item/CS_URS_2025_02/721173317</t>
  </si>
  <si>
    <t>721173401</t>
  </si>
  <si>
    <t>Potrubí z trub PVC SN4 svodné (ležaté) DN 110</t>
  </si>
  <si>
    <t>https://podminky.urs.cz/item/CS_URS_2025_02/721173401</t>
  </si>
  <si>
    <t>721173403</t>
  </si>
  <si>
    <t>Potrubí z trub PVC SN4 svodné (ležaté) DN 160</t>
  </si>
  <si>
    <t>https://podminky.urs.cz/item/CS_URS_2025_02/721173403</t>
  </si>
  <si>
    <t>721173404</t>
  </si>
  <si>
    <t>Potrubí z trub PVC SN4 svodné (ležaté) DN 200</t>
  </si>
  <si>
    <t>https://podminky.urs.cz/item/CS_URS_2025_02/721173404</t>
  </si>
  <si>
    <t>721174006</t>
  </si>
  <si>
    <t>Potrubí z trub polypropylenových svodné (ležaté) DN 125</t>
  </si>
  <si>
    <t>https://podminky.urs.cz/item/CS_URS_2025_02/721174006</t>
  </si>
  <si>
    <t>721174024</t>
  </si>
  <si>
    <t>Potrubí z trub polypropylenových odpadní (svislé) DN 75</t>
  </si>
  <si>
    <t>https://podminky.urs.cz/item/CS_URS_2025_02/721174024</t>
  </si>
  <si>
    <t>721174025</t>
  </si>
  <si>
    <t>Potrubí z trub polypropylenových odpadní (svislé) DN 110</t>
  </si>
  <si>
    <t>https://podminky.urs.cz/item/CS_URS_2025_02/721174025</t>
  </si>
  <si>
    <t>721174043</t>
  </si>
  <si>
    <t>Potrubí z trub polypropylenových připojovací DN 50</t>
  </si>
  <si>
    <t>https://podminky.urs.cz/item/CS_URS_2025_02/721174043</t>
  </si>
  <si>
    <t>721174045</t>
  </si>
  <si>
    <t>Potrubí z trub polypropylenových připojovací DN 110</t>
  </si>
  <si>
    <t>https://podminky.urs.cz/item/CS_URS_2025_02/721174045</t>
  </si>
  <si>
    <t>721174055</t>
  </si>
  <si>
    <t>Potrubí z trub polypropylenových dešťové DN 110</t>
  </si>
  <si>
    <t>https://podminky.urs.cz/item/CS_URS_2025_02/721174055</t>
  </si>
  <si>
    <t>28615603</t>
  </si>
  <si>
    <t>čistící tvarovka odpadní pro vysoké teploty HTRE DN 110</t>
  </si>
  <si>
    <t>722174004</t>
  </si>
  <si>
    <t>Potrubí z trubek polypropylenových spojovaných svařováním z jednovrstvého PP-R S3,2 (PN 16) D 32/4,4</t>
  </si>
  <si>
    <t>https://podminky.urs.cz/item/CS_URS_2025_02/722174004</t>
  </si>
  <si>
    <t>Poznámka k položce:_x000D_
Poznámka k položce: odvod kondenzátu</t>
  </si>
  <si>
    <t>721194105</t>
  </si>
  <si>
    <t>Vyměření přípojek na potrubí vyvedení a upevnění odpadních výpustek DN 50</t>
  </si>
  <si>
    <t>https://podminky.urs.cz/item/CS_URS_2025_02/721194105</t>
  </si>
  <si>
    <t>721194109</t>
  </si>
  <si>
    <t>Vyměření přípojek na potrubí vyvedení a upevnění odpadních výpustek DN 110</t>
  </si>
  <si>
    <t>https://podminky.urs.cz/item/CS_URS_2025_02/721194109</t>
  </si>
  <si>
    <t>721211611</t>
  </si>
  <si>
    <t>Podlahové vpusti dvorní vtoky (vpusti) se svislým odtokem a zápachovou klapkou DN 110/160 mříž litina 226x226</t>
  </si>
  <si>
    <t>https://podminky.urs.cz/item/CS_URS_2025_02/721211611</t>
  </si>
  <si>
    <t>721226R01</t>
  </si>
  <si>
    <t>Vodní ZU pro odvod kondenzátu DN40 s připojením DN32 popř. d 12-18 mm, s přídavnou mechanickou uzávěrkou a čistící vložkou, s otáčivým ramenem odtoku</t>
  </si>
  <si>
    <t>721226R02</t>
  </si>
  <si>
    <t>Podomítkový sifon ke klimatizačním jednotkám DN32 - 100x100mm</t>
  </si>
  <si>
    <t>721226R03</t>
  </si>
  <si>
    <t>Vtok (nálevka) DN32 se zápachovou uzávěrkou a kuličkou pro suchý stav</t>
  </si>
  <si>
    <t>721242115</t>
  </si>
  <si>
    <t>Lapače střešních splavenin polypropylenové (PP) s kulovým kloubem na odtoku DN 110</t>
  </si>
  <si>
    <t>https://podminky.urs.cz/item/CS_URS_2025_02/721242115</t>
  </si>
  <si>
    <t>721273153</t>
  </si>
  <si>
    <t>Ventilační hlavice z polypropylenu (PP) DN 110</t>
  </si>
  <si>
    <t>https://podminky.urs.cz/item/CS_URS_2025_02/721273153</t>
  </si>
  <si>
    <t>721274R02</t>
  </si>
  <si>
    <t>Kanalizační přivzdušňovací ventil DN 100 - podomítková verze</t>
  </si>
  <si>
    <t>721290111</t>
  </si>
  <si>
    <t>Zkouška těsnosti kanalizace v objektech vodou do DN 125</t>
  </si>
  <si>
    <t>https://podminky.urs.cz/item/CS_URS_2025_02/721290111</t>
  </si>
  <si>
    <t>721290112</t>
  </si>
  <si>
    <t>Zkouška těsnosti kanalizace v objektech vodou DN 150 nebo DN 200</t>
  </si>
  <si>
    <t>https://podminky.urs.cz/item/CS_URS_2025_02/721290112</t>
  </si>
  <si>
    <t>998721112</t>
  </si>
  <si>
    <t>Přesun hmot pro vnitřní kanalizaci stanovený z hmotnosti přesunovaného materiálu vodorovná dopravní vzdálenost do 50 m s omezením mechanizace v objektech výšky přes 6 do 12 m</t>
  </si>
  <si>
    <t>https://podminky.urs.cz/item/CS_URS_2025_02/998721112</t>
  </si>
  <si>
    <t>722</t>
  </si>
  <si>
    <t>Zdravotechnika - vnitřní vodovod</t>
  </si>
  <si>
    <t>722174002</t>
  </si>
  <si>
    <t>Potrubí z trubek polypropylenových spojovaných svařováním z jednovrstvého PP-R S3,2 (PN 16) D 20/2,8</t>
  </si>
  <si>
    <t>https://podminky.urs.cz/item/CS_URS_2025_02/722174002</t>
  </si>
  <si>
    <t>722174003</t>
  </si>
  <si>
    <t>Potrubí z trubek polypropylenových spojovaných svařováním z jednovrstvého PP-R S3,2 (PN 16) D 25/3,5</t>
  </si>
  <si>
    <t>https://podminky.urs.cz/item/CS_URS_2025_02/722174003</t>
  </si>
  <si>
    <t>722190401</t>
  </si>
  <si>
    <t>Zřízení přípojek na potrubí vyvedení a upevnění výpustek do DN 25</t>
  </si>
  <si>
    <t>https://podminky.urs.cz/item/CS_URS_2025_02/722190401</t>
  </si>
  <si>
    <t>722224115</t>
  </si>
  <si>
    <t>Armatury s jedním závitem kohouty plnicí a vypouštěcí PN 10 G 1/2"</t>
  </si>
  <si>
    <t>https://podminky.urs.cz/item/CS_URS_2025_02/722224115</t>
  </si>
  <si>
    <t>722231073</t>
  </si>
  <si>
    <t>Armatury se dvěma závity ventily zpětné mosazné PN 10 do 110°C G 3/4"</t>
  </si>
  <si>
    <t>https://podminky.urs.cz/item/CS_URS_2025_02/722231073</t>
  </si>
  <si>
    <t>722231074</t>
  </si>
  <si>
    <t>Armatury se dvěma závity ventily zpětné mosazné PN 10 do 110°C G 1"</t>
  </si>
  <si>
    <t>https://podminky.urs.cz/item/CS_URS_2025_02/722231074</t>
  </si>
  <si>
    <t>722231075</t>
  </si>
  <si>
    <t>Armatury se dvěma závity ventily zpětné mosazné PN 10 do 110°C G 5/4"</t>
  </si>
  <si>
    <t>https://podminky.urs.cz/item/CS_URS_2025_02/722231075</t>
  </si>
  <si>
    <t>722231142</t>
  </si>
  <si>
    <t>Armatury se dvěma závity ventily pojistné rohové G 3/4"</t>
  </si>
  <si>
    <t>https://podminky.urs.cz/item/CS_URS_2025_02/722231142</t>
  </si>
  <si>
    <t>722232043</t>
  </si>
  <si>
    <t>Armatury se dvěma závity kulové kohouty PN 42 do 185 °C přímé vnitřní závit G 1/2"</t>
  </si>
  <si>
    <t>https://podminky.urs.cz/item/CS_URS_2025_02/722232043</t>
  </si>
  <si>
    <t>722232044</t>
  </si>
  <si>
    <t>Armatury se dvěma závity kulové kohouty PN 42 do 185 °C přímé vnitřní závit G 3/4"</t>
  </si>
  <si>
    <t>https://podminky.urs.cz/item/CS_URS_2025_02/722232044</t>
  </si>
  <si>
    <t>722232045</t>
  </si>
  <si>
    <t>Armatury se dvěma závity kulové kohouty PN 42 do 185 °C přímé vnitřní závit G 1"</t>
  </si>
  <si>
    <t>https://podminky.urs.cz/item/CS_URS_2025_02/722232045</t>
  </si>
  <si>
    <t>722232046</t>
  </si>
  <si>
    <t>Armatury se dvěma závity kulové kohouty PN 42 do 185 °C přímé vnitřní závit G 5/4"</t>
  </si>
  <si>
    <t>https://podminky.urs.cz/item/CS_URS_2025_02/722232046</t>
  </si>
  <si>
    <t>722232061</t>
  </si>
  <si>
    <t>Armatury se dvěma závity kulové kohouty PN 42 do 185 °C přímé vnitřní závit s vypouštěním G 1/2"</t>
  </si>
  <si>
    <t>https://podminky.urs.cz/item/CS_URS_2025_02/722232061</t>
  </si>
  <si>
    <t>722232062</t>
  </si>
  <si>
    <t>Armatury se dvěma závity kulové kohouty PN 42 do 185 °C přímé vnitřní závit s vypouštěním G 3/4"</t>
  </si>
  <si>
    <t>https://podminky.urs.cz/item/CS_URS_2025_02/722232062</t>
  </si>
  <si>
    <t>722232063</t>
  </si>
  <si>
    <t>Armatury se dvěma závity kulové kohouty PN 42 do 185 °C přímé vnitřní závit s vypouštěním G 1"</t>
  </si>
  <si>
    <t>https://podminky.urs.cz/item/CS_URS_2025_02/722232063</t>
  </si>
  <si>
    <t>722234R01</t>
  </si>
  <si>
    <t>Vyvažovací ventil na cirkulaci G 1/2"</t>
  </si>
  <si>
    <t>722262213</t>
  </si>
  <si>
    <t>Vodoměry pro vodu do 40°C závitové horizontální jednovtokové suchoběžné G 3/4" x 130 mm Qn 2,5</t>
  </si>
  <si>
    <t>https://podminky.urs.cz/item/CS_URS_2025_02/722262213</t>
  </si>
  <si>
    <t>734220101</t>
  </si>
  <si>
    <t>Ventily regulační závitové vyvažovací přímé bez vypouštění PN 20 do 100°C G 3/4</t>
  </si>
  <si>
    <t>https://podminky.urs.cz/item/CS_URS_2025_02/734220101</t>
  </si>
  <si>
    <t>734295R12</t>
  </si>
  <si>
    <t>Centrální směšovací ventil třícestný G 1" s ručním ovládáním</t>
  </si>
  <si>
    <t>734295R22</t>
  </si>
  <si>
    <t>Třícestný přepínací ventil G 1" se servomotorem</t>
  </si>
  <si>
    <t>734411127</t>
  </si>
  <si>
    <t>Teploměry technické s pevným stonkem a jímkou zadní připojení (axiální) průměr 100 mm délka stonku 100 mm</t>
  </si>
  <si>
    <t>https://podminky.urs.cz/item/CS_URS_2025_02/734411127</t>
  </si>
  <si>
    <t>734421112</t>
  </si>
  <si>
    <t>Tlakoměry s pevným stonkem a zpětnou klapkou zadní připojení (axiální) tlaku 0-16 bar průměru 63 mm</t>
  </si>
  <si>
    <t>https://podminky.urs.cz/item/CS_URS_2025_02/734421112</t>
  </si>
  <si>
    <t>734424101</t>
  </si>
  <si>
    <t>Tlakoměry kondenzační smyčky k přivaření, PN 250 do 300°C zahnuté</t>
  </si>
  <si>
    <t>https://podminky.urs.cz/item/CS_URS_2025_02/734424101</t>
  </si>
  <si>
    <t>722290234</t>
  </si>
  <si>
    <t>Zkoušky, proplach a desinfekce vodovodního potrubí proplach a desinfekce vodovodního potrubí do DN 80</t>
  </si>
  <si>
    <t>https://podminky.urs.cz/item/CS_URS_2025_02/722290234</t>
  </si>
  <si>
    <t>722290246</t>
  </si>
  <si>
    <t>Zkoušky, proplach a desinfekce vodovodního potrubí zkoušky těsnosti vodovodního potrubí plastového do DN 40</t>
  </si>
  <si>
    <t>https://podminky.urs.cz/item/CS_URS_2025_02/722290246</t>
  </si>
  <si>
    <t>998722112</t>
  </si>
  <si>
    <t>Přesun hmot pro vnitřní vodovod stanovený z hmotnosti přesunovaného materiálu vodorovná dopravní vzdálenost do 50 m s omezením mechanizace v objektech výšky přes 6 do 12 m</t>
  </si>
  <si>
    <t>https://podminky.urs.cz/item/CS_URS_2025_02/998722112</t>
  </si>
  <si>
    <t>724</t>
  </si>
  <si>
    <t>Zdravotechnika - strojní vybavení</t>
  </si>
  <si>
    <t>724233013</t>
  </si>
  <si>
    <t>Nádoby expanzní tlakové pro rozvody pitné vody s membránou bez pojistného ventilu se závitovým připojením průtočné PN 10 o objemu 18 l</t>
  </si>
  <si>
    <t>https://podminky.urs.cz/item/CS_URS_2025_02/724233013</t>
  </si>
  <si>
    <t>724R00001</t>
  </si>
  <si>
    <t>Zařízení pro využívání dešťové vody</t>
  </si>
  <si>
    <t>724R00002</t>
  </si>
  <si>
    <t>Průmyslový filtr 1“ z nerez oceli AISI 304. Vstup i výstup filtru opatřen manometry. Dvouvrstvá vložka je tvořena podpěrnou nerez klecí a polyesterovým (25 μm - 810 μm) nebo nerez sítem (55 μm - 2000 μm).</t>
  </si>
  <si>
    <t>724R00003</t>
  </si>
  <si>
    <t>Rukávový filtr (oddělovací filtr) s pláštěm z nerezové oceli AISI 316 pro filtraci vody s nízkým obsahem nerozpuštěných látek. Připojení 2“ s průtokem 38 m3/hod, avšak bude redukované na 1“ se snížením průtokem. Bude použit filtrační rukáv 50 μm pro průtok až 51 m3/hod.</t>
  </si>
  <si>
    <t>724R00004</t>
  </si>
  <si>
    <t>Nízkotlaká UV výbojka 254 nm, průtok 3,2 m3/hod. Nerez nádoba třída 304L, měření počtu provozních hodin, indikace provozního stavu, spínač + ochranná pojistka, garantovaná životnost lampy 13 000 hodin v závislosti na provozu, hodnota dávky garantována pro konec životnosti lampy a světelnou propustnost 98 %.</t>
  </si>
  <si>
    <t>724R00005</t>
  </si>
  <si>
    <t>Hybrid tank, vnitřní zásobní nádrž vybavenou plováky a zásuvkou pro napájení čerpadla ve venkovní nádrži.</t>
  </si>
  <si>
    <t>724R00101</t>
  </si>
  <si>
    <t>Automatická dopňovací armatura pro systém UT s oddělovačem systému BA</t>
  </si>
  <si>
    <t>732421R12</t>
  </si>
  <si>
    <t>Čerpadla teplovodní mokroběžná závitová cirkulační pro TUV (elektronicky řízená) DN20, maximální dopravní výška 8 m, průtok 4,2 m3/h, příkon 75 W</t>
  </si>
  <si>
    <t>998724112</t>
  </si>
  <si>
    <t>Přesun hmot pro strojní vybavení stanovený z hmotnosti přesunovaného materiálu vodorovná dopravní vzdálenost do 50 m s omezením mechanizace v objektech výšky přes 6 do 12 m</t>
  </si>
  <si>
    <t>https://podminky.urs.cz/item/CS_URS_2025_02/998724112</t>
  </si>
  <si>
    <t>725</t>
  </si>
  <si>
    <t>Zdravotechnika - zařizovací předměty</t>
  </si>
  <si>
    <t>725112022</t>
  </si>
  <si>
    <t>Zařízení záchodů klozety keramické závěsné na nosné stěny s hlubokým splachováním odpad vodorovný</t>
  </si>
  <si>
    <t>https://podminky.urs.cz/item/CS_URS_2025_02/725112022</t>
  </si>
  <si>
    <t>725112023</t>
  </si>
  <si>
    <t>Zařízení záchodů klozety keramické závěsné na nosné stěny s hlubokým splachováním pro handicapované odpad vodorovný</t>
  </si>
  <si>
    <t>https://podminky.urs.cz/item/CS_URS_2025_02/725112023</t>
  </si>
  <si>
    <t>725121525</t>
  </si>
  <si>
    <t>Pisoárové záchodky keramické automatické s radarovým senzorem</t>
  </si>
  <si>
    <t>https://podminky.urs.cz/item/CS_URS_2025_02/725121525</t>
  </si>
  <si>
    <t>725211603</t>
  </si>
  <si>
    <t>Umyvadla keramická bílá bez výtokových armatur připevněná na stěnu šrouby bez sloupu nebo krytu na sifon, šířka umyvadla 600 mm</t>
  </si>
  <si>
    <t>https://podminky.urs.cz/item/CS_URS_2025_02/725211603</t>
  </si>
  <si>
    <t>725211651</t>
  </si>
  <si>
    <t>Umyvadla keramická bílá bez výtokových armatur do desky polozápustná, šířky umyvadla 560 mm</t>
  </si>
  <si>
    <t>https://podminky.urs.cz/item/CS_URS_2025_02/725211651</t>
  </si>
  <si>
    <t>725211681</t>
  </si>
  <si>
    <t>Umyvadla keramická bílá bez výtokových armatur připevněná na stěnu šrouby zdravotní, šířka umyvadla 640 mm</t>
  </si>
  <si>
    <t>https://podminky.urs.cz/item/CS_URS_2025_02/725211681</t>
  </si>
  <si>
    <t>725231203</t>
  </si>
  <si>
    <t>Bidety bez výtokových armatur se zápachovou uzávěrkou keramické závěsné</t>
  </si>
  <si>
    <t>https://podminky.urs.cz/item/CS_URS_2025_02/725231203</t>
  </si>
  <si>
    <t>725241112</t>
  </si>
  <si>
    <t>Sprchové vaničky akrylátové čtvercové 900x900 mm</t>
  </si>
  <si>
    <t>https://podminky.urs.cz/item/CS_URS_2025_02/725241112</t>
  </si>
  <si>
    <t>725244523</t>
  </si>
  <si>
    <t>Sprchové dveře a zástěny zástěny sprchové rohové čtvercové/obdélníkové rámové se skleněnou výplní tl. 4 a 5 mm dveře posuvné dvoudílné, vstup z rohu, na vaničku 900x900 mm</t>
  </si>
  <si>
    <t>https://podminky.urs.cz/item/CS_URS_2025_02/725244523</t>
  </si>
  <si>
    <t>725311R01</t>
  </si>
  <si>
    <t>Dřezy bez výtokových armatur jednoduché nerezové s odkapávací plochou</t>
  </si>
  <si>
    <t>725331111</t>
  </si>
  <si>
    <t>Výlevky bez výtokových armatur a splachovací nádrže keramické se sklopnou plastovou mřížkou stojící, výšky 460 mm</t>
  </si>
  <si>
    <t>https://podminky.urs.cz/item/CS_URS_2025_02/725331111</t>
  </si>
  <si>
    <t>725821325</t>
  </si>
  <si>
    <t>Baterie dřezové stojánkové pákové s otáčivým ústím a délkou ramínka 220 mm</t>
  </si>
  <si>
    <t>https://podminky.urs.cz/item/CS_URS_2025_02/725821325</t>
  </si>
  <si>
    <t>725821R01</t>
  </si>
  <si>
    <t>Baterie dřezové nástěnné pákové s otáčivým kulatým ústím a délkou ramínka 210 mm, pro výlevku</t>
  </si>
  <si>
    <t>725822613</t>
  </si>
  <si>
    <t>Baterie umyvadlové stojánkové pákové s výpustí</t>
  </si>
  <si>
    <t>https://podminky.urs.cz/item/CS_URS_2025_02/725822613</t>
  </si>
  <si>
    <t>725822R01</t>
  </si>
  <si>
    <t>Baterie umyvadlové stojánkové pákové s výpustí, invalidní, s prodlouženým raménkem</t>
  </si>
  <si>
    <t>725823112</t>
  </si>
  <si>
    <t>Baterie bidetové stojánkové pákové s výpustí</t>
  </si>
  <si>
    <t>https://podminky.urs.cz/item/CS_URS_2025_02/725823112</t>
  </si>
  <si>
    <t>725841333</t>
  </si>
  <si>
    <t>Baterie sprchové podomítkové (zápustné) s přepínačem a pevnou sprchou</t>
  </si>
  <si>
    <t>https://podminky.urs.cz/item/CS_URS_2025_02/725841333</t>
  </si>
  <si>
    <t>725861102</t>
  </si>
  <si>
    <t>Zápachové uzávěrky zařizovacích předmětů pro umyvadla DN 40</t>
  </si>
  <si>
    <t>https://podminky.urs.cz/item/CS_URS_2025_02/725861102</t>
  </si>
  <si>
    <t>725862103</t>
  </si>
  <si>
    <t>Zápachové uzávěrky zařizovacích předmětů pro dřezy DN 40/50</t>
  </si>
  <si>
    <t>https://podminky.urs.cz/item/CS_URS_2025_02/725862103</t>
  </si>
  <si>
    <t>725865312</t>
  </si>
  <si>
    <t>Zápachové uzávěrky zařizovacích předmětů pro vany sprchových koutů s kulovým kloubem na odtoku DN 40/50 a odpadním ventilem</t>
  </si>
  <si>
    <t>https://podminky.urs.cz/item/CS_URS_2025_02/725865312</t>
  </si>
  <si>
    <t>725980122</t>
  </si>
  <si>
    <t>Dvířka 15/20</t>
  </si>
  <si>
    <t>https://podminky.urs.cz/item/CS_URS_2025_02/725980122</t>
  </si>
  <si>
    <t>725980R22</t>
  </si>
  <si>
    <t>Mřížka 15/20</t>
  </si>
  <si>
    <t>998725112</t>
  </si>
  <si>
    <t>Přesun hmot pro zařizovací předměty stanovený z hmotnosti přesunovaného materiálu vodorovná dopravní vzdálenost do 50 m s omezením mechanizace v objektech výšky přes 6 do 12 m</t>
  </si>
  <si>
    <t>https://podminky.urs.cz/item/CS_URS_2025_02/998725112</t>
  </si>
  <si>
    <t>726</t>
  </si>
  <si>
    <t>Zdravotechnika - předstěnové instalace</t>
  </si>
  <si>
    <t>726111031</t>
  </si>
  <si>
    <t>Předstěnové instalační systémy pro zazdění do masivních zděných konstrukcí pro závěsné klozety ovládání zepředu, stavební výška 1080 mm</t>
  </si>
  <si>
    <t>https://podminky.urs.cz/item/CS_URS_2025_02/726111031</t>
  </si>
  <si>
    <t>726111R31</t>
  </si>
  <si>
    <t>Předstěnové instalační systémy pro zazdění do masivních zděných konstrukcí pro závěsné klozety ovládání zepředu, stavební výška 1080 mm, s oddáleným splachováním</t>
  </si>
  <si>
    <t>726131011</t>
  </si>
  <si>
    <t>Předstěnové instalační systémy do lehkých stěn s kovovou konstrukcí pro bidety stavební výška 1120 mm</t>
  </si>
  <si>
    <t>https://podminky.urs.cz/item/CS_URS_2025_02/726131011</t>
  </si>
  <si>
    <t>998726122</t>
  </si>
  <si>
    <t>Přesun hmot pro instalační prefabrikáty stanovený z hmotnosti přesunovaného materiálu vodorovná dopravní vzdálenost do 50 m s omezením mechanizace v objektech výšky přes 6 m do 12 m</t>
  </si>
  <si>
    <t>https://podminky.urs.cz/item/CS_URS_2025_02/998726122</t>
  </si>
  <si>
    <t>HZS</t>
  </si>
  <si>
    <t>Hodinové zúčtovací sazby</t>
  </si>
  <si>
    <t>HZS2491</t>
  </si>
  <si>
    <t>Hodinové zúčtovací sazby profesí PSV zednické výpomoci a pomocné práce PSV dělník zednických výpomocí</t>
  </si>
  <si>
    <t>hod</t>
  </si>
  <si>
    <t>262144</t>
  </si>
  <si>
    <t>https://podminky.urs.cz/item/CS_URS_2025_02/HZS2491</t>
  </si>
  <si>
    <t>D.1.4.2 - Vzduchotechnika a chlazení</t>
  </si>
  <si>
    <t>1 -  Nucené větrání s rekuperací tepla pro střední školu</t>
  </si>
  <si>
    <t>2 - Větrání výtahové šachty</t>
  </si>
  <si>
    <t>3 - OSTATNÍ POLOŽKY</t>
  </si>
  <si>
    <t xml:space="preserve"> Nucené větrání s rekuperací tepla pro střední školu</t>
  </si>
  <si>
    <t>Pol155</t>
  </si>
  <si>
    <t>Rekuperační jednotka s protiproudým výměníkem s účinností 92%, , v parapetním provedení (rozměr 2500x885x1800mm), EC motory, filtr na odtahu ePM10 50% (M5), filtr na přívodu eMP10 50% (M5), hlavní napájení 3x400V/50Hz, 3x16A, příkon 2,75kW, Vp=4200m3/h, VO=4200m3/h,teplovodní výměník výkon 2,7 kW (spád 50/40°C), vodní chladič 16,9 kW (spád 7/15°C), včetně MaR</t>
  </si>
  <si>
    <t>-1379753202</t>
  </si>
  <si>
    <t>751611116</t>
  </si>
  <si>
    <t>Montáž centrální vzduchotechnické jednotky s rekuperací tepla stojaté s výměnou vzduchu přes 1000 do 5000 m3/h</t>
  </si>
  <si>
    <t>https://podminky.urs.cz/item/CS_URS_2025_01/751611116</t>
  </si>
  <si>
    <t>751510015</t>
  </si>
  <si>
    <t>Vzduchotechnické potrubí z pozinkovaného plechu čtyřhranné s přírubou průřezu přes 0,28 do 0,50 m2 včetně tvarovek a montáže</t>
  </si>
  <si>
    <t>https://podminky.urs.cz/item/CS_URS_2025_01/751510015</t>
  </si>
  <si>
    <t>včetně tvarovek a montáže</t>
  </si>
  <si>
    <t>751510014</t>
  </si>
  <si>
    <t>Vzduchotechnické potrubí z pozinkovaného plechu čtyřhranné s přírubou průřezu přes 0,13 do 0,28 m2 včetně tvarovek a montáže</t>
  </si>
  <si>
    <t>https://podminky.urs.cz/item/CS_URS_2025_01/751510014</t>
  </si>
  <si>
    <t>751510013</t>
  </si>
  <si>
    <t>Vzduchotechnické potrubí z pozinkovaného plechu čtyřhranné s přírubou průřezu přes 0,07 do 0,13 m2 včetně tvarovek a montáže</t>
  </si>
  <si>
    <t>https://podminky.urs.cz/item/CS_URS_2025_01/751510013</t>
  </si>
  <si>
    <t>42981103</t>
  </si>
  <si>
    <t>trouba spirálně vinutá Pz D 250mm, l=3000mm</t>
  </si>
  <si>
    <t>-1320065164</t>
  </si>
  <si>
    <t>751511183</t>
  </si>
  <si>
    <t>Montáž potrubí plechového skupiny I kruhového bez příruby tloušťky plechu 0,6 mm D přes 200 do 300 mm</t>
  </si>
  <si>
    <t>https://podminky.urs.cz/item/CS_URS_2025_01/751511183</t>
  </si>
  <si>
    <t>42981015</t>
  </si>
  <si>
    <t>trouba spirálně vinutá Pz D 200mm, l=3000mm</t>
  </si>
  <si>
    <t>-1257117059</t>
  </si>
  <si>
    <t>42981099</t>
  </si>
  <si>
    <t>trouba spirálně vinutá Pz D 160mm, l=3000mm</t>
  </si>
  <si>
    <t>-1988216709</t>
  </si>
  <si>
    <t>751511182</t>
  </si>
  <si>
    <t>Montáž potrubí plechového skupiny I kruhového bez příruby tloušťky plechu 0,6 mm D přes 100 do 200 mm</t>
  </si>
  <si>
    <t>https://podminky.urs.cz/item/CS_URS_2025_01/751511182</t>
  </si>
  <si>
    <t>42981097</t>
  </si>
  <si>
    <t>trouba spirálně vinutá Pz D 125mm, l=3000mm</t>
  </si>
  <si>
    <t>2105125871</t>
  </si>
  <si>
    <t>42981732</t>
  </si>
  <si>
    <t>hadice ohebná z Al s tepelnou a hlukovou izolací 25mm, délka 10m D 160mm</t>
  </si>
  <si>
    <t>-461170969</t>
  </si>
  <si>
    <t>751537147</t>
  </si>
  <si>
    <t>Montáž potrubí kruhového ohebného tepelně a zvukově izolovaného Al hadice D přes 150 do 200 mm</t>
  </si>
  <si>
    <t>https://podminky.urs.cz/item/CS_URS_2025_01/751537147</t>
  </si>
  <si>
    <t>42981730</t>
  </si>
  <si>
    <t>hadice ohebná z Al s tepelnou a hlukovou izolací 25mm, délka 10m D 127mm</t>
  </si>
  <si>
    <t>1242016093</t>
  </si>
  <si>
    <t>751537146</t>
  </si>
  <si>
    <t>Montáž potrubí kruhového ohebného tepelně a zvukově izolovaného Al hadice D přes 100 do 150 mm</t>
  </si>
  <si>
    <t>https://podminky.urs.cz/item/CS_URS_2025_01/751537146</t>
  </si>
  <si>
    <t>42972226</t>
  </si>
  <si>
    <t>dýza s dlouhým dosahem bílá D 125mm</t>
  </si>
  <si>
    <t>-1929159349</t>
  </si>
  <si>
    <t>751322212</t>
  </si>
  <si>
    <t>Montáž dýzy kruhové D přes 100 do 200 mm</t>
  </si>
  <si>
    <t>https://podminky.urs.cz/item/CS_URS_2025_01/751322212</t>
  </si>
  <si>
    <t>42972207</t>
  </si>
  <si>
    <t>ventil talířový pro přívod/odvod vzduchu kovový D 125mm</t>
  </si>
  <si>
    <t>1049978727</t>
  </si>
  <si>
    <t>751322012</t>
  </si>
  <si>
    <t>Montáž talířového ventilu D přes 100 do 200 mm</t>
  </si>
  <si>
    <t>https://podminky.urs.cz/item/CS_URS_2025_01/751322012</t>
  </si>
  <si>
    <t>42972209</t>
  </si>
  <si>
    <t>ventil talířový pro přívod/odvod vzduchu kovový D 160mm</t>
  </si>
  <si>
    <t>1469665300</t>
  </si>
  <si>
    <t>Pol156</t>
  </si>
  <si>
    <t>Pozinkovaná mřížka do kruhového potrubí, rozměr 225x75 mm, včetně upínacího rámečku a regulační klapky</t>
  </si>
  <si>
    <t>-1288152410</t>
  </si>
  <si>
    <t>Pol157</t>
  </si>
  <si>
    <t>Pozinkovaná mřížka do kruhového potrubí, rozměr 525x75 mm, včetně upínacího rámečku a regulační klapky</t>
  </si>
  <si>
    <t>306905375</t>
  </si>
  <si>
    <t>Pol158</t>
  </si>
  <si>
    <t>Pozinkovaná mřížka do kruhového potrubí, rozměr 625x75 mm, včetně upínacího rámečku a regulační klapky</t>
  </si>
  <si>
    <t>-1684038690</t>
  </si>
  <si>
    <t>751398013</t>
  </si>
  <si>
    <t>Montáž větrací mřížky na kruhové potrubí D přes 200 do 300 mm</t>
  </si>
  <si>
    <t>https://podminky.urs.cz/item/CS_URS_2025_01/751398013</t>
  </si>
  <si>
    <t>42972219</t>
  </si>
  <si>
    <t>anemostat vířivý pro přívod/odvod vzduchu čtvercový ocelový bílý 600x600mm 24 lamel</t>
  </si>
  <si>
    <t>1043262855</t>
  </si>
  <si>
    <t>42972857</t>
  </si>
  <si>
    <t>plenum box pro anemostat přívodní s regulační klapkou a perf.plechem Pz D 160mm</t>
  </si>
  <si>
    <t>1682738748</t>
  </si>
  <si>
    <t>751322134</t>
  </si>
  <si>
    <t>Montáž anemostatu čtvercového vířivého se skříní přes 0,350 do 0,500 m2</t>
  </si>
  <si>
    <t>https://podminky.urs.cz/item/CS_URS_2025_01/751322134</t>
  </si>
  <si>
    <t>42971009</t>
  </si>
  <si>
    <t>klapka kruhová regulační Pz D 250mm</t>
  </si>
  <si>
    <t>1186389113</t>
  </si>
  <si>
    <t>751514663</t>
  </si>
  <si>
    <t>Montáž škrtící klapky nebo zpětné klapky do plechového potrubí kruhové s přírubou D přes 200 do 300 mm</t>
  </si>
  <si>
    <t>https://podminky.urs.cz/item/CS_URS_2025_01/751514663</t>
  </si>
  <si>
    <t>42971007</t>
  </si>
  <si>
    <t>klapka kruhová regulační Pz D 200mm</t>
  </si>
  <si>
    <t>-804866978</t>
  </si>
  <si>
    <t>751514662</t>
  </si>
  <si>
    <t>Montáž škrtící klapky nebo zpětné klapky do plechového potrubí kruhové s přírubou D přes 100 do 200 mm</t>
  </si>
  <si>
    <t>https://podminky.urs.cz/item/CS_URS_2025_01/751514662</t>
  </si>
  <si>
    <t>42971005</t>
  </si>
  <si>
    <t>klapka kruhová regulační Pz D 160mm</t>
  </si>
  <si>
    <t>1097213905</t>
  </si>
  <si>
    <t>42971003</t>
  </si>
  <si>
    <t>klapka kruhová regulační Pz D 125mm</t>
  </si>
  <si>
    <t>1305400997</t>
  </si>
  <si>
    <t>Pol159</t>
  </si>
  <si>
    <t>tlumič hluku čtyřhranný Pz 250x1000x1000mm</t>
  </si>
  <si>
    <t>1458121910</t>
  </si>
  <si>
    <t>751344122</t>
  </si>
  <si>
    <t>Montáž tlumičů hluku pro čtyřhranné potrubí, průřezu přes 0,150 do 0,300 m2</t>
  </si>
  <si>
    <t>https://podminky.urs.cz/item/CS_URS_2025_01/751344122</t>
  </si>
  <si>
    <t>Pol160</t>
  </si>
  <si>
    <t>tlumič hluku čtyřhranný Pz 250x800x1000mm</t>
  </si>
  <si>
    <t>2016651775</t>
  </si>
  <si>
    <t>Pol161</t>
  </si>
  <si>
    <t>klapka čtyřhranná protipožární uzavírací, tepelná pojistka 72°C, pružina, proudění do 10m/s, Pz 250x1000mm, servopohon</t>
  </si>
  <si>
    <t>-805966336</t>
  </si>
  <si>
    <t>751581316</t>
  </si>
  <si>
    <t>Protipožární prostup stěnou čtyřhranného potrubí průřezu přes 0,28 do 0,50 m2</t>
  </si>
  <si>
    <t>https://podminky.urs.cz/item/CS_URS_2025_01/751581316</t>
  </si>
  <si>
    <t>Pol162</t>
  </si>
  <si>
    <t>klapka čtyřhranná protipožární uzavírací, tepelná pojistka 72°C, pružina, proudění do 10m/s, Pz 250x800mm, servopohon</t>
  </si>
  <si>
    <t>2104825601</t>
  </si>
  <si>
    <t>Pol163</t>
  </si>
  <si>
    <t>Požární klapka kruhová průměr 250 mm s koncovým spínačem a servopohonem</t>
  </si>
  <si>
    <t>751581357</t>
  </si>
  <si>
    <t>Protipožární prostup stropem kruhového potrubí D přes 200 do 300 mm</t>
  </si>
  <si>
    <t>https://podminky.urs.cz/item/CS_URS_2025_01/751581357</t>
  </si>
  <si>
    <t>Pol164</t>
  </si>
  <si>
    <t>Požární klapka kruhová průměr 200 mm s koncovým spínačem a servopohonem</t>
  </si>
  <si>
    <t>Pol165</t>
  </si>
  <si>
    <t>Požární klapka kruhová průměr 160 mm s koncovým spínačem a servopohonem</t>
  </si>
  <si>
    <t>Pol166</t>
  </si>
  <si>
    <t>Požární klapka kruhová průměr 125 mm s koncovým spínačem a servopohonem</t>
  </si>
  <si>
    <t>751581356</t>
  </si>
  <si>
    <t>Protipožární prostup stropem kruhového potrubí D přes 100 do 200 mm</t>
  </si>
  <si>
    <t>https://podminky.urs.cz/item/CS_URS_2025_01/751581356</t>
  </si>
  <si>
    <t>Pol167</t>
  </si>
  <si>
    <t>Požární větrací mřížka rozměr 300x300 mm, Mřížka s aktivačním mechanismem ZV + indikace otevřené a uzavřené polohy s mikrospínači 230V</t>
  </si>
  <si>
    <t>751581357.1</t>
  </si>
  <si>
    <t>Protipožární prostup stěnou čtyřhranného potrubí průřezu přes 0,07 do 0,13 m2</t>
  </si>
  <si>
    <t>https://podminky.urs.cz/item/CS_URS_2025_01/751581357.1</t>
  </si>
  <si>
    <t>Pol168</t>
  </si>
  <si>
    <t>Žaluzie protidešťová s pevnými lamelami, pozink, rozměr 1250x630 mm, včetně upevňovacího rámečku a síta protihmyzu</t>
  </si>
  <si>
    <t>ks</t>
  </si>
  <si>
    <t>1016999051</t>
  </si>
  <si>
    <t>751581314</t>
  </si>
  <si>
    <t>Montáž protidešťové žaluzie nebo žaluziové klapky na čtyřhranné potrubí přes 0,750 m2</t>
  </si>
  <si>
    <t>https://podminky.urs.cz/item/CS_URS_2025_01/751581314</t>
  </si>
  <si>
    <t>Pol169</t>
  </si>
  <si>
    <t>Regulátor variabilního průtoku vzduchu průměr 250mm, s vnější izolací, ovládání Modbus</t>
  </si>
  <si>
    <t>-1276302443</t>
  </si>
  <si>
    <t>42952025r</t>
  </si>
  <si>
    <t>fan-coil kazetový kompaktní dvoutrubní čtyřcestný výkon chlazení do 4,5kW, tříotáčkový s oddělovacím reléovým modulem pro možnost paralelního ovládání</t>
  </si>
  <si>
    <t>458194121</t>
  </si>
  <si>
    <t>751731112</t>
  </si>
  <si>
    <t>Montáž fan-coilu kazetového dvoutrubního čtyřcestného</t>
  </si>
  <si>
    <t>https://podminky.urs.cz/item/CS_URS_2025_01/751731112</t>
  </si>
  <si>
    <t>Pol170</t>
  </si>
  <si>
    <t>Tepelná izolace z minerální vlny tl. 50 mm s AL fólií</t>
  </si>
  <si>
    <t>-1720971769</t>
  </si>
  <si>
    <t>Pol171</t>
  </si>
  <si>
    <t>Montáž tepelné izolace na čtyřhranné potrubí</t>
  </si>
  <si>
    <t>Pol172</t>
  </si>
  <si>
    <t>Montážní, spojovací a těsnící materiál</t>
  </si>
  <si>
    <t>kpl</t>
  </si>
  <si>
    <t>Větrání výtahové šachty</t>
  </si>
  <si>
    <t>42981932</t>
  </si>
  <si>
    <t>hlavice rotační ventilační radiální Al připojení D 250mm</t>
  </si>
  <si>
    <t>1511241585</t>
  </si>
  <si>
    <t>751514763</t>
  </si>
  <si>
    <t>Montáž protidešťové stříšky nebo výfukové hlavice do plechového potrubí kruhové s přírubou D přes 200 do 300 mm</t>
  </si>
  <si>
    <t>https://podminky.urs.cz/item/CS_URS_2025_01/751514763</t>
  </si>
  <si>
    <t>-903201448</t>
  </si>
  <si>
    <t>42972568</t>
  </si>
  <si>
    <t>mřížka větrací plastová na kruhové potrubí D 250mm</t>
  </si>
  <si>
    <t>-691080506</t>
  </si>
  <si>
    <t>OSTATNÍ POLOŽKY</t>
  </si>
  <si>
    <t>751791301</t>
  </si>
  <si>
    <t>Tlaková zkouška těsnosti potrubí. Kruhového potrubí by mělo být testováno 10% rozvodů, pro čtyřhranné potrubí alespoň 20 %</t>
  </si>
  <si>
    <t>https://podminky.urs.cz/item/CS_URS_2025_01/751791301</t>
  </si>
  <si>
    <t>Kruhového potrubí by mělo být testováno 10% rozvodů, pro čtyřhranné potrubí alespoň 20 %</t>
  </si>
  <si>
    <t>Pol173</t>
  </si>
  <si>
    <t>Zaregulování, vyzkoušení, předání řízení</t>
  </si>
  <si>
    <t>Pol180</t>
  </si>
  <si>
    <t>Stavební přípomoce (bourání a zapravení prostupů)</t>
  </si>
  <si>
    <t>Pol181</t>
  </si>
  <si>
    <t>Dokumentace konečného provedení, návody, atesty, prohlášení o shodě, provozní knihy, zaškolení obsluhy</t>
  </si>
  <si>
    <t>D.1.4.3 - Vytápění</t>
  </si>
  <si>
    <t>D1 - Zařízení  - zdroj tepla - kotelna</t>
  </si>
  <si>
    <t>D2 - STROPNÍ FANCOILY A VZT</t>
  </si>
  <si>
    <t>D3 - DISTRIBUCE TOPNÉ VODY A OTOPNÁ TĚLESA</t>
  </si>
  <si>
    <t xml:space="preserve">    D4 - POTRUBÍ</t>
  </si>
  <si>
    <t xml:space="preserve">    D5 - OTOPNÁ TĚLESA</t>
  </si>
  <si>
    <t>D6 - OSTATNÍ</t>
  </si>
  <si>
    <t>D1</t>
  </si>
  <si>
    <t>Zařízení  - zdroj tepla - kotelna</t>
  </si>
  <si>
    <t>Pol60</t>
  </si>
  <si>
    <t>Tepelné čerpadlo země/voda s rozsahem výkonu 5-22kW, s externím zásobníkem teplé vody</t>
  </si>
  <si>
    <t>Pol61</t>
  </si>
  <si>
    <t>Elektrokotel 24 kW s monulovatelným výkonem (0-10V)</t>
  </si>
  <si>
    <t>Pol62</t>
  </si>
  <si>
    <t>Vyrovnávač tlaků HVDT - 5/4" - 7 m3</t>
  </si>
  <si>
    <t>Pol63</t>
  </si>
  <si>
    <t>Propojení s primárním okruhem - zemní vrty</t>
  </si>
  <si>
    <t>kpl.</t>
  </si>
  <si>
    <t>Pol64</t>
  </si>
  <si>
    <t>Prokabelování tepelného čerpadlo a RS</t>
  </si>
  <si>
    <t>Pol65</t>
  </si>
  <si>
    <t>Easynet ovládání přes internet</t>
  </si>
  <si>
    <t>Pol66</t>
  </si>
  <si>
    <t>Plnící sestava primáru 1 1/4´´</t>
  </si>
  <si>
    <t>Pol67</t>
  </si>
  <si>
    <t>Externí karta MODBUS</t>
  </si>
  <si>
    <t>Pol68</t>
  </si>
  <si>
    <t>Expanzní nádoba 50 l - 6 bar</t>
  </si>
  <si>
    <t>Pol69</t>
  </si>
  <si>
    <t>Uzavírací ventil pro expanzní nádrže s vypouštěním 1/2´´</t>
  </si>
  <si>
    <t>Pol70</t>
  </si>
  <si>
    <t>Akumulační nádrž 500l, vhodná pro topení/chlazení</t>
  </si>
  <si>
    <t>Pol71</t>
  </si>
  <si>
    <t>Zásobník teplé vody 400l, se zvětšenou plochou výměníku, příruba pro topnou jednotku</t>
  </si>
  <si>
    <t>Pol72</t>
  </si>
  <si>
    <t>Elektrická topná jednotka - 6kW</t>
  </si>
  <si>
    <t>Pol73</t>
  </si>
  <si>
    <t>Čerpadlo teplovodní mokroběžné závitové oběhové DN 25 výtlak do 4,0 m průtok 2,2 m3/h PN 10 pro vytápění</t>
  </si>
  <si>
    <t>Pol74</t>
  </si>
  <si>
    <t>Čerpadlo teplovodní mokroběžné závitové oběhové DN 25 výtlak do 6,0 m průtok 2,8 m3/h PN 10 pro vytápění</t>
  </si>
  <si>
    <t>Pol75</t>
  </si>
  <si>
    <t>Čerpadlo teplovodní mokroběžné závitové oběhové DN 25 výtlak do 6,0 m průtok 4,5 m3/h PN 10 pro vytápění</t>
  </si>
  <si>
    <t>Pol76</t>
  </si>
  <si>
    <t>Magnetický filtr DN50 - 2´´</t>
  </si>
  <si>
    <t>Pol77</t>
  </si>
  <si>
    <t>Třícestný přepínací ventil DN40 - 6/4´´ se servopohonem - 230V</t>
  </si>
  <si>
    <t>Pol78</t>
  </si>
  <si>
    <t>Třícestný směšovací ventil DN40 - 6/4´´ se servopohonem - 230V</t>
  </si>
  <si>
    <t>Pol79</t>
  </si>
  <si>
    <t>Třícestný směšovací ventil DN25 - 1´´ se servopohonem - 230V</t>
  </si>
  <si>
    <t>Pol80</t>
  </si>
  <si>
    <t>Třícestný směšovací ventil DN15 - 1´´ se servopohonem - 230V</t>
  </si>
  <si>
    <t>Pol81</t>
  </si>
  <si>
    <t>Kulový kohout DN 50 s 2x vnitřní závit, třídy min. PN6</t>
  </si>
  <si>
    <t>Pol82</t>
  </si>
  <si>
    <t>Kulový kohout DN 40 s 2x vnitřní závit, třídy min. PN6</t>
  </si>
  <si>
    <t>Pol83</t>
  </si>
  <si>
    <t>Kulový kohout DN 32 s 2x vnitřní závit, třídy min. PN6</t>
  </si>
  <si>
    <t>Pol84</t>
  </si>
  <si>
    <t>Kulový kohout DN 15 s 2x vnitřní závit, třídy min. PN6</t>
  </si>
  <si>
    <t>Pol85</t>
  </si>
  <si>
    <t>Automatický odvzdušňovací ventil</t>
  </si>
  <si>
    <t>Pol86</t>
  </si>
  <si>
    <t>Bezpečnostní pojistná skupina 1´´ s manometrem (0-4) bar, odvzdušnění + poj. ventil 3 bar.</t>
  </si>
  <si>
    <t>Pol87</t>
  </si>
  <si>
    <t>Zpětná klapka DN 50, min. PN6</t>
  </si>
  <si>
    <t>Pol88</t>
  </si>
  <si>
    <t>Zpětná klapka DN 40, min. PN6</t>
  </si>
  <si>
    <t>Pol89</t>
  </si>
  <si>
    <t>Zpětná klapka DN 32, min. PN6</t>
  </si>
  <si>
    <t>Pol90</t>
  </si>
  <si>
    <t>Zpětná klapka DN 15, min. PN6</t>
  </si>
  <si>
    <t>Pol91</t>
  </si>
  <si>
    <t>Kulový kohout vypouštěcí - napouštěcí 1/2´´ - DN15</t>
  </si>
  <si>
    <t>Pol92</t>
  </si>
  <si>
    <t>filtr (FILTRBALL) DN50, min. PN6</t>
  </si>
  <si>
    <t>Pol93</t>
  </si>
  <si>
    <t>filtr (FILTRBALL) DN32 min. PN6</t>
  </si>
  <si>
    <t>Pol94</t>
  </si>
  <si>
    <t>filtr (FILTRBALL) DN15 min. PN6</t>
  </si>
  <si>
    <t>Pol95</t>
  </si>
  <si>
    <t>Manometr (0-3bar), PN6</t>
  </si>
  <si>
    <t>Pol96</t>
  </si>
  <si>
    <t>Teploměr (0-120°C), PN6</t>
  </si>
  <si>
    <t>Pol97</t>
  </si>
  <si>
    <t>Hlavní rozdělovač/sběrač</t>
  </si>
  <si>
    <t>Pol98</t>
  </si>
  <si>
    <t>rozvody potrubí měď 54x2,0 + tvarovky 20%</t>
  </si>
  <si>
    <t>bm</t>
  </si>
  <si>
    <t>Pol99</t>
  </si>
  <si>
    <t>rozvody potrubí měď 42x1,5 + tvarovky 20%</t>
  </si>
  <si>
    <t>Pol100</t>
  </si>
  <si>
    <t>rozvody potrubí měď 35x1,5 + tvarovky 20%</t>
  </si>
  <si>
    <t>Pol101</t>
  </si>
  <si>
    <t>rozvody potrubí měď 18x1,0 + tvarovky 20%</t>
  </si>
  <si>
    <t>Pol102</t>
  </si>
  <si>
    <t>Izolační trubice z kaučuku - K-Flex - 54/19 mm</t>
  </si>
  <si>
    <t>Pol103</t>
  </si>
  <si>
    <t>Izolační trubice z kaučuku - K-Flex - 42/19 mm</t>
  </si>
  <si>
    <t>Pol104</t>
  </si>
  <si>
    <t>Izolační trubice z kaučuku - K-Flex - 35/19 mm</t>
  </si>
  <si>
    <t>Pol105</t>
  </si>
  <si>
    <t>Izolační trubice z kaučuku - K-Flex - 18/19 mm</t>
  </si>
  <si>
    <t>Pol106</t>
  </si>
  <si>
    <t>Doizolování K-FLEX kaučukovou páskou (rozdělovač, armutury apod.)</t>
  </si>
  <si>
    <t>Pol107</t>
  </si>
  <si>
    <t>Izolace potrubí topné vody v kotelně</t>
  </si>
  <si>
    <t>Pol108</t>
  </si>
  <si>
    <t>Montážní práce na kotelně (propojení TČ, ohřev TV, akumulační nádrž, čerpadla a propojení do otopného systému)</t>
  </si>
  <si>
    <t>D2</t>
  </si>
  <si>
    <t>STROPNÍ FANCOILY A VZT</t>
  </si>
  <si>
    <t>Pol109</t>
  </si>
  <si>
    <t>Kulový kohout DN 20 s 2x vnitřní závit, třídy min. PN6</t>
  </si>
  <si>
    <t>Pol110</t>
  </si>
  <si>
    <t>filtr (FILTRBALL) DN20, min. PN6</t>
  </si>
  <si>
    <t>Pol111</t>
  </si>
  <si>
    <t>Vyvažovací ventil bez vypouštění - DN20</t>
  </si>
  <si>
    <t>Pol112</t>
  </si>
  <si>
    <t>Zónový ventil 230V, dimenze DN20, Kvs 5.7, Max diferenční tlak 100 kPa, připojení G 1"</t>
  </si>
  <si>
    <t>Pol113</t>
  </si>
  <si>
    <t>Nerezový vlnovec DN20 1" x 1" 50cm s maticemi, PN16</t>
  </si>
  <si>
    <t>Pol114</t>
  </si>
  <si>
    <t>rozvody potrubí měď 22x1,0 + tvarovky 20%</t>
  </si>
  <si>
    <t>Pol115</t>
  </si>
  <si>
    <t>Izolační trubice z kaučuku - K-Flex - 22/19 mm</t>
  </si>
  <si>
    <t>Pol116</t>
  </si>
  <si>
    <t>Napojení podstropních fancoilů a VZT</t>
  </si>
  <si>
    <t>Pol117</t>
  </si>
  <si>
    <t>Montáž potrubí</t>
  </si>
  <si>
    <t>Pol118</t>
  </si>
  <si>
    <t>Izolace rozvodů potrubí topné vody</t>
  </si>
  <si>
    <t>D3</t>
  </si>
  <si>
    <t>DISTRIBUCE TOPNÉ VODY A OTOPNÁ TĚLESA</t>
  </si>
  <si>
    <t>D4</t>
  </si>
  <si>
    <t>POTRUBÍ</t>
  </si>
  <si>
    <t>Pol119</t>
  </si>
  <si>
    <t>rozvody potrubí měď 28x1,0 + tvarovky 20%</t>
  </si>
  <si>
    <t>Pol120</t>
  </si>
  <si>
    <t>rozvody potrubí měď 18x1,0+ tvarovky 20%</t>
  </si>
  <si>
    <t>Pol121</t>
  </si>
  <si>
    <t>rozvody potrubí měď 15x1,0+ tvarovky 20%</t>
  </si>
  <si>
    <t>Pol122</t>
  </si>
  <si>
    <t>Izolační trubice z minerální plsti s Al folií - 35/20 mm</t>
  </si>
  <si>
    <t>Pol123</t>
  </si>
  <si>
    <t>Izolační trubice z minerální plsti s Al folií - 28/20 mm</t>
  </si>
  <si>
    <t>Pol124</t>
  </si>
  <si>
    <t>Izolační trubice z minerální plsti s Al folií - 22/20 mm</t>
  </si>
  <si>
    <t>Pol125</t>
  </si>
  <si>
    <t>Izolační trubice z minerální plsti s Al folií - 18/20 mm</t>
  </si>
  <si>
    <t>Pol126</t>
  </si>
  <si>
    <t>Izolační trubice z minerální plsti s Al folií - 15/20 mm</t>
  </si>
  <si>
    <t>Pol127</t>
  </si>
  <si>
    <t>Montáž potrubí topné vody pro otopná tělesa + propojení s kotelnou</t>
  </si>
  <si>
    <t>Pol128</t>
  </si>
  <si>
    <t>D5</t>
  </si>
  <si>
    <t>OTOPNÁ TĚLESA</t>
  </si>
  <si>
    <t>Pol129</t>
  </si>
  <si>
    <t>Trubkové otopné těleso - M 1495/595</t>
  </si>
  <si>
    <t>Pol130</t>
  </si>
  <si>
    <t>Deskové otopné těleso s hladkou čelní deskou a pravým spodním připojením š.66mm 600/400</t>
  </si>
  <si>
    <t>Pol131</t>
  </si>
  <si>
    <t>Deskové otopné těleso s hladkou čelní deskou a pravým spodním připojením š.66mm 600/600</t>
  </si>
  <si>
    <t>Pol132</t>
  </si>
  <si>
    <t>Deskové otopné těleso s hladkou čelní deskou a pravým spodním připojením š.66mm 600/700</t>
  </si>
  <si>
    <t>Pol133</t>
  </si>
  <si>
    <t>Deskové otopné těleso s hladkou čelní deskou a pravým spodním připojením š.66mm 600/900</t>
  </si>
  <si>
    <t>Pol134</t>
  </si>
  <si>
    <t>Deskové otopné těleso s hladkou čelní deskou a pravým spodním připojením š.66mm 600/1100</t>
  </si>
  <si>
    <t>Pol135</t>
  </si>
  <si>
    <t>Deskové otopné těleso s hladkou čelní deskou a pravým spodním připojením š.66mm 600/1200</t>
  </si>
  <si>
    <t>Pol136</t>
  </si>
  <si>
    <t>Deskové otopné těleso s hladkou čelní deskou a pravým spodním připojením š.100mm 600/1200</t>
  </si>
  <si>
    <t>Pol137</t>
  </si>
  <si>
    <t>Deskové otopné těleso s hladkou čelní deskou a pravým spodním připojením š.100mm 600/1400</t>
  </si>
  <si>
    <t>Pol138</t>
  </si>
  <si>
    <t>Deskové otopné těleso s hladkou čelní deskou a pravým spodním připojením š.100mm 900/800</t>
  </si>
  <si>
    <t>Pol139</t>
  </si>
  <si>
    <t>Deskové otopné těleso s hladkou čelní deskou a levým spodním připojením š.100mm 600/1200</t>
  </si>
  <si>
    <t>Pol140</t>
  </si>
  <si>
    <t>Deskové otopné těleso s hladkou čelní deskou a levým spodním připojením š.100mm 600/1400</t>
  </si>
  <si>
    <t>Pol141</t>
  </si>
  <si>
    <t>Adaptér pro měděné trubky R178 (M18) 15, chromovaný. Maximální provozní teplota/tlak 110 °C / 16 bar.</t>
  </si>
  <si>
    <t>Pol142</t>
  </si>
  <si>
    <t>Připojovací armatura rohová (regulační šroubení) - s roztečí 50 mm s redukcí G1/2 na G 3/4</t>
  </si>
  <si>
    <t>Pol143</t>
  </si>
  <si>
    <t>Šroubení VK přímé s redukci G1/2 na M18</t>
  </si>
  <si>
    <t>Pol144</t>
  </si>
  <si>
    <t>Termostatická hlavice s připojením M30x1,5</t>
  </si>
  <si>
    <t>Pol145</t>
  </si>
  <si>
    <t>Montáž otopných těles</t>
  </si>
  <si>
    <t>D6</t>
  </si>
  <si>
    <t>OSTATNÍ</t>
  </si>
  <si>
    <t>Pol146</t>
  </si>
  <si>
    <t>Napuštění otopného systémů upravenou vodou</t>
  </si>
  <si>
    <t>Pol147</t>
  </si>
  <si>
    <t>Zaregulování otopného systémů</t>
  </si>
  <si>
    <t>Pol148</t>
  </si>
  <si>
    <t>Spotřební materiál</t>
  </si>
  <si>
    <t>Pol149</t>
  </si>
  <si>
    <t>Zámečnické práce na topení</t>
  </si>
  <si>
    <t>Pol150</t>
  </si>
  <si>
    <t>Pol151</t>
  </si>
  <si>
    <t>Uvedení do provozu</t>
  </si>
  <si>
    <t>Pol152</t>
  </si>
  <si>
    <t>Proplach otopného systémů</t>
  </si>
  <si>
    <t>Pol153</t>
  </si>
  <si>
    <t>Tlaková a topná zkouška</t>
  </si>
  <si>
    <t>D.1.4.4 - Elektroinstalace</t>
  </si>
  <si>
    <t>Úroveň 3:</t>
  </si>
  <si>
    <t>1 - FVE</t>
  </si>
  <si>
    <t xml:space="preserve">    741 - Elektroinstalace - silnoproud</t>
  </si>
  <si>
    <t xml:space="preserve">    742 - Elektroinstalace - slaboproud</t>
  </si>
  <si>
    <t xml:space="preserve">    771 - Podlahy z dlaždic</t>
  </si>
  <si>
    <t>HZS - Stavební přípomoce</t>
  </si>
  <si>
    <t>741</t>
  </si>
  <si>
    <t>Elektroinstalace - silnoproud</t>
  </si>
  <si>
    <t>741110001</t>
  </si>
  <si>
    <t>Montáž trubek elektroinstalačních s nasunutím nebo našroubováním do krabic plastových tuhých, uložených pevně, vnější Ø přes 16 do 23 mm</t>
  </si>
  <si>
    <t>2005888612</t>
  </si>
  <si>
    <t>https://podminky.urs.cz/item/CS_URS_2025_01/741110001</t>
  </si>
  <si>
    <t>34571554</t>
  </si>
  <si>
    <t>trubka elektroinstalační tuhá středně odolná z PVC UV stabilní D 17,1/20mm</t>
  </si>
  <si>
    <t>-816516814</t>
  </si>
  <si>
    <t>741120101</t>
  </si>
  <si>
    <t>Montáž vodičů izolovaných měděných bez ukončení uložených v trubkách nebo lištách zatažených plných a laněných s PVC pláštěm, bezhalogenových, ohniodolných (např. CY, CHAH-V) průřezu žíly 0,15 až 16 mm2</t>
  </si>
  <si>
    <t>1407986601</t>
  </si>
  <si>
    <t>https://podminky.urs.cz/item/CS_URS_2025_01/741120101</t>
  </si>
  <si>
    <t>34141029</t>
  </si>
  <si>
    <t>vodič propojovací flexibilní jádro Cu lanované izolace PVC 450/750V (H07V-K) 1x16mm2</t>
  </si>
  <si>
    <t>1006476019</t>
  </si>
  <si>
    <t>741120124</t>
  </si>
  <si>
    <t>Montáž fotovoltaických kabelů bez ukončení, uložených v trubkách nebo lištách, průměru přes 4 do 6 mm</t>
  </si>
  <si>
    <t>1619930140</t>
  </si>
  <si>
    <t>https://podminky.urs.cz/item/CS_URS_2025_01/741120124</t>
  </si>
  <si>
    <t>34111851</t>
  </si>
  <si>
    <t>kabel fotovoltaický černý nebo červený průměr 6mm</t>
  </si>
  <si>
    <t>-1012406538</t>
  </si>
  <si>
    <t>741120125</t>
  </si>
  <si>
    <t>Montáž fotovoltaických kabelů bez ukončení, uložených v trubkách nebo lištách, průměru přes 6 do 10 mm</t>
  </si>
  <si>
    <t>-1389509761</t>
  </si>
  <si>
    <t>https://podminky.urs.cz/item/CS_URS_2025_01/741120125</t>
  </si>
  <si>
    <t>34111852</t>
  </si>
  <si>
    <t>kabel fotovoltaický černý nebo červený průměr 10mm</t>
  </si>
  <si>
    <t>1563021156</t>
  </si>
  <si>
    <t>741122015</t>
  </si>
  <si>
    <t>Montáž kabelů měděných bez ukončení uložených pod omítku plných kulatých (např. CYKY, CYKFY), počtu a průřezu žil 3x1,5 mm2</t>
  </si>
  <si>
    <t>688635144</t>
  </si>
  <si>
    <t>https://podminky.urs.cz/item/CS_URS_2025_01/741122015</t>
  </si>
  <si>
    <t>34111531</t>
  </si>
  <si>
    <t>kabel silový oheň retardující bezhalogenový s funkčností při požáru 180min a P60-R reakce na oheň B2cas1d1a1 jádro Cu 0,6/1kV (1-CSKH-V) 3x1,5mm2</t>
  </si>
  <si>
    <t>-869801395</t>
  </si>
  <si>
    <t>741122016</t>
  </si>
  <si>
    <t>Montáž kabelů měděných bez ukončení uložených pod omítku plných kulatých (např. CYKY, CYKFY), počtu a průřezu žil 3x2,5 až 6 mm2</t>
  </si>
  <si>
    <t>1268149913</t>
  </si>
  <si>
    <t>https://podminky.urs.cz/item/CS_URS_2025_01/741122016</t>
  </si>
  <si>
    <t>34111036</t>
  </si>
  <si>
    <t>kabel instalační jádro Cu plné izolace PVC plášť PVC 450/750V (CYKY) 3x2,5mm2</t>
  </si>
  <si>
    <t>1510087788</t>
  </si>
  <si>
    <t>741122032</t>
  </si>
  <si>
    <t>Montáž kabelů měděných bez ukončení uložených pod omítku plných kulatých (např. CYKY, CYKFY), počtu a průřezu žil 5x4 až 6 mm2</t>
  </si>
  <si>
    <t>106325951</t>
  </si>
  <si>
    <t>https://podminky.urs.cz/item/CS_URS_2025_01/741122032</t>
  </si>
  <si>
    <t>34111100</t>
  </si>
  <si>
    <t>kabel instalační jádro Cu plné izolace PVC plášť PVC 450/750V (CYKY) 5x6mm2</t>
  </si>
  <si>
    <t>484570259</t>
  </si>
  <si>
    <t>741130420</t>
  </si>
  <si>
    <t>Montáž fotovoltaických kabelů nalisování konektoru na fotovoltaický kabel</t>
  </si>
  <si>
    <t>-516542454</t>
  </si>
  <si>
    <t>https://podminky.urs.cz/item/CS_URS_2025_01/741130420</t>
  </si>
  <si>
    <t>34111802</t>
  </si>
  <si>
    <t>konektor slučovací MC4 pro paralelní spojení kabelů od fotovoltaických panelů</t>
  </si>
  <si>
    <t>-2093943931</t>
  </si>
  <si>
    <t>741210002</t>
  </si>
  <si>
    <t>Montáž rozvodnic oceloplechových nebo plastových bez zapojení vodičů běžných, hmotnosti do 50 kg</t>
  </si>
  <si>
    <t>1503234238</t>
  </si>
  <si>
    <t>https://podminky.urs.cz/item/CS_URS_2025_01/741210002</t>
  </si>
  <si>
    <t>RMAT0001</t>
  </si>
  <si>
    <t>rozvodnice R-AC</t>
  </si>
  <si>
    <t>1564245205</t>
  </si>
  <si>
    <t>RMAT0002</t>
  </si>
  <si>
    <t>rozvodnice R-DC</t>
  </si>
  <si>
    <t>-1147720915</t>
  </si>
  <si>
    <t>741311072</t>
  </si>
  <si>
    <t>Montáž spínačů speciálních se zapojením vodičů tlačítka nouzového zastavení/vypnutí TOTAL STOP pod omítku</t>
  </si>
  <si>
    <t>1017507190</t>
  </si>
  <si>
    <t>https://podminky.urs.cz/item/CS_URS_2025_01/741311072</t>
  </si>
  <si>
    <t>34532002</t>
  </si>
  <si>
    <t>ovládač nouzového zastavení s aretací 1V+1Z 3A 240V AC</t>
  </si>
  <si>
    <t>1871137251</t>
  </si>
  <si>
    <t>741450002</t>
  </si>
  <si>
    <t>Montáž prvků pro vyrovnání potenciálu svorkovnice ekvipotenciálního pospojení</t>
  </si>
  <si>
    <t>-1985264781</t>
  </si>
  <si>
    <t>https://podminky.urs.cz/item/CS_URS_2025_01/741450002</t>
  </si>
  <si>
    <t>34565002</t>
  </si>
  <si>
    <t>svorkovnice ekvipotenciální 200x65mm</t>
  </si>
  <si>
    <t>-1429301741</t>
  </si>
  <si>
    <t>741711001</t>
  </si>
  <si>
    <t>Montáž nosné konstrukce fotovoltaických panelů umístěné na šikmé střeše kotvené přes střešní krytinu do nosné konstrukce</t>
  </si>
  <si>
    <t>-1861054284</t>
  </si>
  <si>
    <t>https://podminky.urs.cz/item/CS_URS_2025_01/741711001</t>
  </si>
  <si>
    <t>42412401</t>
  </si>
  <si>
    <t>konstrukce nosná háková pro fotovoltaický panel na šikmé střechy s taškovou střešní krytinou pro vertikálně orientovaný panel, set pro 1 panel</t>
  </si>
  <si>
    <t>1994332029</t>
  </si>
  <si>
    <t>741711011</t>
  </si>
  <si>
    <t>Montáž nosné konstrukce fotovoltaických panelů umístěné na ploché střeše</t>
  </si>
  <si>
    <t>651226776</t>
  </si>
  <si>
    <t>https://podminky.urs.cz/item/CS_URS_2025_01/741711011</t>
  </si>
  <si>
    <t>42412402</t>
  </si>
  <si>
    <t>konstrukce nosná na rovné až mírně skloněné střechy a volná prostranství, standardní sklon 45°, pro vertikálně orientovaný panel, set pro 1 kus</t>
  </si>
  <si>
    <t>-1256339514</t>
  </si>
  <si>
    <t>741721201</t>
  </si>
  <si>
    <t>Montáž fotovoltaických panelů výkonu přes 300 Wp, umístěných na šikmé střeše krystalických</t>
  </si>
  <si>
    <t>1454612589</t>
  </si>
  <si>
    <t>https://podminky.urs.cz/item/CS_URS_2025_01/741721201</t>
  </si>
  <si>
    <t>35001019</t>
  </si>
  <si>
    <t>panel fotovoltaický monokrystalický od 451Wp do 500Wp</t>
  </si>
  <si>
    <t>-1981887401</t>
  </si>
  <si>
    <t>Výkon: 500 W</t>
  </si>
  <si>
    <t>Napětí naprázdno (Voc): 43,97 V</t>
  </si>
  <si>
    <t>Zkratový proud (Isc): 14,18 A</t>
  </si>
  <si>
    <t>Jmenovité napětí (Vmp): 36,50 V</t>
  </si>
  <si>
    <t>Jmenovitý proud (Imp): 13,70 A</t>
  </si>
  <si>
    <t>Maximální účinnost: 22,55%</t>
  </si>
  <si>
    <t>Technické údaje</t>
  </si>
  <si>
    <t>Rozměry: 1955 mm x 1134 mm x 30 mm</t>
  </si>
  <si>
    <t>Hmotnost: 27 kg</t>
  </si>
  <si>
    <t>Počet článků: 120 (60x2)</t>
  </si>
  <si>
    <t>Rozměry článků: 182*188</t>
  </si>
  <si>
    <t>Maximální systémové napětí: 1500 V</t>
  </si>
  <si>
    <t>Třída krytí: IP68</t>
  </si>
  <si>
    <t>Konektory: MC4</t>
  </si>
  <si>
    <t>Klasifikace použití: třída A</t>
  </si>
  <si>
    <t>741721211</t>
  </si>
  <si>
    <t>Montáž fotovoltaických panelů výkonu přes 300 Wp, umístěných na ploché střeše krystalických</t>
  </si>
  <si>
    <t>-1754999786</t>
  </si>
  <si>
    <t>https://podminky.urs.cz/item/CS_URS_2025_01/741721211</t>
  </si>
  <si>
    <t>-1502765880</t>
  </si>
  <si>
    <t>741730016</t>
  </si>
  <si>
    <t>Montáž střídače napětí DC/AC fotovoltaických systémů včetně osazení a připojení síťového DC/AC (On - grid) třífázového, maximální výstupní výkon přes 10 000 do 15 000 W</t>
  </si>
  <si>
    <t>-1729230187</t>
  </si>
  <si>
    <t>https://podminky.urs.cz/item/CS_URS_2025_01/741730016</t>
  </si>
  <si>
    <t>35673001</t>
  </si>
  <si>
    <t>měnič fotovoltaický třífázový beztransformátorový maximální vstupní výkon 15000W, maximální výstupní výkon 15000W, hybridní, komunikace M-Bus</t>
  </si>
  <si>
    <t>295906642</t>
  </si>
  <si>
    <t>741730076</t>
  </si>
  <si>
    <t>Montáž střídače napětí DC/AC fotovoltaických systémů příslušenství zařízení pro bezpečné propojení střídače s akumulátorem</t>
  </si>
  <si>
    <t>-1841589220</t>
  </si>
  <si>
    <t>https://podminky.urs.cz/item/CS_URS_2025_01/741730076</t>
  </si>
  <si>
    <t>34111854</t>
  </si>
  <si>
    <t>zařízení pro bezpečné propojení střídače s akumulátorem fotovoltaických systémů, max vstupní napětí na straně akumulátoru 500V</t>
  </si>
  <si>
    <t>540665618</t>
  </si>
  <si>
    <t>741732061</t>
  </si>
  <si>
    <t>Montáž stejnosměrného měniče napětí DC/DC fotovoltaických systémů výkonového optimizéru, výstupní výkon do 500 W</t>
  </si>
  <si>
    <t>32827479</t>
  </si>
  <si>
    <t>https://podminky.urs.cz/item/CS_URS_2025_01/741732061</t>
  </si>
  <si>
    <t>35671253</t>
  </si>
  <si>
    <t>optimizér přídavný na panel jmenovitý DC výkon 500W</t>
  </si>
  <si>
    <t>-129987852</t>
  </si>
  <si>
    <t>741740021</t>
  </si>
  <si>
    <t>Montáž regulátoru fotovoltaických systémů včetně připojení baterií a solárního pole MPPT pro dobíjení 12 V / 24 V / 48 V baterie, nabíjecí proud do 40 A</t>
  </si>
  <si>
    <t>-1310555037</t>
  </si>
  <si>
    <t>https://podminky.urs.cz/item/CS_URS_2025_01/741740021</t>
  </si>
  <si>
    <t>40511027</t>
  </si>
  <si>
    <t>regulátor fotovoltaický MPPT s napětím panelů až 150 V, maximální nabíjecí proud 35 A, baterie 12V/24V/48V, FV max 500/1000/2000Wp</t>
  </si>
  <si>
    <t>-990915654</t>
  </si>
  <si>
    <t>741751114</t>
  </si>
  <si>
    <t>Montáž akumulátorových baterií pro fotovoltaické systémy lithiových s pracovním napětím 48 V, kapacity přes 60 do 80 Ah</t>
  </si>
  <si>
    <t>1806033934</t>
  </si>
  <si>
    <t>https://podminky.urs.cz/item/CS_URS_2025_01/741751114</t>
  </si>
  <si>
    <t>RMAT0005</t>
  </si>
  <si>
    <t>solární baterie 48V 3,6kWh do stojanového rozváděče RACK</t>
  </si>
  <si>
    <t>-487755501</t>
  </si>
  <si>
    <t>741751211</t>
  </si>
  <si>
    <t>Montáž akumulátorových baterií pro fotovoltaické systémy modulárních bateriových systémů řídící jednotky</t>
  </si>
  <si>
    <t>-896769389</t>
  </si>
  <si>
    <t>https://podminky.urs.cz/item/CS_URS_2025_01/741751211</t>
  </si>
  <si>
    <t>34641071</t>
  </si>
  <si>
    <t>bateriový stohovací modulární systém, řídící modul</t>
  </si>
  <si>
    <t>-720212617</t>
  </si>
  <si>
    <t>741751511</t>
  </si>
  <si>
    <t>Montáž akumulátorových baterií pro fotovoltaické systémy příslušenství propojovače baterií, maximální proud do 120 A</t>
  </si>
  <si>
    <t>1321065014</t>
  </si>
  <si>
    <t>https://podminky.urs.cz/item/CS_URS_2025_01/741751511</t>
  </si>
  <si>
    <t>34141009</t>
  </si>
  <si>
    <t>propojovač baterií 24/48V 120A, odpojovací relé DC zátěže pro LiFePO4 baterie</t>
  </si>
  <si>
    <t>-239176943</t>
  </si>
  <si>
    <t>741751611</t>
  </si>
  <si>
    <t>Montáž akumulátorových baterií pro fotovoltaické systémy příslušenství sledovače stavu baterií do 1000 A</t>
  </si>
  <si>
    <t>-2106561934</t>
  </si>
  <si>
    <t>https://podminky.urs.cz/item/CS_URS_2025_01/741751611</t>
  </si>
  <si>
    <t>40561011</t>
  </si>
  <si>
    <t>sledovač stavu baterie bez displeje 500A</t>
  </si>
  <si>
    <t>894494915</t>
  </si>
  <si>
    <t>741761001</t>
  </si>
  <si>
    <t>Montáž monitorovacího zařízení fotovoltaických systémů hlavní jednotky pro 1 střídač</t>
  </si>
  <si>
    <t>-211662997</t>
  </si>
  <si>
    <t>https://podminky.urs.cz/item/CS_URS_2025_01/741761001</t>
  </si>
  <si>
    <t>40561003</t>
  </si>
  <si>
    <t>monitorovací systém pro komunikaci se všemi součástmi fotovoltaického systému v českém jazyku</t>
  </si>
  <si>
    <t>-2040674959</t>
  </si>
  <si>
    <t>741761011</t>
  </si>
  <si>
    <t>Montáž monitorovacího zařízení fotovoltaických systémů rozšiřujícího modulu pro odesílání SMS zpráv</t>
  </si>
  <si>
    <t>903611517</t>
  </si>
  <si>
    <t>https://podminky.urs.cz/item/CS_URS_2025_01/741761011</t>
  </si>
  <si>
    <t>40561085</t>
  </si>
  <si>
    <t>rozšířující modul monitoringu pro odesílání SMS zpráv</t>
  </si>
  <si>
    <t>1415572848</t>
  </si>
  <si>
    <t>741761012</t>
  </si>
  <si>
    <t>Montáž monitorovacího zařízení fotovoltaických systémů rozšiřujícího modulu pro řízení výkonu elektrárny</t>
  </si>
  <si>
    <t>343112536</t>
  </si>
  <si>
    <t>https://podminky.urs.cz/item/CS_URS_2025_01/741761012</t>
  </si>
  <si>
    <t>40561086</t>
  </si>
  <si>
    <t>rozšířující modul monitoringu pro řízení výkonu elektrárny</t>
  </si>
  <si>
    <t>132799380</t>
  </si>
  <si>
    <t>741761081</t>
  </si>
  <si>
    <t>Montáž monitorovacího zařízení fotovoltaických systémů instalace SW licence</t>
  </si>
  <si>
    <t>1435032768</t>
  </si>
  <si>
    <t>https://podminky.urs.cz/item/CS_URS_2025_01/741761081</t>
  </si>
  <si>
    <t>40561098</t>
  </si>
  <si>
    <t>licence pro roční provoz Internetového portálu pro 1 zařízení (střídač, měřidlo)</t>
  </si>
  <si>
    <t>-444112999</t>
  </si>
  <si>
    <t>741791003</t>
  </si>
  <si>
    <t>Montáž ostatních zařízení a příslušenství fotovoltaických systémů elektroměru třífázového</t>
  </si>
  <si>
    <t>-79910023</t>
  </si>
  <si>
    <t>https://podminky.urs.cz/item/CS_URS_2025_01/741791003</t>
  </si>
  <si>
    <t>35889009</t>
  </si>
  <si>
    <t>obousměrný elektroměr s optimalizací vlastní spotřeby pro třífázové měniče</t>
  </si>
  <si>
    <t>1957184875</t>
  </si>
  <si>
    <t>741791111</t>
  </si>
  <si>
    <t>Montáž ostatních zařízení a příslušenství fotovoltaických systémů přepínače napájení</t>
  </si>
  <si>
    <t>-1171318792</t>
  </si>
  <si>
    <t>https://podminky.urs.cz/item/CS_URS_2025_01/741791111</t>
  </si>
  <si>
    <t>40511000</t>
  </si>
  <si>
    <t>přepínač napájení 230V/50Hz-240V/60Hz, maximální přepínaný proud 16 A</t>
  </si>
  <si>
    <t>-1530926751</t>
  </si>
  <si>
    <t>741791211</t>
  </si>
  <si>
    <t>Montáž ostatních zařízení a příslušenství fotovoltaických systémů rozvaděče pro dodávku energie v případě výpadku proudu (Back-up systému)</t>
  </si>
  <si>
    <t>-1407362409</t>
  </si>
  <si>
    <t>https://podminky.urs.cz/item/CS_URS_2025_01/741791211</t>
  </si>
  <si>
    <t>35711661</t>
  </si>
  <si>
    <t>rozvaděč pro dodávku energie spotřebiče a funkční spolehlivost FV systémů v případě výpadku proudu, maximální prud 3 x 63 A</t>
  </si>
  <si>
    <t>-863319877</t>
  </si>
  <si>
    <t>741910301</t>
  </si>
  <si>
    <t>Montáž roštů a lávek pro volné i pevné uložení kabelů bez podkladových desek a osazení úchytných prvků typových se stojinou, výložníky a odbočkami pozinkovaných nástěnných nebo závěsných jednostranných</t>
  </si>
  <si>
    <t>-2103311239</t>
  </si>
  <si>
    <t>https://podminky.urs.cz/item/CS_URS_2025_01/741910301</t>
  </si>
  <si>
    <t>RMAT0006</t>
  </si>
  <si>
    <t>kabeloý žlab 100/50 s víkem, spojkami, podpěrami a spoj. materiálem</t>
  </si>
  <si>
    <t>916383220</t>
  </si>
  <si>
    <t>741920331</t>
  </si>
  <si>
    <t>Protipožární ucpávky svazků kabelů prostup stěnou tloušťky 100 mm tmelem, požární odolnost EI 90 při 60% zaplnění prostupu kabely průměr prostupu 90 mm</t>
  </si>
  <si>
    <t>1346625773</t>
  </si>
  <si>
    <t>https://podminky.urs.cz/item/CS_URS_2025_01/741920331</t>
  </si>
  <si>
    <t>998741102</t>
  </si>
  <si>
    <t>Přesun hmot pro silnoproud stanovený z hmotnosti přesunovaného materiálu vodorovná dopravní vzdálenost do 50 m základní v objektech výšky přes 6 do 12 m</t>
  </si>
  <si>
    <t>452746496</t>
  </si>
  <si>
    <t>https://podminky.urs.cz/item/CS_URS_2025_01/998741102</t>
  </si>
  <si>
    <t>742</t>
  </si>
  <si>
    <t>Elektroinstalace - slaboproud</t>
  </si>
  <si>
    <t>742124002</t>
  </si>
  <si>
    <t>Montáž kabelů datových FTP, UTP, STP pro vnitřní rozvody do trubky</t>
  </si>
  <si>
    <t>-1538860460</t>
  </si>
  <si>
    <t>https://podminky.urs.cz/item/CS_URS_2025_01/742124002</t>
  </si>
  <si>
    <t>34121345</t>
  </si>
  <si>
    <t>kabel datový venkovní celkově stíněný Al fólií se stíněnými páry Al fólií jádro Cu plné plášť PE (F/FTP) kategorie 6a</t>
  </si>
  <si>
    <t>776171630</t>
  </si>
  <si>
    <t>742330005</t>
  </si>
  <si>
    <t>Montáž strukturované kabeláže rozvaděče stojanového přes 30U</t>
  </si>
  <si>
    <t>-7875585</t>
  </si>
  <si>
    <t>https://podminky.urs.cz/item/CS_URS_2025_01/742330005</t>
  </si>
  <si>
    <t>35712032</t>
  </si>
  <si>
    <t>rozvaděč stojanový 19" celoskleněné dveře 42U/600x800mm</t>
  </si>
  <si>
    <t>-502186828</t>
  </si>
  <si>
    <t>742330037</t>
  </si>
  <si>
    <t>Montáž strukturované kabeláže příslušenství a ostatní práce k rozvaděčům jednotky ventilační do stropu či podlahy stojanového rozvaděče</t>
  </si>
  <si>
    <t>-602064551</t>
  </si>
  <si>
    <t>https://podminky.urs.cz/item/CS_URS_2025_01/742330037</t>
  </si>
  <si>
    <t>42914000</t>
  </si>
  <si>
    <t>jednotka ventilační rozvaděče univerzální se 2 ventilátory do stropu nebo podlahy</t>
  </si>
  <si>
    <t>-657641557</t>
  </si>
  <si>
    <t>Podlahy z dlaždic</t>
  </si>
  <si>
    <t>771574618</t>
  </si>
  <si>
    <t>Montáž podlah z dlaždic keramických lepených cementovým standardním lepidlem hladkých, tloušťky do 10 mm přes 19 do 22 ks/m2</t>
  </si>
  <si>
    <t>-213198198</t>
  </si>
  <si>
    <t>https://podminky.urs.cz/item/CS_URS_2025_01/771574618</t>
  </si>
  <si>
    <t>RMAT0007</t>
  </si>
  <si>
    <t>Betonové zátěžové bloky pod fotovoltaiku</t>
  </si>
  <si>
    <t>-161320239</t>
  </si>
  <si>
    <t>Stavební přípomoce</t>
  </si>
  <si>
    <t>999000R01</t>
  </si>
  <si>
    <t>-1609206970</t>
  </si>
  <si>
    <t>2 - Bleskosvod a uzemnění</t>
  </si>
  <si>
    <t>741410021</t>
  </si>
  <si>
    <t>Montáž uzemňovacího vedení s upevněním, propojením a připojením pomocí svorek v zemi s izolací spojů pásku průřezu do 120 mm2 v městské zástavbě</t>
  </si>
  <si>
    <t>2009486960</t>
  </si>
  <si>
    <t>https://podminky.urs.cz/item/CS_URS_2025_01/741410021</t>
  </si>
  <si>
    <t>35442062</t>
  </si>
  <si>
    <t>pás zemnící 30x4mm FeZn</t>
  </si>
  <si>
    <t>733180848</t>
  </si>
  <si>
    <t>35442236</t>
  </si>
  <si>
    <t>páska PVC</t>
  </si>
  <si>
    <t>2027405954</t>
  </si>
  <si>
    <t>741410041</t>
  </si>
  <si>
    <t>Montáž uzemňovacího vedení s upevněním, propojením a připojením pomocí svorek v zemi s izolací spojů drátu nebo lana Ø do 10 mm v městské zástavbě</t>
  </si>
  <si>
    <t>683658360</t>
  </si>
  <si>
    <t>https://podminky.urs.cz/item/CS_URS_2025_01/741410041</t>
  </si>
  <si>
    <t>35442135</t>
  </si>
  <si>
    <t>drát D 10/13mm FeZn + PVC</t>
  </si>
  <si>
    <t>617985605</t>
  </si>
  <si>
    <t>741410074</t>
  </si>
  <si>
    <t>Montáž uzemňovacího vedení s upevněním, propojením a připojením pomocí svorek doplňků ostatních konstrukcí pouzdra pro průchod stěnou</t>
  </si>
  <si>
    <t>-1589471857</t>
  </si>
  <si>
    <t>https://podminky.urs.cz/item/CS_URS_2025_01/741410074</t>
  </si>
  <si>
    <t>35442124</t>
  </si>
  <si>
    <t>průchodka kruhových vodičů 8-10mm do základu a stěny 500-700mm</t>
  </si>
  <si>
    <t>916798383</t>
  </si>
  <si>
    <t>741420001</t>
  </si>
  <si>
    <t>Montáž hromosvodného vedení svodových drátů nebo lan s podpěrami, Ø do 10 mm</t>
  </si>
  <si>
    <t>-751449600</t>
  </si>
  <si>
    <t>https://podminky.urs.cz/item/CS_URS_2025_01/741420001</t>
  </si>
  <si>
    <t>35441077</t>
  </si>
  <si>
    <t>drát D 8mm AlMgSi</t>
  </si>
  <si>
    <t>607445556</t>
  </si>
  <si>
    <t>35441676</t>
  </si>
  <si>
    <t>podpěra vedení hromosvodu do zdiva na hmoždinku - 6/50mm, Cu</t>
  </si>
  <si>
    <t>1303271695</t>
  </si>
  <si>
    <t>35441560</t>
  </si>
  <si>
    <t>podpěra vedení FeZn na plechovou krytinu 110mm</t>
  </si>
  <si>
    <t>-2052023153</t>
  </si>
  <si>
    <t>35441550</t>
  </si>
  <si>
    <t>podpěra vedení FeZn na lepenkovou a vláknocementovou krytinu 100mm</t>
  </si>
  <si>
    <t>797776990</t>
  </si>
  <si>
    <t>741420020</t>
  </si>
  <si>
    <t>Montáž hromosvodného vedení svorek s jedním šroubem</t>
  </si>
  <si>
    <t>-137077863</t>
  </si>
  <si>
    <t>https://podminky.urs.cz/item/CS_URS_2025_01/741420020</t>
  </si>
  <si>
    <t>35431015</t>
  </si>
  <si>
    <t>svorka uzemnění FeZn zkušební, spoj hromosvod/uzemnění</t>
  </si>
  <si>
    <t>-389344126</t>
  </si>
  <si>
    <t>35431000</t>
  </si>
  <si>
    <t>svorka uzemnění FeZn univerzální</t>
  </si>
  <si>
    <t>1430498375</t>
  </si>
  <si>
    <t>35442021</t>
  </si>
  <si>
    <t>svorka uzemnění Cu k zemnící tyči, 78x40mm</t>
  </si>
  <si>
    <t>-2095205070</t>
  </si>
  <si>
    <t>35442027</t>
  </si>
  <si>
    <t>svorka uzemnění Cu pro zemnící pásku a drát, 77x42mm</t>
  </si>
  <si>
    <t>379780343</t>
  </si>
  <si>
    <t>741420051</t>
  </si>
  <si>
    <t>Montáž hromosvodného vedení ochranných prvků úhelníků nebo trubek s držáky do zdiva</t>
  </si>
  <si>
    <t>711105000</t>
  </si>
  <si>
    <t>https://podminky.urs.cz/item/CS_URS_2025_01/741420051</t>
  </si>
  <si>
    <t>35441804</t>
  </si>
  <si>
    <t>trubka ochranná na ochranu svodu - 1700mm, nerez</t>
  </si>
  <si>
    <t>1305256987</t>
  </si>
  <si>
    <t>35441836</t>
  </si>
  <si>
    <t>držák ochranného úhelníku do zdiva, FeZn</t>
  </si>
  <si>
    <t>1636944884</t>
  </si>
  <si>
    <t>741430005</t>
  </si>
  <si>
    <t>Montáž jímacích tyčí délky do 3 m, na stojan</t>
  </si>
  <si>
    <t>-1813556529</t>
  </si>
  <si>
    <t>https://podminky.urs.cz/item/CS_URS_2025_01/741430005</t>
  </si>
  <si>
    <t>35441061</t>
  </si>
  <si>
    <t>tyč jímací s kovaným hrotem 2000mm FeZn</t>
  </si>
  <si>
    <t>-252833926</t>
  </si>
  <si>
    <t>35442181</t>
  </si>
  <si>
    <t>stojan pro jímací tyč s rovným koncem, FeZn, s plastbetonovými podpěrami, pro jímač do 2000mm - rozpětí podpěr 350mm</t>
  </si>
  <si>
    <t>-1213356077</t>
  </si>
  <si>
    <t>741450001</t>
  </si>
  <si>
    <t>Montáž prvků pro vyrovnání potenciálu svorkovnice hlavního pospojení</t>
  </si>
  <si>
    <t>-154178449</t>
  </si>
  <si>
    <t>https://podminky.urs.cz/item/CS_URS_2025_01/741450001</t>
  </si>
  <si>
    <t>1028928869</t>
  </si>
  <si>
    <t>2054153892</t>
  </si>
  <si>
    <t>-1465510041</t>
  </si>
  <si>
    <t>3 - Elektroinstalace silnoproud</t>
  </si>
  <si>
    <t>M - Práce a dodávky M</t>
  </si>
  <si>
    <t xml:space="preserve">    46-M - Zemní práce při extr.mont.pracích</t>
  </si>
  <si>
    <t>725291680</t>
  </si>
  <si>
    <t>Montáž doplňků zařízení koupelen a záchodů drobného elektrického zařízení osoušeče rukou</t>
  </si>
  <si>
    <t>1663679942</t>
  </si>
  <si>
    <t>https://podminky.urs.cz/item/CS_URS_2025_01/725291680</t>
  </si>
  <si>
    <t>35889011</t>
  </si>
  <si>
    <t>osoušeč rukou štěrbinový bílý</t>
  </si>
  <si>
    <t>-1698538545</t>
  </si>
  <si>
    <t>186760983</t>
  </si>
  <si>
    <t>34571092</t>
  </si>
  <si>
    <t>trubka elektroinstalační tuhá z PVC D 17,4/20 mm, délka 3m</t>
  </si>
  <si>
    <t>-1688670264</t>
  </si>
  <si>
    <t>741110041</t>
  </si>
  <si>
    <t>Montáž trubek elektroinstalačních s nasunutím nebo našroubováním do krabic plastových ohebných, uložených pevně, vnější Ø přes 11 do 23 mm</t>
  </si>
  <si>
    <t>856830270</t>
  </si>
  <si>
    <t>https://podminky.urs.cz/item/CS_URS_2025_01/741110041</t>
  </si>
  <si>
    <t>34571152</t>
  </si>
  <si>
    <t>trubka elektroinstalační ohebná z PH, D 12/20mm</t>
  </si>
  <si>
    <t>1305020275</t>
  </si>
  <si>
    <t>741110053</t>
  </si>
  <si>
    <t>Montáž trubek elektroinstalačních s nasunutím nebo našroubováním do krabic plastových ohebných, uložených volně, vnější Ø přes 35 mm</t>
  </si>
  <si>
    <t>-2010774926</t>
  </si>
  <si>
    <t>https://podminky.urs.cz/item/CS_URS_2025_01/741110053</t>
  </si>
  <si>
    <t>34571076</t>
  </si>
  <si>
    <t>trubka elektroinstalační ohebná z PVC oranžová d 50mm</t>
  </si>
  <si>
    <t>-1742263425</t>
  </si>
  <si>
    <t>741110313</t>
  </si>
  <si>
    <t>Montáž trubek ochranných s nasunutím nebo našroubováním do krabic plastových tuhých, uložených volně, vnitřní Ø přes 90 do 133 mm</t>
  </si>
  <si>
    <t>1020129747</t>
  </si>
  <si>
    <t>https://podminky.urs.cz/item/CS_URS_2025_01/741110313</t>
  </si>
  <si>
    <t>34571367</t>
  </si>
  <si>
    <t>trubka elektroinstalační HDPE tuhá dvouplášťová korugovaná D 108/125mm</t>
  </si>
  <si>
    <t>-1904582947</t>
  </si>
  <si>
    <t>741112001</t>
  </si>
  <si>
    <t>Montáž krabic elektroinstalačních bez napojení na trubky a lišty, demontáže a montáže víčka a přístroje protahovacích nebo odbočných zapuštěných plastových kruhových do zdiva</t>
  </si>
  <si>
    <t>408244482</t>
  </si>
  <si>
    <t>https://podminky.urs.cz/item/CS_URS_2025_01/741112001</t>
  </si>
  <si>
    <t>34571451</t>
  </si>
  <si>
    <t>krabice pod omítku PVC přístrojová kruhová D 70mm hluboká</t>
  </si>
  <si>
    <t>-1956140886</t>
  </si>
  <si>
    <t>741112005</t>
  </si>
  <si>
    <t>Montáž krabic elektroinstalačních bez napojení na trubky a lišty, demontáže a montáže víčka a přístroje protahovacích nebo odbočných zapuštěných plastových kruhových do zateplení</t>
  </si>
  <si>
    <t>516660332</t>
  </si>
  <si>
    <t>https://podminky.urs.cz/item/CS_URS_2025_01/741112005</t>
  </si>
  <si>
    <t>34571462</t>
  </si>
  <si>
    <t>krabice do zateplení PP čtvercová 120x120mm dl až 300mm</t>
  </si>
  <si>
    <t>1607087172</t>
  </si>
  <si>
    <t>741112101</t>
  </si>
  <si>
    <t>Montáž krabic elektroinstalačních bez napojení na trubky a lišty, demontáže a montáže víčka a přístroje rozvodek se zapojením vodičů na svorkovnici zapuštěných plastových kruhových do zdiva</t>
  </si>
  <si>
    <t>801029422</t>
  </si>
  <si>
    <t>https://podminky.urs.cz/item/CS_URS_2025_01/741112101</t>
  </si>
  <si>
    <t>34571563</t>
  </si>
  <si>
    <t>krabice pod omítku PVC odbočná kruhová D 100mm s víčkem a svorkovnicí</t>
  </si>
  <si>
    <t>-133717707</t>
  </si>
  <si>
    <t>741112131</t>
  </si>
  <si>
    <t>Montáž krabic elektroinstalačních bez napojení na trubky a lišty, demontáže a montáže víčka a přístroje rozvodek se zapojením vodičů na svorkovnici nástěnných kovových čtyřhranných, vel. 100x100 mm</t>
  </si>
  <si>
    <t>1758681618</t>
  </si>
  <si>
    <t>https://podminky.urs.cz/item/CS_URS_2025_01/741112131</t>
  </si>
  <si>
    <t>34571486</t>
  </si>
  <si>
    <t>krabice v uzavřeném provedení Al s krytím IP 54 čtvercová 100x100mm tři vývodky M20</t>
  </si>
  <si>
    <t>-167373184</t>
  </si>
  <si>
    <t>741120301</t>
  </si>
  <si>
    <t>Montáž vodičů izolovaných měděných bez ukončení uložených pevně plných a laněných s PVC pláštěm, bezhalogenových, ohniodolných (např. CY, CHAH-V) průřezu žíly 0,55 až 16 mm2</t>
  </si>
  <si>
    <t>82069289</t>
  </si>
  <si>
    <t>https://podminky.urs.cz/item/CS_URS_2025_01/741120301</t>
  </si>
  <si>
    <t>34141028</t>
  </si>
  <si>
    <t>vodič propojovací flexibilní jádro Cu lanované izolace PVC 450/750V (H07V-K) 1x10mm2</t>
  </si>
  <si>
    <t>-36399884</t>
  </si>
  <si>
    <t>1022082621</t>
  </si>
  <si>
    <t>34141026</t>
  </si>
  <si>
    <t>vodič propojovací flexibilní jádro Cu lanované izolace PVC 450/750V (H07V-K) 1x4mm2</t>
  </si>
  <si>
    <t>-1234835073</t>
  </si>
  <si>
    <t>741120303</t>
  </si>
  <si>
    <t>Montáž vodičů izolovaných měděných bez ukončení uložených pevně plných a laněných s PVC pláštěm, bezhalogenových, ohniodolných (např. CY, CHAH-V) průřezu žíly 25 až 35 mm2</t>
  </si>
  <si>
    <t>170351041</t>
  </si>
  <si>
    <t>https://podminky.urs.cz/item/CS_URS_2025_01/741120303</t>
  </si>
  <si>
    <t>34141360</t>
  </si>
  <si>
    <t>vodič propojovací mrazuvzdorný jádro Cu lanované izolace PVC 450/750V (CMA) 1x25mm2</t>
  </si>
  <si>
    <t>-1146846315</t>
  </si>
  <si>
    <t>741122011</t>
  </si>
  <si>
    <t>Montáž kabelů měděných bez ukončení uložených pod omítku plných kulatých (např. CYKY, CYKFY), počtu a průřezu žil 2x1,5 až 2,5 mm2</t>
  </si>
  <si>
    <t>-1074010916</t>
  </si>
  <si>
    <t>https://podminky.urs.cz/item/CS_URS_2025_01/741122011</t>
  </si>
  <si>
    <t>34111005</t>
  </si>
  <si>
    <t>kabel instalační jádro Cu plné izolace PVC plášť PVC 450/750V (CYKY) 2x1,5mm2</t>
  </si>
  <si>
    <t>-1626700372</t>
  </si>
  <si>
    <t>-280454643</t>
  </si>
  <si>
    <t>34111030</t>
  </si>
  <si>
    <t>kabel instalační jádro Cu plné izolace PVC plášť PVC 450/750V (CYKY) 3x1,5mm2</t>
  </si>
  <si>
    <t>2042981008</t>
  </si>
  <si>
    <t>715446267</t>
  </si>
  <si>
    <t>34111327</t>
  </si>
  <si>
    <t>kabel silový oheň retardující bezhalogenový s funkční schopností při požáru 180min a P60-R třída reakce na oheň B2cas1d0 jádro Cu 0,6/1kV (1-CXKH-V) 3x1,5mm2</t>
  </si>
  <si>
    <t>-1359227522</t>
  </si>
  <si>
    <t>-1358994665</t>
  </si>
  <si>
    <t>747078804</t>
  </si>
  <si>
    <t>3616059814</t>
  </si>
  <si>
    <t>Sádra stavební DEK 30 kg šedá</t>
  </si>
  <si>
    <t>-153393281</t>
  </si>
  <si>
    <t>741122031</t>
  </si>
  <si>
    <t>Montáž kabelů měděných bez ukončení uložených pod omítku plných kulatých (např. CYKY, CYKFY), počtu a průřezu žil 5x1,5 až 2,5 mm2</t>
  </si>
  <si>
    <t>-254017832</t>
  </si>
  <si>
    <t>https://podminky.urs.cz/item/CS_URS_2025_01/741122031</t>
  </si>
  <si>
    <t>34111090</t>
  </si>
  <si>
    <t>kabel instalační jádro Cu plné izolace PVC plášť PVC 450/750V (CYKY) 5x1,5mm2</t>
  </si>
  <si>
    <t>89149083</t>
  </si>
  <si>
    <t>1534027885</t>
  </si>
  <si>
    <t>-1769506413</t>
  </si>
  <si>
    <t>741122033</t>
  </si>
  <si>
    <t>Montáž kabelů měděných bez ukončení uložených pod omítku plných kulatých (např. CYKY, CYKFY), počtu a průřezu žil 5x10 mm2</t>
  </si>
  <si>
    <t>1308908254</t>
  </si>
  <si>
    <t>https://podminky.urs.cz/item/CS_URS_2025_01/741122033</t>
  </si>
  <si>
    <t>34113034</t>
  </si>
  <si>
    <t>kabel instalační jádro Cu plné izolace PVC plášť PVC 450/750V (CYKY) 5x10mm2</t>
  </si>
  <si>
    <t>-262045966</t>
  </si>
  <si>
    <t>741122135</t>
  </si>
  <si>
    <t>Montáž kabelů měděných bez ukončení uložených v trubkách zatažených plných kulatých nebo bezhalogenových (např. CYKY, CYKFY) počtu a průřezu žil 4x35 mm2</t>
  </si>
  <si>
    <t>1930734479</t>
  </si>
  <si>
    <t>https://podminky.urs.cz/item/CS_URS_2025_01/741122135</t>
  </si>
  <si>
    <t>34111620</t>
  </si>
  <si>
    <t>kabel silový jádro Cu izolace PVC plášť PVC 0,6/1kV (1-CYKY) 4x35mm2</t>
  </si>
  <si>
    <t>331314822</t>
  </si>
  <si>
    <t>741123232</t>
  </si>
  <si>
    <t>Montáž kabelů hliníkových bez ukončení uložených volně plných nebo laněných kulatých (např. AYKY) počtu a průřezu žil 3x95+70 až 120+70 mm2</t>
  </si>
  <si>
    <t>858580673</t>
  </si>
  <si>
    <t>https://podminky.urs.cz/item/CS_URS_2025_01/741123232</t>
  </si>
  <si>
    <t>34113223</t>
  </si>
  <si>
    <t>kabel silový jádro Al izolace PVC plášť PVC 0,6/1kV (1-AYKY) 3x120+70mm2</t>
  </si>
  <si>
    <t>-1294377309</t>
  </si>
  <si>
    <t>741123233</t>
  </si>
  <si>
    <t>Montáž kabelů hliníkových bez ukončení uložených volně plných nebo laněných kulatých (např. AYKY) počtu a průřezu žil 3x150+70 až 240+120 mm2</t>
  </si>
  <si>
    <t>-1738294500</t>
  </si>
  <si>
    <t>https://podminky.urs.cz/item/CS_URS_2025_01/741123233</t>
  </si>
  <si>
    <t>34113241</t>
  </si>
  <si>
    <t>kabel silový jádro Al izolace PVC plášť PVC 0,6/1kV (1-AYKY) 3x240+120mm2</t>
  </si>
  <si>
    <t>-1177331889</t>
  </si>
  <si>
    <t>-50679400</t>
  </si>
  <si>
    <t>RMAT0023</t>
  </si>
  <si>
    <t>skříň spojovací SS300 vč. kompaktního pilíře</t>
  </si>
  <si>
    <t>-464015858</t>
  </si>
  <si>
    <t>35825254</t>
  </si>
  <si>
    <t>pojistka nožová 100A nízkoztrátová 8,48W, provedení normální, charakteristika gG</t>
  </si>
  <si>
    <t>1249360811</t>
  </si>
  <si>
    <t>741210003</t>
  </si>
  <si>
    <t>Montáž rozvodnic oceloplechových nebo plastových bez zapojení vodičů běžných, hmotnosti do 100 kg</t>
  </si>
  <si>
    <t>-2131865243</t>
  </si>
  <si>
    <t>https://podminky.urs.cz/item/CS_URS_2025_01/741210003</t>
  </si>
  <si>
    <t>RMAT0017</t>
  </si>
  <si>
    <t>rozvodnice R1</t>
  </si>
  <si>
    <t>1199175977</t>
  </si>
  <si>
    <t>RMAT0018</t>
  </si>
  <si>
    <t>rozvodnice R2</t>
  </si>
  <si>
    <t>1129160555</t>
  </si>
  <si>
    <t>RMAT0019</t>
  </si>
  <si>
    <t>rozvodnice R3</t>
  </si>
  <si>
    <t>-289336240</t>
  </si>
  <si>
    <t>1913016728</t>
  </si>
  <si>
    <t>RMAT0022</t>
  </si>
  <si>
    <t>rozvodnice R-TČ</t>
  </si>
  <si>
    <t>-83064270</t>
  </si>
  <si>
    <t>741210004</t>
  </si>
  <si>
    <t>Montáž rozvodnic oceloplechových nebo plastových bez zapojení vodičů běžných, hmotnosti do 150 kg</t>
  </si>
  <si>
    <t>243909260</t>
  </si>
  <si>
    <t>https://podminky.urs.cz/item/CS_URS_2025_01/741210004</t>
  </si>
  <si>
    <t>RMAT0020</t>
  </si>
  <si>
    <t>rozvodnice RE</t>
  </si>
  <si>
    <t>1390691582</t>
  </si>
  <si>
    <t>741210005</t>
  </si>
  <si>
    <t>Montáž rozvodnic oceloplechových nebo plastových bez zapojení vodičů běžných, hmotnosti do 200 kg</t>
  </si>
  <si>
    <t>-969927277</t>
  </si>
  <si>
    <t>https://podminky.urs.cz/item/CS_URS_2025_01/741210005</t>
  </si>
  <si>
    <t>RMAT0016</t>
  </si>
  <si>
    <t>rozvodnice RH</t>
  </si>
  <si>
    <t>1205654973</t>
  </si>
  <si>
    <t>741240022</t>
  </si>
  <si>
    <t>Montáž ostatního příslušenství rozvoden tabulek výstražných a označovacích pro přístroje lepením</t>
  </si>
  <si>
    <t>-1650416530</t>
  </si>
  <si>
    <t>https://podminky.urs.cz/item/CS_URS_2025_01/741240022</t>
  </si>
  <si>
    <t>RMAT0021</t>
  </si>
  <si>
    <t>tabulka vnější výstražná</t>
  </si>
  <si>
    <t>1526466556</t>
  </si>
  <si>
    <t>741310031</t>
  </si>
  <si>
    <t>Montáž spínačů jedno nebo dvoupólových nástěnných se zapojením vodičů, pro prostředí venkovní nebo mokré spínačů, řazení 1-jednopólových</t>
  </si>
  <si>
    <t>-205110977</t>
  </si>
  <si>
    <t>https://podminky.urs.cz/item/CS_URS_2025_01/741310031</t>
  </si>
  <si>
    <t>34535015</t>
  </si>
  <si>
    <t>spínač nástěnný jednopólový, řazení 1, IP44, šroubové svorky</t>
  </si>
  <si>
    <t>110623502</t>
  </si>
  <si>
    <t>741310101</t>
  </si>
  <si>
    <t>Montáž spínačů jedno nebo dvoupólových polozapuštěných nebo zapuštěných se zapojením vodičů bezšroubové připojení spínačů, řazení 1-jednopólových</t>
  </si>
  <si>
    <t>6357386</t>
  </si>
  <si>
    <t>https://podminky.urs.cz/item/CS_URS_2025_01/741310101</t>
  </si>
  <si>
    <t>34539010</t>
  </si>
  <si>
    <t>přístroj spínače jednopólového, řazení 1, 1So bezšroubové svorky</t>
  </si>
  <si>
    <t>-1006944494</t>
  </si>
  <si>
    <t>34539049</t>
  </si>
  <si>
    <t>kryt spínače jednoduchý</t>
  </si>
  <si>
    <t>-182524836</t>
  </si>
  <si>
    <t>34539059</t>
  </si>
  <si>
    <t>rámeček jednonásobný</t>
  </si>
  <si>
    <t>-635469729</t>
  </si>
  <si>
    <t>741310121</t>
  </si>
  <si>
    <t>Montáž spínačů jedno nebo dvoupólových polozapuštěných nebo zapuštěných se zapojením vodičů bezšroubové připojení přepínačů, řazení 5-sériových</t>
  </si>
  <si>
    <t>-912604558</t>
  </si>
  <si>
    <t>https://podminky.urs.cz/item/CS_URS_2025_01/741310121</t>
  </si>
  <si>
    <t>34539012</t>
  </si>
  <si>
    <t>přístroj přepínače sériového, řazení 5 bezšroubové svorky</t>
  </si>
  <si>
    <t>-1680132044</t>
  </si>
  <si>
    <t>34539050</t>
  </si>
  <si>
    <t>kryt spínače dělený</t>
  </si>
  <si>
    <t>1483037448</t>
  </si>
  <si>
    <t>-2076963677</t>
  </si>
  <si>
    <t>741310221</t>
  </si>
  <si>
    <t>Montáž spínačů jedno nebo dvoupólových polozapuštěných nebo zapuštěných se zapojením vodičů šroubové připojení, pro prostředí normální spínačů, řazení 2-pro žaluzie</t>
  </si>
  <si>
    <t>-321227143</t>
  </si>
  <si>
    <t>https://podminky.urs.cz/item/CS_URS_2025_01/741310221</t>
  </si>
  <si>
    <t>34535083</t>
  </si>
  <si>
    <t>ovládač nástěnný žaluziový jednopólový (řazení 1/0+1/0 s blokováním), IP54 , bezšroubové svorky</t>
  </si>
  <si>
    <t>-1243931285</t>
  </si>
  <si>
    <t>-2051135683</t>
  </si>
  <si>
    <t>1298007280</t>
  </si>
  <si>
    <t>1068211150</t>
  </si>
  <si>
    <t>RMAT0024</t>
  </si>
  <si>
    <t>Řídicí jednotka pro 4 pohony 230V/50Hz. Každý pohon může mít svůj lokální ovladač. Motor Controller 4 AC lze použít pro řízení motorových rolet, venkovních žaluzií, markýz, větracích oken i dalších zařízení. Možnost dovybavení jednotky rádiovou nebo infra</t>
  </si>
  <si>
    <t>36364377</t>
  </si>
  <si>
    <t>RMAT0025</t>
  </si>
  <si>
    <t>automatika pro řízení na základě čidel slunce a větru. Lze též připojit čidlo deště. Sluneční funkce pro Soliris Smoove Uno a IB+ se provádí pomocí io čidla Sunis, vítr a déštˇpomocí kabelových senzorů (Eolis, Ondeis). Jednotka může ovládat různé řídicí j</t>
  </si>
  <si>
    <t>-1668131588</t>
  </si>
  <si>
    <t>RMAT0026</t>
  </si>
  <si>
    <t>kombinované větrné a  sluneční čidlo pro připojení k řídicí jednotce Soliris Smoove IB+, rozměry 16x236x40mm, IP43</t>
  </si>
  <si>
    <t>1850406738</t>
  </si>
  <si>
    <t>RMAT0027</t>
  </si>
  <si>
    <t>Lokální ovladač pro řízení žaluzií nebo rolet.  Řada spínačů   slouží k drátovému ovládání jednoho pohonu. Rozměr "80x80" pro montáž na krabici, případně 50x50 bez rámečku. Pro dráty 0,75 - 1,5 mm. Funkce Nahoru / Stop / Dolů. Dodávka včetně rám</t>
  </si>
  <si>
    <t>1455703144</t>
  </si>
  <si>
    <t>741311004</t>
  </si>
  <si>
    <t>Montáž spínačů speciálních se zapojením vodičů čidla pohybu nástěnného</t>
  </si>
  <si>
    <t>525319238</t>
  </si>
  <si>
    <t>https://podminky.urs.cz/item/CS_URS_2025_01/741311004</t>
  </si>
  <si>
    <t>40461058</t>
  </si>
  <si>
    <t>čidlo pohybové a prezenční stropní 360°</t>
  </si>
  <si>
    <t>-614729599</t>
  </si>
  <si>
    <t>1340909551</t>
  </si>
  <si>
    <t>-1473475447</t>
  </si>
  <si>
    <t>741311081</t>
  </si>
  <si>
    <t>Montáž spínačů speciálních napájecí zdroj pro sanitární zařízení na omítku nebo pevný podklad</t>
  </si>
  <si>
    <t>-639003450</t>
  </si>
  <si>
    <t>https://podminky.urs.cz/item/CS_URS_2025_01/741311081</t>
  </si>
  <si>
    <t>55172110</t>
  </si>
  <si>
    <t>zdroj napájecí 230V AC/24V DC max. 4 ventily 170x130x85mm</t>
  </si>
  <si>
    <t>1505321024</t>
  </si>
  <si>
    <t>741313001</t>
  </si>
  <si>
    <t>Montáž zásuvek domovních se zapojením vodičů bezšroubové připojení polozapuštěných nebo zapuštěných 10/16 A, provedení 2P + PE</t>
  </si>
  <si>
    <t>-1386513060</t>
  </si>
  <si>
    <t>https://podminky.urs.cz/item/CS_URS_2025_01/741313001</t>
  </si>
  <si>
    <t>34555241</t>
  </si>
  <si>
    <t>přístroj zásuvky zapuštěné jednonásobné, krytka s clonkami, bezšroubové svorky</t>
  </si>
  <si>
    <t>-618830851</t>
  </si>
  <si>
    <t>1702921987</t>
  </si>
  <si>
    <t>741313005</t>
  </si>
  <si>
    <t>Montáž zásuvek domovních se zapojením vodičů bezšroubové připojení polozapuštěných nebo zapuštěných 10/16 A, provedení 2P + PE s ochrannými clonkami a přepěťovou ochranou</t>
  </si>
  <si>
    <t>-1288355162</t>
  </si>
  <si>
    <t>https://podminky.urs.cz/item/CS_URS_2025_01/741313005</t>
  </si>
  <si>
    <t>34555244</t>
  </si>
  <si>
    <t>přístroj zásuvky zapuštěné jednonásobné s optickou přepěťovou ochranou, krytka s clonkami, bezšroubové svorky</t>
  </si>
  <si>
    <t>-320988146</t>
  </si>
  <si>
    <t>36994481</t>
  </si>
  <si>
    <t>741313131</t>
  </si>
  <si>
    <t>Montáž zásuvek průmyslových se zapojením vodičů spojovacích, provedení IP 44 2P+PE 16 A</t>
  </si>
  <si>
    <t>-1432474703</t>
  </si>
  <si>
    <t>https://podminky.urs.cz/item/CS_URS_2025_01/741313131</t>
  </si>
  <si>
    <t>35811322</t>
  </si>
  <si>
    <t>zásuvka spojovací 16A - 3pól, řazení 2P+PE IP44, šroubové svorky</t>
  </si>
  <si>
    <t>146478676</t>
  </si>
  <si>
    <t>741372022</t>
  </si>
  <si>
    <t>Montáž svítidel s integrovaným zdrojem LED se zapojením vodičů interiérových přisazených nástěnných hranatých nebo kruhových, plochy přes 0,09 do 0,36 m2</t>
  </si>
  <si>
    <t>1544189976</t>
  </si>
  <si>
    <t>https://podminky.urs.cz/item/CS_URS_2025_01/741372022</t>
  </si>
  <si>
    <t>RMAT0008</t>
  </si>
  <si>
    <t>Průmyslové LED svítidlo 35W - viz. výpočet osvtlení a kniha svítidel</t>
  </si>
  <si>
    <t>-972254520</t>
  </si>
  <si>
    <t>RMAT0009</t>
  </si>
  <si>
    <t>LED panel 40W - viz. výpočet osvtlení a kniha svítidel</t>
  </si>
  <si>
    <t>-1321198678</t>
  </si>
  <si>
    <t>RMAT0010</t>
  </si>
  <si>
    <t>kancelářské přisazené svítidlo LED 26W - viz. výpočet osvtlení a kniha svítidel</t>
  </si>
  <si>
    <t>-1082417867</t>
  </si>
  <si>
    <t>RMAT0011</t>
  </si>
  <si>
    <t>LED downlight 30W - viz. výpočet osvtlení a kniha svítidel</t>
  </si>
  <si>
    <t>1074397996</t>
  </si>
  <si>
    <t>RMAT0012</t>
  </si>
  <si>
    <t>kancelářské LED svítidlo pro přisazenou montáž asymetrický charakter NL50PP AS - viz. výpočet osvtlení a kniha svítidel</t>
  </si>
  <si>
    <t>2064675572</t>
  </si>
  <si>
    <t>RMAT0013</t>
  </si>
  <si>
    <t>kancelářské LED svítidlo pro přisazenou montáž 63W - viz. výpočet osvtlení a kniha svítidel</t>
  </si>
  <si>
    <t>-1608518731</t>
  </si>
  <si>
    <t>RMAT0014</t>
  </si>
  <si>
    <t>kancelářské LED svítidlo pro přisazenou montáž 48W - viz. výpočet osvtlení a kniha svítidel</t>
  </si>
  <si>
    <t>-1833466051</t>
  </si>
  <si>
    <t>RMAT0015</t>
  </si>
  <si>
    <t>recyklační poplatek za svítidla</t>
  </si>
  <si>
    <t>1400130602</t>
  </si>
  <si>
    <t>741372032</t>
  </si>
  <si>
    <t>Montáž svítidel s integrovaným zdrojem LED se zapojením vodičů interiérových přisazených nástěnných nouzových s piktogramem</t>
  </si>
  <si>
    <t>-1036414904</t>
  </si>
  <si>
    <t>https://podminky.urs.cz/item/CS_URS_2025_01/741372032</t>
  </si>
  <si>
    <t>svítidlo nouzové NA1</t>
  </si>
  <si>
    <t>1014486036</t>
  </si>
  <si>
    <t>svítidlo nouzové NA2</t>
  </si>
  <si>
    <t>-499126666</t>
  </si>
  <si>
    <t>RMAT0003</t>
  </si>
  <si>
    <t>svítidlo nouzové NA3</t>
  </si>
  <si>
    <t>-596535836</t>
  </si>
  <si>
    <t>RMAT0004</t>
  </si>
  <si>
    <t>svítidlo nouzové NA4</t>
  </si>
  <si>
    <t>-1890235577</t>
  </si>
  <si>
    <t>svítidlo nouzové N1</t>
  </si>
  <si>
    <t>-8240576</t>
  </si>
  <si>
    <t>svítidlo nouzové N2</t>
  </si>
  <si>
    <t>-117710738</t>
  </si>
  <si>
    <t>Nopř N2-VARpř</t>
  </si>
  <si>
    <t>1750924053</t>
  </si>
  <si>
    <t>-685578996</t>
  </si>
  <si>
    <t>-918572062</t>
  </si>
  <si>
    <t>742110202</t>
  </si>
  <si>
    <t>Montáž podlahových krabic montovaných do mazaniny</t>
  </si>
  <si>
    <t>2060094459</t>
  </si>
  <si>
    <t>https://podminky.urs.cz/item/CS_URS_2025_01/742110202</t>
  </si>
  <si>
    <t>34571504</t>
  </si>
  <si>
    <t>krabice univerzální podlahová 332x250x80-95mm</t>
  </si>
  <si>
    <t>-1077929950</t>
  </si>
  <si>
    <t>34571668</t>
  </si>
  <si>
    <t>sada prodloužených nožek výšky 122 - 300 mm</t>
  </si>
  <si>
    <t>1301032242</t>
  </si>
  <si>
    <t>34571665</t>
  </si>
  <si>
    <t>adaptér montážní pro podlahové krabice do betonové podlahy 16/24 modulů</t>
  </si>
  <si>
    <t>-718279481</t>
  </si>
  <si>
    <t>34571676</t>
  </si>
  <si>
    <t>sada nivelační pro podlahové krabice</t>
  </si>
  <si>
    <t>405485084</t>
  </si>
  <si>
    <t>742121001</t>
  </si>
  <si>
    <t>Montáž kabelů sdělovacích pro vnitřní rozvody počtu žil do 15</t>
  </si>
  <si>
    <t>-396899319</t>
  </si>
  <si>
    <t>https://podminky.urs.cz/item/CS_URS_2025_01/742121001</t>
  </si>
  <si>
    <t>34121233</t>
  </si>
  <si>
    <t>kabel sdělovací stíněný laminovanou Al fólií s příložným Cu drátem jádro Cu plné izolace PVC plášť PVC 300V (J-Y(St)Y…Lg) 2x2x0,8mm2</t>
  </si>
  <si>
    <t>349407028</t>
  </si>
  <si>
    <t>742350001</t>
  </si>
  <si>
    <t>Montáž zařízení pro tělesně postižené signalizačního světla s akustickou signalizací</t>
  </si>
  <si>
    <t>1116313704</t>
  </si>
  <si>
    <t>https://podminky.urs.cz/item/CS_URS_2025_01/742350001</t>
  </si>
  <si>
    <t>34535107</t>
  </si>
  <si>
    <t>sada pro nouzovou signalizaci s modulem s opticko-akustickým alarmem tlačítko signální tahové resetovací tlačítko transformátor včetně rámečků 230V IP20</t>
  </si>
  <si>
    <t>-901159717</t>
  </si>
  <si>
    <t>742350002</t>
  </si>
  <si>
    <t>Montáž zařízení pro tělesně postižené potvrzovacího tlačítka</t>
  </si>
  <si>
    <t>-789136172</t>
  </si>
  <si>
    <t>https://podminky.urs.cz/item/CS_URS_2025_01/742350002</t>
  </si>
  <si>
    <t>742350003</t>
  </si>
  <si>
    <t>Montáž zařízení pro tělesně postižené volacího tlačítka do výšky 900 mm a táhla do výšky 150 mm</t>
  </si>
  <si>
    <t>1426965878</t>
  </si>
  <si>
    <t>https://podminky.urs.cz/item/CS_URS_2025_01/742350003</t>
  </si>
  <si>
    <t>742350004</t>
  </si>
  <si>
    <t>Montáž zařízení pro tělesně postižené napájecího zdroje 24 V</t>
  </si>
  <si>
    <t>-1915584370</t>
  </si>
  <si>
    <t>https://podminky.urs.cz/item/CS_URS_2025_01/742350004</t>
  </si>
  <si>
    <t>742350005</t>
  </si>
  <si>
    <t>Montáž zařízení pro tělesně postižené digitálního hlasového majáčku včetně nahrávaných zpráv</t>
  </si>
  <si>
    <t>472990000</t>
  </si>
  <si>
    <t>https://podminky.urs.cz/item/CS_URS_2025_01/742350005</t>
  </si>
  <si>
    <t>742350006</t>
  </si>
  <si>
    <t>Montáž zařízení pro tělesně postižené instalační krabice pro DHM</t>
  </si>
  <si>
    <t>526143001</t>
  </si>
  <si>
    <t>https://podminky.urs.cz/item/CS_URS_2025_01/742350006</t>
  </si>
  <si>
    <t>Práce a dodávky M</t>
  </si>
  <si>
    <t>46-M</t>
  </si>
  <si>
    <t>Zemní práce při extr.mont.pracích</t>
  </si>
  <si>
    <t>460010011</t>
  </si>
  <si>
    <t>Vytyčení trasy vedení vzdušného (nadzemního) silového v terénu přehledném nn</t>
  </si>
  <si>
    <t>km</t>
  </si>
  <si>
    <t>-1627868785</t>
  </si>
  <si>
    <t>https://podminky.urs.cz/item/CS_URS_2025_01/460010011</t>
  </si>
  <si>
    <t>460010025</t>
  </si>
  <si>
    <t>Vytyčení trasy inženýrských sítí v zastavěném prostoru</t>
  </si>
  <si>
    <t>999630596</t>
  </si>
  <si>
    <t>https://podminky.urs.cz/item/CS_URS_2025_01/460010025</t>
  </si>
  <si>
    <t>460171291</t>
  </si>
  <si>
    <t>Hloubení kabelových rýh strojně včetně urovnání dna s přemístěním výkopku do vzdálenosti 3 m od okraje jámy nebo s naložením na dopravní prostředek šířky 50 cm hloubky 100 cm v hornině třídy těžitelnosti I skupiny 1 a 2</t>
  </si>
  <si>
    <t>-1062618528</t>
  </si>
  <si>
    <t>https://podminky.urs.cz/item/CS_URS_2025_01/460171291</t>
  </si>
  <si>
    <t>460341113</t>
  </si>
  <si>
    <t>Vodorovné přemístění (odvoz) horniny dopravními prostředky včetně složení, bez naložení a rozprostření jakékoliv třídy, na vzdálenost přes 500 do 1000 m</t>
  </si>
  <si>
    <t>1717505780</t>
  </si>
  <si>
    <t>https://podminky.urs.cz/item/CS_URS_2025_01/460341113</t>
  </si>
  <si>
    <t>460341121</t>
  </si>
  <si>
    <t>Vodorovné přemístění (odvoz) horniny dopravními prostředky včetně složení, bez naložení a rozprostření jakékoliv třídy, na vzdálenost Příplatek k ceně -1113 za každých dalších i započatých 1000 m</t>
  </si>
  <si>
    <t>788945767</t>
  </si>
  <si>
    <t>https://podminky.urs.cz/item/CS_URS_2025_01/460341121</t>
  </si>
  <si>
    <t>460361111</t>
  </si>
  <si>
    <t>Poplatek (skládkovné) za uložení zeminy na skládce zatříděné do Katalogu odpadů pod kódem 17 05 04</t>
  </si>
  <si>
    <t>1777229658</t>
  </si>
  <si>
    <t>https://podminky.urs.cz/item/CS_URS_2025_01/460361111</t>
  </si>
  <si>
    <t>460371111</t>
  </si>
  <si>
    <t>Naložení výkopku ručně z hornin třídy těžitelnosti I skupiny 1 až 3</t>
  </si>
  <si>
    <t>1509340523</t>
  </si>
  <si>
    <t>https://podminky.urs.cz/item/CS_URS_2025_01/460371111</t>
  </si>
  <si>
    <t>460451311</t>
  </si>
  <si>
    <t>Zásyp kabelových rýh strojně s přemístěním sypaniny ze vzdálenosti do 10 m, s uložením výkopku ve vrstvách včetně zhutnění a urovnání povrchu šířky 50 cm hloubky 100 cm z horniny třídy těžitelnosti I skupiny 1 a 2</t>
  </si>
  <si>
    <t>1446113919</t>
  </si>
  <si>
    <t>https://podminky.urs.cz/item/CS_URS_2025_01/460451311</t>
  </si>
  <si>
    <t>460661112</t>
  </si>
  <si>
    <t>Kabelové lože z písku včetně podsypu, zhutnění a urovnání povrchu pro kabely nn bez zakrytí, šířky přes 35 do 50 cm</t>
  </si>
  <si>
    <t>-1029442992</t>
  </si>
  <si>
    <t>https://podminky.urs.cz/item/CS_URS_2025_01/460661112</t>
  </si>
  <si>
    <t>460671114</t>
  </si>
  <si>
    <t>Výstražné prvky pro krytí kabelů včetně vyrovnání povrchu rýhy, rozvinutí a uložení fólie, šířky přes 35 do 40 cm</t>
  </si>
  <si>
    <t>-1775613295</t>
  </si>
  <si>
    <t>https://podminky.urs.cz/item/CS_URS_2025_01/460671114</t>
  </si>
  <si>
    <t>468094132</t>
  </si>
  <si>
    <t>Vyvrtání otvorů pro elektroinstalační krabice ve stěnách z pórobetonových tvárnic, hloubky přes 6 do 9 cm</t>
  </si>
  <si>
    <t>-1847335388</t>
  </si>
  <si>
    <t>https://podminky.urs.cz/item/CS_URS_2025_01/468094132</t>
  </si>
  <si>
    <t>468101115</t>
  </si>
  <si>
    <t>Vysekání rýh pro montáž trubek a kabelů v kamenných nebo betonových zdech hloubky do 3 cm a šířky přes 10 do 15 cm</t>
  </si>
  <si>
    <t>-676550994</t>
  </si>
  <si>
    <t>https://podminky.urs.cz/item/CS_URS_2025_01/468101115</t>
  </si>
  <si>
    <t>468101133</t>
  </si>
  <si>
    <t>Vysekání rýh pro montáž trubek a kabelů v kamenných nebo betonových zdech hloubky přes 5 do 7 cm a šířky přes 10 do 15 cm</t>
  </si>
  <si>
    <t>-1839195812</t>
  </si>
  <si>
    <t>https://podminky.urs.cz/item/CS_URS_2025_01/468101133</t>
  </si>
  <si>
    <t>468111111</t>
  </si>
  <si>
    <t>Frézování drážek pro vodiče ve stěnách z cihel, rozměru do 3x3 cm</t>
  </si>
  <si>
    <t>1638983477</t>
  </si>
  <si>
    <t>https://podminky.urs.cz/item/CS_URS_2025_01/468111111</t>
  </si>
  <si>
    <t>468111112</t>
  </si>
  <si>
    <t>Frézování drážek pro vodiče ve stěnách z cihel, rozměru do 5x5 cm</t>
  </si>
  <si>
    <t>1642026063</t>
  </si>
  <si>
    <t>https://podminky.urs.cz/item/CS_URS_2025_01/468111112</t>
  </si>
  <si>
    <t>1559652230</t>
  </si>
  <si>
    <t>4 - Elektroinstalace slaboproud</t>
  </si>
  <si>
    <t>741110051</t>
  </si>
  <si>
    <t>Montáž trubek elektroinstalačních s nasunutím nebo našroubováním do krabic plastových ohebných, uložených volně, vnější Ø přes 11 do 23 mm</t>
  </si>
  <si>
    <t>2055098935</t>
  </si>
  <si>
    <t>https://podminky.urs.cz/item/CS_URS_2025_01/741110051</t>
  </si>
  <si>
    <t>mikrotubička 12/8</t>
  </si>
  <si>
    <t>-386380933</t>
  </si>
  <si>
    <t>-32199557</t>
  </si>
  <si>
    <t>117523486</t>
  </si>
  <si>
    <t>741110061</t>
  </si>
  <si>
    <t>Montáž trubek elektroinstalačních s nasunutím nebo našroubováním do krabic plastových ohebných, uložených pod omítku, vnější Ø přes 11 do 23 mm</t>
  </si>
  <si>
    <t>1003924499</t>
  </si>
  <si>
    <t>https://podminky.urs.cz/item/CS_URS_2025_01/741110061</t>
  </si>
  <si>
    <t>1400910145</t>
  </si>
  <si>
    <t>-1075964530</t>
  </si>
  <si>
    <t>34571457</t>
  </si>
  <si>
    <t>krabice pod omítku PVC odbočná kruhová D 70mm s víčkem</t>
  </si>
  <si>
    <t>-826892641</t>
  </si>
  <si>
    <t>506180211</t>
  </si>
  <si>
    <t>1841309700</t>
  </si>
  <si>
    <t>741122122</t>
  </si>
  <si>
    <t>Montáž kabelů měděných bez ukončení uložených v trubkách zatažených plných kulatých nebo bezhalogenových (např. CYKY, CYKFY) počtu a průřezu žil 3x1,5 až 6 mm2</t>
  </si>
  <si>
    <t>2011615904</t>
  </si>
  <si>
    <t>https://podminky.urs.cz/item/CS_URS_2025_01/741122122</t>
  </si>
  <si>
    <t>34111532</t>
  </si>
  <si>
    <t>kabel silový oheň retardující bezhalogenový s funkčností při požáru 180min a P60-R reakce na oheň B2cas1d1a1 jádro Cu 0,6/1kV (1-CSKH-V) 3x2,5mm2</t>
  </si>
  <si>
    <t>-2017929926</t>
  </si>
  <si>
    <t>1598064600</t>
  </si>
  <si>
    <t>34121267</t>
  </si>
  <si>
    <t>kabel datový venkovní celkově stíněný Al fólií jádro Cu plné plášť PE (F/UTP) kategorie 6</t>
  </si>
  <si>
    <t>1228119424</t>
  </si>
  <si>
    <t>742124016</t>
  </si>
  <si>
    <t>Montáž kabelů datových optických pro vnější rozvody do trubky zafouknutím</t>
  </si>
  <si>
    <t>-117577802</t>
  </si>
  <si>
    <t>https://podminky.urs.cz/item/CS_URS_2025_01/742124016</t>
  </si>
  <si>
    <t>34123070</t>
  </si>
  <si>
    <t>kabel datový optický OS zafukovací CLT MICRO 12 vláken 9/125µm plášť LFP</t>
  </si>
  <si>
    <t>-85058745</t>
  </si>
  <si>
    <t>742220005</t>
  </si>
  <si>
    <t>Montáž ústředny PZTS se zdrojem s komunikátorem přes 1 do 4 linek</t>
  </si>
  <si>
    <t>1986521087</t>
  </si>
  <si>
    <t>https://podminky.urs.cz/item/CS_URS_2025_01/742220005</t>
  </si>
  <si>
    <t>40462030</t>
  </si>
  <si>
    <t>ústředna PZTS/EKV se zdrojem v krytu, GSM modem, 4x linka 30 adres 2x Ethernet NBÚ - 3</t>
  </si>
  <si>
    <t>-1018340604</t>
  </si>
  <si>
    <t>742220031</t>
  </si>
  <si>
    <t>Montáž koncentrátoru nebo expanderu v krytu pro PZTS do 8 vstupů</t>
  </si>
  <si>
    <t>455627873</t>
  </si>
  <si>
    <t>https://podminky.urs.cz/item/CS_URS_2025_01/742220031</t>
  </si>
  <si>
    <t>40466018</t>
  </si>
  <si>
    <t>koncentrátor v plastovém krytu</t>
  </si>
  <si>
    <t>-441759172</t>
  </si>
  <si>
    <t>742220111</t>
  </si>
  <si>
    <t>Montáž docházkového terminálu s LCD displejem</t>
  </si>
  <si>
    <t>1574794648</t>
  </si>
  <si>
    <t>https://podminky.urs.cz/item/CS_URS_2025_01/742220111</t>
  </si>
  <si>
    <t>40467040</t>
  </si>
  <si>
    <t>terminál docházkový, dotykové LCD, čtečka</t>
  </si>
  <si>
    <t>-1182252891</t>
  </si>
  <si>
    <t>40467041</t>
  </si>
  <si>
    <t>držák docházkového terminálu</t>
  </si>
  <si>
    <t>-1800615562</t>
  </si>
  <si>
    <t>742220161</t>
  </si>
  <si>
    <t>Montáž akumulátoru 12 V</t>
  </si>
  <si>
    <t>1605163216</t>
  </si>
  <si>
    <t>https://podminky.urs.cz/item/CS_URS_2025_01/742220161</t>
  </si>
  <si>
    <t>34641075</t>
  </si>
  <si>
    <t>akumulátor 12V/2Ah</t>
  </si>
  <si>
    <t>-1656293526</t>
  </si>
  <si>
    <t>742220201</t>
  </si>
  <si>
    <t>Montáž převodníku RS485/Ethernet</t>
  </si>
  <si>
    <t>-941946879</t>
  </si>
  <si>
    <t>https://podminky.urs.cz/item/CS_URS_2025_01/742220201</t>
  </si>
  <si>
    <t>40466055</t>
  </si>
  <si>
    <t>rozhraní sběrnicové RS-485 do jiných systémů</t>
  </si>
  <si>
    <t>-740540972</t>
  </si>
  <si>
    <t>742220231</t>
  </si>
  <si>
    <t>Montáž příslušenství pro PZTS kombinovaný kloubový držák pro pohybový detektor na strop nebo na stěnu</t>
  </si>
  <si>
    <t>-411491250</t>
  </si>
  <si>
    <t>https://podminky.urs.cz/item/CS_URS_2025_01/742220231</t>
  </si>
  <si>
    <t>40468000</t>
  </si>
  <si>
    <t>držák kloubový pro PIR detektory</t>
  </si>
  <si>
    <t>-260587428</t>
  </si>
  <si>
    <t>742220232</t>
  </si>
  <si>
    <t>Montáž příslušenství pro PZTS detektor na stěnu nebo na strop</t>
  </si>
  <si>
    <t>1655015345</t>
  </si>
  <si>
    <t>https://podminky.urs.cz/item/CS_URS_2025_01/742220232</t>
  </si>
  <si>
    <t>40461016</t>
  </si>
  <si>
    <t>detektor pohybu stropní 360°</t>
  </si>
  <si>
    <t>526891524</t>
  </si>
  <si>
    <t>742220236</t>
  </si>
  <si>
    <t>Montáž příslušenství pro PZTS magnetický kontakt závrtný čtyřdrátový</t>
  </si>
  <si>
    <t>1259282168</t>
  </si>
  <si>
    <t>https://podminky.urs.cz/item/CS_URS_2025_01/742220236</t>
  </si>
  <si>
    <t>40461041</t>
  </si>
  <si>
    <t>kontakt magnetický, zápustný s přírubami, dvoukontaktní</t>
  </si>
  <si>
    <t>2035072305</t>
  </si>
  <si>
    <t>742220241</t>
  </si>
  <si>
    <t>Montáž příslušenství pro PZTS armovaná hadice k magnetickému kontaktu</t>
  </si>
  <si>
    <t>-1938081362</t>
  </si>
  <si>
    <t>https://podminky.urs.cz/item/CS_URS_2025_01/742220241</t>
  </si>
  <si>
    <t>40461043</t>
  </si>
  <si>
    <t>kabel armovaný, 8 vodičů, 1,8m</t>
  </si>
  <si>
    <t>-1048544364</t>
  </si>
  <si>
    <t>742220255</t>
  </si>
  <si>
    <t>Montáž příslušenství pro PZTS siréna vnitřní pro vyhlášení poplachu</t>
  </si>
  <si>
    <t>1756936954</t>
  </si>
  <si>
    <t>https://podminky.urs.cz/item/CS_URS_2025_01/742220255</t>
  </si>
  <si>
    <t>40464008</t>
  </si>
  <si>
    <t>siréna vnitřní plastová nezálohovaná, 112 dB/1m, maják, záblesk modrý</t>
  </si>
  <si>
    <t>218879553</t>
  </si>
  <si>
    <t>742220256</t>
  </si>
  <si>
    <t>Montáž příslušenství pro PZTS siréna zálohovaná s majákem a s akumulátorem 1,2 Ah</t>
  </si>
  <si>
    <t>-1591977992</t>
  </si>
  <si>
    <t>https://podminky.urs.cz/item/CS_URS_2025_01/742220256</t>
  </si>
  <si>
    <t>40464020</t>
  </si>
  <si>
    <t>siréna venkovní plastová zálohovaná, s majákem a akumulátorem, 110 dB/1m, záblesk červený</t>
  </si>
  <si>
    <t>1517961164</t>
  </si>
  <si>
    <t>742220401</t>
  </si>
  <si>
    <t>Nastavení a oživení PZTS programování základních parametrů ústředny</t>
  </si>
  <si>
    <t>867237644</t>
  </si>
  <si>
    <t>https://podminky.urs.cz/item/CS_URS_2025_01/742220401</t>
  </si>
  <si>
    <t>742220402</t>
  </si>
  <si>
    <t>Nastavení a oživení PZTS programování systému na jeden detektor</t>
  </si>
  <si>
    <t>-1021480283</t>
  </si>
  <si>
    <t>https://podminky.urs.cz/item/CS_URS_2025_01/742220402</t>
  </si>
  <si>
    <t>742220411</t>
  </si>
  <si>
    <t>Nastavení a oživení PZTS oživení systému na jeden detektor</t>
  </si>
  <si>
    <t>1215022054</t>
  </si>
  <si>
    <t>https://podminky.urs.cz/item/CS_URS_2025_01/742220411</t>
  </si>
  <si>
    <t>742220421</t>
  </si>
  <si>
    <t>Nastavení a oživení PZTS instalace přístupového SW</t>
  </si>
  <si>
    <t>672110117</t>
  </si>
  <si>
    <t>https://podminky.urs.cz/item/CS_URS_2025_01/742220421</t>
  </si>
  <si>
    <t>742220511</t>
  </si>
  <si>
    <t>Zkoušky a revize PZTS revize výchozí systému PZTS</t>
  </si>
  <si>
    <t>1976216911</t>
  </si>
  <si>
    <t>https://podminky.urs.cz/item/CS_URS_2025_01/742220511</t>
  </si>
  <si>
    <t>742230001</t>
  </si>
  <si>
    <t>Montáž kamerového systému DVR nebo NAS, nahrávacího zařízení pro kamery</t>
  </si>
  <si>
    <t>1011898327</t>
  </si>
  <si>
    <t>https://podminky.urs.cz/item/CS_URS_2025_01/742230001</t>
  </si>
  <si>
    <t>38471017</t>
  </si>
  <si>
    <t>videorekordér síťový (NVR) pro záznam 16 IP kamer bez HDD (max 2 HDD) maximální rozlišení záznamu 8MP HDMI 4K</t>
  </si>
  <si>
    <t>1158785939</t>
  </si>
  <si>
    <t>40332007</t>
  </si>
  <si>
    <t>HDD k rekordérům kamerových systémů 10TB</t>
  </si>
  <si>
    <t>-786185671</t>
  </si>
  <si>
    <t>742230002</t>
  </si>
  <si>
    <t>Montáž kamerového systému PC pro sledování kamerového systému, OS, monitor, klávesnice myš</t>
  </si>
  <si>
    <t>-2136027580</t>
  </si>
  <si>
    <t>https://podminky.urs.cz/item/CS_URS_2025_01/742230002</t>
  </si>
  <si>
    <t xml:space="preserve"> PC kamerového systému</t>
  </si>
  <si>
    <t>-745825289</t>
  </si>
  <si>
    <t>40342004</t>
  </si>
  <si>
    <t>monitor LCD LED 27" 16:9 Full HD VGA HDMI 230V</t>
  </si>
  <si>
    <t>-1037271612</t>
  </si>
  <si>
    <t>40341001</t>
  </si>
  <si>
    <t>klávesnice pro ovládání kamer</t>
  </si>
  <si>
    <t>1470241001</t>
  </si>
  <si>
    <t>myš</t>
  </si>
  <si>
    <t>-302171002</t>
  </si>
  <si>
    <t>742230003</t>
  </si>
  <si>
    <t>Montáž kamerového systému venkovní kamery</t>
  </si>
  <si>
    <t>314548758</t>
  </si>
  <si>
    <t>https://podminky.urs.cz/item/CS_URS_2025_01/742230003</t>
  </si>
  <si>
    <t>38475088</t>
  </si>
  <si>
    <t>kamera venkovní IP bullet s přísvitem MZVF 2,8-12mm max. rozlišení 8MP</t>
  </si>
  <si>
    <t>254374095</t>
  </si>
  <si>
    <t>742230004</t>
  </si>
  <si>
    <t>Montáž kamerového systému vnitřní kamery</t>
  </si>
  <si>
    <t>782587355</t>
  </si>
  <si>
    <t>https://podminky.urs.cz/item/CS_URS_2025_01/742230004</t>
  </si>
  <si>
    <t>38475214</t>
  </si>
  <si>
    <t>kamera vnitřní IP podhledová hemisférická 180° max. rozlišení záznamu 8MP</t>
  </si>
  <si>
    <t>357191042</t>
  </si>
  <si>
    <t>742230007</t>
  </si>
  <si>
    <t>Montáž kamerového systému konzoly pro kryt nebo kameru</t>
  </si>
  <si>
    <t>1732435494</t>
  </si>
  <si>
    <t>https://podminky.urs.cz/item/CS_URS_2025_01/742230007</t>
  </si>
  <si>
    <t>38479063</t>
  </si>
  <si>
    <t>konzola pro montáž speed dome kamer na roh propojovací box kov</t>
  </si>
  <si>
    <t>-1460084839</t>
  </si>
  <si>
    <t>742230009</t>
  </si>
  <si>
    <t>Montáž kamerového systému samolepky "Střeženo kamerovým systémem"</t>
  </si>
  <si>
    <t>-1914385726</t>
  </si>
  <si>
    <t>https://podminky.urs.cz/item/CS_URS_2025_01/742230009</t>
  </si>
  <si>
    <t>73558003</t>
  </si>
  <si>
    <t>samolepka "Střeženo kamerovým systémem" A5 červený text a piktogram v červeném rámu</t>
  </si>
  <si>
    <t>-1275834551</t>
  </si>
  <si>
    <t>742230101</t>
  </si>
  <si>
    <t>Montáž kamerového systému nastavení a instalace licence k připojení jedné kamery k SW</t>
  </si>
  <si>
    <t>1090638697</t>
  </si>
  <si>
    <t>https://podminky.urs.cz/item/CS_URS_2025_01/742230101</t>
  </si>
  <si>
    <t>95321002</t>
  </si>
  <si>
    <t>licence pro připojení jedné kamery</t>
  </si>
  <si>
    <t>1728110963</t>
  </si>
  <si>
    <t>742230103</t>
  </si>
  <si>
    <t>Montáž kamerového systému nastavení a instalace nastavení záběru podle přání uživatele</t>
  </si>
  <si>
    <t>985450375</t>
  </si>
  <si>
    <t>https://podminky.urs.cz/item/CS_URS_2025_01/742230103</t>
  </si>
  <si>
    <t>742310002</t>
  </si>
  <si>
    <t>Montáž domovního telefonu komunikačního tabla</t>
  </si>
  <si>
    <t>1462375820</t>
  </si>
  <si>
    <t>https://podminky.urs.cz/item/CS_URS_2025_01/742310002</t>
  </si>
  <si>
    <t xml:space="preserve">vnější hlasové tablo vč. čtečky </t>
  </si>
  <si>
    <t>879633269</t>
  </si>
  <si>
    <t>el. zámek dveřní</t>
  </si>
  <si>
    <t>337174760</t>
  </si>
  <si>
    <t>742330001</t>
  </si>
  <si>
    <t>Montáž strukturované kabeláže rozvaděče nástěnného</t>
  </si>
  <si>
    <t>1804391351</t>
  </si>
  <si>
    <t>https://podminky.urs.cz/item/CS_URS_2025_01/742330001</t>
  </si>
  <si>
    <t>35712001</t>
  </si>
  <si>
    <t>rozvaděč nástěnný jednodílný 19" celoskleněné dveře 6U/400mm</t>
  </si>
  <si>
    <t>-1858303865</t>
  </si>
  <si>
    <t>1233562426</t>
  </si>
  <si>
    <t>35712025</t>
  </si>
  <si>
    <t>rozvaděč stojanový 19" celoskleněné dveře 42U/600x600mm</t>
  </si>
  <si>
    <t>1974831157</t>
  </si>
  <si>
    <t>742330021</t>
  </si>
  <si>
    <t>Montáž strukturované kabeláže příslušenství a ostatní práce k rozvaděčům police</t>
  </si>
  <si>
    <t>-475717229</t>
  </si>
  <si>
    <t>https://podminky.urs.cz/item/CS_URS_2025_01/742330021</t>
  </si>
  <si>
    <t>35712064</t>
  </si>
  <si>
    <t>police rozvaděče 19" perforovaná 1U/150mm nosnost 15kg</t>
  </si>
  <si>
    <t>1374420930</t>
  </si>
  <si>
    <t>742330022</t>
  </si>
  <si>
    <t>Montáž strukturované kabeláže příslušenství a ostatní práce k rozvaděčům napájecího panelu</t>
  </si>
  <si>
    <t>1486726953</t>
  </si>
  <si>
    <t>https://podminky.urs.cz/item/CS_URS_2025_01/742330022</t>
  </si>
  <si>
    <t>35712106</t>
  </si>
  <si>
    <t>panel rozvodný 19" 8x zásuvka dle ČSN max 16A kabel 3x1,5mm 2m</t>
  </si>
  <si>
    <t>980316552</t>
  </si>
  <si>
    <t>-563571199</t>
  </si>
  <si>
    <t>719593461</t>
  </si>
  <si>
    <t>742330024</t>
  </si>
  <si>
    <t>Montáž strukturované kabeláže příslušenství a ostatní práce k rozvaděčům patch panelu 24 portů</t>
  </si>
  <si>
    <t>1123374391</t>
  </si>
  <si>
    <t>https://podminky.urs.cz/item/CS_URS_2025_01/742330024</t>
  </si>
  <si>
    <t>37451110</t>
  </si>
  <si>
    <t>patch panel Cat6 PCB 1U 24 portů 19" UTP</t>
  </si>
  <si>
    <t>-1440555120</t>
  </si>
  <si>
    <t>742330036</t>
  </si>
  <si>
    <t>Montáž strukturované kabeláže příslušenství a ostatní práce k rozvaděčům sestavení optické vany</t>
  </si>
  <si>
    <t>1361046344</t>
  </si>
  <si>
    <t>https://podminky.urs.cz/item/CS_URS_2025_01/742330036</t>
  </si>
  <si>
    <t>35759000</t>
  </si>
  <si>
    <t>vana optická neosazená výsuvná 1U 1xkazeta pro 24 svárů 24xSC simplex</t>
  </si>
  <si>
    <t>-1005991631</t>
  </si>
  <si>
    <t>1180403184</t>
  </si>
  <si>
    <t>-23603468</t>
  </si>
  <si>
    <t>742330044</t>
  </si>
  <si>
    <t>Montáž strukturované kabeláže zásuvek datových pod omítku, do nábytku, do parapetního žlabu nebo podlahové krabice 1 až 6 pozic</t>
  </si>
  <si>
    <t>1490240100</t>
  </si>
  <si>
    <t>https://podminky.urs.cz/item/CS_URS_2025_01/742330044</t>
  </si>
  <si>
    <t>37451170</t>
  </si>
  <si>
    <t>modul zásuvkový se záclonkou přímý (neosazený) pro keystone 2xRJ45 45x45mm</t>
  </si>
  <si>
    <t>-730439151</t>
  </si>
  <si>
    <t>8501604348</t>
  </si>
  <si>
    <t>Keystone RJ45 Solarix CAT6A STP samořezný barevné moduly</t>
  </si>
  <si>
    <t>-918080924</t>
  </si>
  <si>
    <t>34539100</t>
  </si>
  <si>
    <t>rámeček datové zásuvky pro 2 moduly 22,5x45mm</t>
  </si>
  <si>
    <t>-690242588</t>
  </si>
  <si>
    <t>742330051</t>
  </si>
  <si>
    <t>Montáž strukturované kabeláže zásuvek datových popis portu zásuvky</t>
  </si>
  <si>
    <t>-1160915367</t>
  </si>
  <si>
    <t>https://podminky.urs.cz/item/CS_URS_2025_01/742330051</t>
  </si>
  <si>
    <t>742330052</t>
  </si>
  <si>
    <t>Montáž strukturované kabeláže zásuvek datových popis portů patchpanelu</t>
  </si>
  <si>
    <t>1523448663</t>
  </si>
  <si>
    <t>https://podminky.urs.cz/item/CS_URS_2025_01/742330052</t>
  </si>
  <si>
    <t>742330061</t>
  </si>
  <si>
    <t>Montáž strukturované kabeláže bodu přístupového včetně nastavení</t>
  </si>
  <si>
    <t>498657182</t>
  </si>
  <si>
    <t>https://podminky.urs.cz/item/CS_URS_2025_01/742330061</t>
  </si>
  <si>
    <t>40371013</t>
  </si>
  <si>
    <t>bod přístupový HD vnitřní, WiFi 6</t>
  </si>
  <si>
    <t>-499827198</t>
  </si>
  <si>
    <t>742330101</t>
  </si>
  <si>
    <t>Montáž strukturované kabeláže měření segmentu metalického s vyhotovením protokolu</t>
  </si>
  <si>
    <t>1002268788</t>
  </si>
  <si>
    <t>https://podminky.urs.cz/item/CS_URS_2025_01/742330101</t>
  </si>
  <si>
    <t>742330102</t>
  </si>
  <si>
    <t>Montáž strukturované kabeláže měření segmentu optického, měření útlumu, 2 okna</t>
  </si>
  <si>
    <t>604656585</t>
  </si>
  <si>
    <t>https://podminky.urs.cz/item/CS_URS_2025_01/742330102</t>
  </si>
  <si>
    <t>742340001</t>
  </si>
  <si>
    <t>Montáž jednotného času hodin závěsných</t>
  </si>
  <si>
    <t>-629488153</t>
  </si>
  <si>
    <t>https://podminky.urs.cz/item/CS_URS_2025_01/742340001</t>
  </si>
  <si>
    <t>39441012</t>
  </si>
  <si>
    <t>hodiny interiérové digitální autonomní oboustranné stropní závěs 40cm plastový oválný kryt LED čas/datum/teplota 2x 6 pozic výšky písma 57mm</t>
  </si>
  <si>
    <t>-943503348</t>
  </si>
  <si>
    <t>39491028</t>
  </si>
  <si>
    <t>bezdrátové ovládání autonomních hodin interiérových RF přenos IP 20</t>
  </si>
  <si>
    <t>-1442617230</t>
  </si>
  <si>
    <t>stropní závěs pro oboustranné hodiny 1kus = 1.pár</t>
  </si>
  <si>
    <t>1207091104</t>
  </si>
  <si>
    <t>742340002</t>
  </si>
  <si>
    <t>Montáž jednotného času hodin nástěnných</t>
  </si>
  <si>
    <t>26483791</t>
  </si>
  <si>
    <t>https://podminky.urs.cz/item/CS_URS_2025_01/742340002</t>
  </si>
  <si>
    <t>39441004</t>
  </si>
  <si>
    <t>hodiny interiérové digitální autonomní jednostranné černý kovový hranatý kryt LED čas/datum/teplota 6 pozic výšky písma 100mm</t>
  </si>
  <si>
    <t>1100547751</t>
  </si>
  <si>
    <t>742340003</t>
  </si>
  <si>
    <t>Montáž jednotného času hodin hlavních jednotného času</t>
  </si>
  <si>
    <t>1496956363</t>
  </si>
  <si>
    <t>https://podminky.urs.cz/item/CS_URS_2025_01/742340003</t>
  </si>
  <si>
    <t>39442003</t>
  </si>
  <si>
    <t>hodiny hlavní pro řízení analogových i digitálních hodin ML i SK automatická změna L/Z čas provoz i bez DCF 250 pamětí vestavěný zdroj</t>
  </si>
  <si>
    <t>2100667778</t>
  </si>
  <si>
    <t>39491026</t>
  </si>
  <si>
    <t>převodník SK/ČAS/TEPLOTA zajišťuje informaci o teplotě pro systém jednotného času s centrální teplotou</t>
  </si>
  <si>
    <t>1591707099</t>
  </si>
  <si>
    <t>39491039</t>
  </si>
  <si>
    <t>spínač soumrakový na DIN2M citlivost 5-300Lx zpoždění 6-60s napájení 230V přepínací relé 230V/6A IP20</t>
  </si>
  <si>
    <t>-1562828255</t>
  </si>
  <si>
    <t>742340011</t>
  </si>
  <si>
    <t>Montáž jednotného času přijímače synchronizovaného signálu</t>
  </si>
  <si>
    <t>-1507835858</t>
  </si>
  <si>
    <t>https://podminky.urs.cz/item/CS_URS_2025_01/742340011</t>
  </si>
  <si>
    <t>39491031</t>
  </si>
  <si>
    <t>přijímač rádiového časového signálu DCF včetně kabelu 3m</t>
  </si>
  <si>
    <t>102060347</t>
  </si>
  <si>
    <t>742340021</t>
  </si>
  <si>
    <t>Montáž jednotného času školního zvonku</t>
  </si>
  <si>
    <t>-821685652</t>
  </si>
  <si>
    <t>https://podminky.urs.cz/item/CS_URS_2025_01/742340021</t>
  </si>
  <si>
    <t>39491036</t>
  </si>
  <si>
    <t>zvonek 75V/0,04A dvojitý čtyři ozvučnice bílý</t>
  </si>
  <si>
    <t>1783744392</t>
  </si>
  <si>
    <t>39491037</t>
  </si>
  <si>
    <t>trafo zvonkové 2 samostatné výstupy 75V/1,5A</t>
  </si>
  <si>
    <t>59713176</t>
  </si>
  <si>
    <t>39491038</t>
  </si>
  <si>
    <t>spínač linkový k posílení minutové linky 2 samostatné okruhy 24V/2A</t>
  </si>
  <si>
    <t>136053353</t>
  </si>
  <si>
    <t>742410062</t>
  </si>
  <si>
    <t>Montáž rozhlasu reproduktoru podhledového s krytem</t>
  </si>
  <si>
    <t>-1395659198</t>
  </si>
  <si>
    <t>https://podminky.urs.cz/item/CS_URS_2025_01/742410062</t>
  </si>
  <si>
    <t>38447013</t>
  </si>
  <si>
    <t>reproduktor stropní s požárním krytem certifikovaný dle EN54-24 6W/100V kovový bílý průměr 220mm</t>
  </si>
  <si>
    <t>1695671277</t>
  </si>
  <si>
    <t>742410063</t>
  </si>
  <si>
    <t>Montáž rozhlasu reproduktoru nástěnného</t>
  </si>
  <si>
    <t>1014022201</t>
  </si>
  <si>
    <t>https://podminky.urs.cz/item/CS_URS_2025_01/742410063</t>
  </si>
  <si>
    <t>38447019</t>
  </si>
  <si>
    <t>reproduktor nástěnný certifikovaný dle EN54-24 keramická svorkovnice s tepelnou pojistkou 6W/100V kov bílý 310x190mm</t>
  </si>
  <si>
    <t>-298740987</t>
  </si>
  <si>
    <t>742410141</t>
  </si>
  <si>
    <t>Montáž rozhlasu serveru pro hudbu a hlášení</t>
  </si>
  <si>
    <t>-167206783</t>
  </si>
  <si>
    <t>https://podminky.urs.cz/item/CS_URS_2025_01/742410141</t>
  </si>
  <si>
    <t xml:space="preserve">Moderní ústředna s MP3 přehrávačem s dálkovým ovladačem. Šest nezávisle regulovatelných zónových výstupů. _x000D_
Vstupy: 3 x MIC (MIC 1 paging), 3 x AUX, vestavěný MP3 přehrávač z USB disku nebo z SD karty. MASTER VOLUME, LED indikace výstupní úrovně, </t>
  </si>
  <si>
    <t>-1641592150</t>
  </si>
  <si>
    <t>společné korekce basů a výšek, napájení: 230V AC, výkon: 650W (100V, 70V, 4-8-16 Ohm), GONG, 480 x 88 x 390 mm, hmotnost: 18 kg.</t>
  </si>
  <si>
    <t>742410201</t>
  </si>
  <si>
    <t>Montáž rozhlasu nastavení a oživení ústředny rozhlasu a naprogramování</t>
  </si>
  <si>
    <t>-1147308784</t>
  </si>
  <si>
    <t>https://podminky.urs.cz/item/CS_URS_2025_01/742410201</t>
  </si>
  <si>
    <t>742410301</t>
  </si>
  <si>
    <t>Montáž rozhlasu měření impedance rozhlasové ústředny</t>
  </si>
  <si>
    <t>36981443</t>
  </si>
  <si>
    <t>https://podminky.urs.cz/item/CS_URS_2025_01/742410301</t>
  </si>
  <si>
    <t>742410302</t>
  </si>
  <si>
    <t>Montáž rozhlasu měření srozumitelnosti systému</t>
  </si>
  <si>
    <t>1865077327</t>
  </si>
  <si>
    <t>https://podminky.urs.cz/item/CS_URS_2025_01/742410302</t>
  </si>
  <si>
    <t>998742103</t>
  </si>
  <si>
    <t>Přesun hmot pro slaboproud stanovený z hmotnosti přesunovaného materiálu vodorovná dopravní vzdálenost do 50 m základní v objektech výšky přes 12 do 24 m</t>
  </si>
  <si>
    <t>-1196527918</t>
  </si>
  <si>
    <t>https://podminky.urs.cz/item/CS_URS_2025_01/998742103</t>
  </si>
  <si>
    <t>468094112</t>
  </si>
  <si>
    <t>Vyvrtání otvorů pro elektroinstalační krabice ve stěnách z cihel, hloubky přes 6 do 9 cm</t>
  </si>
  <si>
    <t>-283305802</t>
  </si>
  <si>
    <t>https://podminky.urs.cz/item/CS_URS_2025_01/468094112</t>
  </si>
  <si>
    <t>468101122</t>
  </si>
  <si>
    <t>Vysekání rýh pro montáž trubek a kabelů v kamenných nebo betonových zdech hloubky přes 3 do 5 cm a šířky přes 5 do 7 cm</t>
  </si>
  <si>
    <t>3023697</t>
  </si>
  <si>
    <t>https://podminky.urs.cz/item/CS_URS_2025_01/468101122</t>
  </si>
  <si>
    <t>468101124</t>
  </si>
  <si>
    <t>Vysekání rýh pro montáž trubek a kabelů v kamenných nebo betonových zdech hloubky přes 3 do 5 cm a šířky přes 10 do 15 cm</t>
  </si>
  <si>
    <t>1310827290</t>
  </si>
  <si>
    <t>https://podminky.urs.cz/item/CS_URS_2025_01/468101124</t>
  </si>
  <si>
    <t>468101132</t>
  </si>
  <si>
    <t>Vysekání rýh pro montáž trubek a kabelů v kamenných nebo betonových zdech hloubky přes 5 do 7 cm a šířky přes 7 do 10 cm</t>
  </si>
  <si>
    <t>283474005</t>
  </si>
  <si>
    <t>https://podminky.urs.cz/item/CS_URS_2025_01/468101132</t>
  </si>
  <si>
    <t>-1201817872</t>
  </si>
  <si>
    <t>1217355903</t>
  </si>
  <si>
    <t>D.1.4.5 - Měření a regulace</t>
  </si>
  <si>
    <t>D1 - Hardware a periferie</t>
  </si>
  <si>
    <t xml:space="preserve">    D2 - Hardware</t>
  </si>
  <si>
    <t xml:space="preserve">      D3 - Grafická centrála - Merbon Scada a pracoviště web</t>
  </si>
  <si>
    <t xml:space="preserve">      D4 - GSM modem</t>
  </si>
  <si>
    <t xml:space="preserve">    D5 - Řídící systém</t>
  </si>
  <si>
    <t xml:space="preserve">      D6 - Rozvaděč RM1</t>
  </si>
  <si>
    <t xml:space="preserve">    D7 - Periferie</t>
  </si>
  <si>
    <t xml:space="preserve">      D8 - Strojovna UT</t>
  </si>
  <si>
    <t xml:space="preserve">      D9 - VZT1 - škola</t>
  </si>
  <si>
    <t xml:space="preserve">      D10 - IRC</t>
  </si>
  <si>
    <t>D11 - Rozvaděče, kabeláže a montážní práce</t>
  </si>
  <si>
    <t xml:space="preserve">    D12 - Rozvaděč</t>
  </si>
  <si>
    <t xml:space="preserve">    D13 - Kabely včetně montáže</t>
  </si>
  <si>
    <t xml:space="preserve">    D14 - Kabelové trasy včetně montáže</t>
  </si>
  <si>
    <t xml:space="preserve">    D15 - Ostatní</t>
  </si>
  <si>
    <t>D16 - Software a služby</t>
  </si>
  <si>
    <t xml:space="preserve">    D17 - Software</t>
  </si>
  <si>
    <t xml:space="preserve">    D18 - Uvedení do provozu</t>
  </si>
  <si>
    <t>Hardware a periferie</t>
  </si>
  <si>
    <t>Hardware</t>
  </si>
  <si>
    <t>Grafická centrála - Merbon Scada a pracoviště web</t>
  </si>
  <si>
    <t>Pol1</t>
  </si>
  <si>
    <t>PC v pořadované konfiguraci dle PD, LCD monitor, barevná tiskárna, UPS PCD1</t>
  </si>
  <si>
    <t>Pol2</t>
  </si>
  <si>
    <t>Reliance Scada, licence Merbon Scada</t>
  </si>
  <si>
    <t>včetně SW nadstavba pro zápis historických dat do SQL databází, API</t>
  </si>
  <si>
    <t>GSM modem</t>
  </si>
  <si>
    <t>Pol3</t>
  </si>
  <si>
    <t>GSM modem GSM</t>
  </si>
  <si>
    <t>Řídící systém</t>
  </si>
  <si>
    <t>Rozvaděč RM1</t>
  </si>
  <si>
    <t>Pol4</t>
  </si>
  <si>
    <t>Kompaktní procecní stanice - 16AI, 8AO, 32DI, 32DO, protokol Mod-bus markMX.3</t>
  </si>
  <si>
    <t>Pol5</t>
  </si>
  <si>
    <t>Kompaktní I/O modul - 8AI, 6AO, 8DI, 8DO, protokol Mod-bus RCIO</t>
  </si>
  <si>
    <t>Pol6</t>
  </si>
  <si>
    <t>Převodník RS232 – RS485 R012</t>
  </si>
  <si>
    <t>Pol7</t>
  </si>
  <si>
    <t>Dotykový ovládací panel, Ethernet HT300</t>
  </si>
  <si>
    <t>Pol8</t>
  </si>
  <si>
    <t>Ethernet switch, 8 kanálů DC-NHU8</t>
  </si>
  <si>
    <t>D7</t>
  </si>
  <si>
    <t>Periferie</t>
  </si>
  <si>
    <t>D8</t>
  </si>
  <si>
    <t>Strojovna UT</t>
  </si>
  <si>
    <t>Pol9</t>
  </si>
  <si>
    <t>Ponorné teplotní čidlo Pt1000, 100mm TF65, Pt1000, 100mm</t>
  </si>
  <si>
    <t>Pol10</t>
  </si>
  <si>
    <t>Jímka 100mm TH08-ms/100</t>
  </si>
  <si>
    <t>Pol11</t>
  </si>
  <si>
    <t>Ponorné teplotní čidlo Pt1000, 100mm TF65, Pt1000, 150mm</t>
  </si>
  <si>
    <t>Pol12</t>
  </si>
  <si>
    <t>Jímka 100mm TH08-ms/150</t>
  </si>
  <si>
    <t>Pol13</t>
  </si>
  <si>
    <t>Čidlo tlaku pro kapaliny a plyny / 0…6bar, 0-10V SHD-U 6</t>
  </si>
  <si>
    <t>Pol14</t>
  </si>
  <si>
    <t>Venkovní čidlo teploty, Pt1000 UT051</t>
  </si>
  <si>
    <t>Pol15</t>
  </si>
  <si>
    <t>Termostat ponorný 0-90 °C ETR-090</t>
  </si>
  <si>
    <t>Pol16</t>
  </si>
  <si>
    <t>Kontrola zaplavení EN-24</t>
  </si>
  <si>
    <t>Pol17</t>
  </si>
  <si>
    <t>Sonda zaplaveni Sonda DS-1</t>
  </si>
  <si>
    <t>Pol18</t>
  </si>
  <si>
    <t>Stop tlačítko STOP Tlačítko</t>
  </si>
  <si>
    <t>D9</t>
  </si>
  <si>
    <t>VZT1 - škola</t>
  </si>
  <si>
    <t>Pol19</t>
  </si>
  <si>
    <t>Čidlo diferenčního tlaku, 0-10V/4-20mA, nastavitelný rozsah Premasgard 2111</t>
  </si>
  <si>
    <t>Pol20</t>
  </si>
  <si>
    <t>Příložné teplotní čidlo Pt1000 ALTF2 Pt1000</t>
  </si>
  <si>
    <t>D10</t>
  </si>
  <si>
    <t>IRC</t>
  </si>
  <si>
    <t>Pol21</t>
  </si>
  <si>
    <t>Pokojový čidlo komunikativní, měření CO2, rH a teploty, komunikace Modbus / RS485 galv. oddělena UI900</t>
  </si>
  <si>
    <t>Pol22</t>
  </si>
  <si>
    <t>Pokojový ovladač, komunikativní, 2DI, 1DO, Displej 60 x 60 mm, otočný knoflík s tlačítkem, měření rH a teploty, nastavování hodnot, přepínání a indikace stavů, komunikace Modbus / RS485 galv. oddělena UI012</t>
  </si>
  <si>
    <t>Pol23</t>
  </si>
  <si>
    <t>Regulátor fancoilu s napájením 24 VAC, komunikativní FCR010</t>
  </si>
  <si>
    <t>Pol24</t>
  </si>
  <si>
    <t>Ovladač k regulátoru UC010</t>
  </si>
  <si>
    <t>Pol25</t>
  </si>
  <si>
    <t>Tlačítko prostorové (start větrání), provedení dle vypínačů EL Tlačítko</t>
  </si>
  <si>
    <t>D11</t>
  </si>
  <si>
    <t>Rozvaděče, kabeláže a montážní práce</t>
  </si>
  <si>
    <t>D12</t>
  </si>
  <si>
    <t>Rozvaděč</t>
  </si>
  <si>
    <t>Pol26</t>
  </si>
  <si>
    <t>Skříňový rozvaděč 800x2000x400mm, IP44, RAL7032, sokl Rozvaděč 1 kus</t>
  </si>
  <si>
    <t>Hlavní jistič pákový 3x20A/C včetně vyp. cívky  přívod 400V, 50Hz 1 kus</t>
  </si>
  <si>
    <t>signálka T6 - bílá signálka T6 - bílá 1 kus</t>
  </si>
  <si>
    <t>vyrážecí tlačítko T6 barva červená vyrážecí tlačítko T6 1 kus</t>
  </si>
  <si>
    <t>přepínač automaticky-vypnuto-zapnuto přepínač 0-1-2 5 kusů</t>
  </si>
  <si>
    <t>signálka T6 - zelená signálka T6 - zelená 5 kusů</t>
  </si>
  <si>
    <t>1f motorový vývod do 1kW 1f motorový vývod 5 kusů</t>
  </si>
  <si>
    <t>1f vývod 10A 1f vývod 3 kusy</t>
  </si>
  <si>
    <t>jistič jednopólový, typ B, 6A  jistič 1f typ B, 6A 4 kusy</t>
  </si>
  <si>
    <t>jistič jednopólový, typ B, 10A  jistič 1f typ B, 10A 2 kusy</t>
  </si>
  <si>
    <t>svorka 230V s pojistkou svorka s pojistkou 5 kusů</t>
  </si>
  <si>
    <t>třípólový svodič přepětí třídy C SLP-275/4 1 kus</t>
  </si>
  <si>
    <t>přepěťová ochrana s VF filtrem, 3. stupeň DA-275 DF 10 1 kus</t>
  </si>
  <si>
    <t>trafo 230/24VAC, 400VA trafo 230/24VAC 2 kusy</t>
  </si>
  <si>
    <t>zdroj 230/24VDC, 5A zdroj 230/24VDC 1 kus</t>
  </si>
  <si>
    <t>relé Schrack ZT570524-24V~, 4P ZT570524-24V~ 7 kusů</t>
  </si>
  <si>
    <t>zásuvka 230V na DIN lištu zásuvka 230V 2 kusy</t>
  </si>
  <si>
    <t>svorka řadová 2.5mm2 svorka řadová 2.5mm2 150 kusů</t>
  </si>
  <si>
    <t>vývodka ucpávková vývodka ucpávková 60 kusů</t>
  </si>
  <si>
    <t>lišta DIN-TS35 lišta DIN 10 kusů</t>
  </si>
  <si>
    <t>zářivka 20W, 230V, 50Hz zářivka 20W 1 kus</t>
  </si>
  <si>
    <t>pomocný mont.materiál pomocný mont.materiál 1 kus</t>
  </si>
  <si>
    <t>Výroba rozvaděče 1 kus</t>
  </si>
  <si>
    <t>Pol27</t>
  </si>
  <si>
    <t>Krabička s jedním SSR relé, 24V, svorky SSR</t>
  </si>
  <si>
    <t>D13</t>
  </si>
  <si>
    <t>Kabely včetně montáže</t>
  </si>
  <si>
    <t>Pol28</t>
  </si>
  <si>
    <t>J-Y(ST)Y 1x2x0,8mm</t>
  </si>
  <si>
    <t>Pol29</t>
  </si>
  <si>
    <t>J-Y(ST)Y 2x2x0,8mm</t>
  </si>
  <si>
    <t>Pol30</t>
  </si>
  <si>
    <t>J-Y(ST)Y 3x2x0,8mm</t>
  </si>
  <si>
    <t>Pol31</t>
  </si>
  <si>
    <t>CYKY 2Ox1,5mm2</t>
  </si>
  <si>
    <t>Pol32</t>
  </si>
  <si>
    <t>CYKY 3Jx1,5mm2</t>
  </si>
  <si>
    <t>Pol33</t>
  </si>
  <si>
    <t>CYKY 4Jx1,5mm2</t>
  </si>
  <si>
    <t>Pol34</t>
  </si>
  <si>
    <t>CYKY 5Jx1,5mm2</t>
  </si>
  <si>
    <t>Pol35</t>
  </si>
  <si>
    <t>CYKY 5Jx2,5mm2</t>
  </si>
  <si>
    <t>Pol36</t>
  </si>
  <si>
    <t>CYKY 7Jx1,5mm2</t>
  </si>
  <si>
    <t>D14</t>
  </si>
  <si>
    <t>Kabelové trasy včetně montáže</t>
  </si>
  <si>
    <t>Pol37</t>
  </si>
  <si>
    <t>žlab oceloplechový 60/60 (m)</t>
  </si>
  <si>
    <t>Pol38</t>
  </si>
  <si>
    <t>žlab oceloplechový 150/60 (m)</t>
  </si>
  <si>
    <t>Pol39</t>
  </si>
  <si>
    <t>žlab drátěný 50/50 (m)</t>
  </si>
  <si>
    <t>Pol40</t>
  </si>
  <si>
    <t>nosné konstrukce (kg)</t>
  </si>
  <si>
    <t>Pol41</t>
  </si>
  <si>
    <t>trubka plastová d=16mm (m)</t>
  </si>
  <si>
    <t>Pol42</t>
  </si>
  <si>
    <t>trubka ohebná d=16mm (m)</t>
  </si>
  <si>
    <t>Pol43</t>
  </si>
  <si>
    <t>trubka plastová d=20mm (m)</t>
  </si>
  <si>
    <t>Pol44</t>
  </si>
  <si>
    <t>trubka ohebná d=20mm (m)</t>
  </si>
  <si>
    <t>Pol45</t>
  </si>
  <si>
    <t>trubka plastová d=25mm (m)</t>
  </si>
  <si>
    <t>Pol46</t>
  </si>
  <si>
    <t>trubka ohebná d=25mm (m)</t>
  </si>
  <si>
    <t>Pol47</t>
  </si>
  <si>
    <t>Zajištění protipožárních ucpávek kabelových tras MaR Protipožární ucpávky</t>
  </si>
  <si>
    <t>Pol48</t>
  </si>
  <si>
    <t>pomocný mont. materiál</t>
  </si>
  <si>
    <t>D15</t>
  </si>
  <si>
    <t>Pol49</t>
  </si>
  <si>
    <t>Montáž periferií</t>
  </si>
  <si>
    <t>Pol50</t>
  </si>
  <si>
    <t>Výchozí revize elektro</t>
  </si>
  <si>
    <t>D16</t>
  </si>
  <si>
    <t>Software a služby</t>
  </si>
  <si>
    <t>D17</t>
  </si>
  <si>
    <t>Software</t>
  </si>
  <si>
    <t>Pol51</t>
  </si>
  <si>
    <t>SW pro regulátory</t>
  </si>
  <si>
    <t>Pol52</t>
  </si>
  <si>
    <t>SW pro RELIANCE Scada</t>
  </si>
  <si>
    <t>Pol53</t>
  </si>
  <si>
    <t>Integrace zdroje tepla - modbus</t>
  </si>
  <si>
    <t>Pol54</t>
  </si>
  <si>
    <t>Integrace FVE - modbus</t>
  </si>
  <si>
    <t>Pol55</t>
  </si>
  <si>
    <t>Integrace regulátorů průtoku (8ks) - modbus</t>
  </si>
  <si>
    <t>D18</t>
  </si>
  <si>
    <t>Pol56</t>
  </si>
  <si>
    <t>Koordinace prací mezi souvisejícími profesemi Koordinace</t>
  </si>
  <si>
    <t>Pol57</t>
  </si>
  <si>
    <t>Uvedení do provozu řídící systém, vč.zaregulování Zprovoznění regulátorů</t>
  </si>
  <si>
    <t>Pol58</t>
  </si>
  <si>
    <t>Zaškolení obsluhy v průběhu komplexních zkoušek Školení</t>
  </si>
  <si>
    <t>Pol59</t>
  </si>
  <si>
    <t>Komplexní zkoušky systému MaR Zkoušky</t>
  </si>
  <si>
    <t>IO 01 - Vodovodní přípojka</t>
  </si>
  <si>
    <t xml:space="preserve">    5 - Komunikace pozemní</t>
  </si>
  <si>
    <t>VRN - Vedlejší rozpočtové náklady</t>
  </si>
  <si>
    <t xml:space="preserve">    VRN4 - Inženýrská činnost</t>
  </si>
  <si>
    <t>113106343</t>
  </si>
  <si>
    <t>Rozebrání dlažeb a dílců při překopech inženýrských sítí s přemístěním hmot na skládku na vzdálenost do 3 m nebo s naložením na dopravní prostředek strojně plochy jednotlivě do 15 m2 komunikací pro pěší s ložem z kameniva nebo živice a s výplní spár ze zámkové dlažby</t>
  </si>
  <si>
    <t>https://podminky.urs.cz/item/CS_URS_2025_02/113106343</t>
  </si>
  <si>
    <t>3*1,2</t>
  </si>
  <si>
    <t>113107022</t>
  </si>
  <si>
    <t>Odstranění podkladů nebo krytů při překopech inženýrských sítí s přemístěním hmot na skládku ve vzdálenosti do 3 m nebo s naložením na dopravní prostředek ručně z kameniva hrubého drceného, o tl. vrstvy přes 100 do 200 mm</t>
  </si>
  <si>
    <t>https://podminky.urs.cz/item/CS_URS_2025_02/113107022</t>
  </si>
  <si>
    <t>132254101</t>
  </si>
  <si>
    <t>Hloubení zapažených rýh šířky do 800 mm strojně s urovnáním dna do předepsaného profilu a spádu v hornině třídy těžitelnosti I skupiny 3 do 20 m3 včetně zřízení a odstranění pažení</t>
  </si>
  <si>
    <t>https://podminky.urs.cz/item/CS_URS_2025_02/132254101</t>
  </si>
  <si>
    <t>3*0,8*1,5</t>
  </si>
  <si>
    <t>167151101</t>
  </si>
  <si>
    <t>Nakládání, skládání a překládání neulehlého výkopku nebo sypaniny strojně nakládání, množství do 100 m3, z horniny třídy těžitelnosti I, skupiny 1 až 3</t>
  </si>
  <si>
    <t>https://podminky.urs.cz/item/CS_URS_2025_02/167151101</t>
  </si>
  <si>
    <t>1,08*2 "Přepočtené koeficientem množství</t>
  </si>
  <si>
    <t>3*0,8*0,35</t>
  </si>
  <si>
    <t>0,84*2 "Přepočtené koeficientem množství</t>
  </si>
  <si>
    <t>3*0,8*0,1</t>
  </si>
  <si>
    <t>451577877</t>
  </si>
  <si>
    <t>Podklad nebo lože pod dlažbu (přídlažbu) v ploše vodorovné nebo ve sklonu do 1:5, tloušťky od 30 do 100 mm ze štěrkopísku</t>
  </si>
  <si>
    <t>https://podminky.urs.cz/item/CS_URS_2025_02/451577877</t>
  </si>
  <si>
    <t>Komunikace pozemní</t>
  </si>
  <si>
    <t>596211110</t>
  </si>
  <si>
    <t>Kladení dlažby z betonových zámkových dlaždic komunikací pro pěší ručně s ložem z kameniva těženého nebo drceného tl. do 40 mm, s vyplněním spár s dvojitým hutněním, vibrováním a se smetením přebytečného materiálu na krajnici tl. 60 mm skupiny A, pro plochy do 50 m2</t>
  </si>
  <si>
    <t>https://podminky.urs.cz/item/CS_URS_2025_02/596211110</t>
  </si>
  <si>
    <t>850245121</t>
  </si>
  <si>
    <t>Výřez nebo výsek na potrubí z trub litinových tlakových nebo plastických hmot do dimenze DN 80</t>
  </si>
  <si>
    <t>https://podminky.urs.cz/item/CS_URS_2025_02/850245121</t>
  </si>
  <si>
    <t>857212122</t>
  </si>
  <si>
    <t>Montáž litinových tvarovek na potrubí litinovém tlakovém jednoosých na potrubí z trub přírubových v otevřeném výkopu, kanálu nebo v šachtě DN 50</t>
  </si>
  <si>
    <t>https://podminky.urs.cz/item/CS_URS_2025_02/857212122</t>
  </si>
  <si>
    <t>28654365</t>
  </si>
  <si>
    <t>příruba volná k lemovému nákružku z polypropylénu 63</t>
  </si>
  <si>
    <t>857232122</t>
  </si>
  <si>
    <t>Montáž litinových tvarovek na potrubí litinovém tlakovém jednoosých na potrubí z trub přírubových v otevřeném výkopu, kanálu nebo v šachtě DN 65</t>
  </si>
  <si>
    <t>https://podminky.urs.cz/item/CS_URS_2025_02/857232122</t>
  </si>
  <si>
    <t>552539R1</t>
  </si>
  <si>
    <t>spojka litinová, jištěná proti posunu, DN 65</t>
  </si>
  <si>
    <t>857234122</t>
  </si>
  <si>
    <t>Montáž litinových tvarovek na potrubí litinovém tlakovém odbočných na potrubí z trub přírubových v otevřeném výkopu, kanálu nebo v šachtě DN 65</t>
  </si>
  <si>
    <t>https://podminky.urs.cz/item/CS_URS_2025_02/857234122</t>
  </si>
  <si>
    <t>55253504</t>
  </si>
  <si>
    <t>tvarovka přírubová litinová s přírubovou odbočkou, T-kus DN 65/50</t>
  </si>
  <si>
    <t>871211211</t>
  </si>
  <si>
    <t>Montáž vodovodního potrubí z polyetylenu PE100 RC v otevřeném výkopu svařovaných elektrotvarovkou SDR 11/PN16 d 63 x 5,8 mm</t>
  </si>
  <si>
    <t>https://podminky.urs.cz/item/CS_URS_2025_02/871211211</t>
  </si>
  <si>
    <t>28613113</t>
  </si>
  <si>
    <t>potrubí vodovodní jednovrstvé PE100 RC PN 16 SDR11 63x5,8mm</t>
  </si>
  <si>
    <t>877211101</t>
  </si>
  <si>
    <t>Montáž tvarovek na vodovodním plastovém potrubí z polyetylenu PE 100 elektrotvarovek SDR 11/PN16 spojek, oblouků nebo redukcí d 63</t>
  </si>
  <si>
    <t>https://podminky.urs.cz/item/CS_URS_2025_02/877211101</t>
  </si>
  <si>
    <t>28653133</t>
  </si>
  <si>
    <t>nákružek lemový PE 100 SDR11 63mm</t>
  </si>
  <si>
    <t>891211112</t>
  </si>
  <si>
    <t>Montáž vodovodních armatur na potrubí šoupátek nebo klapek uzavíracích v otevřeném výkopu nebo v šachtách s osazením zemní soupravy (bez poklopů) DN 50</t>
  </si>
  <si>
    <t>https://podminky.urs.cz/item/CS_URS_2025_02/891211112</t>
  </si>
  <si>
    <t>42221114</t>
  </si>
  <si>
    <t>šoupátko s přírubami voda DN 50 PN16</t>
  </si>
  <si>
    <t>42291072</t>
  </si>
  <si>
    <t>souprava zemní pro šoupátka DN 40-50mm Rd 1,5m</t>
  </si>
  <si>
    <t>899401112</t>
  </si>
  <si>
    <t>Osazení poklopů uličních s pevným rámem litinových šoupátkových</t>
  </si>
  <si>
    <t>https://podminky.urs.cz/item/CS_URS_2025_02/899401112</t>
  </si>
  <si>
    <t>42291352</t>
  </si>
  <si>
    <t>poklop litinový šoupátkový pro zemní soupravy osazení do terénu a do vozovky</t>
  </si>
  <si>
    <t>998225111</t>
  </si>
  <si>
    <t>Přesun hmot pro komunikace s krytem z kameniva, monolitickým betonovým nebo živičným dopravní vzdálenost do 200 m jakékoliv délky objektu</t>
  </si>
  <si>
    <t>https://podminky.urs.cz/item/CS_URS_2025_02/998225111</t>
  </si>
  <si>
    <t>722270105</t>
  </si>
  <si>
    <t>Vodoměrové sestavy závitové G 2"</t>
  </si>
  <si>
    <t>https://podminky.urs.cz/item/CS_URS_2025_02/722270105</t>
  </si>
  <si>
    <t>722270R01</t>
  </si>
  <si>
    <t>Chránička ve stěně, vč. manžet</t>
  </si>
  <si>
    <t>VRN</t>
  </si>
  <si>
    <t>Vedlejší rozpočtové náklady</t>
  </si>
  <si>
    <t>VRN4</t>
  </si>
  <si>
    <t>Inženýrská činnost</t>
  </si>
  <si>
    <t>043114R01</t>
  </si>
  <si>
    <t>Zkoušky tlakové, proplach a desinfekce vodovodního potrubí</t>
  </si>
  <si>
    <t>D.1.5 - Dopravní řešení</t>
  </si>
  <si>
    <t>100 - Dopravní řešení</t>
  </si>
  <si>
    <t>74086880</t>
  </si>
  <si>
    <t>Václav Křišťál</t>
  </si>
  <si>
    <t xml:space="preserve">    997 - Doprava suti a vybouraných hmot</t>
  </si>
  <si>
    <t xml:space="preserve">    22-M - Montáže technologických zařízení pro dopravní stavby</t>
  </si>
  <si>
    <t>122251105</t>
  </si>
  <si>
    <t>Odkopávky a prokopávky nezapažené strojně v hornině třídy těžitelnosti I skupiny 3 přes 500 do 1 000 m3</t>
  </si>
  <si>
    <t>652565608</t>
  </si>
  <si>
    <t>https://podminky.urs.cz/item/CS_URS_2025_01/122251105</t>
  </si>
  <si>
    <t>937*0,52"odkop skladby</t>
  </si>
  <si>
    <t>937*0,5"výměna aktiv.zony</t>
  </si>
  <si>
    <t>"U oplocení:" 70,0</t>
  </si>
  <si>
    <t>1865527400</t>
  </si>
  <si>
    <t>Oplocení</t>
  </si>
  <si>
    <t>36,0*0,4*1,0</t>
  </si>
  <si>
    <t>1787410771</t>
  </si>
  <si>
    <t>937*0,5"výměna aktiv.zony - dovoz</t>
  </si>
  <si>
    <t>937*0,5"výměna aktiv.zony - odvoz na skládku</t>
  </si>
  <si>
    <t>55"na násypy - nákup</t>
  </si>
  <si>
    <t>"U oplocení:" 70,0+14,4</t>
  </si>
  <si>
    <t>-2052308788</t>
  </si>
  <si>
    <t>937*0,5*10"výměna aktiv.zony</t>
  </si>
  <si>
    <t>937*0,52*10"odkop skladby</t>
  </si>
  <si>
    <t>937*0,5*10"výměna aktiv.zony - odvoz na skládku</t>
  </si>
  <si>
    <t>"U oplocení:" (70,0+14,4)*10</t>
  </si>
  <si>
    <t>-310170557</t>
  </si>
  <si>
    <t>55*1,8"na násypy - nákup</t>
  </si>
  <si>
    <t>167111101</t>
  </si>
  <si>
    <t>Nakládání, skládání a překládání neulehlého výkopku nebo sypaniny ručně nakládání, z hornin třídy těžitelnosti I, skupiny 1 až 3</t>
  </si>
  <si>
    <t>1924460335</t>
  </si>
  <si>
    <t>https://podminky.urs.cz/item/CS_URS_2025_01/167111101</t>
  </si>
  <si>
    <t>17"zásyp</t>
  </si>
  <si>
    <t>25,4*0,1</t>
  </si>
  <si>
    <t>1201308293</t>
  </si>
  <si>
    <t>-170624315</t>
  </si>
  <si>
    <t>937*0,52*1,8"odkop skladby</t>
  </si>
  <si>
    <t>937*0,5*1,8"výměna aktiv.zony - odvoz na skládku</t>
  </si>
  <si>
    <t>"U oplocení:" 70,0*1,8</t>
  </si>
  <si>
    <t>174111101</t>
  </si>
  <si>
    <t>Zásyp sypaninou z jakékoliv horniny ručně s uložením výkopku ve vrstvách se zhutněním jam, šachet, rýh nebo kolem objektů v těchto vykopávkách</t>
  </si>
  <si>
    <t>-2016419288</t>
  </si>
  <si>
    <t>https://podminky.urs.cz/item/CS_URS_2025_01/174111101</t>
  </si>
  <si>
    <t>kolem obrub</t>
  </si>
  <si>
    <t>(153+17)*0,5*0,2</t>
  </si>
  <si>
    <t>181351003</t>
  </si>
  <si>
    <t>Rozprostření a urovnání ornice v rovině nebo ve svahu sklonu do 1:5 strojně při souvislé ploše do 100 m2, tl. vrstvy do 200 mm</t>
  </si>
  <si>
    <t>571068921</t>
  </si>
  <si>
    <t>https://podminky.urs.cz/item/CS_URS_2025_01/181351003</t>
  </si>
  <si>
    <t>25,4</t>
  </si>
  <si>
    <t>131742008</t>
  </si>
  <si>
    <t>1761517906</t>
  </si>
  <si>
    <t>95,4*0,02 "Přepočtené koeficientem množství</t>
  </si>
  <si>
    <t>181951112</t>
  </si>
  <si>
    <t>Úprava pláně vyrovnáním výškových rozdílů strojně v hornině třídy těžitelnosti I, skupiny 1 až 3 se zhutněním</t>
  </si>
  <si>
    <t>1226865719</t>
  </si>
  <si>
    <t>https://podminky.urs.cz/item/CS_URS_2025_01/181951112</t>
  </si>
  <si>
    <t>183403114</t>
  </si>
  <si>
    <t>Obdělání půdy kultivátorováním v rovině nebo na svahu do 1:5</t>
  </si>
  <si>
    <t>-2034827480</t>
  </si>
  <si>
    <t>https://podminky.urs.cz/item/CS_URS_2025_01/183403114</t>
  </si>
  <si>
    <t>-961304059</t>
  </si>
  <si>
    <t>184813511</t>
  </si>
  <si>
    <t>Chemické odplevelení půdy před založením kultury, trávníku nebo zpevněných ploch ručně o jakékoli výměře postřikem na široko v rovině nebo na svahu do 1:5</t>
  </si>
  <si>
    <t>-2000761418</t>
  </si>
  <si>
    <t>https://podminky.urs.cz/item/CS_URS_2025_01/184813511</t>
  </si>
  <si>
    <t>274313711</t>
  </si>
  <si>
    <t>Základy z betonu prostého pasy betonu kamenem neprokládaného tř. C 20/25</t>
  </si>
  <si>
    <t>304348149</t>
  </si>
  <si>
    <t>https://podminky.urs.cz/item/CS_URS_2025_01/274313711</t>
  </si>
  <si>
    <t>36,0*0,4*1,0*1,0035</t>
  </si>
  <si>
    <t>311113143</t>
  </si>
  <si>
    <t>Nadzákladové zdi z betonových tvárnic ztraceného bednění hladkých včetně výplně z betonu C 20/25, tloušťky zdiva přes 200 do 250 mm</t>
  </si>
  <si>
    <t>523269607</t>
  </si>
  <si>
    <t>https://podminky.urs.cz/item/CS_URS_2025_01/311113143</t>
  </si>
  <si>
    <t>36,0*0,5</t>
  </si>
  <si>
    <t>-1524265473</t>
  </si>
  <si>
    <t>18,0*0,25*0,05</t>
  </si>
  <si>
    <t>338171123</t>
  </si>
  <si>
    <t>Montáž sloupků a vzpěr plotových ocelových trubkových nebo profilovaných výšky přes 2 do 2,6 m se zabetonováním do 0,08 m3 do připravených jamek</t>
  </si>
  <si>
    <t>-400073782</t>
  </si>
  <si>
    <t>https://podminky.urs.cz/item/CS_URS_2025_01/338171123</t>
  </si>
  <si>
    <t>16"sloupky</t>
  </si>
  <si>
    <t>6"vzpěry</t>
  </si>
  <si>
    <t>55342189</t>
  </si>
  <si>
    <t>plotová profilovaná vzpěra D 30-40mm dl 2,0-2,5m bez hlavy a objímky pro svařované pletivo v návinu povrchová úprava Pz a komaxit</t>
  </si>
  <si>
    <t>-1679680742</t>
  </si>
  <si>
    <t>55342194</t>
  </si>
  <si>
    <t>hlava plotové vzpěry D 30-40mm pro svařované pletivo v návinu povrchová úprava Pz a komaxit</t>
  </si>
  <si>
    <t>1555988370</t>
  </si>
  <si>
    <t>55342179</t>
  </si>
  <si>
    <t>plotový profilovaný sloupek D 30-40mm dl 2,0-2,5m pro svařované pletivo v návinu povrchová úprava Pz a komaxit</t>
  </si>
  <si>
    <t>1396973310</t>
  </si>
  <si>
    <t>55342202</t>
  </si>
  <si>
    <t>objímka pro uchycení vzpěry na sloupek D 40-50mm</t>
  </si>
  <si>
    <t>-443889000</t>
  </si>
  <si>
    <t>1742695252</t>
  </si>
  <si>
    <t>oplocení</t>
  </si>
  <si>
    <t>348401130</t>
  </si>
  <si>
    <t>Montáž oplocení z pletiva strojového s napínacími dráty přes 1,6 do 2,0 m</t>
  </si>
  <si>
    <t>-507757791</t>
  </si>
  <si>
    <t>https://podminky.urs.cz/item/CS_URS_2025_01/348401130</t>
  </si>
  <si>
    <t>31324812</t>
  </si>
  <si>
    <t>svařované plotové pletivo v rolích 25m výšky 2,00m průměr drátu 3mm rozměr oka 38x76mm povrchová úprava Pz a komaxit</t>
  </si>
  <si>
    <t>1729247838</t>
  </si>
  <si>
    <t>36*1,05 'Přepočtené koeficientem množství</t>
  </si>
  <si>
    <t>561121113</t>
  </si>
  <si>
    <t>Zřízení podkladu nebo ochranné vrstvy vozovky z mechanicky zpevněné zeminy MZ bez přidání pojiva nebo vylepšovacího materiálu, s rozprostřením, vlhčením, promísením a zhutněním, tloušťka po zhutnění 250 mm</t>
  </si>
  <si>
    <t>-121924337</t>
  </si>
  <si>
    <t>https://podminky.urs.cz/item/CS_URS_2025_01/561121113</t>
  </si>
  <si>
    <t>celk. tl. 500mm</t>
  </si>
  <si>
    <t>937*2</t>
  </si>
  <si>
    <t>1552298187</t>
  </si>
  <si>
    <t>1874*0,45 "Přepočtené koeficientem množství</t>
  </si>
  <si>
    <t>564861111</t>
  </si>
  <si>
    <t>Podklad ze štěrkodrti ŠD s rozprostřením a zhutněním plochy přes 100 m2, po zhutnění tl. 200 mm</t>
  </si>
  <si>
    <t>439502678</t>
  </si>
  <si>
    <t>https://podminky.urs.cz/item/CS_URS_2025_01/564861111</t>
  </si>
  <si>
    <t>564962111</t>
  </si>
  <si>
    <t>Podklad z mechanicky zpevněného kameniva MZK (minerální beton) s rozprostřením a s hutněním, po zhutnění tl. 200 mm</t>
  </si>
  <si>
    <t>687898757</t>
  </si>
  <si>
    <t>https://podminky.urs.cz/item/CS_URS_2025_01/564962111</t>
  </si>
  <si>
    <t>571908111</t>
  </si>
  <si>
    <t>Kryt vymývaným dekoračním kamenivem (kačírkem) tl. 200 mm</t>
  </si>
  <si>
    <t>1517371530</t>
  </si>
  <si>
    <t>https://podminky.urs.cz/item/CS_URS_2025_01/571908111</t>
  </si>
  <si>
    <t>596212213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</si>
  <si>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A, pro plochy přes 300 m2</t>
  </si>
  <si>
    <t>-2024744093</t>
  </si>
  <si>
    <t>https://podminky.urs.cz/item/CS_URS_2025_01/596212213</t>
  </si>
  <si>
    <t>konstr.1</t>
  </si>
  <si>
    <t>932</t>
  </si>
  <si>
    <t>odraz.pásy</t>
  </si>
  <si>
    <t>59245020</t>
  </si>
  <si>
    <t>dlažba skladebná betonová 200x100mm tl 80mm přírodní</t>
  </si>
  <si>
    <t>278414200</t>
  </si>
  <si>
    <t>937*1,01 "Přepočtené koeficientem množství</t>
  </si>
  <si>
    <t>914111111</t>
  </si>
  <si>
    <t>Montáž svislé dopravní značky základní velikosti do 1 m2 objímkami na sloupky nebo konzoly</t>
  </si>
  <si>
    <t>-1024353832</t>
  </si>
  <si>
    <t>https://podminky.urs.cz/item/CS_URS_2025_01/914111111</t>
  </si>
  <si>
    <t>40445625</t>
  </si>
  <si>
    <t>informativní značky provozní IP8, IP9, IP11-IP13 500x700mm</t>
  </si>
  <si>
    <t>-712768578</t>
  </si>
  <si>
    <t>914511112</t>
  </si>
  <si>
    <t>Montáž sloupku dopravních značek délky do 3,5 m do hliníkové patky pro sloupek D 60 mm</t>
  </si>
  <si>
    <t>580079108</t>
  </si>
  <si>
    <t>https://podminky.urs.cz/item/CS_URS_2025_01/914511112</t>
  </si>
  <si>
    <t>40445225</t>
  </si>
  <si>
    <t>sloupek pro dopravní značku Zn D 60mm v 3,5m</t>
  </si>
  <si>
    <t>2005031679</t>
  </si>
  <si>
    <t>915111111</t>
  </si>
  <si>
    <t>Vodorovné dopravní značení stříkané barvou dělící čára šířky 125 mm souvislá bílá základní</t>
  </si>
  <si>
    <t>795514625</t>
  </si>
  <si>
    <t>https://podminky.urs.cz/item/CS_URS_2025_01/915111111</t>
  </si>
  <si>
    <t>915131111</t>
  </si>
  <si>
    <t>Vodorovné dopravní značení stříkané barvou přechody pro chodce, šipky, symboly bílé základní</t>
  </si>
  <si>
    <t>448503794</t>
  </si>
  <si>
    <t>https://podminky.urs.cz/item/CS_URS_2025_01/915131111</t>
  </si>
  <si>
    <t>symbol ZTP</t>
  </si>
  <si>
    <t>1,25</t>
  </si>
  <si>
    <t>915611111</t>
  </si>
  <si>
    <t>Předznačení pro vodorovné značení stříkané barvou nebo prováděné z nátěrových hmot liniové dělicí čáry, vodicí proužky</t>
  </si>
  <si>
    <t>-1280208753</t>
  </si>
  <si>
    <t>https://podminky.urs.cz/item/CS_URS_2025_01/915611111</t>
  </si>
  <si>
    <t>915621111</t>
  </si>
  <si>
    <t>Předznačení pro vodorovné značení stříkané barvou nebo prováděné z nátěrových hmot plošné šipky, symboly, nápisy</t>
  </si>
  <si>
    <t>2010888588</t>
  </si>
  <si>
    <t>https://podminky.urs.cz/item/CS_URS_2025_01/915621111</t>
  </si>
  <si>
    <t>916131213</t>
  </si>
  <si>
    <t>Osazení silničního obrubníku betonového se zřízením lože, s vyplněním a zatřením spár cementovou maltou stojatého s boční opěrou z betonu prostého, do lože z betonu prostého</t>
  </si>
  <si>
    <t>110699311</t>
  </si>
  <si>
    <t>https://podminky.urs.cz/item/CS_URS_2025_01/916131213</t>
  </si>
  <si>
    <t>153+17"150/250</t>
  </si>
  <si>
    <t>189"150/150</t>
  </si>
  <si>
    <t>59217031</t>
  </si>
  <si>
    <t>obrubník silniční betonový 1000x150x250mm</t>
  </si>
  <si>
    <t>-1795451398</t>
  </si>
  <si>
    <t>170*1,02 "Přepočtené koeficientem množství</t>
  </si>
  <si>
    <t>59217029</t>
  </si>
  <si>
    <t>obrubník silniční betonový nájezdový 1000x150x150mm</t>
  </si>
  <si>
    <t>-1984936412</t>
  </si>
  <si>
    <t>189*1,02 "Přepočtené koeficientem množství</t>
  </si>
  <si>
    <t>966071711</t>
  </si>
  <si>
    <t>Bourání plotových sloupků a vzpěr ocelových trubkových nebo profilovaných výšky do 2,50 m zabetonovaných</t>
  </si>
  <si>
    <t>-733460665</t>
  </si>
  <si>
    <t>https://podminky.urs.cz/item/CS_URS_2025_01/966071711</t>
  </si>
  <si>
    <t>"Sloupky:" 11</t>
  </si>
  <si>
    <t>"Vzpěry:" 4</t>
  </si>
  <si>
    <t>966071822</t>
  </si>
  <si>
    <t>Rozebrání oplocení z pletiva drátěného se čtvercovými oky, výšky přes 1,6 do 2,0 m</t>
  </si>
  <si>
    <t>1752152217</t>
  </si>
  <si>
    <t>https://podminky.urs.cz/item/CS_URS_2025_01/966071822</t>
  </si>
  <si>
    <t>25,0</t>
  </si>
  <si>
    <t>962022691</t>
  </si>
  <si>
    <t>Bourání zdiva nadzákladového kamenného na sucho drátokamenných konstrukcí (gabionů) přes 1 m3</t>
  </si>
  <si>
    <t>-1634433788</t>
  </si>
  <si>
    <t>https://podminky.urs.cz/item/CS_URS_2025_01/962022691</t>
  </si>
  <si>
    <t>18,5*1,0*0,5</t>
  </si>
  <si>
    <t>997</t>
  </si>
  <si>
    <t>Doprava suti a vybouraných hmot</t>
  </si>
  <si>
    <t>997013631</t>
  </si>
  <si>
    <t>Poplatek za uložení stavebního odpadu na skládce (skládkovné) směsného stavebního a demoličního zatříděného do Katalogu odpadů pod kódem 17 09 04</t>
  </si>
  <si>
    <t>977082112</t>
  </si>
  <si>
    <t>https://podminky.urs.cz/item/CS_URS_2025_01/997013631</t>
  </si>
  <si>
    <t>997221561</t>
  </si>
  <si>
    <t>Vodorovná doprava suti bez naložení, ale se složením a s hrubým urovnáním z kusových materiálů, na vzdálenost do 1 km</t>
  </si>
  <si>
    <t>-2035018322</t>
  </si>
  <si>
    <t>https://podminky.urs.cz/item/CS_URS_2025_01/997221561</t>
  </si>
  <si>
    <t>997221569</t>
  </si>
  <si>
    <t>Vodorovná doprava suti bez naložení, ale se složením a s hrubým urovnáním Příplatek k ceně za každý další započatý 1 km přes 1 km</t>
  </si>
  <si>
    <t>-925187553</t>
  </si>
  <si>
    <t>https://podminky.urs.cz/item/CS_URS_2025_01/997221569</t>
  </si>
  <si>
    <t>23,812*19 'Přepočtené koeficientem množství</t>
  </si>
  <si>
    <t>998223011</t>
  </si>
  <si>
    <t>Přesun hmot pro pozemní komunikace s krytem dlážděným dopravní vzdálenost do 200 m jakékoliv délky objektu</t>
  </si>
  <si>
    <t>1861820540</t>
  </si>
  <si>
    <t>https://podminky.urs.cz/item/CS_URS_2025_01/998223011</t>
  </si>
  <si>
    <t>711161212</t>
  </si>
  <si>
    <t>Izolace proti zemní vlhkosti a beztlakové vodě nopovými fóliemi na ploše svislé S vrstva ochranná, odvětrávací a drenážní výška nopu 8,0 mm, tl. fólie do 0,6 mm</t>
  </si>
  <si>
    <t>-2012330184</t>
  </si>
  <si>
    <t>https://podminky.urs.cz/item/CS_URS_2025_01/711161212</t>
  </si>
  <si>
    <t>50*0,6</t>
  </si>
  <si>
    <t>998711101</t>
  </si>
  <si>
    <t>Přesun hmot pro izolace proti vodě, vlhkosti a plynům stanovený z hmotnosti přesunovaného materiálu vodorovná dopravní vzdálenost do 50 m základní v objektech výšky do 6 m</t>
  </si>
  <si>
    <t>-1471323610</t>
  </si>
  <si>
    <t>https://podminky.urs.cz/item/CS_URS_2025_01/998711101</t>
  </si>
  <si>
    <t>22-M</t>
  </si>
  <si>
    <t>Montáže technologických zařízení pro dopravní stavby</t>
  </si>
  <si>
    <t>220860205</t>
  </si>
  <si>
    <t>Montáž parkovištní závory se zapojením, upevněním a přezkoušením</t>
  </si>
  <si>
    <t>1097202212</t>
  </si>
  <si>
    <t>https://podminky.urs.cz/item/CS_URS_2025_01/220860205</t>
  </si>
  <si>
    <t>74910460</t>
  </si>
  <si>
    <t>závora silniční ráhno dl 3m s frekvencí 10000cyklů/den</t>
  </si>
  <si>
    <t>-1932859369</t>
  </si>
  <si>
    <t>Poznámka k položce:_x000D_
Automatická závora.</t>
  </si>
  <si>
    <t>74910550</t>
  </si>
  <si>
    <t>sada pro dálkovou kontrolu polohy ramene 6-8m</t>
  </si>
  <si>
    <t>898974969</t>
  </si>
  <si>
    <t>Dálkové ovládání závory, GPS, rad. ovládání</t>
  </si>
  <si>
    <t>454269820</t>
  </si>
  <si>
    <t>220860206</t>
  </si>
  <si>
    <t>Uvedení do trvalého provozu parkovištní závory</t>
  </si>
  <si>
    <t>367674637</t>
  </si>
  <si>
    <t>https://podminky.urs.cz/item/CS_URS_2025_01/220860206</t>
  </si>
  <si>
    <t>102 - Demolice</t>
  </si>
  <si>
    <t>113106193</t>
  </si>
  <si>
    <t>Rozebrání dlažeb vozovek a ploch s přemístěním hmot na skládku na vzdálenost do 3 m nebo s naložením na dopravní prostředek, s jakoukoliv výplní spár ručně z vegetační dlažby s ložem z kameniva betonové</t>
  </si>
  <si>
    <t>1358166965</t>
  </si>
  <si>
    <t>https://podminky.urs.cz/item/CS_URS_2025_01/113106193</t>
  </si>
  <si>
    <t>1867123999</t>
  </si>
  <si>
    <t>598108993</t>
  </si>
  <si>
    <t>7"sloupky</t>
  </si>
  <si>
    <t>2+2"vzpěry</t>
  </si>
  <si>
    <t>1142032955</t>
  </si>
  <si>
    <t>1474510300</t>
  </si>
  <si>
    <t>-385385664</t>
  </si>
  <si>
    <t>1617573516</t>
  </si>
  <si>
    <t>-2099138144</t>
  </si>
  <si>
    <t>31324811</t>
  </si>
  <si>
    <t>svařované plotové pletivo v rolích 25m výšky 1,75m průměr drátu 3mm rozměr oka 38x76mm povrchová úprava Pz a komaxit</t>
  </si>
  <si>
    <t>-805495524</t>
  </si>
  <si>
    <t>16,1*1,05 "Přepočtené koeficientem množství</t>
  </si>
  <si>
    <t>566401111</t>
  </si>
  <si>
    <t>Úprava dosavadního krytu z kameniva drceného jako podklad pro nový kryt s vyrovnáním profilu v příčném i podélném směru, s vlhčením a zhutněním, s doplněním kamenivem drceným, jeho rozprostřením a zhutněním, v množství přes 0,06 do 0,08 m3/m2</t>
  </si>
  <si>
    <t>-1820408981</t>
  </si>
  <si>
    <t>https://podminky.urs.cz/item/CS_URS_2025_01/566401111</t>
  </si>
  <si>
    <t>596412112</t>
  </si>
  <si>
    <t>Kladení dlažby z betonových vegetačních dlaždic pozemních komunikací s ložem z kameniva těženého nebo drceného tl. do 50 mm, s vyplněním spár a vegetačních otvorů, s hutněním vibrováním velikosti dlaždic do 0,09 m2 tl. 80 mm, pro plochy přes 25 do 50 m2</t>
  </si>
  <si>
    <t>794554936</t>
  </si>
  <si>
    <t>https://podminky.urs.cz/item/CS_URS_2025_01/596412112</t>
  </si>
  <si>
    <t>59245037</t>
  </si>
  <si>
    <t>dlažba plošná vegetační betonová 240x240mm tl 80mm přírodní</t>
  </si>
  <si>
    <t>CS ÚRS 2024 01</t>
  </si>
  <si>
    <t>1818602520</t>
  </si>
  <si>
    <t>Poznámka k položce:_x000D_
Položka použita pro určení hmotnosti přesunu hmot. Použití stávající dlažby.</t>
  </si>
  <si>
    <t>36*1,03 "Přepočtené koeficientem množství</t>
  </si>
  <si>
    <t>-1341716621</t>
  </si>
  <si>
    <t>3+6+3"sloupky</t>
  </si>
  <si>
    <t>246239528</t>
  </si>
  <si>
    <t>6,2*2+16,1</t>
  </si>
  <si>
    <t>979054451</t>
  </si>
  <si>
    <t>Očištění vybouraných prvků komunikací od spojovacího materiálu s odklizením a uložením očištěných hmot a spojovacího materiálu na skládku na vzdálenost do 10 m zámkových dlaždic s vyplněním spár kamenivem</t>
  </si>
  <si>
    <t>-562583462</t>
  </si>
  <si>
    <t>https://podminky.urs.cz/item/CS_URS_2025_01/979054451</t>
  </si>
  <si>
    <t>-1190655821</t>
  </si>
  <si>
    <t>celk. množství</t>
  </si>
  <si>
    <t>13,608</t>
  </si>
  <si>
    <t>odp. dren.dlažby - použití zpět</t>
  </si>
  <si>
    <t>-5,599</t>
  </si>
  <si>
    <t>264231590</t>
  </si>
  <si>
    <t>8,009</t>
  </si>
  <si>
    <t>8,009*19 "Přepočtené koeficientem množství</t>
  </si>
  <si>
    <t>2097184579</t>
  </si>
  <si>
    <t>2,64+0,071"plot</t>
  </si>
  <si>
    <t>2063708989</t>
  </si>
  <si>
    <t>1,538</t>
  </si>
  <si>
    <t>925425810</t>
  </si>
  <si>
    <t>9,36-5,599</t>
  </si>
  <si>
    <t>1838257425</t>
  </si>
  <si>
    <t>D.1.7 - Sadovnický plán</t>
  </si>
  <si>
    <t>S001 - SPECIFIKACE 1/1 - rostliny</t>
  </si>
  <si>
    <t>S002 - SPECIFIKACE 1/2 - materiál</t>
  </si>
  <si>
    <t xml:space="preserve">C 823-1 - Montáž          </t>
  </si>
  <si>
    <t>S001</t>
  </si>
  <si>
    <t>SPECIFIKACE 1/1 - rostliny</t>
  </si>
  <si>
    <t>S001-03</t>
  </si>
  <si>
    <t>Listnatý strom - druh dle investora, velikost 14-16</t>
  </si>
  <si>
    <t>-1411374785</t>
  </si>
  <si>
    <t>S001-07</t>
  </si>
  <si>
    <t>Jehličnatý strom - druh dle investora, velikost 150-200</t>
  </si>
  <si>
    <t>1701035976</t>
  </si>
  <si>
    <t>S001-08</t>
  </si>
  <si>
    <t>Keře - druh dle investora</t>
  </si>
  <si>
    <t>-1608437659</t>
  </si>
  <si>
    <t>S002</t>
  </si>
  <si>
    <t>SPECIFIKACE 1/2 - materiál</t>
  </si>
  <si>
    <t>S002-01</t>
  </si>
  <si>
    <t>Borka (jemně drcená) - na mulčování závlahové mísy stromů v trávníku - 15 cm</t>
  </si>
  <si>
    <t>-1786724337</t>
  </si>
  <si>
    <t>S002-02</t>
  </si>
  <si>
    <t>Zemina s humusem (substrát)</t>
  </si>
  <si>
    <t>-669663690</t>
  </si>
  <si>
    <t>S002-03</t>
  </si>
  <si>
    <t>Kůl ke stromu impregnovaný - tři kusy ke stromu</t>
  </si>
  <si>
    <t>-1311855713</t>
  </si>
  <si>
    <t>S002-04</t>
  </si>
  <si>
    <t>Dřevěné příčky půlené - délka 50 cm</t>
  </si>
  <si>
    <t>-210434938</t>
  </si>
  <si>
    <t>S002-05</t>
  </si>
  <si>
    <t>Úvazek 1,8 m á 1 strom</t>
  </si>
  <si>
    <t>-1372945755</t>
  </si>
  <si>
    <t>S002-06</t>
  </si>
  <si>
    <t>Bambusová rohož á 0,25 m á 1 strom (mimo vícekmeny)</t>
  </si>
  <si>
    <t>1287280260</t>
  </si>
  <si>
    <t>S002-07</t>
  </si>
  <si>
    <t>Herbicid (trávník + keře)</t>
  </si>
  <si>
    <t>l</t>
  </si>
  <si>
    <t>-873754867</t>
  </si>
  <si>
    <t>S002-08</t>
  </si>
  <si>
    <t>Netkaná textílie</t>
  </si>
  <si>
    <t>502742513</t>
  </si>
  <si>
    <t>S002-09</t>
  </si>
  <si>
    <t>Závlahové vaky</t>
  </si>
  <si>
    <t>-1301233595</t>
  </si>
  <si>
    <t>S002-10</t>
  </si>
  <si>
    <t xml:space="preserve">Tabletové hnojivo ke dřevinám (4 tablety stromy) </t>
  </si>
  <si>
    <t>1116907343</t>
  </si>
  <si>
    <t>S002-11</t>
  </si>
  <si>
    <t>Biouhel nebo hydrogel</t>
  </si>
  <si>
    <t>1928261086</t>
  </si>
  <si>
    <t>C 823-1</t>
  </si>
  <si>
    <t xml:space="preserve">Montáž          </t>
  </si>
  <si>
    <t>183111113</t>
  </si>
  <si>
    <t>Hloubení jamek pro vysazování rostlin v zemině skupiny 1 až 4 bez výměny půdy v rovině nebo na svahu do 1:5, objemu přes 0,005 do 0,01 m3</t>
  </si>
  <si>
    <t>1997386790</t>
  </si>
  <si>
    <t>https://podminky.urs.cz/item/CS_URS_2025_01/183111113</t>
  </si>
  <si>
    <t>184102211</t>
  </si>
  <si>
    <t>Výsadba keře bez balu do předem vyhloubené jamky se zalitím v rovině nebo na svahu do 1:5 výšky do 1 m v terénu</t>
  </si>
  <si>
    <t>1468547499</t>
  </si>
  <si>
    <t>https://podminky.urs.cz/item/CS_URS_2025_01/184102211</t>
  </si>
  <si>
    <t>183101121</t>
  </si>
  <si>
    <t>Hloubení jamek bez výměny půdy zeminy skupiny 1 až 4 obj přes 0,4 do 1 m3 v rovině a svahu do 1:5</t>
  </si>
  <si>
    <t>1150346504</t>
  </si>
  <si>
    <t>https://podminky.urs.cz/item/CS_URS_2025_01/183101121</t>
  </si>
  <si>
    <t>184102117</t>
  </si>
  <si>
    <t>Výsadba dřeviny s balem D přes 0,8 do 1 m do jamky se zalitím v rovině a svahu do 1:5</t>
  </si>
  <si>
    <t>-825788460</t>
  </si>
  <si>
    <t>https://podminky.urs.cz/item/CS_URS_2025_01/184102117</t>
  </si>
  <si>
    <t>184215133</t>
  </si>
  <si>
    <t>Ukotvení kmene dřevin v rovině nebo na svahu do 1:5 třemi kůly D do 0,1 m dl přes 2 do 3 m</t>
  </si>
  <si>
    <t>1724046261</t>
  </si>
  <si>
    <t>https://podminky.urs.cz/item/CS_URS_2025_01/184215133</t>
  </si>
  <si>
    <t>184215412</t>
  </si>
  <si>
    <t>Zhotovení závlahové mísy dřevin D přes 0,5 do 1,0 m v rovině nebo na svahu do 1:5 (stromy v trávníku)</t>
  </si>
  <si>
    <t>1655292676</t>
  </si>
  <si>
    <t>https://podminky.urs.cz/item/CS_URS_2025_01/184215412</t>
  </si>
  <si>
    <t>184501141</t>
  </si>
  <si>
    <t>Zhotovení obalu z rákosové nebo kokosové rohože v rovině a svahu do 1:5</t>
  </si>
  <si>
    <t>-1302147001</t>
  </si>
  <si>
    <t>https://podminky.urs.cz/item/CS_URS_2025_01/184501141</t>
  </si>
  <si>
    <t>184911421</t>
  </si>
  <si>
    <t>Mulčování rostlin kůrou tl do 0,1 m v rovině a svahu do 1:5 (záhon G)</t>
  </si>
  <si>
    <t>393001339</t>
  </si>
  <si>
    <t>https://podminky.urs.cz/item/CS_URS_2025_01/184911421</t>
  </si>
  <si>
    <t>185802114</t>
  </si>
  <si>
    <t>Hnojení půdy umělým hnojivem k jednotlivým rostlinám v rovině a svahu do 1:5</t>
  </si>
  <si>
    <t>-466964975</t>
  </si>
  <si>
    <t>https://podminky.urs.cz/item/CS_URS_2025_01/185802114</t>
  </si>
  <si>
    <t>D.1.8 - Vrty pro tepelná čerpadla</t>
  </si>
  <si>
    <t>01 - Organizační, projektové, administrativní a režijní náklady spojené s provedením díla</t>
  </si>
  <si>
    <t>02 - Vrtné práce včetně vystrojení geotermálních vertikálních vrtů</t>
  </si>
  <si>
    <t>03 - Dopojení geotermálních vertikálních vrtů do technické místnosti - materiál</t>
  </si>
  <si>
    <t>04 - Dopojení geotermálních vertikálních vrtů do technické místnosti - práce</t>
  </si>
  <si>
    <t>05 - Zemní práce (uvažováno od SH podkladního betonu)</t>
  </si>
  <si>
    <t>01</t>
  </si>
  <si>
    <t>Organizační, projektové, administrativní a režijní náklady spojené s provedením díla</t>
  </si>
  <si>
    <t>Pol0002</t>
  </si>
  <si>
    <t>Zpracování dokumentace pro provádění vrtů hornickým způsobem, ve smyslu přílohy č. 1 vyhlášky č. 239/1998 - nutný pro kontrolní orgán - OBÚ</t>
  </si>
  <si>
    <t>1951774870</t>
  </si>
  <si>
    <t>Pol0003</t>
  </si>
  <si>
    <t>Hlášení prací na OBÚ (báňský úřad)</t>
  </si>
  <si>
    <t>-1842268283</t>
  </si>
  <si>
    <t>Pol0005</t>
  </si>
  <si>
    <t>Doprava vrtné techniky na stavbu - vrtná souprava, kompresor</t>
  </si>
  <si>
    <t>372646892</t>
  </si>
  <si>
    <t>Pol0007</t>
  </si>
  <si>
    <t>Spotřeba pomocných energií (voda, el. proud, centrály, kalová čerpadla)</t>
  </si>
  <si>
    <t>-160083452</t>
  </si>
  <si>
    <t>Pol0008</t>
  </si>
  <si>
    <t>Dozor hydrogeologa včetně cestovních nákladů</t>
  </si>
  <si>
    <t>-1833908658</t>
  </si>
  <si>
    <t>Pol0009</t>
  </si>
  <si>
    <t>Geodetické vytyčení geotermálních vrtů a tras horizontálních rozvodů dle projektu</t>
  </si>
  <si>
    <t>271084225</t>
  </si>
  <si>
    <t>Pol0010</t>
  </si>
  <si>
    <t>Odvoz a likvidace vytěženého materiálu z vrtání včetně poplatků za skládkovné (předpoklad 8 ks korba/kontejner á 7 m3)</t>
  </si>
  <si>
    <t>826808667</t>
  </si>
  <si>
    <t>Pol0011</t>
  </si>
  <si>
    <t>Závěrečná technická zpráva primárního okruhu - zpracovaná dozorujícím hydrogeologem</t>
  </si>
  <si>
    <t>-1958709882</t>
  </si>
  <si>
    <t>02</t>
  </si>
  <si>
    <t>Vrtné práce včetně vystrojení geotermálních vertikálních vrtů</t>
  </si>
  <si>
    <t>Pol0012</t>
  </si>
  <si>
    <t>Vrtné práce - 5 x 100 m</t>
  </si>
  <si>
    <t>1573549496</t>
  </si>
  <si>
    <t>"• vrtání do vyprojektované hloubky - vrtaný průměr cca Ø130 mm</t>
  </si>
  <si>
    <t>"• průběžné pracovní pažení vrtaný průměr cca Ø152 mm - předpokládaná úroveň 0-8 m</t>
  </si>
  <si>
    <t>"• instalace (zapuštění) geotermální vertikální sondy</t>
  </si>
  <si>
    <t>"• průtočná zkouška sondy před zapuštěním, tlaková a průtočná zkouška po zapuštění, tlaková a</t>
  </si>
  <si>
    <t>"průtočná zkouška po injetáži vrtu</t>
  </si>
  <si>
    <t>Pol0013</t>
  </si>
  <si>
    <t>Vystrojení vrtů - Geotermální vertikální sonda</t>
  </si>
  <si>
    <t>124925131</t>
  </si>
  <si>
    <t>"Specifikace:</t>
  </si>
  <si>
    <t>"• délka normované sondy 100 m</t>
  </si>
  <si>
    <t xml:space="preserve">"• typ vystrojení: 4x 32 x 3,0, SDR11, PN16 </t>
  </si>
  <si>
    <t>"• vratné U-koleno z PE 100 RC, PN25</t>
  </si>
  <si>
    <t>"• průtok U-kolenem splňující VDI4640</t>
  </si>
  <si>
    <t>"• zvýšená ochranná funkce při zapouštění sondy</t>
  </si>
  <si>
    <t>"• signatura směru proudění, signatura zauštěné hloubky!</t>
  </si>
  <si>
    <t>Pol0014</t>
  </si>
  <si>
    <t>Závaží pro snadné zapuštění sondy</t>
  </si>
  <si>
    <t>-815787016</t>
  </si>
  <si>
    <t>"• délka 510 mm, vnější O 94 mm, hmotnost 15 kg</t>
  </si>
  <si>
    <t>"• s otvorem skrz závaží zabraňujícím pístovému efektu</t>
  </si>
  <si>
    <t>"• spodní závit pro napojení přídavného závaží</t>
  </si>
  <si>
    <t>Pol0015</t>
  </si>
  <si>
    <t>Injektážní potrubí</t>
  </si>
  <si>
    <t>-978135246</t>
  </si>
  <si>
    <t xml:space="preserve">"• O 25 x 2,3 mm á 102 m, PE 100+, SDR 11 </t>
  </si>
  <si>
    <t>Pol0016</t>
  </si>
  <si>
    <t>Tlaková injektáž vrtu hotovou pytlovanou směsí zaručených parametrů</t>
  </si>
  <si>
    <t>-582538963</t>
  </si>
  <si>
    <t>"• vodivé spojení podloží s geotermální vertikální sondou</t>
  </si>
  <si>
    <t>"• tepelná vodivost injektážní směsi 2,0 W/mK</t>
  </si>
  <si>
    <t>"• zamezení propojení jednotlivých horizontů spodních vod</t>
  </si>
  <si>
    <t>"• ochrana spodních vod před kontaminací povrchovou vodou</t>
  </si>
  <si>
    <t>"• množství směsi kalkulováno pro O vrtu 152 mm pro úvodní horizont 0 - 8 m a O 130 mm pro</t>
  </si>
  <si>
    <t>"horizont 8 - 100 m, celkové množství upřesní vybraný dodavatel dle skutečnosti</t>
  </si>
  <si>
    <t>03</t>
  </si>
  <si>
    <t>Dopojení geotermálních vertikálních vrtů do technické místnosti - materiál</t>
  </si>
  <si>
    <t>K001</t>
  </si>
  <si>
    <t>Redukce počtu větví vrtů - přímá (snížení počtu okruhů)</t>
  </si>
  <si>
    <t>401736475</t>
  </si>
  <si>
    <t>"• redukce 2 x O 32 › 1 x O 40 mm, PE 100 RC, SRD 11, PN16</t>
  </si>
  <si>
    <t>"• 2 x elektrospojka: O 32 mm, PE 100, SDR 11</t>
  </si>
  <si>
    <t>"• 1 x elektrospojka: O 40 mm, PE 100, SDR 11</t>
  </si>
  <si>
    <t>K002</t>
  </si>
  <si>
    <t>Potrubí PE100 RC d 40 x 3.7 mm</t>
  </si>
  <si>
    <t>-1855636556</t>
  </si>
  <si>
    <t>"• d 40 x 3,7 mm, tlaková odolnost 16 bar (SDR11, PN16</t>
  </si>
  <si>
    <t>"• vnější ochranná vrstva zelené barvy</t>
  </si>
  <si>
    <t>"• vyrobeno dle normy PAS 1075 typ 1+2 (potrubí je vyrobeno celé z</t>
  </si>
  <si>
    <t>"PE100-RC včetně signalizační vrstvy)</t>
  </si>
  <si>
    <t>"• vyrobeno bez příměsi recyklátu z certifikovaného materiálu</t>
  </si>
  <si>
    <t>"nacházejícím se na materiálovém listu KRV e.V</t>
  </si>
  <si>
    <t>"• Certifikace SKZ HR 3.26 - certifikační směrnice pro geotermální systémy</t>
  </si>
  <si>
    <t>K003</t>
  </si>
  <si>
    <t>Elektrotvarovka pro spojení potrubí</t>
  </si>
  <si>
    <t>95164345</t>
  </si>
  <si>
    <t>"• elektrospojka: O 40 mm, PE 100, SDR 11</t>
  </si>
  <si>
    <t>K003b</t>
  </si>
  <si>
    <t>-249555858</t>
  </si>
  <si>
    <t>"• elektrokoleno 45°: O 40 mm, PE 100, SDR 11</t>
  </si>
  <si>
    <t>K004</t>
  </si>
  <si>
    <t>Plně vystrojená jímka pro sdružení a vyvážení 5ks geotermálních vrtů</t>
  </si>
  <si>
    <t>1856373921</t>
  </si>
  <si>
    <t>"• orientace vývodů: L3P2</t>
  </si>
  <si>
    <t>"• rozměry: 780 x 780 x 800 ± 50 mm (půdorys x výška) - nevodotěsná varianta</t>
  </si>
  <si>
    <t>"• kruhový výškově stavitelný poklop DN600 pro zatížení A15 (1,5 t)</t>
  </si>
  <si>
    <t>"• 1 x rozdělovač 90 x 8,2 mm, PVC kulové kohouty DN25 – 5 výstupy</t>
  </si>
  <si>
    <t>"• 1 x sběrač 90 x 8,2 mm, celoplastové regulační ventily, vč. PP průtokoměru o rozsahu 5-42 l/min – 5 vstupy</t>
  </si>
  <si>
    <t>"• 2 x napouštěcí / odvzdušňovací kohout s vnějším závitem 1"</t>
  </si>
  <si>
    <t>"• 10 x vývod z jímky potrubí d 40 mm</t>
  </si>
  <si>
    <t>"• 2 x vývod z jímky potrubí d 63 mm</t>
  </si>
  <si>
    <t>"• 2 x uzavírací kulový kohout DN50</t>
  </si>
  <si>
    <t>"• jímku není potřeba obetonovávat - maximální zatížení 1,5 t</t>
  </si>
  <si>
    <t>K005</t>
  </si>
  <si>
    <t>Potrubí PE-100 RC á 6 m</t>
  </si>
  <si>
    <t>-210547492</t>
  </si>
  <si>
    <t>"• O 63 x 5,8 mm, tlaková odolnost 10 bar (SDR11, PN16)</t>
  </si>
  <si>
    <t>"• vnější ochranná vrstva modré barvy</t>
  </si>
  <si>
    <t xml:space="preserve">"• vyrobeno dle normy PAS 1075 typ 1+2 (potrubí je vyrobeno celé z </t>
  </si>
  <si>
    <t>"nacházejícím se na materiálovém listu KRV e.V.</t>
  </si>
  <si>
    <t>"• ukládka BEZ pískového lože</t>
  </si>
  <si>
    <t>"• délka tyče 6 metrů</t>
  </si>
  <si>
    <t>K003c</t>
  </si>
  <si>
    <t>-375446307</t>
  </si>
  <si>
    <t>"• elektrospojka: O 63 mm, PE 100, SDR 11</t>
  </si>
  <si>
    <t>K003d</t>
  </si>
  <si>
    <t>-952881036</t>
  </si>
  <si>
    <t>"• elektrokoleno 45°: O 63 mm, PE 100, SDR 11</t>
  </si>
  <si>
    <t>K006</t>
  </si>
  <si>
    <t>Ukončovací kit END d 63, KK DN50 + 2“</t>
  </si>
  <si>
    <t>1865729706</t>
  </si>
  <si>
    <t>"• 1x kulový kohout z materiálu PVC</t>
  </si>
  <si>
    <t>"• 1x vnější závit z mosazi 2" dílensky navařený na KK</t>
  </si>
  <si>
    <t>K007</t>
  </si>
  <si>
    <t>Izolace potrubí</t>
  </si>
  <si>
    <t>1166275418</t>
  </si>
  <si>
    <t>"• O 60 x 13 mm, kaučuková izolace s komůrkovou strukturou</t>
  </si>
  <si>
    <t>K008</t>
  </si>
  <si>
    <t>Chránička izolace potrubí</t>
  </si>
  <si>
    <t>-1773112293</t>
  </si>
  <si>
    <t>"• Ø 125 mm (vnější), PEHD</t>
  </si>
  <si>
    <t>K009</t>
  </si>
  <si>
    <t>Mechanické ukončení zaizolovaného potrubí v chráničce - Těsnící manžeta EPDM 125/63</t>
  </si>
  <si>
    <t>-2115688574</t>
  </si>
  <si>
    <t>K010</t>
  </si>
  <si>
    <t>Nemrznoucí směs - KONCENTRÁT</t>
  </si>
  <si>
    <t>-38599246</t>
  </si>
  <si>
    <t>"• chemická báze - monoethylenglykol, bez zápachu</t>
  </si>
  <si>
    <t>"• koncentrát – poměr ředění 1 : 2,5 (koncentrát / voda)</t>
  </si>
  <si>
    <t>"• teplonosná antikorozní kapalina, šetrná k pryžovým těsněním</t>
  </si>
  <si>
    <t>"• delší životnost oběhových čerpadel, doporučená výrobci TČ v EU</t>
  </si>
  <si>
    <t>"• množství koncentrátu počítáno pouze pro primární okruh</t>
  </si>
  <si>
    <t>K011</t>
  </si>
  <si>
    <t>Trasová folie do výkopu</t>
  </si>
  <si>
    <t>-1210127594</t>
  </si>
  <si>
    <t>K012</t>
  </si>
  <si>
    <t>Prostupová pažnice: 100/300</t>
  </si>
  <si>
    <t>-163869163</t>
  </si>
  <si>
    <t>"• pro vodorovné i svislé konstrukce, silnostěnné a plnostěnné PVC</t>
  </si>
  <si>
    <t>"• vnitřní průměr pažnice: DN/ID 100  • tloušťka konstrukce: L = 300 mm</t>
  </si>
  <si>
    <t>"• integrovaný 4 násobný těsnící hřeben 4LOCK</t>
  </si>
  <si>
    <t xml:space="preserve"> " monolitické spojení s betonem (bílá vana)</t>
  </si>
  <si>
    <t xml:space="preserve"> " tlaková odolnost: vodotěsnost, plynotěsnost do 10,0 bar</t>
  </si>
  <si>
    <t>"• límec s povrchem (R): návaznost na PVC fólie a asfaltové pásy</t>
  </si>
  <si>
    <t>"• standardní šířka límce 100 mm</t>
  </si>
  <si>
    <t>"• 2× montážní držák/víčko pro montáž pažnice do bednění před betonáží</t>
  </si>
  <si>
    <t>K013</t>
  </si>
  <si>
    <t>Nedělená těsnící vložka: 100/63</t>
  </si>
  <si>
    <t>2098461399</t>
  </si>
  <si>
    <t>"• pro hladké potrubí a kabely s pevnou stěnou</t>
  </si>
  <si>
    <t>"• vnitřní průměr pažnice, nebo jádrového vývrtu: DN/ID 100</t>
  </si>
  <si>
    <t>"• vnější průměr potrubí, nebo kabelu: 1× O 63 mm</t>
  </si>
  <si>
    <t>"• přítlačné kroužky: nerez V2A – certifikát  Rost Frei, tloušťka 5 mm</t>
  </si>
  <si>
    <t>"• pryžový segment: EPDM, protiskluzový, nepodléhá stárnutí, otěruodolný</t>
  </si>
  <si>
    <t>"• šířka pryžového těsnícího prvku 40 mm</t>
  </si>
  <si>
    <t>"• tlaková odolnost: vodotěsnost, plynotěsnost do 5,0 bar</t>
  </si>
  <si>
    <t>"• utahovací matice systém DKM: optimální utahovací moment (montáž bez použití momentového klíče)</t>
  </si>
  <si>
    <t>04</t>
  </si>
  <si>
    <t>Dopojení geotermálních vertikálních vrtů do technické místnosti - práce</t>
  </si>
  <si>
    <t>K014</t>
  </si>
  <si>
    <t>Montážní práce - pokládka a elektrosvařování potrubí: horizontální rozvody od vrtů k jímce a páteřního vedení (manipulace s náviny, tyčemi, svařování, pokládka, dočištění-odkopání zhlaví vrtu) - od každého vrtu 2x potrubí d40</t>
  </si>
  <si>
    <t>-2015971748</t>
  </si>
  <si>
    <t>K015</t>
  </si>
  <si>
    <t>Montáž - osazení sběrné jímky, včetně zhutněné podkladní vrstvy 150 mm - či podkladního betonu, hutněný obsyp potrubních výstupů</t>
  </si>
  <si>
    <t>2013850404</t>
  </si>
  <si>
    <t>K016</t>
  </si>
  <si>
    <t>Realizace prostupu skrze konstrukci pro páteřní potrubí 2xd63</t>
  </si>
  <si>
    <t>-408817022</t>
  </si>
  <si>
    <t>K017</t>
  </si>
  <si>
    <t>Tepelné izolování potrubí d63</t>
  </si>
  <si>
    <t>-143884218</t>
  </si>
  <si>
    <t>K018</t>
  </si>
  <si>
    <t>Tlakové zkoušky systému v rozsahu dle projektové dokumentace</t>
  </si>
  <si>
    <t>-1122368408</t>
  </si>
  <si>
    <t>K019</t>
  </si>
  <si>
    <t>Míchání nemrznoucí kapaliny a plnění celého systému</t>
  </si>
  <si>
    <t>-1369286114</t>
  </si>
  <si>
    <t>05</t>
  </si>
  <si>
    <t>Zemní práce (uvažováno od SH podkladního betonu)</t>
  </si>
  <si>
    <t>Pol0036</t>
  </si>
  <si>
    <t>Zemní práce - strojní výkopy pro horizontální potrubí</t>
  </si>
  <si>
    <t>-715345385</t>
  </si>
  <si>
    <t>Pol0038</t>
  </si>
  <si>
    <t>Zemní práce - záhrn výkopu hutnitelným materiálem (předpoklad vytěženým vytříděným výkopkem fr 0/63) + hutnění po vrstvách</t>
  </si>
  <si>
    <t>1994732922</t>
  </si>
  <si>
    <t>Pol0039</t>
  </si>
  <si>
    <t xml:space="preserve">Zemní práce - provedení pískového lože - včetně dopravy a uložení do výkopů </t>
  </si>
  <si>
    <t>-269400446</t>
  </si>
  <si>
    <t>Pol0040</t>
  </si>
  <si>
    <t>Zemní práce - likvidace přebytečného výkopku</t>
  </si>
  <si>
    <t>-506111317</t>
  </si>
  <si>
    <t>OVN - Ostatní a vedlejší náklady</t>
  </si>
  <si>
    <t xml:space="preserve">    VRN1 - Průzkumné, geodetické a projektové práce</t>
  </si>
  <si>
    <t xml:space="preserve">    VRN3 - Zařízení staveniště</t>
  </si>
  <si>
    <t xml:space="preserve">    VRN6 - Územní vlivy</t>
  </si>
  <si>
    <t xml:space="preserve">    VRN7 - Provozní vlivy</t>
  </si>
  <si>
    <t xml:space="preserve">    VRN9 - Ostatní náklady</t>
  </si>
  <si>
    <t>VRN1</t>
  </si>
  <si>
    <t>Průzkumné, geodetické a projektové práce</t>
  </si>
  <si>
    <t>011002000</t>
  </si>
  <si>
    <t>Průzkumné práce</t>
  </si>
  <si>
    <t>1024</t>
  </si>
  <si>
    <t>-1500630671</t>
  </si>
  <si>
    <t>https://podminky.urs.cz/item/CS_URS_2025_01/011002000</t>
  </si>
  <si>
    <t>Náklady na práce nutné k zjištění poměrů na staveništi, mimo jiné jsou zahrnuty:</t>
  </si>
  <si>
    <t>- geotechnický průzkum - určení složení podloží</t>
  </si>
  <si>
    <t>- inženýrsko-geotechnický průzkum - upřesnění základových poměrů</t>
  </si>
  <si>
    <t>- radonový průzkum</t>
  </si>
  <si>
    <t>- hydrogeologický průzkum a další</t>
  </si>
  <si>
    <t>- vytyčení vedení a rozvodů inženýrských sítí</t>
  </si>
  <si>
    <t>Součástí nákladů jsou i náklady na zpracování jednotlivých zpráv a případné dokumentace. Včetně tištěné a digitální kopie v požadovaném množství.</t>
  </si>
  <si>
    <t>012002000</t>
  </si>
  <si>
    <t>Geodetické práce</t>
  </si>
  <si>
    <t>-870718967</t>
  </si>
  <si>
    <t>https://podminky.urs.cz/item/CS_URS_2025_01/012002000</t>
  </si>
  <si>
    <t>Náklady spojené s geodetickými pracemi po celou dobu výstavby - do nákladů se řadí náklady s pojené s činností:</t>
  </si>
  <si>
    <t>- geodetické práce prováděné před, v průběhu a po výstavbě</t>
  </si>
  <si>
    <t>- kartogragické práce</t>
  </si>
  <si>
    <t>- geodetické práce spojené jak se stavou tak i s komunikací a inženýrskými sítěmi</t>
  </si>
  <si>
    <t xml:space="preserve">Hlavními body mimo jiné pro ocenění zakázky jsou: </t>
  </si>
  <si>
    <t>- geodetická činnost spojená s vytyčením stavebního díla a kontrola během celé doby výstavby</t>
  </si>
  <si>
    <t>- zpracování geodetického plánu</t>
  </si>
  <si>
    <t>- detekce ploch</t>
  </si>
  <si>
    <t>- a další...</t>
  </si>
  <si>
    <t>013002000</t>
  </si>
  <si>
    <t>Projektové práce</t>
  </si>
  <si>
    <t>-824285211</t>
  </si>
  <si>
    <t>https://podminky.urs.cz/item/CS_URS_2025_01/013002000</t>
  </si>
  <si>
    <t>Náklady spojené s návaznou projektovou činností, která nebyla předmětem zpracování PD, např. jako jsou:</t>
  </si>
  <si>
    <t>- dodatečná pasportizace staveb</t>
  </si>
  <si>
    <t>- hluková studie</t>
  </si>
  <si>
    <t>- dokumentace technického opatření</t>
  </si>
  <si>
    <t>- nabídkový rozpočet</t>
  </si>
  <si>
    <t>- rozpočet skutečného provedení stavby atd.</t>
  </si>
  <si>
    <t>013254000r01</t>
  </si>
  <si>
    <t>Dokumentace skutečného provedení stavby - stavební část</t>
  </si>
  <si>
    <t>Soubor</t>
  </si>
  <si>
    <t>1282717341</t>
  </si>
  <si>
    <t>Zpracování a kompletace projektové dokumentace skutečného provedení stavby se zakreslením změn</t>
  </si>
  <si>
    <t>- projektové práce stavební části a statiky</t>
  </si>
  <si>
    <t>- součástí nákladu je  digitální forma dokumentace dle smluvních podmínek</t>
  </si>
  <si>
    <t>013254000r02</t>
  </si>
  <si>
    <t>Dokumentace skutečného provedení stavby - profesní část</t>
  </si>
  <si>
    <t>229579236</t>
  </si>
  <si>
    <t>- projektové práce veškerých profesí</t>
  </si>
  <si>
    <t>- součástí nákladu je digitální forma dokumentace dle smluvních podmínek</t>
  </si>
  <si>
    <t>013294000r01</t>
  </si>
  <si>
    <t>Výrobní a dílenská dokumentace - stavební a konstrukční část</t>
  </si>
  <si>
    <t>694280935</t>
  </si>
  <si>
    <t>Výrobní a dílenská dokumentace se bude vztahovat, mimo jiné, k následujícím částem:</t>
  </si>
  <si>
    <t xml:space="preserve"> Stavební část</t>
  </si>
  <si>
    <t xml:space="preserve"> Statika</t>
  </si>
  <si>
    <t xml:space="preserve"> Ostatní:</t>
  </si>
  <si>
    <t>- ostatní konstrukce spadající do stavební části</t>
  </si>
  <si>
    <t>- barevné vzorkování</t>
  </si>
  <si>
    <t>- konzultace technologa u objektu s opěrnými stěnami</t>
  </si>
  <si>
    <t>013294000r02</t>
  </si>
  <si>
    <t>Výrobní a dílenská dokumentace - profesní část</t>
  </si>
  <si>
    <t>206623130</t>
  </si>
  <si>
    <t>- Dílenská dokumentace bude zpracována pro veškeré profese, které dílenskou dokumentaci požadují, popřípadě u kterých je zvyklost ji předkládat</t>
  </si>
  <si>
    <t>VRN1004-R</t>
  </si>
  <si>
    <t>Pasport stávajících objektů a ploch před zahájením stavby</t>
  </si>
  <si>
    <t>-1286935822</t>
  </si>
  <si>
    <t xml:space="preserve">"pasport stávajících objektů a ploch před zahájením stavby </t>
  </si>
  <si>
    <t>VRN3</t>
  </si>
  <si>
    <t>Zařízení staveniště</t>
  </si>
  <si>
    <t>031002000</t>
  </si>
  <si>
    <t>Související práce pro zařízení staveniště</t>
  </si>
  <si>
    <t>38986301</t>
  </si>
  <si>
    <t>https://podminky.urs.cz/item/CS_URS_2025_01/031002000</t>
  </si>
  <si>
    <t>Náklady spojené, mimo jiné s vybudováním a provezem staveniště:</t>
  </si>
  <si>
    <t>- drobné terénní úpravy pro vybudování zařízení staveniště</t>
  </si>
  <si>
    <t>030001000</t>
  </si>
  <si>
    <t>1108404202</t>
  </si>
  <si>
    <t>Poznámka k položce:_x000D_
Poznámka k položce: Vybudování, provoz a odstranění zařízení staveniště, včetně zřízení připojení na energie a zajištění měření jejich spotřeby a zřízení sociálních zařízení.   Zhotovitel zajistí na vlastní náklady zabezpečení provádění díla tak, aby v souvislosti s prováděním díla nedošlo ke zranění osob a škodám na majetku osob a subjektů užívajících objekty a pozemky dotčené stavbou, k poškození stávajících staveb, jejich součástí, zařízení a přilehlých nemovitostí.  Zajištění místnosti pro umožnění výkonu činnosti TDS, AD a koordinátora BOZP.  Opatření k zajištění bezpečnosti účastníků realizace akce a veřejnosti.  Náklady na ochranu staveniště a místa mobilní recyklace stavební suti před vstupem nepovolaných osob, vč.značení, náklady na osvětlení staveniště, požární řád, poplachová směrnice, provozně dopravní řád. V případě potřeby zřízení a následné odstranění pojízdné plochy pro techniku (recyklát, štěrk, panely).  Oplocení - staveniště a plochy pro mobilní recyklaci stavební sutě - plné, výška 1,8 m, opatřené bezpečnostními a výstražnými tabulkami. Čištění komunikací dotčených stavbou. Náklady na vyhotovení návrhu dočasného dopravního značení, jeho projednání a odsouhlasení s dotčenými orgány a organizacemi, dodání dopravních značek a případně světelné signalizace, jejich rozmístění a přemísťování a jejich údržba v průběhu výstavby včetně následného odstranění.  Náklady spojené s umístěním a provozem mobilní drtičky stavebního odpadu._x000D_
Informační tabule s údaji o stavbě (název, objednatel, zhotovitel, termíny plnění)</t>
  </si>
  <si>
    <t>Náklady spojená s potřebou stavebníka - především pak následující:</t>
  </si>
  <si>
    <t>1) Náklady spojené, mimo jiné s vybudováním a provozem staveniště:</t>
  </si>
  <si>
    <t xml:space="preserve"> - projektové práce pro zařízení staveniště - podrobný projekt plánu organizace výstavby (POV)</t>
  </si>
  <si>
    <t>2) Náklady spojené se samotným vybavením staveniště - oceněno na základě požadavků GD:</t>
  </si>
  <si>
    <t>součástí prací je mimo jiné následující:</t>
  </si>
  <si>
    <t>- zprovoznění komunikační sítě pro potřeby stavby</t>
  </si>
  <si>
    <t>- zřízení a úprava provizorních komunikací</t>
  </si>
  <si>
    <t>- zhotovení a správa skládek na staveništi</t>
  </si>
  <si>
    <t>- ostatní náklady spojené s potřebou stavebníka</t>
  </si>
  <si>
    <t>- osvětlení a zabezpečení staveniště</t>
  </si>
  <si>
    <t>3) Náklady spojené se samotným vybavením staveniště - oceněno na základě požadavků GD:</t>
  </si>
  <si>
    <t>- oplocení staveniště</t>
  </si>
  <si>
    <t>- opatření na ochranu stávajících konstrukcí, budov a sousedních pozemků</t>
  </si>
  <si>
    <t>- dopravní značení na staveništi</t>
  </si>
  <si>
    <t>- osvětlení staveniště</t>
  </si>
  <si>
    <t>- strážní služba, případně zabezpečovací systém</t>
  </si>
  <si>
    <t xml:space="preserve">- ochranné a provozní konstrukce </t>
  </si>
  <si>
    <t xml:space="preserve"> - informační tabule</t>
  </si>
  <si>
    <t>4) Náklady spojené, mimo jiné s:</t>
  </si>
  <si>
    <t>- demolicí zařízení staveniště</t>
  </si>
  <si>
    <t>- rozebráním veškerých konstrukcí zajišťujících chod a bezpečnost staveniště</t>
  </si>
  <si>
    <t>5) Veškeré další náklady spojené s potřebou GD pro zajištění stavby</t>
  </si>
  <si>
    <t>033002000</t>
  </si>
  <si>
    <t>Připojení staveniště na inženýrské sítě</t>
  </si>
  <si>
    <t>soubor…</t>
  </si>
  <si>
    <t>-1033000859</t>
  </si>
  <si>
    <t>https://podminky.urs.cz/item/CS_URS_2025_01/033002000</t>
  </si>
  <si>
    <t>Náklady spojené, mimo jiné s:</t>
  </si>
  <si>
    <t>- připojení na stávající infrastrukturu</t>
  </si>
  <si>
    <t xml:space="preserve">- zprovoznění zažízení staveniště </t>
  </si>
  <si>
    <t>- poplatky spojené s využitím elektrické energie, vody, plynu atd.</t>
  </si>
  <si>
    <t>033203001r</t>
  </si>
  <si>
    <t>Závěrečný úklid staveniště a komunikačních tras</t>
  </si>
  <si>
    <t>1435894976</t>
  </si>
  <si>
    <t>034002000</t>
  </si>
  <si>
    <t>Zabezpečení staveniště</t>
  </si>
  <si>
    <t>972402619</t>
  </si>
  <si>
    <t>https://podminky.urs.cz/item/CS_URS_2025_01/034002000</t>
  </si>
  <si>
    <t>Náklady spojené se samotným vybavením staveniště - oceněno na základě požadavků GD:</t>
  </si>
  <si>
    <t>- strážní služba, případně zabezečovací systém</t>
  </si>
  <si>
    <t>039002000</t>
  </si>
  <si>
    <t>Zrušení zařízení staveniště</t>
  </si>
  <si>
    <t>-1235606013</t>
  </si>
  <si>
    <t>https://podminky.urs.cz/item/CS_URS_2025_01/039002000</t>
  </si>
  <si>
    <t>- konečnými terénními úpravami po odstranění staveniště</t>
  </si>
  <si>
    <t>- rozebráním veškerých konstrukcí zajišťujicích chod a bezpečnost staveniště</t>
  </si>
  <si>
    <t>- závěrečný úklid staveniště</t>
  </si>
  <si>
    <t>VRN3007-R</t>
  </si>
  <si>
    <t>Zajištění místnosti pro umožnění výkonu činnosti TDS, AD, koordinátora BOZP.</t>
  </si>
  <si>
    <t>-1295646244</t>
  </si>
  <si>
    <t>Předat samostatnou buňku s vybavením věšák, dva stoly, čtyři židle , skříň na dokumentaci se standardní elektroinstalací a připojením na internet</t>
  </si>
  <si>
    <t>VRN3008R</t>
  </si>
  <si>
    <t>Dočasný zábor veřejného prostranství</t>
  </si>
  <si>
    <t>-527560310</t>
  </si>
  <si>
    <t>043002000</t>
  </si>
  <si>
    <t>Zkoušky a ostatní měření</t>
  </si>
  <si>
    <t>881813962</t>
  </si>
  <si>
    <t>https://podminky.urs.cz/item/CS_URS_2025_01/043002000</t>
  </si>
  <si>
    <t>Náklady na zpracování, mimo jiné:</t>
  </si>
  <si>
    <t>- tlakových zkoušek podloží: nad rámec dílčích rozpočtů</t>
  </si>
  <si>
    <t>- zkoušek těsnosti: nad rámec dílčích rozpočtů</t>
  </si>
  <si>
    <t>- hutnících zkoušek: počet a rozsah prací určit dle požadávků stavby a PD</t>
  </si>
  <si>
    <t>- zátěžových zkoušek atd.</t>
  </si>
  <si>
    <t>044002000</t>
  </si>
  <si>
    <t>Revize</t>
  </si>
  <si>
    <t>1301599078</t>
  </si>
  <si>
    <t>https://podminky.urs.cz/item/CS_URS_2025_01/044002000</t>
  </si>
  <si>
    <t xml:space="preserve">Náklady na zajištění všech nezbytných zkoušek a atestů podle ČSN a případných jiných právních nebo technických předpisů </t>
  </si>
  <si>
    <t>platných v době provádění a předání díla, kterými bude prokázáno dosažení předepsané kvality a předepsaných technických parametrů díla.</t>
  </si>
  <si>
    <t>elektro, plyn atd.</t>
  </si>
  <si>
    <t>- platí i pro technická a technologická zařízení</t>
  </si>
  <si>
    <t>049002r01</t>
  </si>
  <si>
    <t>Ostatní inženýrská činnost - zpracování koordinačního plánu jednotlivých profesí</t>
  </si>
  <si>
    <t>-2135400571</t>
  </si>
  <si>
    <t>Náklady mimo jiné, vzniklé v rámci inženýrské činnosti během výstavby:</t>
  </si>
  <si>
    <t xml:space="preserve"> - náklady na přípravu pro koordinaci jednotlivých profesí a předcházení vzniku kolizí - činnost koordinátora TZB v průběhu výstavby</t>
  </si>
  <si>
    <t>- náklady na koordinaci kolizí jednotlivých profesí</t>
  </si>
  <si>
    <t>- náklady na koordinaci subdodavatelů a dodavatelů</t>
  </si>
  <si>
    <t>- náklady na ostatní činnost mimo definici kompletačních a koordinačních činnosti</t>
  </si>
  <si>
    <t>- náklady na kolaudační řízení</t>
  </si>
  <si>
    <t>- náklady na součinnost veškerých účastníků stavebního řízení</t>
  </si>
  <si>
    <t xml:space="preserve"> - náklady na koordinaci profesí se stávajícími konstrukcemi a stávajícími rozvody TZB v již provedených konstrukcích (podhledy, stoupačky atd.)</t>
  </si>
  <si>
    <t>tj. činnost koordinátora TZB v průběhu výstavby</t>
  </si>
  <si>
    <t>VRN4001-R</t>
  </si>
  <si>
    <t>Kompletační a koordinační činnost</t>
  </si>
  <si>
    <t>2096576075</t>
  </si>
  <si>
    <t>Náklady mimo jiné, na zajištění a dodržení splnění všech požadavků a podmínek:</t>
  </si>
  <si>
    <t>- vyjádřeních vyplývajících ze stanovisek orgánů státní správy</t>
  </si>
  <si>
    <t>- zajištění oznámení zahájení stavebních prací v souladu s pravomocnými rozhodnutími a vyjádřeními například správců sítí</t>
  </si>
  <si>
    <t>-poskytnutí součinnosti při tvorbě povinných monitorovacích zpráv projektu; zajištění koordinační činnosti subdodavatelů zhotovitele</t>
  </si>
  <si>
    <t>-zajištění a provedení všech nezbytných opatření organizačního a stavebně technologického charakteru k řádnému provedení předmětu díla</t>
  </si>
  <si>
    <t>- předání všech dokladů o dokončené stavbě</t>
  </si>
  <si>
    <t>kompletace atestů, certifikátů, revizních zpráv a ostatních dokladů potřebných k předání a kolaudaci stavby vyplývajících z SOD</t>
  </si>
  <si>
    <t>- náklady na koordinační práci dodávek mezi dodavateli</t>
  </si>
  <si>
    <t>- stanovení pořadí případně souběžného provádění prací a doby realizace</t>
  </si>
  <si>
    <t>- vesměs se týká veškeré činnosti související se zakázkou - koordinace mezi jednotlivými subdodavateli</t>
  </si>
  <si>
    <t>VRN4002-R</t>
  </si>
  <si>
    <t>Zpracování harmonogramu</t>
  </si>
  <si>
    <t>-348024420</t>
  </si>
  <si>
    <t>Náklady na předložení a aktualizaci podrobného časového harmonogramu prací a plnění samostatně pro každou etapu</t>
  </si>
  <si>
    <t>VRN4007-R</t>
  </si>
  <si>
    <t>Měření hluku</t>
  </si>
  <si>
    <t>-2039550255</t>
  </si>
  <si>
    <t>Kontrolní měření hluku v průběhu stavby a měření  po dokončení stavby dle stanoviska hygieny</t>
  </si>
  <si>
    <t>VRN6</t>
  </si>
  <si>
    <t>Územní vlivy</t>
  </si>
  <si>
    <t>061002000</t>
  </si>
  <si>
    <t>Vliv klimatických podmínek</t>
  </si>
  <si>
    <t>-793594797</t>
  </si>
  <si>
    <t>https://podminky.urs.cz/item/CS_URS_2025_01/061002000</t>
  </si>
  <si>
    <t>- Zajištění staveniště proti vodě, větru, mrazu...</t>
  </si>
  <si>
    <t>odklízení sněhu, posypový matreiál</t>
  </si>
  <si>
    <t>- Zpomalení výstavby z důvodu nizkých či vysokých teplot</t>
  </si>
  <si>
    <t>- Čerpání vody</t>
  </si>
  <si>
    <t>VRN7</t>
  </si>
  <si>
    <t>Provozní vlivy</t>
  </si>
  <si>
    <t>071002000</t>
  </si>
  <si>
    <t>Provoz investora, třetích osob</t>
  </si>
  <si>
    <t>867260016</t>
  </si>
  <si>
    <t>https://podminky.urs.cz/item/CS_URS_2025_01/071002000</t>
  </si>
  <si>
    <t>- zajištění provozu místních komunikací a přístupu k objektu</t>
  </si>
  <si>
    <t>- zajištění provozu v objektu</t>
  </si>
  <si>
    <t>- vytvoření provizorních konstrukcí - lávek, cest, odstavných ploch atd.</t>
  </si>
  <si>
    <t>Součástí nákladu jsou i mimo jiné, provizoria zřízená nad rámec dílčích rozpočtů</t>
  </si>
  <si>
    <t>- vypracování plánu etapizace a zajištění funkčnosti provozu objektu</t>
  </si>
  <si>
    <t>- zapracování návrhu provozního řádu příslušných zařízení zhotovitelm stavby</t>
  </si>
  <si>
    <t>- vytvoření informační systému během realizace v rámci jednotlivých etap</t>
  </si>
  <si>
    <t>VRN7001-R</t>
  </si>
  <si>
    <t>Dočasné dopravní opatření</t>
  </si>
  <si>
    <t>1517644542</t>
  </si>
  <si>
    <t xml:space="preserve">Náklady na: vyhotovení návrhu dočasného dopravního značení, </t>
  </si>
  <si>
    <t>-vyhotovení návrhu dočasného dopravního značení, jeho projednání a odsouhlasení s dotčenými orgány a organizacemi</t>
  </si>
  <si>
    <t>- dodání dopravních značek a světelné signalizace, jejich rozmístění a přemísťování a jejich údržba v průběhu výstavby včetně následného odstranění.</t>
  </si>
  <si>
    <t>VRN9</t>
  </si>
  <si>
    <t>Ostatní náklady</t>
  </si>
  <si>
    <t>VRN9007-R</t>
  </si>
  <si>
    <t xml:space="preserve">Kontrola a protokol TIČR </t>
  </si>
  <si>
    <t>-754008262</t>
  </si>
  <si>
    <t>VRN9009-R</t>
  </si>
  <si>
    <t>Blower door test</t>
  </si>
  <si>
    <t>-602542148</t>
  </si>
  <si>
    <t>prohlídka objektu</t>
  </si>
  <si>
    <t>utěsnění záměrných prostupů v obálce budovy (VZT potrubí, kanalizace aj.)</t>
  </si>
  <si>
    <t>vlastní měření</t>
  </si>
  <si>
    <t xml:space="preserve">vyhledání hlavních netěsností </t>
  </si>
  <si>
    <t>konzultace případných netěsností</t>
  </si>
  <si>
    <t>návrhy na řešení problémových míst</t>
  </si>
  <si>
    <t>protokol z měření v digitální formě, případně certifikát budovy pro SFŽP</t>
  </si>
  <si>
    <t>VRN9010-R</t>
  </si>
  <si>
    <t>Zatěsňování netěsností po zkoušce těsnosti, D+M</t>
  </si>
  <si>
    <t>1826675126</t>
  </si>
  <si>
    <t>Rozsah prací bude přímo závislí na odbornosti a pečlivosti GD</t>
  </si>
  <si>
    <t>- ocenění by mělo být provedeno na základě zkušeností a odbornosti zhotovitele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</si>
  <si>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</si>
  <si>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</si>
  <si>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</si>
  <si>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</si>
  <si>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i/>
        <sz val="8"/>
        <rFont val="Arial CE"/>
        <charset val="238"/>
      </rPr>
      <t xml:space="preserve">Rekapitulace stavby </t>
    </r>
    <r>
      <rPr>
        <sz val="8"/>
        <rFont val="Arial CE"/>
        <charset val="238"/>
      </rPr>
      <t>obsahuje sestavu Rekapitulace stavby a Rekapitulace objektů stavby a soupisů prací.</t>
    </r>
  </si>
  <si>
    <r>
      <t xml:space="preserve">V sestavě </t>
    </r>
    <r>
      <rPr>
        <b/>
        <sz val="8"/>
        <rFont val="Arial CE"/>
        <charset val="238"/>
      </rPr>
      <t>Rekapitulace stavby</t>
    </r>
    <r>
      <rPr>
        <sz val="8"/>
        <rFont val="Arial CE"/>
        <charset val="238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</si>
  <si>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</si>
  <si>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</si>
  <si>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b/>
        <sz val="8"/>
        <rFont val="Arial CE"/>
        <charset val="238"/>
      </rPr>
      <t>Rekapitulace objektů stavby a soupisů prací</t>
    </r>
    <r>
      <rPr>
        <sz val="8"/>
        <rFont val="Arial CE"/>
        <charset val="238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</si>
  <si>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</si>
  <si>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</si>
  <si>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</si>
  <si>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</si>
  <si>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</si>
  <si>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</si>
  <si>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</si>
  <si>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</si>
  <si>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</si>
  <si>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</si>
  <si>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Soupis prací pro daný typ objektu</t>
  </si>
  <si>
    <r>
      <rPr>
        <i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</si>
  <si>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</si>
  <si>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b/>
        <sz val="8"/>
        <rFont val="Arial CE"/>
        <charset val="238"/>
      </rPr>
      <t>Krycí list soupisu</t>
    </r>
    <r>
      <rPr>
        <sz val="8"/>
        <rFont val="Arial CE"/>
        <charset val="238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</si>
  <si>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</si>
  <si>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b/>
        <sz val="8"/>
        <rFont val="Arial CE"/>
        <charset val="238"/>
      </rPr>
      <t>Rekapitulace členění soupisu prací</t>
    </r>
    <r>
      <rPr>
        <sz val="8"/>
        <rFont val="Arial CE"/>
        <charset val="238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</si>
  <si>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</si>
  <si>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b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</si>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</sst>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5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charset val="238"/>
    </font>
    <font>
      <sz val="8"/>
      <name val="Arial CE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1" fillId="0" borderId="0" applyNumberFormat="0" applyFill="0" applyBorder="0" applyAlignment="0" applyProtection="0"/>
  </cellStyleXfs>
  <cellXfs count="33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5" xfId="0" applyBorder="1"/>
    <xf numFmtId="0" fontId="0" fillId="0" borderId="4" xfId="0" applyBorder="1" applyAlignment="1">
      <alignment vertical="center"/>
    </xf>
    <xf numFmtId="0" fontId="17" fillId="0" borderId="6" xfId="0" applyFont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4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7" xfId="0" applyFont="1" applyFill="1" applyBorder="1" applyAlignment="1">
      <alignment horizontal="left" vertical="center"/>
    </xf>
    <xf numFmtId="0" fontId="0" fillId="3" borderId="8" xfId="0" applyFill="1" applyBorder="1" applyAlignment="1">
      <alignment vertical="center"/>
    </xf>
    <xf numFmtId="0" fontId="4" fillId="3" borderId="8" xfId="0" applyFont="1" applyFill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0" borderId="16" xfId="0" applyBorder="1" applyAlignment="1">
      <alignment vertical="center"/>
    </xf>
    <xf numFmtId="0" fontId="0" fillId="4" borderId="8" xfId="0" applyFill="1" applyBorder="1" applyAlignment="1">
      <alignment vertical="center"/>
    </xf>
    <xf numFmtId="0" fontId="21" fillId="4" borderId="9" xfId="0" applyFont="1" applyFill="1" applyBorder="1" applyAlignment="1">
      <alignment horizontal="center" vertical="center"/>
    </xf>
    <xf numFmtId="0" fontId="22" fillId="0" borderId="17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9" xfId="0" applyFont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4" fillId="0" borderId="4" xfId="0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4" fontId="2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19" fillId="0" borderId="15" xfId="0" applyNumberFormat="1" applyFont="1" applyBorder="1" applyAlignment="1">
      <alignment vertical="center"/>
    </xf>
    <xf numFmtId="4" fontId="19" fillId="0" borderId="0" xfId="0" applyNumberFormat="1" applyFont="1" applyAlignment="1">
      <alignment vertical="center"/>
    </xf>
    <xf numFmtId="166" fontId="19" fillId="0" borderId="0" xfId="0" applyNumberFormat="1" applyFont="1" applyAlignment="1">
      <alignment vertical="center"/>
    </xf>
    <xf numFmtId="4" fontId="19" fillId="0" borderId="16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0" borderId="0" xfId="1" applyFont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8" fillId="0" borderId="15" xfId="0" applyNumberFormat="1" applyFont="1" applyBorder="1" applyAlignment="1">
      <alignment vertical="center"/>
    </xf>
    <xf numFmtId="4" fontId="28" fillId="0" borderId="0" xfId="0" applyNumberFormat="1" applyFont="1" applyAlignment="1">
      <alignment vertical="center"/>
    </xf>
    <xf numFmtId="166" fontId="28" fillId="0" borderId="0" xfId="0" applyNumberFormat="1" applyFont="1" applyAlignment="1">
      <alignment vertical="center"/>
    </xf>
    <xf numFmtId="4" fontId="28" fillId="0" borderId="16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4" fontId="1" fillId="0" borderId="15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6" xfId="0" applyNumberFormat="1" applyFont="1" applyBorder="1" applyAlignment="1">
      <alignment vertical="center"/>
    </xf>
    <xf numFmtId="4" fontId="28" fillId="0" borderId="20" xfId="0" applyNumberFormat="1" applyFont="1" applyBorder="1" applyAlignment="1">
      <alignment vertical="center"/>
    </xf>
    <xf numFmtId="4" fontId="28" fillId="0" borderId="21" xfId="0" applyNumberFormat="1" applyFont="1" applyBorder="1" applyAlignment="1">
      <alignment vertical="center"/>
    </xf>
    <xf numFmtId="166" fontId="28" fillId="0" borderId="21" xfId="0" applyNumberFormat="1" applyFont="1" applyBorder="1" applyAlignment="1">
      <alignment vertical="center"/>
    </xf>
    <xf numFmtId="4" fontId="28" fillId="0" borderId="22" xfId="0" applyNumberFormat="1" applyFont="1" applyBorder="1" applyAlignment="1">
      <alignment vertical="center"/>
    </xf>
    <xf numFmtId="0" fontId="30" fillId="0" borderId="0" xfId="0" applyFont="1" applyAlignment="1">
      <alignment horizontal="left" vertical="center"/>
    </xf>
    <xf numFmtId="0" fontId="0" fillId="0" borderId="4" xfId="0" applyBorder="1" applyAlignment="1">
      <alignment vertical="center" wrapText="1"/>
    </xf>
    <xf numFmtId="0" fontId="17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21" fillId="4" borderId="0" xfId="0" applyFont="1" applyFill="1" applyAlignment="1">
      <alignment horizontal="left" vertical="center"/>
    </xf>
    <xf numFmtId="0" fontId="21" fillId="4" borderId="0" xfId="0" applyFont="1" applyFill="1" applyAlignment="1">
      <alignment horizontal="right" vertical="center"/>
    </xf>
    <xf numFmtId="0" fontId="31" fillId="0" borderId="0" xfId="0" applyFont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6" fillId="0" borderId="21" xfId="0" applyFont="1" applyBorder="1" applyAlignment="1">
      <alignment horizontal="left" vertical="center"/>
    </xf>
    <xf numFmtId="0" fontId="6" fillId="0" borderId="21" xfId="0" applyFont="1" applyBorder="1" applyAlignment="1">
      <alignment vertical="center"/>
    </xf>
    <xf numFmtId="4" fontId="6" fillId="0" borderId="21" xfId="0" applyNumberFormat="1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21" xfId="0" applyFont="1" applyBorder="1" applyAlignment="1">
      <alignment horizontal="left" vertical="center"/>
    </xf>
    <xf numFmtId="0" fontId="7" fillId="0" borderId="21" xfId="0" applyFont="1" applyBorder="1" applyAlignment="1">
      <alignment vertical="center"/>
    </xf>
    <xf numFmtId="4" fontId="7" fillId="0" borderId="21" xfId="0" applyNumberFormat="1" applyFont="1" applyBorder="1" applyAlignment="1">
      <alignment vertical="center"/>
    </xf>
    <xf numFmtId="0" fontId="0" fillId="0" borderId="4" xfId="0" applyBorder="1" applyAlignment="1">
      <alignment horizontal="center" vertical="center" wrapText="1"/>
    </xf>
    <xf numFmtId="0" fontId="21" fillId="4" borderId="17" xfId="0" applyFont="1" applyFill="1" applyBorder="1" applyAlignment="1">
      <alignment horizontal="center" vertical="center" wrapText="1"/>
    </xf>
    <xf numFmtId="0" fontId="21" fillId="4" borderId="18" xfId="0" applyFont="1" applyFill="1" applyBorder="1" applyAlignment="1">
      <alignment horizontal="center" vertical="center" wrapText="1"/>
    </xf>
    <xf numFmtId="0" fontId="21" fillId="4" borderId="19" xfId="0" applyFont="1" applyFill="1" applyBorder="1" applyAlignment="1">
      <alignment horizontal="center" vertical="center" wrapText="1"/>
    </xf>
    <xf numFmtId="4" fontId="23" fillId="0" borderId="0" xfId="0" applyNumberFormat="1" applyFont="1"/>
    <xf numFmtId="166" fontId="32" fillId="0" borderId="13" xfId="0" applyNumberFormat="1" applyFont="1" applyBorder="1"/>
    <xf numFmtId="166" fontId="32" fillId="0" borderId="14" xfId="0" applyNumberFormat="1" applyFont="1" applyBorder="1"/>
    <xf numFmtId="4" fontId="33" fillId="0" borderId="0" xfId="0" applyNumberFormat="1" applyFont="1" applyAlignment="1">
      <alignment vertical="center"/>
    </xf>
    <xf numFmtId="0" fontId="8" fillId="0" borderId="4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5" xfId="0" applyFont="1" applyBorder="1"/>
    <xf numFmtId="166" fontId="8" fillId="0" borderId="0" xfId="0" applyNumberFormat="1" applyFont="1"/>
    <xf numFmtId="166" fontId="8" fillId="0" borderId="16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1" fillId="0" borderId="23" xfId="0" applyFont="1" applyBorder="1" applyAlignment="1">
      <alignment horizontal="center" vertical="center"/>
    </xf>
    <xf numFmtId="49" fontId="21" fillId="0" borderId="23" xfId="0" applyNumberFormat="1" applyFont="1" applyBorder="1" applyAlignment="1">
      <alignment horizontal="left" vertical="center" wrapText="1"/>
    </xf>
    <xf numFmtId="0" fontId="21" fillId="0" borderId="23" xfId="0" applyFont="1" applyBorder="1" applyAlignment="1">
      <alignment horizontal="left" vertical="center" wrapText="1"/>
    </xf>
    <xf numFmtId="0" fontId="21" fillId="0" borderId="23" xfId="0" applyFont="1" applyBorder="1" applyAlignment="1">
      <alignment horizontal="center" vertical="center" wrapText="1"/>
    </xf>
    <xf numFmtId="167" fontId="21" fillId="0" borderId="23" xfId="0" applyNumberFormat="1" applyFont="1" applyBorder="1" applyAlignment="1">
      <alignment vertical="center"/>
    </xf>
    <xf numFmtId="4" fontId="21" fillId="2" borderId="23" xfId="0" applyNumberFormat="1" applyFont="1" applyFill="1" applyBorder="1" applyAlignment="1" applyProtection="1">
      <alignment vertical="center"/>
      <protection locked="0"/>
    </xf>
    <xf numFmtId="4" fontId="21" fillId="0" borderId="23" xfId="0" applyNumberFormat="1" applyFont="1" applyBorder="1" applyAlignment="1">
      <alignment vertical="center"/>
    </xf>
    <xf numFmtId="0" fontId="22" fillId="2" borderId="15" xfId="0" applyFont="1" applyFill="1" applyBorder="1" applyAlignment="1" applyProtection="1">
      <alignment horizontal="left" vertical="center"/>
      <protection locked="0"/>
    </xf>
    <xf numFmtId="0" fontId="22" fillId="0" borderId="0" xfId="0" applyFont="1" applyAlignment="1">
      <alignment horizontal="center" vertical="center"/>
    </xf>
    <xf numFmtId="166" fontId="22" fillId="0" borderId="0" xfId="0" applyNumberFormat="1" applyFont="1" applyAlignment="1">
      <alignment vertical="center"/>
    </xf>
    <xf numFmtId="166" fontId="22" fillId="0" borderId="16" xfId="0" applyNumberFormat="1" applyFont="1" applyBorder="1" applyAlignment="1">
      <alignment vertical="center"/>
    </xf>
    <xf numFmtId="0" fontId="21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34" fillId="0" borderId="0" xfId="0" applyFont="1" applyAlignment="1">
      <alignment horizontal="left" vertical="center"/>
    </xf>
    <xf numFmtId="0" fontId="35" fillId="0" borderId="0" xfId="1" applyFont="1" applyAlignment="1" applyProtection="1">
      <alignment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15" xfId="0" applyBorder="1" applyAlignment="1">
      <alignment vertical="center"/>
    </xf>
    <xf numFmtId="0" fontId="9" fillId="0" borderId="4" xfId="0" applyFont="1" applyBorder="1" applyAlignment="1">
      <alignment vertical="center"/>
    </xf>
    <xf numFmtId="0" fontId="36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15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5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37" fillId="0" borderId="23" xfId="0" applyFont="1" applyBorder="1" applyAlignment="1">
      <alignment horizontal="center" vertical="center"/>
    </xf>
    <xf numFmtId="49" fontId="37" fillId="0" borderId="23" xfId="0" applyNumberFormat="1" applyFont="1" applyBorder="1" applyAlignment="1">
      <alignment horizontal="left" vertical="center" wrapText="1"/>
    </xf>
    <xf numFmtId="0" fontId="37" fillId="0" borderId="23" xfId="0" applyFont="1" applyBorder="1" applyAlignment="1">
      <alignment horizontal="left" vertical="center" wrapText="1"/>
    </xf>
    <xf numFmtId="0" fontId="37" fillId="0" borderId="23" xfId="0" applyFont="1" applyBorder="1" applyAlignment="1">
      <alignment horizontal="center" vertical="center" wrapText="1"/>
    </xf>
    <xf numFmtId="167" fontId="37" fillId="0" borderId="23" xfId="0" applyNumberFormat="1" applyFont="1" applyBorder="1" applyAlignment="1">
      <alignment vertical="center"/>
    </xf>
    <xf numFmtId="4" fontId="37" fillId="2" borderId="23" xfId="0" applyNumberFormat="1" applyFont="1" applyFill="1" applyBorder="1" applyAlignment="1" applyProtection="1">
      <alignment vertical="center"/>
      <protection locked="0"/>
    </xf>
    <xf numFmtId="4" fontId="37" fillId="0" borderId="23" xfId="0" applyNumberFormat="1" applyFont="1" applyBorder="1" applyAlignment="1">
      <alignment vertical="center"/>
    </xf>
    <xf numFmtId="0" fontId="38" fillId="0" borderId="4" xfId="0" applyFont="1" applyBorder="1" applyAlignment="1">
      <alignment vertical="center"/>
    </xf>
    <xf numFmtId="0" fontId="37" fillId="2" borderId="15" xfId="0" applyFont="1" applyFill="1" applyBorder="1" applyAlignment="1" applyProtection="1">
      <alignment horizontal="left" vertical="center"/>
      <protection locked="0"/>
    </xf>
    <xf numFmtId="0" fontId="37" fillId="0" borderId="0" xfId="0" applyFont="1" applyAlignment="1">
      <alignment horizontal="center" vertical="center"/>
    </xf>
    <xf numFmtId="0" fontId="39" fillId="0" borderId="0" xfId="0" applyFont="1" applyAlignment="1">
      <alignment vertical="center" wrapText="1"/>
    </xf>
    <xf numFmtId="167" fontId="21" fillId="2" borderId="23" xfId="0" applyNumberFormat="1" applyFont="1" applyFill="1" applyBorder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5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22" fillId="2" borderId="20" xfId="0" applyFont="1" applyFill="1" applyBorder="1" applyAlignment="1" applyProtection="1">
      <alignment horizontal="left" vertical="center"/>
      <protection locked="0"/>
    </xf>
    <xf numFmtId="0" fontId="22" fillId="0" borderId="21" xfId="0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166" fontId="22" fillId="0" borderId="21" xfId="0" applyNumberFormat="1" applyFont="1" applyBorder="1" applyAlignment="1">
      <alignment vertical="center"/>
    </xf>
    <xf numFmtId="166" fontId="22" fillId="0" borderId="22" xfId="0" applyNumberFormat="1" applyFont="1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2" xfId="0" applyBorder="1" applyAlignment="1">
      <alignment vertical="center"/>
    </xf>
    <xf numFmtId="0" fontId="10" fillId="0" borderId="20" xfId="0" applyFont="1" applyBorder="1" applyAlignment="1">
      <alignment vertical="center"/>
    </xf>
    <xf numFmtId="0" fontId="10" fillId="0" borderId="21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0" fillId="0" borderId="0" xfId="0" applyAlignment="1">
      <alignment vertical="top"/>
    </xf>
    <xf numFmtId="0" fontId="40" fillId="0" borderId="24" xfId="0" applyFont="1" applyBorder="1" applyAlignment="1">
      <alignment vertical="center" wrapText="1"/>
    </xf>
    <xf numFmtId="0" fontId="40" fillId="0" borderId="25" xfId="0" applyFont="1" applyBorder="1" applyAlignment="1">
      <alignment vertical="center" wrapText="1"/>
    </xf>
    <xf numFmtId="0" fontId="40" fillId="0" borderId="26" xfId="0" applyFont="1" applyBorder="1" applyAlignment="1">
      <alignment vertical="center" wrapText="1"/>
    </xf>
    <xf numFmtId="0" fontId="40" fillId="0" borderId="27" xfId="0" applyFont="1" applyBorder="1" applyAlignment="1">
      <alignment horizontal="center" vertical="center" wrapText="1"/>
    </xf>
    <xf numFmtId="0" fontId="40" fillId="0" borderId="28" xfId="0" applyFont="1" applyBorder="1" applyAlignment="1">
      <alignment horizontal="center" vertical="center" wrapText="1"/>
    </xf>
    <xf numFmtId="0" fontId="40" fillId="0" borderId="27" xfId="0" applyFont="1" applyBorder="1" applyAlignment="1">
      <alignment vertical="center" wrapText="1"/>
    </xf>
    <xf numFmtId="0" fontId="40" fillId="0" borderId="28" xfId="0" applyFont="1" applyBorder="1" applyAlignment="1">
      <alignment vertical="center" wrapText="1"/>
    </xf>
    <xf numFmtId="0" fontId="42" fillId="0" borderId="1" xfId="0" applyFont="1" applyBorder="1" applyAlignment="1">
      <alignment horizontal="left" vertical="center" wrapText="1"/>
    </xf>
    <xf numFmtId="0" fontId="43" fillId="0" borderId="1" xfId="0" applyFont="1" applyBorder="1" applyAlignment="1">
      <alignment horizontal="left" vertical="center" wrapText="1"/>
    </xf>
    <xf numFmtId="0" fontId="44" fillId="0" borderId="27" xfId="0" applyFont="1" applyBorder="1" applyAlignment="1">
      <alignment vertical="center" wrapText="1"/>
    </xf>
    <xf numFmtId="0" fontId="43" fillId="0" borderId="1" xfId="0" applyFont="1" applyBorder="1" applyAlignment="1">
      <alignment vertical="center" wrapText="1"/>
    </xf>
    <xf numFmtId="0" fontId="43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vertical="center"/>
    </xf>
    <xf numFmtId="49" fontId="43" fillId="0" borderId="1" xfId="0" applyNumberFormat="1" applyFont="1" applyBorder="1" applyAlignment="1">
      <alignment vertical="center" wrapText="1"/>
    </xf>
    <xf numFmtId="0" fontId="40" fillId="0" borderId="30" xfId="0" applyFont="1" applyBorder="1" applyAlignment="1">
      <alignment vertical="center" wrapText="1"/>
    </xf>
    <xf numFmtId="0" fontId="45" fillId="0" borderId="29" xfId="0" applyFont="1" applyBorder="1" applyAlignment="1">
      <alignment vertical="center" wrapText="1"/>
    </xf>
    <xf numFmtId="0" fontId="40" fillId="0" borderId="31" xfId="0" applyFont="1" applyBorder="1" applyAlignment="1">
      <alignment vertical="center" wrapText="1"/>
    </xf>
    <xf numFmtId="0" fontId="40" fillId="0" borderId="1" xfId="0" applyFont="1" applyBorder="1" applyAlignment="1">
      <alignment vertical="top"/>
    </xf>
    <xf numFmtId="0" fontId="40" fillId="0" borderId="0" xfId="0" applyFont="1" applyAlignment="1">
      <alignment vertical="top"/>
    </xf>
    <xf numFmtId="0" fontId="40" fillId="0" borderId="24" xfId="0" applyFont="1" applyBorder="1" applyAlignment="1">
      <alignment horizontal="left" vertical="center"/>
    </xf>
    <xf numFmtId="0" fontId="40" fillId="0" borderId="25" xfId="0" applyFont="1" applyBorder="1" applyAlignment="1">
      <alignment horizontal="left" vertical="center"/>
    </xf>
    <xf numFmtId="0" fontId="40" fillId="0" borderId="26" xfId="0" applyFont="1" applyBorder="1" applyAlignment="1">
      <alignment horizontal="left" vertical="center"/>
    </xf>
    <xf numFmtId="0" fontId="40" fillId="0" borderId="27" xfId="0" applyFont="1" applyBorder="1" applyAlignment="1">
      <alignment horizontal="left" vertical="center"/>
    </xf>
    <xf numFmtId="0" fontId="40" fillId="0" borderId="28" xfId="0" applyFont="1" applyBorder="1" applyAlignment="1">
      <alignment horizontal="left" vertical="center"/>
    </xf>
    <xf numFmtId="0" fontId="42" fillId="0" borderId="1" xfId="0" applyFont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42" fillId="0" borderId="29" xfId="0" applyFont="1" applyBorder="1" applyAlignment="1">
      <alignment horizontal="left" vertical="center"/>
    </xf>
    <xf numFmtId="0" fontId="42" fillId="0" borderId="29" xfId="0" applyFont="1" applyBorder="1" applyAlignment="1">
      <alignment horizontal="center" vertical="center"/>
    </xf>
    <xf numFmtId="0" fontId="46" fillId="0" borderId="29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4" fillId="0" borderId="0" xfId="0" applyFont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horizontal="center" vertical="center"/>
    </xf>
    <xf numFmtId="0" fontId="43" fillId="0" borderId="0" xfId="0" applyFont="1" applyAlignment="1">
      <alignment horizontal="left" vertical="center"/>
    </xf>
    <xf numFmtId="0" fontId="44" fillId="0" borderId="27" xfId="0" applyFont="1" applyBorder="1" applyAlignment="1">
      <alignment horizontal="left" vertical="center"/>
    </xf>
    <xf numFmtId="0" fontId="40" fillId="0" borderId="30" xfId="0" applyFont="1" applyBorder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0" fillId="0" borderId="31" xfId="0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44" fillId="0" borderId="29" xfId="0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center" vertical="center" wrapText="1"/>
    </xf>
    <xf numFmtId="0" fontId="40" fillId="0" borderId="24" xfId="0" applyFont="1" applyBorder="1" applyAlignment="1">
      <alignment horizontal="left" vertical="center" wrapText="1"/>
    </xf>
    <xf numFmtId="0" fontId="40" fillId="0" borderId="25" xfId="0" applyFont="1" applyBorder="1" applyAlignment="1">
      <alignment horizontal="left" vertical="center" wrapText="1"/>
    </xf>
    <xf numFmtId="0" fontId="40" fillId="0" borderId="26" xfId="0" applyFont="1" applyBorder="1" applyAlignment="1">
      <alignment horizontal="left" vertical="center" wrapText="1"/>
    </xf>
    <xf numFmtId="0" fontId="40" fillId="0" borderId="27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 vertical="center" wrapText="1"/>
    </xf>
    <xf numFmtId="0" fontId="46" fillId="0" borderId="27" xfId="0" applyFont="1" applyBorder="1" applyAlignment="1">
      <alignment horizontal="left" vertical="center" wrapText="1"/>
    </xf>
    <xf numFmtId="0" fontId="46" fillId="0" borderId="28" xfId="0" applyFont="1" applyBorder="1" applyAlignment="1">
      <alignment horizontal="left" vertical="center" wrapText="1"/>
    </xf>
    <xf numFmtId="0" fontId="44" fillId="0" borderId="27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/>
    </xf>
    <xf numFmtId="0" fontId="44" fillId="0" borderId="28" xfId="0" applyFont="1" applyBorder="1" applyAlignment="1">
      <alignment horizontal="left" vertical="center" wrapText="1"/>
    </xf>
    <xf numFmtId="0" fontId="44" fillId="0" borderId="28" xfId="0" applyFont="1" applyBorder="1" applyAlignment="1">
      <alignment horizontal="left" vertical="center"/>
    </xf>
    <xf numFmtId="0" fontId="44" fillId="0" borderId="30" xfId="0" applyFont="1" applyBorder="1" applyAlignment="1">
      <alignment horizontal="left" vertical="center" wrapText="1"/>
    </xf>
    <xf numFmtId="0" fontId="44" fillId="0" borderId="29" xfId="0" applyFont="1" applyBorder="1" applyAlignment="1">
      <alignment horizontal="left" vertical="center" wrapText="1"/>
    </xf>
    <xf numFmtId="0" fontId="44" fillId="0" borderId="31" xfId="0" applyFont="1" applyBorder="1" applyAlignment="1">
      <alignment horizontal="left" vertical="center" wrapText="1"/>
    </xf>
    <xf numFmtId="0" fontId="43" fillId="0" borderId="1" xfId="0" applyFont="1" applyBorder="1" applyAlignment="1">
      <alignment horizontal="left" vertical="top"/>
    </xf>
    <xf numFmtId="0" fontId="43" fillId="0" borderId="1" xfId="0" applyFont="1" applyBorder="1" applyAlignment="1">
      <alignment horizontal="center" vertical="top"/>
    </xf>
    <xf numFmtId="0" fontId="44" fillId="0" borderId="30" xfId="0" applyFont="1" applyBorder="1" applyAlignment="1">
      <alignment horizontal="left" vertical="center"/>
    </xf>
    <xf numFmtId="0" fontId="44" fillId="0" borderId="31" xfId="0" applyFont="1" applyBorder="1" applyAlignment="1">
      <alignment horizontal="left" vertical="center"/>
    </xf>
    <xf numFmtId="0" fontId="44" fillId="0" borderId="1" xfId="0" applyFont="1" applyBorder="1" applyAlignment="1">
      <alignment horizontal="center" vertical="center"/>
    </xf>
    <xf numFmtId="0" fontId="46" fillId="0" borderId="0" xfId="0" applyFont="1" applyAlignment="1">
      <alignment vertical="center"/>
    </xf>
    <xf numFmtId="0" fontId="42" fillId="0" borderId="1" xfId="0" applyFont="1" applyBorder="1" applyAlignment="1">
      <alignment vertical="center"/>
    </xf>
    <xf numFmtId="0" fontId="46" fillId="0" borderId="29" xfId="0" applyFont="1" applyBorder="1" applyAlignment="1">
      <alignment vertical="center"/>
    </xf>
    <xf numFmtId="0" fontId="42" fillId="0" borderId="29" xfId="0" applyFont="1" applyBorder="1" applyAlignment="1">
      <alignment vertical="center"/>
    </xf>
    <xf numFmtId="0" fontId="43" fillId="0" borderId="1" xfId="0" applyFont="1" applyBorder="1" applyAlignment="1">
      <alignment vertical="top"/>
    </xf>
    <xf numFmtId="49" fontId="43" fillId="0" borderId="1" xfId="0" applyNumberFormat="1" applyFont="1" applyBorder="1" applyAlignment="1">
      <alignment horizontal="left" vertical="center"/>
    </xf>
    <xf numFmtId="0" fontId="49" fillId="0" borderId="27" xfId="0" applyFont="1" applyBorder="1" applyAlignment="1">
      <alignment horizontal="left" vertical="center"/>
    </xf>
    <xf numFmtId="0" fontId="50" fillId="0" borderId="1" xfId="0" applyFont="1" applyBorder="1" applyAlignment="1">
      <alignment vertical="top"/>
    </xf>
    <xf numFmtId="0" fontId="50" fillId="0" borderId="1" xfId="0" applyFont="1" applyBorder="1" applyAlignment="1">
      <alignment horizontal="left" vertical="center"/>
    </xf>
    <xf numFmtId="0" fontId="50" fillId="0" borderId="1" xfId="0" applyFont="1" applyBorder="1" applyAlignment="1">
      <alignment horizontal="center" vertical="center"/>
    </xf>
    <xf numFmtId="49" fontId="50" fillId="0" borderId="1" xfId="0" applyNumberFormat="1" applyFont="1" applyBorder="1" applyAlignment="1">
      <alignment horizontal="left" vertical="center"/>
    </xf>
    <xf numFmtId="0" fontId="49" fillId="0" borderId="28" xfId="0" applyFont="1" applyBorder="1" applyAlignment="1">
      <alignment horizontal="left" vertical="center"/>
    </xf>
    <xf numFmtId="0" fontId="0" fillId="0" borderId="29" xfId="0" applyBorder="1" applyAlignment="1">
      <alignment vertical="top"/>
    </xf>
    <xf numFmtId="0" fontId="42" fillId="0" borderId="29" xfId="0" applyFont="1" applyBorder="1" applyAlignment="1">
      <alignment horizontal="left"/>
    </xf>
    <xf numFmtId="0" fontId="46" fillId="0" borderId="29" xfId="0" applyFont="1" applyBorder="1"/>
    <xf numFmtId="0" fontId="40" fillId="0" borderId="27" xfId="0" applyFont="1" applyBorder="1" applyAlignment="1">
      <alignment vertical="top"/>
    </xf>
    <xf numFmtId="0" fontId="40" fillId="0" borderId="28" xfId="0" applyFont="1" applyBorder="1" applyAlignment="1">
      <alignment vertical="top"/>
    </xf>
    <xf numFmtId="0" fontId="40" fillId="0" borderId="30" xfId="0" applyFont="1" applyBorder="1" applyAlignment="1">
      <alignment vertical="top"/>
    </xf>
    <xf numFmtId="0" fontId="40" fillId="0" borderId="29" xfId="0" applyFont="1" applyBorder="1" applyAlignment="1">
      <alignment vertical="top"/>
    </xf>
    <xf numFmtId="0" fontId="40" fillId="0" borderId="31" xfId="0" applyFont="1" applyBorder="1" applyAlignment="1">
      <alignment vertical="top"/>
    </xf>
    <xf numFmtId="0" fontId="21" fillId="4" borderId="7" xfId="0" applyFont="1" applyFill="1" applyBorder="1" applyAlignment="1">
      <alignment horizontal="center" vertical="center"/>
    </xf>
    <xf numFmtId="0" fontId="21" fillId="4" borderId="8" xfId="0" applyFont="1" applyFill="1" applyBorder="1" applyAlignment="1">
      <alignment horizontal="left" vertical="center"/>
    </xf>
    <xf numFmtId="0" fontId="26" fillId="0" borderId="0" xfId="0" applyFont="1" applyAlignment="1">
      <alignment horizontal="left" vertical="center" wrapText="1"/>
    </xf>
    <xf numFmtId="0" fontId="29" fillId="0" borderId="0" xfId="0" applyFont="1" applyAlignment="1">
      <alignment horizontal="left" vertical="center" wrapText="1"/>
    </xf>
    <xf numFmtId="0" fontId="21" fillId="4" borderId="8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4" fontId="23" fillId="0" borderId="0" xfId="0" applyNumberFormat="1" applyFont="1" applyAlignment="1">
      <alignment horizontal="right" vertical="center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7" fillId="0" borderId="6" xfId="0" applyNumberFormat="1" applyFont="1" applyBorder="1" applyAlignment="1">
      <alignment vertical="center"/>
    </xf>
    <xf numFmtId="0" fontId="0" fillId="0" borderId="6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8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4" fillId="3" borderId="8" xfId="0" applyNumberFormat="1" applyFont="1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0" fillId="3" borderId="9" xfId="0" applyFill="1" applyBorder="1" applyAlignment="1">
      <alignment vertical="center"/>
    </xf>
    <xf numFmtId="0" fontId="4" fillId="3" borderId="8" xfId="0" applyFont="1" applyFill="1" applyBorder="1" applyAlignment="1">
      <alignment horizontal="left" vertical="center"/>
    </xf>
    <xf numFmtId="0" fontId="21" fillId="4" borderId="8" xfId="0" applyFont="1" applyFill="1" applyBorder="1" applyAlignment="1">
      <alignment horizontal="right"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7" fillId="0" borderId="0" xfId="0" applyNumberFormat="1" applyFont="1" applyAlignment="1">
      <alignment horizontal="right" vertical="center"/>
    </xf>
    <xf numFmtId="4" fontId="27" fillId="0" borderId="0" xfId="0" applyNumberFormat="1" applyFont="1" applyAlignment="1">
      <alignment horizontal="right" vertical="center"/>
    </xf>
    <xf numFmtId="0" fontId="27" fillId="0" borderId="0" xfId="0" applyFont="1" applyAlignment="1">
      <alignment vertical="center"/>
    </xf>
    <xf numFmtId="4" fontId="27" fillId="0" borderId="0" xfId="0" applyNumberFormat="1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9" fillId="0" borderId="12" xfId="0" applyFont="1" applyBorder="1" applyAlignment="1">
      <alignment horizontal="center" vertical="center"/>
    </xf>
    <xf numFmtId="0" fontId="19" fillId="0" borderId="13" xfId="0" applyFont="1" applyBorder="1" applyAlignment="1">
      <alignment horizontal="left" vertical="center"/>
    </xf>
    <xf numFmtId="0" fontId="20" fillId="0" borderId="1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43" fillId="0" borderId="1" xfId="0" applyFont="1" applyBorder="1" applyAlignment="1">
      <alignment horizontal="left" vertical="center" wrapText="1"/>
    </xf>
    <xf numFmtId="0" fontId="42" fillId="0" borderId="29" xfId="0" applyFont="1" applyBorder="1" applyAlignment="1">
      <alignment horizontal="left" wrapText="1"/>
    </xf>
    <xf numFmtId="0" fontId="41" fillId="0" borderId="1" xfId="0" applyFont="1" applyBorder="1" applyAlignment="1">
      <alignment horizontal="center" vertical="center" wrapText="1"/>
    </xf>
    <xf numFmtId="49" fontId="43" fillId="0" borderId="1" xfId="0" applyNumberFormat="1" applyFont="1" applyBorder="1" applyAlignment="1">
      <alignment horizontal="left" vertical="center" wrapText="1"/>
    </xf>
    <xf numFmtId="0" fontId="41" fillId="0" borderId="1" xfId="0" applyFont="1" applyBorder="1" applyAlignment="1">
      <alignment horizontal="center" vertical="center"/>
    </xf>
    <xf numFmtId="0" fontId="42" fillId="0" borderId="29" xfId="0" applyFont="1" applyBorder="1" applyAlignment="1">
      <alignment horizontal="left"/>
    </xf>
    <xf numFmtId="0" fontId="43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top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171251201" TargetMode="External"/><Relationship Id="rId13" Type="http://schemas.openxmlformats.org/officeDocument/2006/relationships/hyperlink" Target="https://podminky.urs.cz/item/CS_URS_2025_02/596211110" TargetMode="External"/><Relationship Id="rId18" Type="http://schemas.openxmlformats.org/officeDocument/2006/relationships/hyperlink" Target="https://podminky.urs.cz/item/CS_URS_2025_02/871211211" TargetMode="External"/><Relationship Id="rId26" Type="http://schemas.openxmlformats.org/officeDocument/2006/relationships/hyperlink" Target="https://podminky.urs.cz/item/CS_URS_2025_02/722270105" TargetMode="External"/><Relationship Id="rId3" Type="http://schemas.openxmlformats.org/officeDocument/2006/relationships/hyperlink" Target="https://podminky.urs.cz/item/CS_URS_2025_02/132254101" TargetMode="External"/><Relationship Id="rId21" Type="http://schemas.openxmlformats.org/officeDocument/2006/relationships/hyperlink" Target="https://podminky.urs.cz/item/CS_URS_2025_02/899401112" TargetMode="External"/><Relationship Id="rId7" Type="http://schemas.openxmlformats.org/officeDocument/2006/relationships/hyperlink" Target="https://podminky.urs.cz/item/CS_URS_2025_02/171201231" TargetMode="External"/><Relationship Id="rId12" Type="http://schemas.openxmlformats.org/officeDocument/2006/relationships/hyperlink" Target="https://podminky.urs.cz/item/CS_URS_2025_02/451577877" TargetMode="External"/><Relationship Id="rId17" Type="http://schemas.openxmlformats.org/officeDocument/2006/relationships/hyperlink" Target="https://podminky.urs.cz/item/CS_URS_2025_02/857234122" TargetMode="External"/><Relationship Id="rId25" Type="http://schemas.openxmlformats.org/officeDocument/2006/relationships/hyperlink" Target="https://podminky.urs.cz/item/CS_URS_2025_02/998276101" TargetMode="External"/><Relationship Id="rId2" Type="http://schemas.openxmlformats.org/officeDocument/2006/relationships/hyperlink" Target="https://podminky.urs.cz/item/CS_URS_2025_02/113107022" TargetMode="External"/><Relationship Id="rId16" Type="http://schemas.openxmlformats.org/officeDocument/2006/relationships/hyperlink" Target="https://podminky.urs.cz/item/CS_URS_2025_02/857232122" TargetMode="External"/><Relationship Id="rId20" Type="http://schemas.openxmlformats.org/officeDocument/2006/relationships/hyperlink" Target="https://podminky.urs.cz/item/CS_URS_2025_02/891211112" TargetMode="External"/><Relationship Id="rId1" Type="http://schemas.openxmlformats.org/officeDocument/2006/relationships/hyperlink" Target="https://podminky.urs.cz/item/CS_URS_2025_02/113106343" TargetMode="External"/><Relationship Id="rId6" Type="http://schemas.openxmlformats.org/officeDocument/2006/relationships/hyperlink" Target="https://podminky.urs.cz/item/CS_URS_2025_02/167151101" TargetMode="External"/><Relationship Id="rId11" Type="http://schemas.openxmlformats.org/officeDocument/2006/relationships/hyperlink" Target="https://podminky.urs.cz/item/CS_URS_2025_02/451573111" TargetMode="External"/><Relationship Id="rId24" Type="http://schemas.openxmlformats.org/officeDocument/2006/relationships/hyperlink" Target="https://podminky.urs.cz/item/CS_URS_2025_02/998225111" TargetMode="External"/><Relationship Id="rId5" Type="http://schemas.openxmlformats.org/officeDocument/2006/relationships/hyperlink" Target="https://podminky.urs.cz/item/CS_URS_2025_02/162751117" TargetMode="External"/><Relationship Id="rId15" Type="http://schemas.openxmlformats.org/officeDocument/2006/relationships/hyperlink" Target="https://podminky.urs.cz/item/CS_URS_2025_02/857212122" TargetMode="External"/><Relationship Id="rId23" Type="http://schemas.openxmlformats.org/officeDocument/2006/relationships/hyperlink" Target="https://podminky.urs.cz/item/CS_URS_2025_02/899722113" TargetMode="External"/><Relationship Id="rId10" Type="http://schemas.openxmlformats.org/officeDocument/2006/relationships/hyperlink" Target="https://podminky.urs.cz/item/CS_URS_2025_02/175151101" TargetMode="External"/><Relationship Id="rId19" Type="http://schemas.openxmlformats.org/officeDocument/2006/relationships/hyperlink" Target="https://podminky.urs.cz/item/CS_URS_2025_02/877211101" TargetMode="External"/><Relationship Id="rId4" Type="http://schemas.openxmlformats.org/officeDocument/2006/relationships/hyperlink" Target="https://podminky.urs.cz/item/CS_URS_2025_02/162351103" TargetMode="External"/><Relationship Id="rId9" Type="http://schemas.openxmlformats.org/officeDocument/2006/relationships/hyperlink" Target="https://podminky.urs.cz/item/CS_URS_2025_02/174151101" TargetMode="External"/><Relationship Id="rId14" Type="http://schemas.openxmlformats.org/officeDocument/2006/relationships/hyperlink" Target="https://podminky.urs.cz/item/CS_URS_2025_02/850245121" TargetMode="External"/><Relationship Id="rId22" Type="http://schemas.openxmlformats.org/officeDocument/2006/relationships/hyperlink" Target="https://podminky.urs.cz/item/CS_URS_2025_02/899721111" TargetMode="External"/><Relationship Id="rId27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5_01/183403161" TargetMode="External"/><Relationship Id="rId18" Type="http://schemas.openxmlformats.org/officeDocument/2006/relationships/hyperlink" Target="https://podminky.urs.cz/item/CS_URS_2025_01/338171123" TargetMode="External"/><Relationship Id="rId26" Type="http://schemas.openxmlformats.org/officeDocument/2006/relationships/hyperlink" Target="https://podminky.urs.cz/item/CS_URS_2025_01/914111111" TargetMode="External"/><Relationship Id="rId39" Type="http://schemas.openxmlformats.org/officeDocument/2006/relationships/hyperlink" Target="https://podminky.urs.cz/item/CS_URS_2025_01/998223011" TargetMode="External"/><Relationship Id="rId21" Type="http://schemas.openxmlformats.org/officeDocument/2006/relationships/hyperlink" Target="https://podminky.urs.cz/item/CS_URS_2025_01/561121113" TargetMode="External"/><Relationship Id="rId34" Type="http://schemas.openxmlformats.org/officeDocument/2006/relationships/hyperlink" Target="https://podminky.urs.cz/item/CS_URS_2025_01/966071822" TargetMode="External"/><Relationship Id="rId42" Type="http://schemas.openxmlformats.org/officeDocument/2006/relationships/hyperlink" Target="https://podminky.urs.cz/item/CS_URS_2025_01/220860205" TargetMode="External"/><Relationship Id="rId7" Type="http://schemas.openxmlformats.org/officeDocument/2006/relationships/hyperlink" Target="https://podminky.urs.cz/item/CS_URS_2025_01/171201231" TargetMode="External"/><Relationship Id="rId2" Type="http://schemas.openxmlformats.org/officeDocument/2006/relationships/hyperlink" Target="https://podminky.urs.cz/item/CS_URS_2025_01/132251101" TargetMode="External"/><Relationship Id="rId16" Type="http://schemas.openxmlformats.org/officeDocument/2006/relationships/hyperlink" Target="https://podminky.urs.cz/item/CS_URS_2025_01/311113143" TargetMode="External"/><Relationship Id="rId20" Type="http://schemas.openxmlformats.org/officeDocument/2006/relationships/hyperlink" Target="https://podminky.urs.cz/item/CS_URS_2025_01/348401130" TargetMode="External"/><Relationship Id="rId29" Type="http://schemas.openxmlformats.org/officeDocument/2006/relationships/hyperlink" Target="https://podminky.urs.cz/item/CS_URS_2025_01/915131111" TargetMode="External"/><Relationship Id="rId41" Type="http://schemas.openxmlformats.org/officeDocument/2006/relationships/hyperlink" Target="https://podminky.urs.cz/item/CS_URS_2025_01/998711101" TargetMode="External"/><Relationship Id="rId1" Type="http://schemas.openxmlformats.org/officeDocument/2006/relationships/hyperlink" Target="https://podminky.urs.cz/item/CS_URS_2025_01/122251105" TargetMode="External"/><Relationship Id="rId6" Type="http://schemas.openxmlformats.org/officeDocument/2006/relationships/hyperlink" Target="https://podminky.urs.cz/item/CS_URS_2025_01/171151103" TargetMode="External"/><Relationship Id="rId11" Type="http://schemas.openxmlformats.org/officeDocument/2006/relationships/hyperlink" Target="https://podminky.urs.cz/item/CS_URS_2025_01/181951112" TargetMode="External"/><Relationship Id="rId24" Type="http://schemas.openxmlformats.org/officeDocument/2006/relationships/hyperlink" Target="https://podminky.urs.cz/item/CS_URS_2025_01/571908111" TargetMode="External"/><Relationship Id="rId32" Type="http://schemas.openxmlformats.org/officeDocument/2006/relationships/hyperlink" Target="https://podminky.urs.cz/item/CS_URS_2025_01/916131213" TargetMode="External"/><Relationship Id="rId37" Type="http://schemas.openxmlformats.org/officeDocument/2006/relationships/hyperlink" Target="https://podminky.urs.cz/item/CS_URS_2025_01/997221561" TargetMode="External"/><Relationship Id="rId40" Type="http://schemas.openxmlformats.org/officeDocument/2006/relationships/hyperlink" Target="https://podminky.urs.cz/item/CS_URS_2025_01/711161212" TargetMode="External"/><Relationship Id="rId5" Type="http://schemas.openxmlformats.org/officeDocument/2006/relationships/hyperlink" Target="https://podminky.urs.cz/item/CS_URS_2025_01/167111101" TargetMode="External"/><Relationship Id="rId15" Type="http://schemas.openxmlformats.org/officeDocument/2006/relationships/hyperlink" Target="https://podminky.urs.cz/item/CS_URS_2025_01/274313711" TargetMode="External"/><Relationship Id="rId23" Type="http://schemas.openxmlformats.org/officeDocument/2006/relationships/hyperlink" Target="https://podminky.urs.cz/item/CS_URS_2025_01/564962111" TargetMode="External"/><Relationship Id="rId28" Type="http://schemas.openxmlformats.org/officeDocument/2006/relationships/hyperlink" Target="https://podminky.urs.cz/item/CS_URS_2025_01/915111111" TargetMode="External"/><Relationship Id="rId36" Type="http://schemas.openxmlformats.org/officeDocument/2006/relationships/hyperlink" Target="https://podminky.urs.cz/item/CS_URS_2025_01/997013631" TargetMode="External"/><Relationship Id="rId10" Type="http://schemas.openxmlformats.org/officeDocument/2006/relationships/hyperlink" Target="https://podminky.urs.cz/item/CS_URS_2025_01/181411131" TargetMode="External"/><Relationship Id="rId19" Type="http://schemas.openxmlformats.org/officeDocument/2006/relationships/hyperlink" Target="https://podminky.urs.cz/item/CS_URS_2025_01/348272515" TargetMode="External"/><Relationship Id="rId31" Type="http://schemas.openxmlformats.org/officeDocument/2006/relationships/hyperlink" Target="https://podminky.urs.cz/item/CS_URS_2025_01/915621111" TargetMode="External"/><Relationship Id="rId44" Type="http://schemas.openxmlformats.org/officeDocument/2006/relationships/drawing" Target="../drawings/drawing12.xml"/><Relationship Id="rId4" Type="http://schemas.openxmlformats.org/officeDocument/2006/relationships/hyperlink" Target="https://podminky.urs.cz/item/CS_URS_2025_01/162751119" TargetMode="External"/><Relationship Id="rId9" Type="http://schemas.openxmlformats.org/officeDocument/2006/relationships/hyperlink" Target="https://podminky.urs.cz/item/CS_URS_2025_01/181351003" TargetMode="External"/><Relationship Id="rId14" Type="http://schemas.openxmlformats.org/officeDocument/2006/relationships/hyperlink" Target="https://podminky.urs.cz/item/CS_URS_2025_01/184813511" TargetMode="External"/><Relationship Id="rId22" Type="http://schemas.openxmlformats.org/officeDocument/2006/relationships/hyperlink" Target="https://podminky.urs.cz/item/CS_URS_2025_01/564861111" TargetMode="External"/><Relationship Id="rId27" Type="http://schemas.openxmlformats.org/officeDocument/2006/relationships/hyperlink" Target="https://podminky.urs.cz/item/CS_URS_2025_01/914511112" TargetMode="External"/><Relationship Id="rId30" Type="http://schemas.openxmlformats.org/officeDocument/2006/relationships/hyperlink" Target="https://podminky.urs.cz/item/CS_URS_2025_01/915611111" TargetMode="External"/><Relationship Id="rId35" Type="http://schemas.openxmlformats.org/officeDocument/2006/relationships/hyperlink" Target="https://podminky.urs.cz/item/CS_URS_2025_01/962022691" TargetMode="External"/><Relationship Id="rId43" Type="http://schemas.openxmlformats.org/officeDocument/2006/relationships/hyperlink" Target="https://podminky.urs.cz/item/CS_URS_2025_01/220860206" TargetMode="External"/><Relationship Id="rId8" Type="http://schemas.openxmlformats.org/officeDocument/2006/relationships/hyperlink" Target="https://podminky.urs.cz/item/CS_URS_2025_01/174111101" TargetMode="External"/><Relationship Id="rId3" Type="http://schemas.openxmlformats.org/officeDocument/2006/relationships/hyperlink" Target="https://podminky.urs.cz/item/CS_URS_2025_01/162751117" TargetMode="External"/><Relationship Id="rId12" Type="http://schemas.openxmlformats.org/officeDocument/2006/relationships/hyperlink" Target="https://podminky.urs.cz/item/CS_URS_2025_01/183403114" TargetMode="External"/><Relationship Id="rId17" Type="http://schemas.openxmlformats.org/officeDocument/2006/relationships/hyperlink" Target="https://podminky.urs.cz/item/CS_URS_2025_01/311361821" TargetMode="External"/><Relationship Id="rId25" Type="http://schemas.openxmlformats.org/officeDocument/2006/relationships/hyperlink" Target="https://podminky.urs.cz/item/CS_URS_2025_01/596212213" TargetMode="External"/><Relationship Id="rId33" Type="http://schemas.openxmlformats.org/officeDocument/2006/relationships/hyperlink" Target="https://podminky.urs.cz/item/CS_URS_2025_01/966071711" TargetMode="External"/><Relationship Id="rId38" Type="http://schemas.openxmlformats.org/officeDocument/2006/relationships/hyperlink" Target="https://podminky.urs.cz/item/CS_URS_2025_01/997221569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1/966071822" TargetMode="External"/><Relationship Id="rId13" Type="http://schemas.openxmlformats.org/officeDocument/2006/relationships/hyperlink" Target="https://podminky.urs.cz/item/CS_URS_2025_01/997221861" TargetMode="External"/><Relationship Id="rId3" Type="http://schemas.openxmlformats.org/officeDocument/2006/relationships/hyperlink" Target="https://podminky.urs.cz/item/CS_URS_2025_01/338171123" TargetMode="External"/><Relationship Id="rId7" Type="http://schemas.openxmlformats.org/officeDocument/2006/relationships/hyperlink" Target="https://podminky.urs.cz/item/CS_URS_2025_01/966071711" TargetMode="External"/><Relationship Id="rId12" Type="http://schemas.openxmlformats.org/officeDocument/2006/relationships/hyperlink" Target="https://podminky.urs.cz/item/CS_URS_2025_01/997013631" TargetMode="External"/><Relationship Id="rId2" Type="http://schemas.openxmlformats.org/officeDocument/2006/relationships/hyperlink" Target="https://podminky.urs.cz/item/CS_URS_2025_01/113202111" TargetMode="External"/><Relationship Id="rId16" Type="http://schemas.openxmlformats.org/officeDocument/2006/relationships/drawing" Target="../drawings/drawing13.xml"/><Relationship Id="rId1" Type="http://schemas.openxmlformats.org/officeDocument/2006/relationships/hyperlink" Target="https://podminky.urs.cz/item/CS_URS_2025_01/113106193" TargetMode="External"/><Relationship Id="rId6" Type="http://schemas.openxmlformats.org/officeDocument/2006/relationships/hyperlink" Target="https://podminky.urs.cz/item/CS_URS_2025_01/596412112" TargetMode="External"/><Relationship Id="rId11" Type="http://schemas.openxmlformats.org/officeDocument/2006/relationships/hyperlink" Target="https://podminky.urs.cz/item/CS_URS_2025_01/997221569" TargetMode="External"/><Relationship Id="rId5" Type="http://schemas.openxmlformats.org/officeDocument/2006/relationships/hyperlink" Target="https://podminky.urs.cz/item/CS_URS_2025_01/566401111" TargetMode="External"/><Relationship Id="rId15" Type="http://schemas.openxmlformats.org/officeDocument/2006/relationships/hyperlink" Target="https://podminky.urs.cz/item/CS_URS_2025_01/998223011" TargetMode="External"/><Relationship Id="rId10" Type="http://schemas.openxmlformats.org/officeDocument/2006/relationships/hyperlink" Target="https://podminky.urs.cz/item/CS_URS_2025_01/997221561" TargetMode="External"/><Relationship Id="rId4" Type="http://schemas.openxmlformats.org/officeDocument/2006/relationships/hyperlink" Target="https://podminky.urs.cz/item/CS_URS_2025_01/348401130" TargetMode="External"/><Relationship Id="rId9" Type="http://schemas.openxmlformats.org/officeDocument/2006/relationships/hyperlink" Target="https://podminky.urs.cz/item/CS_URS_2025_01/979054451" TargetMode="External"/><Relationship Id="rId14" Type="http://schemas.openxmlformats.org/officeDocument/2006/relationships/hyperlink" Target="https://podminky.urs.cz/item/CS_URS_2025_01/997221873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1/184911421" TargetMode="External"/><Relationship Id="rId3" Type="http://schemas.openxmlformats.org/officeDocument/2006/relationships/hyperlink" Target="https://podminky.urs.cz/item/CS_URS_2025_01/183101121" TargetMode="External"/><Relationship Id="rId7" Type="http://schemas.openxmlformats.org/officeDocument/2006/relationships/hyperlink" Target="https://podminky.urs.cz/item/CS_URS_2025_01/184501141" TargetMode="External"/><Relationship Id="rId2" Type="http://schemas.openxmlformats.org/officeDocument/2006/relationships/hyperlink" Target="https://podminky.urs.cz/item/CS_URS_2025_01/184102211" TargetMode="External"/><Relationship Id="rId1" Type="http://schemas.openxmlformats.org/officeDocument/2006/relationships/hyperlink" Target="https://podminky.urs.cz/item/CS_URS_2025_01/183111113" TargetMode="External"/><Relationship Id="rId6" Type="http://schemas.openxmlformats.org/officeDocument/2006/relationships/hyperlink" Target="https://podminky.urs.cz/item/CS_URS_2025_01/184215412" TargetMode="External"/><Relationship Id="rId5" Type="http://schemas.openxmlformats.org/officeDocument/2006/relationships/hyperlink" Target="https://podminky.urs.cz/item/CS_URS_2025_01/184215133" TargetMode="External"/><Relationship Id="rId10" Type="http://schemas.openxmlformats.org/officeDocument/2006/relationships/drawing" Target="../drawings/drawing14.xml"/><Relationship Id="rId4" Type="http://schemas.openxmlformats.org/officeDocument/2006/relationships/hyperlink" Target="https://podminky.urs.cz/item/CS_URS_2025_01/184102117" TargetMode="External"/><Relationship Id="rId9" Type="http://schemas.openxmlformats.org/officeDocument/2006/relationships/hyperlink" Target="https://podminky.urs.cz/item/CS_URS_2025_01/185802114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1/043002000" TargetMode="External"/><Relationship Id="rId3" Type="http://schemas.openxmlformats.org/officeDocument/2006/relationships/hyperlink" Target="https://podminky.urs.cz/item/CS_URS_2025_01/013002000" TargetMode="External"/><Relationship Id="rId7" Type="http://schemas.openxmlformats.org/officeDocument/2006/relationships/hyperlink" Target="https://podminky.urs.cz/item/CS_URS_2025_01/039002000" TargetMode="External"/><Relationship Id="rId12" Type="http://schemas.openxmlformats.org/officeDocument/2006/relationships/drawing" Target="../drawings/drawing16.xml"/><Relationship Id="rId2" Type="http://schemas.openxmlformats.org/officeDocument/2006/relationships/hyperlink" Target="https://podminky.urs.cz/item/CS_URS_2025_01/012002000" TargetMode="External"/><Relationship Id="rId1" Type="http://schemas.openxmlformats.org/officeDocument/2006/relationships/hyperlink" Target="https://podminky.urs.cz/item/CS_URS_2025_01/011002000" TargetMode="External"/><Relationship Id="rId6" Type="http://schemas.openxmlformats.org/officeDocument/2006/relationships/hyperlink" Target="https://podminky.urs.cz/item/CS_URS_2025_01/034002000" TargetMode="External"/><Relationship Id="rId11" Type="http://schemas.openxmlformats.org/officeDocument/2006/relationships/hyperlink" Target="https://podminky.urs.cz/item/CS_URS_2025_01/071002000" TargetMode="External"/><Relationship Id="rId5" Type="http://schemas.openxmlformats.org/officeDocument/2006/relationships/hyperlink" Target="https://podminky.urs.cz/item/CS_URS_2025_01/033002000" TargetMode="External"/><Relationship Id="rId10" Type="http://schemas.openxmlformats.org/officeDocument/2006/relationships/hyperlink" Target="https://podminky.urs.cz/item/CS_URS_2025_01/061002000" TargetMode="External"/><Relationship Id="rId4" Type="http://schemas.openxmlformats.org/officeDocument/2006/relationships/hyperlink" Target="https://podminky.urs.cz/item/CS_URS_2025_01/031002000" TargetMode="External"/><Relationship Id="rId9" Type="http://schemas.openxmlformats.org/officeDocument/2006/relationships/hyperlink" Target="https://podminky.urs.cz/item/CS_URS_2025_01/044002000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podminky.urs.cz/item/CS_URS_2025_01/171251201" TargetMode="External"/><Relationship Id="rId299" Type="http://schemas.openxmlformats.org/officeDocument/2006/relationships/hyperlink" Target="https://podminky.urs.cz/item/CS_URS_2025_01/998713113" TargetMode="External"/><Relationship Id="rId21" Type="http://schemas.openxmlformats.org/officeDocument/2006/relationships/hyperlink" Target="https://podminky.urs.cz/item/CS_URS_2025_01/171151103" TargetMode="External"/><Relationship Id="rId63" Type="http://schemas.openxmlformats.org/officeDocument/2006/relationships/hyperlink" Target="https://podminky.urs.cz/item/CS_URS_2025_01/151712121" TargetMode="External"/><Relationship Id="rId159" Type="http://schemas.openxmlformats.org/officeDocument/2006/relationships/hyperlink" Target="https://podminky.urs.cz/item/CS_URS_2025_01/617321141" TargetMode="External"/><Relationship Id="rId324" Type="http://schemas.openxmlformats.org/officeDocument/2006/relationships/hyperlink" Target="https://podminky.urs.cz/item/CS_URS_2025_01/764511603" TargetMode="External"/><Relationship Id="rId366" Type="http://schemas.openxmlformats.org/officeDocument/2006/relationships/hyperlink" Target="https://podminky.urs.cz/item/CS_URS_2025_01/998781113" TargetMode="External"/><Relationship Id="rId170" Type="http://schemas.openxmlformats.org/officeDocument/2006/relationships/hyperlink" Target="https://podminky.urs.cz/item/CS_URS_2025_01/619991011" TargetMode="External"/><Relationship Id="rId226" Type="http://schemas.openxmlformats.org/officeDocument/2006/relationships/hyperlink" Target="https://podminky.urs.cz/item/CS_URS_2025_01/971033231" TargetMode="External"/><Relationship Id="rId268" Type="http://schemas.openxmlformats.org/officeDocument/2006/relationships/hyperlink" Target="https://podminky.urs.cz/item/CS_URS_2025_01/711412001" TargetMode="External"/><Relationship Id="rId32" Type="http://schemas.openxmlformats.org/officeDocument/2006/relationships/hyperlink" Target="https://podminky.urs.cz/item/CS_URS_2025_01/962022491" TargetMode="External"/><Relationship Id="rId74" Type="http://schemas.openxmlformats.org/officeDocument/2006/relationships/hyperlink" Target="https://podminky.urs.cz/item/CS_URS_2025_01/226112213" TargetMode="External"/><Relationship Id="rId128" Type="http://schemas.openxmlformats.org/officeDocument/2006/relationships/hyperlink" Target="https://podminky.urs.cz/item/CS_URS_2025_01/411351012" TargetMode="External"/><Relationship Id="rId335" Type="http://schemas.openxmlformats.org/officeDocument/2006/relationships/hyperlink" Target="https://podminky.urs.cz/item/CS_URS_2025_01/771474133" TargetMode="External"/><Relationship Id="rId377" Type="http://schemas.openxmlformats.org/officeDocument/2006/relationships/drawing" Target="../drawings/drawing2.xml"/><Relationship Id="rId5" Type="http://schemas.openxmlformats.org/officeDocument/2006/relationships/hyperlink" Target="https://podminky.urs.cz/item/CS_URS_2025_01/131151104" TargetMode="External"/><Relationship Id="rId181" Type="http://schemas.openxmlformats.org/officeDocument/2006/relationships/hyperlink" Target="https://podminky.urs.cz/item/CS_URS_2025_01/622151001" TargetMode="External"/><Relationship Id="rId237" Type="http://schemas.openxmlformats.org/officeDocument/2006/relationships/hyperlink" Target="https://podminky.urs.cz/item/CS_URS_2025_01/974031121" TargetMode="External"/><Relationship Id="rId279" Type="http://schemas.openxmlformats.org/officeDocument/2006/relationships/hyperlink" Target="https://podminky.urs.cz/item/CS_URS_2025_01/712363605" TargetMode="External"/><Relationship Id="rId43" Type="http://schemas.openxmlformats.org/officeDocument/2006/relationships/hyperlink" Target="https://podminky.urs.cz/item/CS_URS_2025_01/181411131" TargetMode="External"/><Relationship Id="rId139" Type="http://schemas.openxmlformats.org/officeDocument/2006/relationships/hyperlink" Target="https://podminky.urs.cz/item/CS_URS_2025_01/417321616" TargetMode="External"/><Relationship Id="rId290" Type="http://schemas.openxmlformats.org/officeDocument/2006/relationships/hyperlink" Target="https://podminky.urs.cz/item/CS_URS_2025_01/713121211" TargetMode="External"/><Relationship Id="rId304" Type="http://schemas.openxmlformats.org/officeDocument/2006/relationships/hyperlink" Target="https://podminky.urs.cz/item/CS_URS_2025_01/762332542" TargetMode="External"/><Relationship Id="rId346" Type="http://schemas.openxmlformats.org/officeDocument/2006/relationships/hyperlink" Target="https://podminky.urs.cz/item/CS_URS_2025_01/776411213" TargetMode="External"/><Relationship Id="rId85" Type="http://schemas.openxmlformats.org/officeDocument/2006/relationships/hyperlink" Target="https://podminky.urs.cz/item/CS_URS_2025_01/311270741" TargetMode="External"/><Relationship Id="rId150" Type="http://schemas.openxmlformats.org/officeDocument/2006/relationships/hyperlink" Target="https://podminky.urs.cz/item/CS_URS_2025_01/564750001" TargetMode="External"/><Relationship Id="rId192" Type="http://schemas.openxmlformats.org/officeDocument/2006/relationships/hyperlink" Target="https://podminky.urs.cz/item/CS_URS_2025_01/631311115" TargetMode="External"/><Relationship Id="rId206" Type="http://schemas.openxmlformats.org/officeDocument/2006/relationships/hyperlink" Target="https://podminky.urs.cz/item/CS_URS_2025_01/944511111" TargetMode="External"/><Relationship Id="rId248" Type="http://schemas.openxmlformats.org/officeDocument/2006/relationships/hyperlink" Target="https://podminky.urs.cz/item/CS_URS_2025_01/977151123" TargetMode="External"/><Relationship Id="rId12" Type="http://schemas.openxmlformats.org/officeDocument/2006/relationships/hyperlink" Target="https://podminky.urs.cz/item/CS_URS_2025_01/132151253" TargetMode="External"/><Relationship Id="rId108" Type="http://schemas.openxmlformats.org/officeDocument/2006/relationships/hyperlink" Target="https://podminky.urs.cz/item/CS_URS_2025_01/132351101" TargetMode="External"/><Relationship Id="rId315" Type="http://schemas.openxmlformats.org/officeDocument/2006/relationships/hyperlink" Target="https://podminky.urs.cz/item/CS_URS_2025_01/763131714" TargetMode="External"/><Relationship Id="rId357" Type="http://schemas.openxmlformats.org/officeDocument/2006/relationships/hyperlink" Target="https://podminky.urs.cz/item/CS_URS_2025_01/998776113" TargetMode="External"/><Relationship Id="rId54" Type="http://schemas.openxmlformats.org/officeDocument/2006/relationships/hyperlink" Target="https://podminky.urs.cz/item/CS_URS_2025_01/274351121" TargetMode="External"/><Relationship Id="rId96" Type="http://schemas.openxmlformats.org/officeDocument/2006/relationships/hyperlink" Target="https://podminky.urs.cz/item/CS_URS_2025_01/317142428" TargetMode="External"/><Relationship Id="rId161" Type="http://schemas.openxmlformats.org/officeDocument/2006/relationships/hyperlink" Target="https://podminky.urs.cz/item/CS_URS_2025_01/611131301" TargetMode="External"/><Relationship Id="rId217" Type="http://schemas.openxmlformats.org/officeDocument/2006/relationships/hyperlink" Target="https://podminky.urs.cz/item/CS_URS_2025_01/949321212" TargetMode="External"/><Relationship Id="rId259" Type="http://schemas.openxmlformats.org/officeDocument/2006/relationships/hyperlink" Target="https://podminky.urs.cz/item/CS_URS_2025_01/997013871" TargetMode="External"/><Relationship Id="rId23" Type="http://schemas.openxmlformats.org/officeDocument/2006/relationships/hyperlink" Target="https://podminky.urs.cz/item/CS_URS_2025_01/171151101" TargetMode="External"/><Relationship Id="rId119" Type="http://schemas.openxmlformats.org/officeDocument/2006/relationships/hyperlink" Target="https://podminky.urs.cz/item/CS_URS_2025_01/181951114" TargetMode="External"/><Relationship Id="rId270" Type="http://schemas.openxmlformats.org/officeDocument/2006/relationships/hyperlink" Target="https://podminky.urs.cz/item/CS_URS_2025_01/711442559" TargetMode="External"/><Relationship Id="rId326" Type="http://schemas.openxmlformats.org/officeDocument/2006/relationships/hyperlink" Target="https://podminky.urs.cz/item/CS_URS_2025_01/998764213" TargetMode="External"/><Relationship Id="rId65" Type="http://schemas.openxmlformats.org/officeDocument/2006/relationships/hyperlink" Target="https://podminky.urs.cz/item/CS_URS_2025_01/153821112" TargetMode="External"/><Relationship Id="rId130" Type="http://schemas.openxmlformats.org/officeDocument/2006/relationships/hyperlink" Target="https://podminky.urs.cz/item/CS_URS_2025_01/411354314" TargetMode="External"/><Relationship Id="rId368" Type="http://schemas.openxmlformats.org/officeDocument/2006/relationships/hyperlink" Target="https://podminky.urs.cz/item/CS_URS_2025_01/783933151" TargetMode="External"/><Relationship Id="rId172" Type="http://schemas.openxmlformats.org/officeDocument/2006/relationships/hyperlink" Target="https://podminky.urs.cz/item/CS_URS_2025_01/622143004" TargetMode="External"/><Relationship Id="rId228" Type="http://schemas.openxmlformats.org/officeDocument/2006/relationships/hyperlink" Target="https://podminky.urs.cz/item/CS_URS_2025_01/971033331" TargetMode="External"/><Relationship Id="rId281" Type="http://schemas.openxmlformats.org/officeDocument/2006/relationships/hyperlink" Target="https://podminky.urs.cz/item/CS_URS_2025_01/712771521" TargetMode="External"/><Relationship Id="rId337" Type="http://schemas.openxmlformats.org/officeDocument/2006/relationships/hyperlink" Target="https://podminky.urs.cz/item/CS_URS_2025_01/771577121" TargetMode="External"/><Relationship Id="rId34" Type="http://schemas.openxmlformats.org/officeDocument/2006/relationships/hyperlink" Target="https://podminky.urs.cz/item/CS_URS_2025_01/976071111" TargetMode="External"/><Relationship Id="rId76" Type="http://schemas.openxmlformats.org/officeDocument/2006/relationships/hyperlink" Target="https://podminky.urs.cz/item/CS_URS_2025_01/162751117" TargetMode="External"/><Relationship Id="rId141" Type="http://schemas.openxmlformats.org/officeDocument/2006/relationships/hyperlink" Target="https://podminky.urs.cz/item/CS_URS_2025_01/417351116" TargetMode="External"/><Relationship Id="rId7" Type="http://schemas.openxmlformats.org/officeDocument/2006/relationships/hyperlink" Target="https://podminky.urs.cz/item/CS_URS_2025_01/131351104" TargetMode="External"/><Relationship Id="rId183" Type="http://schemas.openxmlformats.org/officeDocument/2006/relationships/hyperlink" Target="https://podminky.urs.cz/item/CS_URS_2025_01/622142001" TargetMode="External"/><Relationship Id="rId239" Type="http://schemas.openxmlformats.org/officeDocument/2006/relationships/hyperlink" Target="https://podminky.urs.cz/item/CS_URS_2025_01/974031133" TargetMode="External"/><Relationship Id="rId250" Type="http://schemas.openxmlformats.org/officeDocument/2006/relationships/hyperlink" Target="https://podminky.urs.cz/item/CS_URS_2025_01/977151125" TargetMode="External"/><Relationship Id="rId292" Type="http://schemas.openxmlformats.org/officeDocument/2006/relationships/hyperlink" Target="https://podminky.urs.cz/item/CS_URS_2025_01/713141132" TargetMode="External"/><Relationship Id="rId306" Type="http://schemas.openxmlformats.org/officeDocument/2006/relationships/hyperlink" Target="https://podminky.urs.cz/item/CS_URS_2025_01/762342525" TargetMode="External"/><Relationship Id="rId45" Type="http://schemas.openxmlformats.org/officeDocument/2006/relationships/hyperlink" Target="https://podminky.urs.cz/item/CS_URS_2025_01/181951111" TargetMode="External"/><Relationship Id="rId87" Type="http://schemas.openxmlformats.org/officeDocument/2006/relationships/hyperlink" Target="https://podminky.urs.cz/item/CS_URS_2025_01/311321611" TargetMode="External"/><Relationship Id="rId110" Type="http://schemas.openxmlformats.org/officeDocument/2006/relationships/hyperlink" Target="https://podminky.urs.cz/item/CS_URS_2025_01/132251251" TargetMode="External"/><Relationship Id="rId348" Type="http://schemas.openxmlformats.org/officeDocument/2006/relationships/hyperlink" Target="https://podminky.urs.cz/item/CS_URS_2025_01/776221111" TargetMode="External"/><Relationship Id="rId152" Type="http://schemas.openxmlformats.org/officeDocument/2006/relationships/hyperlink" Target="https://podminky.urs.cz/item/CS_URS_2025_01/451579777" TargetMode="External"/><Relationship Id="rId194" Type="http://schemas.openxmlformats.org/officeDocument/2006/relationships/hyperlink" Target="https://podminky.urs.cz/item/CS_URS_2025_01/631319011" TargetMode="External"/><Relationship Id="rId208" Type="http://schemas.openxmlformats.org/officeDocument/2006/relationships/hyperlink" Target="https://podminky.urs.cz/item/CS_URS_2025_01/944511811" TargetMode="External"/><Relationship Id="rId261" Type="http://schemas.openxmlformats.org/officeDocument/2006/relationships/hyperlink" Target="https://podminky.urs.cz/item/CS_URS_2025_01/997221862" TargetMode="External"/><Relationship Id="rId14" Type="http://schemas.openxmlformats.org/officeDocument/2006/relationships/hyperlink" Target="https://podminky.urs.cz/item/CS_URS_2025_01/132351253" TargetMode="External"/><Relationship Id="rId56" Type="http://schemas.openxmlformats.org/officeDocument/2006/relationships/hyperlink" Target="https://podminky.urs.cz/item/CS_URS_2025_01/274361821" TargetMode="External"/><Relationship Id="rId317" Type="http://schemas.openxmlformats.org/officeDocument/2006/relationships/hyperlink" Target="https://podminky.urs.cz/item/CS_URS_2025_01/763412124" TargetMode="External"/><Relationship Id="rId359" Type="http://schemas.openxmlformats.org/officeDocument/2006/relationships/hyperlink" Target="https://podminky.urs.cz/item/CS_URS_2025_01/781131241" TargetMode="External"/><Relationship Id="rId98" Type="http://schemas.openxmlformats.org/officeDocument/2006/relationships/hyperlink" Target="https://podminky.urs.cz/item/CS_URS_2025_01/346244811" TargetMode="External"/><Relationship Id="rId121" Type="http://schemas.openxmlformats.org/officeDocument/2006/relationships/hyperlink" Target="https://podminky.urs.cz/item/CS_URS_2025_01/274351121" TargetMode="External"/><Relationship Id="rId163" Type="http://schemas.openxmlformats.org/officeDocument/2006/relationships/hyperlink" Target="https://podminky.urs.cz/item/CS_URS_2025_01/611181001" TargetMode="External"/><Relationship Id="rId219" Type="http://schemas.openxmlformats.org/officeDocument/2006/relationships/hyperlink" Target="https://podminky.urs.cz/item/CS_URS_2025_01/993111111" TargetMode="External"/><Relationship Id="rId370" Type="http://schemas.openxmlformats.org/officeDocument/2006/relationships/hyperlink" Target="https://podminky.urs.cz/item/CS_URS_2025_01/783324201" TargetMode="External"/><Relationship Id="rId230" Type="http://schemas.openxmlformats.org/officeDocument/2006/relationships/hyperlink" Target="https://podminky.urs.cz/item/CS_URS_2025_01/971035431" TargetMode="External"/><Relationship Id="rId25" Type="http://schemas.openxmlformats.org/officeDocument/2006/relationships/hyperlink" Target="https://podminky.urs.cz/item/CS_URS_2025_01/113106142" TargetMode="External"/><Relationship Id="rId67" Type="http://schemas.openxmlformats.org/officeDocument/2006/relationships/hyperlink" Target="https://podminky.urs.cz/item/CS_URS_2025_01/153822112" TargetMode="External"/><Relationship Id="rId272" Type="http://schemas.openxmlformats.org/officeDocument/2006/relationships/hyperlink" Target="https://podminky.urs.cz/item/CS_URS_2025_01/998711113" TargetMode="External"/><Relationship Id="rId328" Type="http://schemas.openxmlformats.org/officeDocument/2006/relationships/hyperlink" Target="https://podminky.urs.cz/item/CS_URS_2025_01/998766213" TargetMode="External"/><Relationship Id="rId132" Type="http://schemas.openxmlformats.org/officeDocument/2006/relationships/hyperlink" Target="https://podminky.urs.cz/item/CS_URS_2025_01/413321616" TargetMode="External"/><Relationship Id="rId174" Type="http://schemas.openxmlformats.org/officeDocument/2006/relationships/hyperlink" Target="https://podminky.urs.cz/item/CS_URS_2025_01/622131301" TargetMode="External"/><Relationship Id="rId241" Type="http://schemas.openxmlformats.org/officeDocument/2006/relationships/hyperlink" Target="https://podminky.urs.cz/item/CS_URS_2025_01/974031142" TargetMode="External"/><Relationship Id="rId36" Type="http://schemas.openxmlformats.org/officeDocument/2006/relationships/hyperlink" Target="https://podminky.urs.cz/item/CS_URS_2025_01/871251811" TargetMode="External"/><Relationship Id="rId283" Type="http://schemas.openxmlformats.org/officeDocument/2006/relationships/hyperlink" Target="https://podminky.urs.cz/item/CS_URS_2025_01/712341659" TargetMode="External"/><Relationship Id="rId339" Type="http://schemas.openxmlformats.org/officeDocument/2006/relationships/hyperlink" Target="https://podminky.urs.cz/item/CS_URS_2025_01/771591111" TargetMode="External"/><Relationship Id="rId78" Type="http://schemas.openxmlformats.org/officeDocument/2006/relationships/hyperlink" Target="https://podminky.urs.cz/item/CS_URS_2025_01/162751137" TargetMode="External"/><Relationship Id="rId101" Type="http://schemas.openxmlformats.org/officeDocument/2006/relationships/hyperlink" Target="https://podminky.urs.cz/item/CS_URS_2025_01/317941123" TargetMode="External"/><Relationship Id="rId143" Type="http://schemas.openxmlformats.org/officeDocument/2006/relationships/hyperlink" Target="https://podminky.urs.cz/item/CS_URS_2025_01/430321616" TargetMode="External"/><Relationship Id="rId185" Type="http://schemas.openxmlformats.org/officeDocument/2006/relationships/hyperlink" Target="https://podminky.urs.cz/item/CS_URS_2025_01/622511112" TargetMode="External"/><Relationship Id="rId350" Type="http://schemas.openxmlformats.org/officeDocument/2006/relationships/hyperlink" Target="https://podminky.urs.cz/item/CS_URS_2025_01/776223111" TargetMode="External"/><Relationship Id="rId9" Type="http://schemas.openxmlformats.org/officeDocument/2006/relationships/hyperlink" Target="https://podminky.urs.cz/item/CS_URS_2025_01/131251204" TargetMode="External"/><Relationship Id="rId210" Type="http://schemas.openxmlformats.org/officeDocument/2006/relationships/hyperlink" Target="https://podminky.urs.cz/item/CS_URS_2025_01/949111112" TargetMode="External"/><Relationship Id="rId26" Type="http://schemas.openxmlformats.org/officeDocument/2006/relationships/hyperlink" Target="https://podminky.urs.cz/item/CS_URS_2025_01/113107162" TargetMode="External"/><Relationship Id="rId231" Type="http://schemas.openxmlformats.org/officeDocument/2006/relationships/hyperlink" Target="https://podminky.urs.cz/item/CS_URS_2025_01/971035441" TargetMode="External"/><Relationship Id="rId252" Type="http://schemas.openxmlformats.org/officeDocument/2006/relationships/hyperlink" Target="https://podminky.urs.cz/item/CS_URS_2025_01/977151216" TargetMode="External"/><Relationship Id="rId273" Type="http://schemas.openxmlformats.org/officeDocument/2006/relationships/hyperlink" Target="https://podminky.urs.cz/item/CS_URS_2025_01/712311101" TargetMode="External"/><Relationship Id="rId294" Type="http://schemas.openxmlformats.org/officeDocument/2006/relationships/hyperlink" Target="https://podminky.urs.cz/item/CS_URS_2025_01/713141211" TargetMode="External"/><Relationship Id="rId308" Type="http://schemas.openxmlformats.org/officeDocument/2006/relationships/hyperlink" Target="https://podminky.urs.cz/item/CS_URS_2025_01/762395000" TargetMode="External"/><Relationship Id="rId329" Type="http://schemas.openxmlformats.org/officeDocument/2006/relationships/hyperlink" Target="https://podminky.urs.cz/item/CS_URS_2025_01/998767212" TargetMode="External"/><Relationship Id="rId47" Type="http://schemas.openxmlformats.org/officeDocument/2006/relationships/hyperlink" Target="https://podminky.urs.cz/item/CS_URS_2025_01/183403261" TargetMode="External"/><Relationship Id="rId68" Type="http://schemas.openxmlformats.org/officeDocument/2006/relationships/hyperlink" Target="https://podminky.urs.cz/item/CS_URS_2025_01/153822113" TargetMode="External"/><Relationship Id="rId89" Type="http://schemas.openxmlformats.org/officeDocument/2006/relationships/hyperlink" Target="https://podminky.urs.cz/item/CS_URS_2025_01/311351122" TargetMode="External"/><Relationship Id="rId112" Type="http://schemas.openxmlformats.org/officeDocument/2006/relationships/hyperlink" Target="https://podminky.urs.cz/item/CS_URS_2025_01/162751117" TargetMode="External"/><Relationship Id="rId133" Type="http://schemas.openxmlformats.org/officeDocument/2006/relationships/hyperlink" Target="https://podminky.urs.cz/item/CS_URS_2025_01/413351111" TargetMode="External"/><Relationship Id="rId154" Type="http://schemas.openxmlformats.org/officeDocument/2006/relationships/hyperlink" Target="https://podminky.urs.cz/item/CS_URS_2025_01/919726122" TargetMode="External"/><Relationship Id="rId175" Type="http://schemas.openxmlformats.org/officeDocument/2006/relationships/hyperlink" Target="https://podminky.urs.cz/item/CS_URS_2025_01/622321321" TargetMode="External"/><Relationship Id="rId340" Type="http://schemas.openxmlformats.org/officeDocument/2006/relationships/hyperlink" Target="https://podminky.urs.cz/item/CS_URS_2025_01/771591112" TargetMode="External"/><Relationship Id="rId361" Type="http://schemas.openxmlformats.org/officeDocument/2006/relationships/hyperlink" Target="https://podminky.urs.cz/item/CS_URS_2025_01/781131251" TargetMode="External"/><Relationship Id="rId196" Type="http://schemas.openxmlformats.org/officeDocument/2006/relationships/hyperlink" Target="https://podminky.urs.cz/item/CS_URS_2025_01/631319171" TargetMode="External"/><Relationship Id="rId200" Type="http://schemas.openxmlformats.org/officeDocument/2006/relationships/hyperlink" Target="https://podminky.urs.cz/item/CS_URS_2025_01/941211111" TargetMode="External"/><Relationship Id="rId16" Type="http://schemas.openxmlformats.org/officeDocument/2006/relationships/hyperlink" Target="https://podminky.urs.cz/item/CS_URS_2025_01/162751119" TargetMode="External"/><Relationship Id="rId221" Type="http://schemas.openxmlformats.org/officeDocument/2006/relationships/hyperlink" Target="https://podminky.urs.cz/item/CS_URS_2025_01/952901111" TargetMode="External"/><Relationship Id="rId242" Type="http://schemas.openxmlformats.org/officeDocument/2006/relationships/hyperlink" Target="https://podminky.urs.cz/item/CS_URS_2025_01/974031153" TargetMode="External"/><Relationship Id="rId263" Type="http://schemas.openxmlformats.org/officeDocument/2006/relationships/hyperlink" Target="https://podminky.urs.cz/item/CS_URS_2025_01/997221873" TargetMode="External"/><Relationship Id="rId284" Type="http://schemas.openxmlformats.org/officeDocument/2006/relationships/hyperlink" Target="https://podminky.urs.cz/item/CS_URS_2025_01/712841559" TargetMode="External"/><Relationship Id="rId319" Type="http://schemas.openxmlformats.org/officeDocument/2006/relationships/hyperlink" Target="https://podminky.urs.cz/item/CS_URS_2025_01/763431001" TargetMode="External"/><Relationship Id="rId37" Type="http://schemas.openxmlformats.org/officeDocument/2006/relationships/hyperlink" Target="https://podminky.urs.cz/item/CS_URS_2025_01/871365811" TargetMode="External"/><Relationship Id="rId58" Type="http://schemas.openxmlformats.org/officeDocument/2006/relationships/hyperlink" Target="https://podminky.urs.cz/item/CS_URS_2025_01/279351121" TargetMode="External"/><Relationship Id="rId79" Type="http://schemas.openxmlformats.org/officeDocument/2006/relationships/hyperlink" Target="https://podminky.urs.cz/item/CS_URS_2025_01/162751139" TargetMode="External"/><Relationship Id="rId102" Type="http://schemas.openxmlformats.org/officeDocument/2006/relationships/hyperlink" Target="https://podminky.urs.cz/item/CS_URS_2025_01/342291111" TargetMode="External"/><Relationship Id="rId123" Type="http://schemas.openxmlformats.org/officeDocument/2006/relationships/hyperlink" Target="https://podminky.urs.cz/item/CS_URS_2025_01/279113153" TargetMode="External"/><Relationship Id="rId144" Type="http://schemas.openxmlformats.org/officeDocument/2006/relationships/hyperlink" Target="https://podminky.urs.cz/item/CS_URS_2025_01/430361821" TargetMode="External"/><Relationship Id="rId330" Type="http://schemas.openxmlformats.org/officeDocument/2006/relationships/hyperlink" Target="https://podminky.urs.cz/item/CS_URS_2025_01/953946121" TargetMode="External"/><Relationship Id="rId90" Type="http://schemas.openxmlformats.org/officeDocument/2006/relationships/hyperlink" Target="https://podminky.urs.cz/item/CS_URS_2025_01/311361821" TargetMode="External"/><Relationship Id="rId165" Type="http://schemas.openxmlformats.org/officeDocument/2006/relationships/hyperlink" Target="https://podminky.urs.cz/item/CS_URS_2025_01/612131321" TargetMode="External"/><Relationship Id="rId186" Type="http://schemas.openxmlformats.org/officeDocument/2006/relationships/hyperlink" Target="https://podminky.urs.cz/item/CS_URS_2025_01/622143003" TargetMode="External"/><Relationship Id="rId351" Type="http://schemas.openxmlformats.org/officeDocument/2006/relationships/hyperlink" Target="https://podminky.urs.cz/item/CS_URS_2025_01/776111311" TargetMode="External"/><Relationship Id="rId372" Type="http://schemas.openxmlformats.org/officeDocument/2006/relationships/hyperlink" Target="https://podminky.urs.cz/item/CS_URS_2025_01/784181103" TargetMode="External"/><Relationship Id="rId211" Type="http://schemas.openxmlformats.org/officeDocument/2006/relationships/hyperlink" Target="https://podminky.urs.cz/item/CS_URS_2025_01/949111212" TargetMode="External"/><Relationship Id="rId232" Type="http://schemas.openxmlformats.org/officeDocument/2006/relationships/hyperlink" Target="https://podminky.urs.cz/item/CS_URS_2025_01/971042141" TargetMode="External"/><Relationship Id="rId253" Type="http://schemas.openxmlformats.org/officeDocument/2006/relationships/hyperlink" Target="https://podminky.urs.cz/item/CS_URS_2025_01/977151218" TargetMode="External"/><Relationship Id="rId274" Type="http://schemas.openxmlformats.org/officeDocument/2006/relationships/hyperlink" Target="https://podminky.urs.cz/item/CS_URS_2025_01/712811101" TargetMode="External"/><Relationship Id="rId295" Type="http://schemas.openxmlformats.org/officeDocument/2006/relationships/hyperlink" Target="https://podminky.urs.cz/item/CS_URS_2025_01/713141263" TargetMode="External"/><Relationship Id="rId309" Type="http://schemas.openxmlformats.org/officeDocument/2006/relationships/hyperlink" Target="https://podminky.urs.cz/item/CS_URS_2025_01/765191001" TargetMode="External"/><Relationship Id="rId27" Type="http://schemas.openxmlformats.org/officeDocument/2006/relationships/hyperlink" Target="https://podminky.urs.cz/item/CS_URS_2025_01/113107241" TargetMode="External"/><Relationship Id="rId48" Type="http://schemas.openxmlformats.org/officeDocument/2006/relationships/hyperlink" Target="https://podminky.urs.cz/item/CS_URS_2025_01/271532212" TargetMode="External"/><Relationship Id="rId69" Type="http://schemas.openxmlformats.org/officeDocument/2006/relationships/hyperlink" Target="https://podminky.urs.cz/item/CS_URS_2025_01/174151101" TargetMode="External"/><Relationship Id="rId113" Type="http://schemas.openxmlformats.org/officeDocument/2006/relationships/hyperlink" Target="https://podminky.urs.cz/item/CS_URS_2025_01/162751119" TargetMode="External"/><Relationship Id="rId134" Type="http://schemas.openxmlformats.org/officeDocument/2006/relationships/hyperlink" Target="https://podminky.urs.cz/item/CS_URS_2025_01/413351112" TargetMode="External"/><Relationship Id="rId320" Type="http://schemas.openxmlformats.org/officeDocument/2006/relationships/hyperlink" Target="https://podminky.urs.cz/item/CS_URS_2025_01/763431041" TargetMode="External"/><Relationship Id="rId80" Type="http://schemas.openxmlformats.org/officeDocument/2006/relationships/hyperlink" Target="https://podminky.urs.cz/item/CS_URS_2025_01/171201231" TargetMode="External"/><Relationship Id="rId155" Type="http://schemas.openxmlformats.org/officeDocument/2006/relationships/hyperlink" Target="https://podminky.urs.cz/item/CS_URS_2025_01/611131325" TargetMode="External"/><Relationship Id="rId176" Type="http://schemas.openxmlformats.org/officeDocument/2006/relationships/hyperlink" Target="https://podminky.urs.cz/item/CS_URS_2025_01/622131321" TargetMode="External"/><Relationship Id="rId197" Type="http://schemas.openxmlformats.org/officeDocument/2006/relationships/hyperlink" Target="https://podminky.urs.cz/item/CS_URS_2025_01/631351101" TargetMode="External"/><Relationship Id="rId341" Type="http://schemas.openxmlformats.org/officeDocument/2006/relationships/hyperlink" Target="https://podminky.urs.cz/item/CS_URS_2025_01/771591115" TargetMode="External"/><Relationship Id="rId362" Type="http://schemas.openxmlformats.org/officeDocument/2006/relationships/hyperlink" Target="https://podminky.urs.cz/item/CS_URS_2025_01/781131264" TargetMode="External"/><Relationship Id="rId201" Type="http://schemas.openxmlformats.org/officeDocument/2006/relationships/hyperlink" Target="https://podminky.urs.cz/item/CS_URS_2025_01/941211211" TargetMode="External"/><Relationship Id="rId222" Type="http://schemas.openxmlformats.org/officeDocument/2006/relationships/hyperlink" Target="https://podminky.urs.cz/item/CS_URS_2025_01/767590124" TargetMode="External"/><Relationship Id="rId243" Type="http://schemas.openxmlformats.org/officeDocument/2006/relationships/hyperlink" Target="https://podminky.urs.cz/item/CS_URS_2025_01/974031154" TargetMode="External"/><Relationship Id="rId264" Type="http://schemas.openxmlformats.org/officeDocument/2006/relationships/hyperlink" Target="https://podminky.urs.cz/item/CS_URS_2025_01/919726123" TargetMode="External"/><Relationship Id="rId285" Type="http://schemas.openxmlformats.org/officeDocument/2006/relationships/hyperlink" Target="https://podminky.urs.cz/item/CS_URS_2025_01/919726122" TargetMode="External"/><Relationship Id="rId17" Type="http://schemas.openxmlformats.org/officeDocument/2006/relationships/hyperlink" Target="https://podminky.urs.cz/item/CS_URS_2025_01/162751137" TargetMode="External"/><Relationship Id="rId38" Type="http://schemas.openxmlformats.org/officeDocument/2006/relationships/hyperlink" Target="https://podminky.urs.cz/item/CS_URS_2025_01/890351851" TargetMode="External"/><Relationship Id="rId59" Type="http://schemas.openxmlformats.org/officeDocument/2006/relationships/hyperlink" Target="https://podminky.urs.cz/item/CS_URS_2025_01/279351122" TargetMode="External"/><Relationship Id="rId103" Type="http://schemas.openxmlformats.org/officeDocument/2006/relationships/hyperlink" Target="https://podminky.urs.cz/item/CS_URS_2025_01/342291121" TargetMode="External"/><Relationship Id="rId124" Type="http://schemas.openxmlformats.org/officeDocument/2006/relationships/hyperlink" Target="https://podminky.urs.cz/item/CS_URS_2025_01/279361821" TargetMode="External"/><Relationship Id="rId310" Type="http://schemas.openxmlformats.org/officeDocument/2006/relationships/hyperlink" Target="https://podminky.urs.cz/item/CS_URS_2025_01/998762113" TargetMode="External"/><Relationship Id="rId70" Type="http://schemas.openxmlformats.org/officeDocument/2006/relationships/hyperlink" Target="https://podminky.urs.cz/item/CS_URS_2025_01/225511112" TargetMode="External"/><Relationship Id="rId91" Type="http://schemas.openxmlformats.org/officeDocument/2006/relationships/hyperlink" Target="https://podminky.urs.cz/item/CS_URS_2025_01/317121213" TargetMode="External"/><Relationship Id="rId145" Type="http://schemas.openxmlformats.org/officeDocument/2006/relationships/hyperlink" Target="https://podminky.urs.cz/item/CS_URS_2025_01/431351121" TargetMode="External"/><Relationship Id="rId166" Type="http://schemas.openxmlformats.org/officeDocument/2006/relationships/hyperlink" Target="https://podminky.urs.cz/item/CS_URS_2025_01/612131301" TargetMode="External"/><Relationship Id="rId187" Type="http://schemas.openxmlformats.org/officeDocument/2006/relationships/hyperlink" Target="https://podminky.urs.cz/item/CS_URS_2025_01/622143004" TargetMode="External"/><Relationship Id="rId331" Type="http://schemas.openxmlformats.org/officeDocument/2006/relationships/hyperlink" Target="https://podminky.urs.cz/item/CS_URS_2025_01/953946123" TargetMode="External"/><Relationship Id="rId352" Type="http://schemas.openxmlformats.org/officeDocument/2006/relationships/hyperlink" Target="https://podminky.urs.cz/item/CS_URS_2025_01/776121321" TargetMode="External"/><Relationship Id="rId373" Type="http://schemas.openxmlformats.org/officeDocument/2006/relationships/hyperlink" Target="https://podminky.urs.cz/item/CS_URS_2025_01/784181109" TargetMode="External"/><Relationship Id="rId1" Type="http://schemas.openxmlformats.org/officeDocument/2006/relationships/hyperlink" Target="https://podminky.urs.cz/item/CS_URS_2025_01/121151113" TargetMode="External"/><Relationship Id="rId212" Type="http://schemas.openxmlformats.org/officeDocument/2006/relationships/hyperlink" Target="https://podminky.urs.cz/item/CS_URS_2025_01/949111812" TargetMode="External"/><Relationship Id="rId233" Type="http://schemas.openxmlformats.org/officeDocument/2006/relationships/hyperlink" Target="https://podminky.urs.cz/item/CS_URS_2025_01/971042241" TargetMode="External"/><Relationship Id="rId254" Type="http://schemas.openxmlformats.org/officeDocument/2006/relationships/hyperlink" Target="https://podminky.urs.cz/item/CS_URS_2025_01/977151223" TargetMode="External"/><Relationship Id="rId28" Type="http://schemas.openxmlformats.org/officeDocument/2006/relationships/hyperlink" Target="https://podminky.urs.cz/item/CS_URS_2025_01/113107231" TargetMode="External"/><Relationship Id="rId49" Type="http://schemas.openxmlformats.org/officeDocument/2006/relationships/hyperlink" Target="https://podminky.urs.cz/item/CS_URS_2025_01/273321411" TargetMode="External"/><Relationship Id="rId114" Type="http://schemas.openxmlformats.org/officeDocument/2006/relationships/hyperlink" Target="https://podminky.urs.cz/item/CS_URS_2025_01/162751137" TargetMode="External"/><Relationship Id="rId275" Type="http://schemas.openxmlformats.org/officeDocument/2006/relationships/hyperlink" Target="https://podminky.urs.cz/item/CS_URS_2025_01/712363115" TargetMode="External"/><Relationship Id="rId296" Type="http://schemas.openxmlformats.org/officeDocument/2006/relationships/hyperlink" Target="https://podminky.urs.cz/item/CS_URS_2025_01/713141331" TargetMode="External"/><Relationship Id="rId300" Type="http://schemas.openxmlformats.org/officeDocument/2006/relationships/hyperlink" Target="https://podminky.urs.cz/item/CS_URS_2025_01/714119002" TargetMode="External"/><Relationship Id="rId60" Type="http://schemas.openxmlformats.org/officeDocument/2006/relationships/hyperlink" Target="https://podminky.urs.cz/item/CS_URS_2025_01/151711111" TargetMode="External"/><Relationship Id="rId81" Type="http://schemas.openxmlformats.org/officeDocument/2006/relationships/hyperlink" Target="https://podminky.urs.cz/item/CS_URS_2025_01/171251201" TargetMode="External"/><Relationship Id="rId135" Type="http://schemas.openxmlformats.org/officeDocument/2006/relationships/hyperlink" Target="https://podminky.urs.cz/item/CS_URS_2025_01/413352111" TargetMode="External"/><Relationship Id="rId156" Type="http://schemas.openxmlformats.org/officeDocument/2006/relationships/hyperlink" Target="https://podminky.urs.cz/item/CS_URS_2025_01/611131305" TargetMode="External"/><Relationship Id="rId177" Type="http://schemas.openxmlformats.org/officeDocument/2006/relationships/hyperlink" Target="https://podminky.urs.cz/item/CS_URS_2025_01/622211011" TargetMode="External"/><Relationship Id="rId198" Type="http://schemas.openxmlformats.org/officeDocument/2006/relationships/hyperlink" Target="https://podminky.urs.cz/item/CS_URS_2025_01/631351102" TargetMode="External"/><Relationship Id="rId321" Type="http://schemas.openxmlformats.org/officeDocument/2006/relationships/hyperlink" Target="https://podminky.urs.cz/item/CS_URS_2025_01/763431042" TargetMode="External"/><Relationship Id="rId342" Type="http://schemas.openxmlformats.org/officeDocument/2006/relationships/hyperlink" Target="https://podminky.urs.cz/item/CS_URS_2025_01/771591117" TargetMode="External"/><Relationship Id="rId363" Type="http://schemas.openxmlformats.org/officeDocument/2006/relationships/hyperlink" Target="https://podminky.urs.cz/item/CS_URS_2025_01/781472217" TargetMode="External"/><Relationship Id="rId202" Type="http://schemas.openxmlformats.org/officeDocument/2006/relationships/hyperlink" Target="https://podminky.urs.cz/item/CS_URS_2025_01/941211811" TargetMode="External"/><Relationship Id="rId223" Type="http://schemas.openxmlformats.org/officeDocument/2006/relationships/hyperlink" Target="https://podminky.urs.cz/item/CS_URS_2025_01/985331213" TargetMode="External"/><Relationship Id="rId244" Type="http://schemas.openxmlformats.org/officeDocument/2006/relationships/hyperlink" Target="https://podminky.urs.cz/item/CS_URS_2025_01/974031155" TargetMode="External"/><Relationship Id="rId18" Type="http://schemas.openxmlformats.org/officeDocument/2006/relationships/hyperlink" Target="https://podminky.urs.cz/item/CS_URS_2025_01/162751139" TargetMode="External"/><Relationship Id="rId39" Type="http://schemas.openxmlformats.org/officeDocument/2006/relationships/hyperlink" Target="https://podminky.urs.cz/item/CS_URS_2025_01/162206112" TargetMode="External"/><Relationship Id="rId265" Type="http://schemas.openxmlformats.org/officeDocument/2006/relationships/hyperlink" Target="https://podminky.urs.cz/item/CS_URS_2025_01/711161215" TargetMode="External"/><Relationship Id="rId286" Type="http://schemas.openxmlformats.org/officeDocument/2006/relationships/hyperlink" Target="https://podminky.urs.cz/item/CS_URS_2025_01/712332135" TargetMode="External"/><Relationship Id="rId50" Type="http://schemas.openxmlformats.org/officeDocument/2006/relationships/hyperlink" Target="https://podminky.urs.cz/item/CS_URS_2025_01/273351121" TargetMode="External"/><Relationship Id="rId104" Type="http://schemas.openxmlformats.org/officeDocument/2006/relationships/hyperlink" Target="https://podminky.urs.cz/item/CS_URS_2025_01/342291131" TargetMode="External"/><Relationship Id="rId125" Type="http://schemas.openxmlformats.org/officeDocument/2006/relationships/hyperlink" Target="https://podminky.urs.cz/item/CS_URS_2025_01/348272515" TargetMode="External"/><Relationship Id="rId146" Type="http://schemas.openxmlformats.org/officeDocument/2006/relationships/hyperlink" Target="https://podminky.urs.cz/item/CS_URS_2025_01/431351122" TargetMode="External"/><Relationship Id="rId167" Type="http://schemas.openxmlformats.org/officeDocument/2006/relationships/hyperlink" Target="https://podminky.urs.cz/item/CS_URS_2025_01/612321321" TargetMode="External"/><Relationship Id="rId188" Type="http://schemas.openxmlformats.org/officeDocument/2006/relationships/hyperlink" Target="https://podminky.urs.cz/item/CS_URS_2025_01/622252002" TargetMode="External"/><Relationship Id="rId311" Type="http://schemas.openxmlformats.org/officeDocument/2006/relationships/hyperlink" Target="https://podminky.urs.cz/item/CS_URS_2025_01/763131721" TargetMode="External"/><Relationship Id="rId332" Type="http://schemas.openxmlformats.org/officeDocument/2006/relationships/hyperlink" Target="https://podminky.urs.cz/item/CS_URS_2025_01/771274123" TargetMode="External"/><Relationship Id="rId353" Type="http://schemas.openxmlformats.org/officeDocument/2006/relationships/hyperlink" Target="https://podminky.urs.cz/item/CS_URS_2025_01/776141122" TargetMode="External"/><Relationship Id="rId374" Type="http://schemas.openxmlformats.org/officeDocument/2006/relationships/hyperlink" Target="https://podminky.urs.cz/item/CS_URS_2025_01/784211103" TargetMode="External"/><Relationship Id="rId71" Type="http://schemas.openxmlformats.org/officeDocument/2006/relationships/hyperlink" Target="https://podminky.urs.cz/item/CS_URS_2025_01/225511114" TargetMode="External"/><Relationship Id="rId92" Type="http://schemas.openxmlformats.org/officeDocument/2006/relationships/hyperlink" Target="https://podminky.urs.cz/item/CS_URS_2025_01/317121218" TargetMode="External"/><Relationship Id="rId213" Type="http://schemas.openxmlformats.org/officeDocument/2006/relationships/hyperlink" Target="https://podminky.urs.cz/item/CS_URS_2025_01/949111122" TargetMode="External"/><Relationship Id="rId234" Type="http://schemas.openxmlformats.org/officeDocument/2006/relationships/hyperlink" Target="https://podminky.urs.cz/item/CS_URS_2025_01/971042341" TargetMode="External"/><Relationship Id="rId2" Type="http://schemas.openxmlformats.org/officeDocument/2006/relationships/hyperlink" Target="https://podminky.urs.cz/item/CS_URS_2025_01/122151104" TargetMode="External"/><Relationship Id="rId29" Type="http://schemas.openxmlformats.org/officeDocument/2006/relationships/hyperlink" Target="https://podminky.urs.cz/item/CS_URS_2025_01/113107221" TargetMode="External"/><Relationship Id="rId255" Type="http://schemas.openxmlformats.org/officeDocument/2006/relationships/hyperlink" Target="https://podminky.urs.cz/item/CS_URS_2025_01/977151225" TargetMode="External"/><Relationship Id="rId276" Type="http://schemas.openxmlformats.org/officeDocument/2006/relationships/hyperlink" Target="https://podminky.urs.cz/item/CS_URS_2025_01/712363119" TargetMode="External"/><Relationship Id="rId297" Type="http://schemas.openxmlformats.org/officeDocument/2006/relationships/hyperlink" Target="https://podminky.urs.cz/item/CS_URS_2025_01/713151131" TargetMode="External"/><Relationship Id="rId40" Type="http://schemas.openxmlformats.org/officeDocument/2006/relationships/hyperlink" Target="https://podminky.urs.cz/item/CS_URS_2025_01/167103101" TargetMode="External"/><Relationship Id="rId115" Type="http://schemas.openxmlformats.org/officeDocument/2006/relationships/hyperlink" Target="https://podminky.urs.cz/item/CS_URS_2025_01/162751139" TargetMode="External"/><Relationship Id="rId136" Type="http://schemas.openxmlformats.org/officeDocument/2006/relationships/hyperlink" Target="https://podminky.urs.cz/item/CS_URS_2025_01/413352112" TargetMode="External"/><Relationship Id="rId157" Type="http://schemas.openxmlformats.org/officeDocument/2006/relationships/hyperlink" Target="https://podminky.urs.cz/item/CS_URS_2025_01/611321345" TargetMode="External"/><Relationship Id="rId178" Type="http://schemas.openxmlformats.org/officeDocument/2006/relationships/hyperlink" Target="https://podminky.urs.cz/item/CS_URS_2025_01/622211061" TargetMode="External"/><Relationship Id="rId301" Type="http://schemas.openxmlformats.org/officeDocument/2006/relationships/hyperlink" Target="https://podminky.urs.cz/item/CS_URS_2025_01/713111111" TargetMode="External"/><Relationship Id="rId322" Type="http://schemas.openxmlformats.org/officeDocument/2006/relationships/hyperlink" Target="https://podminky.urs.cz/item/CS_URS_2025_01/998763323" TargetMode="External"/><Relationship Id="rId343" Type="http://schemas.openxmlformats.org/officeDocument/2006/relationships/hyperlink" Target="https://podminky.urs.cz/item/CS_URS_2025_01/771591162" TargetMode="External"/><Relationship Id="rId364" Type="http://schemas.openxmlformats.org/officeDocument/2006/relationships/hyperlink" Target="https://podminky.urs.cz/item/CS_URS_2025_01/781495111" TargetMode="External"/><Relationship Id="rId61" Type="http://schemas.openxmlformats.org/officeDocument/2006/relationships/hyperlink" Target="https://podminky.urs.cz/item/CS_URS_2025_01/151711131" TargetMode="External"/><Relationship Id="rId82" Type="http://schemas.openxmlformats.org/officeDocument/2006/relationships/hyperlink" Target="https://podminky.urs.cz/item/CS_URS_2025_01/311231146" TargetMode="External"/><Relationship Id="rId199" Type="http://schemas.openxmlformats.org/officeDocument/2006/relationships/hyperlink" Target="https://podminky.urs.cz/item/CS_URS_2025_01/631362021" TargetMode="External"/><Relationship Id="rId203" Type="http://schemas.openxmlformats.org/officeDocument/2006/relationships/hyperlink" Target="https://podminky.urs.cz/item/CS_URS_2025_01/941211112" TargetMode="External"/><Relationship Id="rId19" Type="http://schemas.openxmlformats.org/officeDocument/2006/relationships/hyperlink" Target="https://podminky.urs.cz/item/CS_URS_2025_01/171201231" TargetMode="External"/><Relationship Id="rId224" Type="http://schemas.openxmlformats.org/officeDocument/2006/relationships/hyperlink" Target="https://podminky.urs.cz/item/CS_URS_2025_01/971033131" TargetMode="External"/><Relationship Id="rId245" Type="http://schemas.openxmlformats.org/officeDocument/2006/relationships/hyperlink" Target="https://podminky.urs.cz/item/CS_URS_2025_01/974031164" TargetMode="External"/><Relationship Id="rId266" Type="http://schemas.openxmlformats.org/officeDocument/2006/relationships/hyperlink" Target="https://podminky.urs.cz/item/CS_URS_2025_01/711161384" TargetMode="External"/><Relationship Id="rId287" Type="http://schemas.openxmlformats.org/officeDocument/2006/relationships/hyperlink" Target="https://podminky.urs.cz/item/CS_URS_2025_01/998712113" TargetMode="External"/><Relationship Id="rId30" Type="http://schemas.openxmlformats.org/officeDocument/2006/relationships/hyperlink" Target="https://podminky.urs.cz/item/CS_URS_2025_01/113202111" TargetMode="External"/><Relationship Id="rId105" Type="http://schemas.openxmlformats.org/officeDocument/2006/relationships/hyperlink" Target="https://podminky.urs.cz/item/CS_URS_2025_01/346244381" TargetMode="External"/><Relationship Id="rId126" Type="http://schemas.openxmlformats.org/officeDocument/2006/relationships/hyperlink" Target="https://podminky.urs.cz/item/CS_URS_2025_01/411321616" TargetMode="External"/><Relationship Id="rId147" Type="http://schemas.openxmlformats.org/officeDocument/2006/relationships/hyperlink" Target="https://podminky.urs.cz/item/CS_URS_2025_01/434311115" TargetMode="External"/><Relationship Id="rId168" Type="http://schemas.openxmlformats.org/officeDocument/2006/relationships/hyperlink" Target="https://podminky.urs.cz/item/CS_URS_2025_01/612321131" TargetMode="External"/><Relationship Id="rId312" Type="http://schemas.openxmlformats.org/officeDocument/2006/relationships/hyperlink" Target="https://podminky.urs.cz/item/CS_URS_2025_01/763131731" TargetMode="External"/><Relationship Id="rId333" Type="http://schemas.openxmlformats.org/officeDocument/2006/relationships/hyperlink" Target="https://podminky.urs.cz/item/CS_URS_2025_01/771274232" TargetMode="External"/><Relationship Id="rId354" Type="http://schemas.openxmlformats.org/officeDocument/2006/relationships/hyperlink" Target="https://podminky.urs.cz/item/CS_URS_2025_01/776991111" TargetMode="External"/><Relationship Id="rId51" Type="http://schemas.openxmlformats.org/officeDocument/2006/relationships/hyperlink" Target="https://podminky.urs.cz/item/CS_URS_2025_01/273351122" TargetMode="External"/><Relationship Id="rId72" Type="http://schemas.openxmlformats.org/officeDocument/2006/relationships/hyperlink" Target="https://podminky.urs.cz/item/CS_URS_2025_01/226112211" TargetMode="External"/><Relationship Id="rId93" Type="http://schemas.openxmlformats.org/officeDocument/2006/relationships/hyperlink" Target="https://podminky.urs.cz/item/CS_URS_2025_01/317121221" TargetMode="External"/><Relationship Id="rId189" Type="http://schemas.openxmlformats.org/officeDocument/2006/relationships/hyperlink" Target="https://podminky.urs.cz/item/CS_URS_2025_01/629991012" TargetMode="External"/><Relationship Id="rId375" Type="http://schemas.openxmlformats.org/officeDocument/2006/relationships/hyperlink" Target="https://podminky.urs.cz/item/CS_URS_2025_01/784211107" TargetMode="External"/><Relationship Id="rId3" Type="http://schemas.openxmlformats.org/officeDocument/2006/relationships/hyperlink" Target="https://podminky.urs.cz/item/CS_URS_2025_01/122251104" TargetMode="External"/><Relationship Id="rId214" Type="http://schemas.openxmlformats.org/officeDocument/2006/relationships/hyperlink" Target="https://podminky.urs.cz/item/CS_URS_2025_01/949111222" TargetMode="External"/><Relationship Id="rId235" Type="http://schemas.openxmlformats.org/officeDocument/2006/relationships/hyperlink" Target="https://podminky.urs.cz/item/CS_URS_2025_01/971042441" TargetMode="External"/><Relationship Id="rId256" Type="http://schemas.openxmlformats.org/officeDocument/2006/relationships/hyperlink" Target="https://podminky.urs.cz/item/CS_URS_2025_01/997013154" TargetMode="External"/><Relationship Id="rId277" Type="http://schemas.openxmlformats.org/officeDocument/2006/relationships/hyperlink" Target="https://podminky.urs.cz/item/CS_URS_2025_01/712363121" TargetMode="External"/><Relationship Id="rId298" Type="http://schemas.openxmlformats.org/officeDocument/2006/relationships/hyperlink" Target="https://podminky.urs.cz/item/CS_URS_2025_01/713191132" TargetMode="External"/><Relationship Id="rId116" Type="http://schemas.openxmlformats.org/officeDocument/2006/relationships/hyperlink" Target="https://podminky.urs.cz/item/CS_URS_2025_01/171201231" TargetMode="External"/><Relationship Id="rId137" Type="http://schemas.openxmlformats.org/officeDocument/2006/relationships/hyperlink" Target="https://podminky.urs.cz/item/CS_URS_2025_01/413361821" TargetMode="External"/><Relationship Id="rId158" Type="http://schemas.openxmlformats.org/officeDocument/2006/relationships/hyperlink" Target="https://podminky.urs.cz/item/CS_URS_2025_01/617131101" TargetMode="External"/><Relationship Id="rId302" Type="http://schemas.openxmlformats.org/officeDocument/2006/relationships/hyperlink" Target="https://podminky.urs.cz/item/CS_URS_2025_01/998714113" TargetMode="External"/><Relationship Id="rId323" Type="http://schemas.openxmlformats.org/officeDocument/2006/relationships/hyperlink" Target="https://podminky.urs.cz/item/CS_URS_2025_01/764002414" TargetMode="External"/><Relationship Id="rId344" Type="http://schemas.openxmlformats.org/officeDocument/2006/relationships/hyperlink" Target="https://podminky.urs.cz/item/CS_URS_2025_01/998771113" TargetMode="External"/><Relationship Id="rId20" Type="http://schemas.openxmlformats.org/officeDocument/2006/relationships/hyperlink" Target="https://podminky.urs.cz/item/CS_URS_2025_01/171251201" TargetMode="External"/><Relationship Id="rId41" Type="http://schemas.openxmlformats.org/officeDocument/2006/relationships/hyperlink" Target="https://podminky.urs.cz/item/CS_URS_2025_01/181351103" TargetMode="External"/><Relationship Id="rId62" Type="http://schemas.openxmlformats.org/officeDocument/2006/relationships/hyperlink" Target="https://podminky.urs.cz/item/CS_URS_2025_01/151712111" TargetMode="External"/><Relationship Id="rId83" Type="http://schemas.openxmlformats.org/officeDocument/2006/relationships/hyperlink" Target="https://podminky.urs.cz/item/CS_URS_2025_01/311270131" TargetMode="External"/><Relationship Id="rId179" Type="http://schemas.openxmlformats.org/officeDocument/2006/relationships/hyperlink" Target="https://podminky.urs.cz/item/CS_URS_2025_01/622251101" TargetMode="External"/><Relationship Id="rId365" Type="http://schemas.openxmlformats.org/officeDocument/2006/relationships/hyperlink" Target="https://podminky.urs.cz/item/CS_URS_2025_01/781495115" TargetMode="External"/><Relationship Id="rId190" Type="http://schemas.openxmlformats.org/officeDocument/2006/relationships/hyperlink" Target="https://podminky.urs.cz/item/CS_URS_2025_01/952901103" TargetMode="External"/><Relationship Id="rId204" Type="http://schemas.openxmlformats.org/officeDocument/2006/relationships/hyperlink" Target="https://podminky.urs.cz/item/CS_URS_2025_01/941211212" TargetMode="External"/><Relationship Id="rId225" Type="http://schemas.openxmlformats.org/officeDocument/2006/relationships/hyperlink" Target="https://podminky.urs.cz/item/CS_URS_2025_01/971033141" TargetMode="External"/><Relationship Id="rId246" Type="http://schemas.openxmlformats.org/officeDocument/2006/relationships/hyperlink" Target="https://podminky.urs.cz/item/CS_URS_2025_01/977151113" TargetMode="External"/><Relationship Id="rId267" Type="http://schemas.openxmlformats.org/officeDocument/2006/relationships/hyperlink" Target="https://podminky.urs.cz/item/CS_URS_2025_01/711411001" TargetMode="External"/><Relationship Id="rId288" Type="http://schemas.openxmlformats.org/officeDocument/2006/relationships/hyperlink" Target="https://podminky.urs.cz/item/CS_URS_2025_01/713121111" TargetMode="External"/><Relationship Id="rId106" Type="http://schemas.openxmlformats.org/officeDocument/2006/relationships/hyperlink" Target="https://podminky.urs.cz/item/CS_URS_2025_01/132151101" TargetMode="External"/><Relationship Id="rId127" Type="http://schemas.openxmlformats.org/officeDocument/2006/relationships/hyperlink" Target="https://podminky.urs.cz/item/CS_URS_2025_01/411351011" TargetMode="External"/><Relationship Id="rId313" Type="http://schemas.openxmlformats.org/officeDocument/2006/relationships/hyperlink" Target="https://podminky.urs.cz/item/CS_URS_2025_01/763131751" TargetMode="External"/><Relationship Id="rId10" Type="http://schemas.openxmlformats.org/officeDocument/2006/relationships/hyperlink" Target="https://podminky.urs.cz/item/CS_URS_2025_01/131351204" TargetMode="External"/><Relationship Id="rId31" Type="http://schemas.openxmlformats.org/officeDocument/2006/relationships/hyperlink" Target="https://podminky.urs.cz/item/CS_URS_2025_01/961044111" TargetMode="External"/><Relationship Id="rId52" Type="http://schemas.openxmlformats.org/officeDocument/2006/relationships/hyperlink" Target="https://podminky.urs.cz/item/CS_URS_2025_01/273362021" TargetMode="External"/><Relationship Id="rId73" Type="http://schemas.openxmlformats.org/officeDocument/2006/relationships/hyperlink" Target="https://podminky.urs.cz/item/CS_URS_2025_01/226112212" TargetMode="External"/><Relationship Id="rId94" Type="http://schemas.openxmlformats.org/officeDocument/2006/relationships/hyperlink" Target="https://podminky.urs.cz/item/CS_URS_2025_01/317121223" TargetMode="External"/><Relationship Id="rId148" Type="http://schemas.openxmlformats.org/officeDocument/2006/relationships/hyperlink" Target="https://podminky.urs.cz/item/CS_URS_2025_01/434351141" TargetMode="External"/><Relationship Id="rId169" Type="http://schemas.openxmlformats.org/officeDocument/2006/relationships/hyperlink" Target="https://podminky.urs.cz/item/CS_URS_2025_01/612135101" TargetMode="External"/><Relationship Id="rId334" Type="http://schemas.openxmlformats.org/officeDocument/2006/relationships/hyperlink" Target="https://podminky.urs.cz/item/CS_URS_2025_01/771474113" TargetMode="External"/><Relationship Id="rId355" Type="http://schemas.openxmlformats.org/officeDocument/2006/relationships/hyperlink" Target="https://podminky.urs.cz/item/CS_URS_2025_01/776991121" TargetMode="External"/><Relationship Id="rId376" Type="http://schemas.openxmlformats.org/officeDocument/2006/relationships/hyperlink" Target="https://podminky.urs.cz/item/CS_URS_2025_01/784211165" TargetMode="External"/><Relationship Id="rId4" Type="http://schemas.openxmlformats.org/officeDocument/2006/relationships/hyperlink" Target="https://podminky.urs.cz/item/CS_URS_2025_01/131351100" TargetMode="External"/><Relationship Id="rId180" Type="http://schemas.openxmlformats.org/officeDocument/2006/relationships/hyperlink" Target="https://podminky.urs.cz/item/CS_URS_2025_01/622252001" TargetMode="External"/><Relationship Id="rId215" Type="http://schemas.openxmlformats.org/officeDocument/2006/relationships/hyperlink" Target="https://podminky.urs.cz/item/CS_URS_2025_01/949111822" TargetMode="External"/><Relationship Id="rId236" Type="http://schemas.openxmlformats.org/officeDocument/2006/relationships/hyperlink" Target="https://podminky.urs.cz/item/CS_URS_2025_01/973042251" TargetMode="External"/><Relationship Id="rId257" Type="http://schemas.openxmlformats.org/officeDocument/2006/relationships/hyperlink" Target="https://podminky.urs.cz/item/CS_URS_2025_01/997013511" TargetMode="External"/><Relationship Id="rId278" Type="http://schemas.openxmlformats.org/officeDocument/2006/relationships/hyperlink" Target="https://podminky.urs.cz/item/CS_URS_2025_01/712363604" TargetMode="External"/><Relationship Id="rId303" Type="http://schemas.openxmlformats.org/officeDocument/2006/relationships/hyperlink" Target="https://podminky.urs.cz/item/CS_URS_2025_01/762332541" TargetMode="External"/><Relationship Id="rId42" Type="http://schemas.openxmlformats.org/officeDocument/2006/relationships/hyperlink" Target="https://podminky.urs.cz/item/CS_URS_2025_01/182351123" TargetMode="External"/><Relationship Id="rId84" Type="http://schemas.openxmlformats.org/officeDocument/2006/relationships/hyperlink" Target="https://podminky.urs.cz/item/CS_URS_2025_01/311270331" TargetMode="External"/><Relationship Id="rId138" Type="http://schemas.openxmlformats.org/officeDocument/2006/relationships/hyperlink" Target="https://podminky.urs.cz/item/CS_URS_2025_01/417321414" TargetMode="External"/><Relationship Id="rId345" Type="http://schemas.openxmlformats.org/officeDocument/2006/relationships/hyperlink" Target="https://podminky.urs.cz/item/CS_URS_2025_01/776411212" TargetMode="External"/><Relationship Id="rId191" Type="http://schemas.openxmlformats.org/officeDocument/2006/relationships/hyperlink" Target="https://podminky.urs.cz/item/CS_URS_2025_01/767627307" TargetMode="External"/><Relationship Id="rId205" Type="http://schemas.openxmlformats.org/officeDocument/2006/relationships/hyperlink" Target="https://podminky.urs.cz/item/CS_URS_2025_01/941211812" TargetMode="External"/><Relationship Id="rId247" Type="http://schemas.openxmlformats.org/officeDocument/2006/relationships/hyperlink" Target="https://podminky.urs.cz/item/CS_URS_2025_01/977151118" TargetMode="External"/><Relationship Id="rId107" Type="http://schemas.openxmlformats.org/officeDocument/2006/relationships/hyperlink" Target="https://podminky.urs.cz/item/CS_URS_2025_01/132251101" TargetMode="External"/><Relationship Id="rId289" Type="http://schemas.openxmlformats.org/officeDocument/2006/relationships/hyperlink" Target="https://podminky.urs.cz/item/CS_URS_2025_01/713121121" TargetMode="External"/><Relationship Id="rId11" Type="http://schemas.openxmlformats.org/officeDocument/2006/relationships/hyperlink" Target="https://podminky.urs.cz/item/CS_URS_2025_01/132351102" TargetMode="External"/><Relationship Id="rId53" Type="http://schemas.openxmlformats.org/officeDocument/2006/relationships/hyperlink" Target="https://podminky.urs.cz/item/CS_URS_2025_01/274321411" TargetMode="External"/><Relationship Id="rId149" Type="http://schemas.openxmlformats.org/officeDocument/2006/relationships/hyperlink" Target="https://podminky.urs.cz/item/CS_URS_2025_01/434351142" TargetMode="External"/><Relationship Id="rId314" Type="http://schemas.openxmlformats.org/officeDocument/2006/relationships/hyperlink" Target="https://podminky.urs.cz/item/CS_URS_2025_01/763161520" TargetMode="External"/><Relationship Id="rId356" Type="http://schemas.openxmlformats.org/officeDocument/2006/relationships/hyperlink" Target="https://podminky.urs.cz/item/CS_URS_2025_01/776991141" TargetMode="External"/><Relationship Id="rId95" Type="http://schemas.openxmlformats.org/officeDocument/2006/relationships/hyperlink" Target="https://podminky.urs.cz/item/CS_URS_2025_01/317142422" TargetMode="External"/><Relationship Id="rId160" Type="http://schemas.openxmlformats.org/officeDocument/2006/relationships/hyperlink" Target="https://podminky.urs.cz/item/CS_URS_2025_01/611131321" TargetMode="External"/><Relationship Id="rId216" Type="http://schemas.openxmlformats.org/officeDocument/2006/relationships/hyperlink" Target="https://podminky.urs.cz/item/CS_URS_2025_01/949321112" TargetMode="External"/><Relationship Id="rId258" Type="http://schemas.openxmlformats.org/officeDocument/2006/relationships/hyperlink" Target="https://podminky.urs.cz/item/CS_URS_2025_01/997013509" TargetMode="External"/><Relationship Id="rId22" Type="http://schemas.openxmlformats.org/officeDocument/2006/relationships/hyperlink" Target="https://podminky.urs.cz/item/CS_URS_2025_01/174151101" TargetMode="External"/><Relationship Id="rId64" Type="http://schemas.openxmlformats.org/officeDocument/2006/relationships/hyperlink" Target="https://podminky.urs.cz/item/CS_URS_2025_01/151721112" TargetMode="External"/><Relationship Id="rId118" Type="http://schemas.openxmlformats.org/officeDocument/2006/relationships/hyperlink" Target="https://podminky.urs.cz/item/CS_URS_2025_01/174151101" TargetMode="External"/><Relationship Id="rId325" Type="http://schemas.openxmlformats.org/officeDocument/2006/relationships/hyperlink" Target="https://podminky.urs.cz/item/CS_URS_2025_01/764518622" TargetMode="External"/><Relationship Id="rId367" Type="http://schemas.openxmlformats.org/officeDocument/2006/relationships/hyperlink" Target="https://podminky.urs.cz/item/CS_URS_2025_01/777612101" TargetMode="External"/><Relationship Id="rId171" Type="http://schemas.openxmlformats.org/officeDocument/2006/relationships/hyperlink" Target="https://podminky.urs.cz/item/CS_URS_2025_01/622143003" TargetMode="External"/><Relationship Id="rId227" Type="http://schemas.openxmlformats.org/officeDocument/2006/relationships/hyperlink" Target="https://podminky.urs.cz/item/CS_URS_2025_01/971033241" TargetMode="External"/><Relationship Id="rId269" Type="http://schemas.openxmlformats.org/officeDocument/2006/relationships/hyperlink" Target="https://podminky.urs.cz/item/CS_URS_2025_01/711441559" TargetMode="External"/><Relationship Id="rId33" Type="http://schemas.openxmlformats.org/officeDocument/2006/relationships/hyperlink" Target="https://podminky.urs.cz/item/CS_URS_2025_01/962052211" TargetMode="External"/><Relationship Id="rId129" Type="http://schemas.openxmlformats.org/officeDocument/2006/relationships/hyperlink" Target="https://podminky.urs.cz/item/CS_URS_2025_01/411354313" TargetMode="External"/><Relationship Id="rId280" Type="http://schemas.openxmlformats.org/officeDocument/2006/relationships/hyperlink" Target="https://podminky.urs.cz/item/CS_URS_2025_01/712363606" TargetMode="External"/><Relationship Id="rId336" Type="http://schemas.openxmlformats.org/officeDocument/2006/relationships/hyperlink" Target="https://podminky.urs.cz/item/CS_URS_2025_01/771574513" TargetMode="External"/><Relationship Id="rId75" Type="http://schemas.openxmlformats.org/officeDocument/2006/relationships/hyperlink" Target="https://podminky.urs.cz/item/CS_URS_2025_01/278311024" TargetMode="External"/><Relationship Id="rId140" Type="http://schemas.openxmlformats.org/officeDocument/2006/relationships/hyperlink" Target="https://podminky.urs.cz/item/CS_URS_2025_01/417351115" TargetMode="External"/><Relationship Id="rId182" Type="http://schemas.openxmlformats.org/officeDocument/2006/relationships/hyperlink" Target="https://podminky.urs.cz/item/CS_URS_2025_01/622531022" TargetMode="External"/><Relationship Id="rId6" Type="http://schemas.openxmlformats.org/officeDocument/2006/relationships/hyperlink" Target="https://podminky.urs.cz/item/CS_URS_2025_01/131251104" TargetMode="External"/><Relationship Id="rId238" Type="http://schemas.openxmlformats.org/officeDocument/2006/relationships/hyperlink" Target="https://podminky.urs.cz/item/CS_URS_2025_01/974031122" TargetMode="External"/><Relationship Id="rId291" Type="http://schemas.openxmlformats.org/officeDocument/2006/relationships/hyperlink" Target="https://podminky.urs.cz/item/CS_URS_2025_01/713131141" TargetMode="External"/><Relationship Id="rId305" Type="http://schemas.openxmlformats.org/officeDocument/2006/relationships/hyperlink" Target="https://podminky.urs.cz/item/CS_URS_2025_01/762341210" TargetMode="External"/><Relationship Id="rId347" Type="http://schemas.openxmlformats.org/officeDocument/2006/relationships/hyperlink" Target="https://podminky.urs.cz/item/CS_URS_2025_01/776411214" TargetMode="External"/><Relationship Id="rId44" Type="http://schemas.openxmlformats.org/officeDocument/2006/relationships/hyperlink" Target="https://podminky.urs.cz/item/CS_URS_2025_01/181411133" TargetMode="External"/><Relationship Id="rId86" Type="http://schemas.openxmlformats.org/officeDocument/2006/relationships/hyperlink" Target="https://podminky.urs.cz/item/CS_URS_2025_01/311279120" TargetMode="External"/><Relationship Id="rId151" Type="http://schemas.openxmlformats.org/officeDocument/2006/relationships/hyperlink" Target="https://podminky.urs.cz/item/CS_URS_2025_01/564750111" TargetMode="External"/><Relationship Id="rId193" Type="http://schemas.openxmlformats.org/officeDocument/2006/relationships/hyperlink" Target="https://podminky.urs.cz/item/CS_URS_2025_01/631311123" TargetMode="External"/><Relationship Id="rId207" Type="http://schemas.openxmlformats.org/officeDocument/2006/relationships/hyperlink" Target="https://podminky.urs.cz/item/CS_URS_2025_01/944511211" TargetMode="External"/><Relationship Id="rId249" Type="http://schemas.openxmlformats.org/officeDocument/2006/relationships/hyperlink" Target="https://podminky.urs.cz/item/CS_URS_2025_01/977151124" TargetMode="External"/><Relationship Id="rId13" Type="http://schemas.openxmlformats.org/officeDocument/2006/relationships/hyperlink" Target="https://podminky.urs.cz/item/CS_URS_2025_01/132251253" TargetMode="External"/><Relationship Id="rId109" Type="http://schemas.openxmlformats.org/officeDocument/2006/relationships/hyperlink" Target="https://podminky.urs.cz/item/CS_URS_2025_01/132151251" TargetMode="External"/><Relationship Id="rId260" Type="http://schemas.openxmlformats.org/officeDocument/2006/relationships/hyperlink" Target="https://podminky.urs.cz/item/CS_URS_2025_01/997221861" TargetMode="External"/><Relationship Id="rId316" Type="http://schemas.openxmlformats.org/officeDocument/2006/relationships/hyperlink" Target="https://podminky.urs.cz/item/CS_URS_2025_01/763412114" TargetMode="External"/><Relationship Id="rId55" Type="http://schemas.openxmlformats.org/officeDocument/2006/relationships/hyperlink" Target="https://podminky.urs.cz/item/CS_URS_2025_01/274351122" TargetMode="External"/><Relationship Id="rId97" Type="http://schemas.openxmlformats.org/officeDocument/2006/relationships/hyperlink" Target="https://podminky.urs.cz/item/CS_URS_2025_01/342272225" TargetMode="External"/><Relationship Id="rId120" Type="http://schemas.openxmlformats.org/officeDocument/2006/relationships/hyperlink" Target="https://podminky.urs.cz/item/CS_URS_2025_01/274321411" TargetMode="External"/><Relationship Id="rId358" Type="http://schemas.openxmlformats.org/officeDocument/2006/relationships/hyperlink" Target="https://podminky.urs.cz/item/CS_URS_2025_01/781131112" TargetMode="External"/><Relationship Id="rId162" Type="http://schemas.openxmlformats.org/officeDocument/2006/relationships/hyperlink" Target="https://podminky.urs.cz/item/CS_URS_2025_01/611321341" TargetMode="External"/><Relationship Id="rId218" Type="http://schemas.openxmlformats.org/officeDocument/2006/relationships/hyperlink" Target="https://podminky.urs.cz/item/CS_URS_2025_01/949321812" TargetMode="External"/><Relationship Id="rId271" Type="http://schemas.openxmlformats.org/officeDocument/2006/relationships/hyperlink" Target="https://podminky.urs.cz/item/CS_URS_2025_01/711747288" TargetMode="External"/><Relationship Id="rId24" Type="http://schemas.openxmlformats.org/officeDocument/2006/relationships/hyperlink" Target="https://podminky.urs.cz/item/CS_URS_2025_01/181951114" TargetMode="External"/><Relationship Id="rId66" Type="http://schemas.openxmlformats.org/officeDocument/2006/relationships/hyperlink" Target="https://podminky.urs.cz/item/CS_URS_2025_01/153821113" TargetMode="External"/><Relationship Id="rId131" Type="http://schemas.openxmlformats.org/officeDocument/2006/relationships/hyperlink" Target="https://podminky.urs.cz/item/CS_URS_2025_01/411361821" TargetMode="External"/><Relationship Id="rId327" Type="http://schemas.openxmlformats.org/officeDocument/2006/relationships/hyperlink" Target="https://podminky.urs.cz/item/CS_URS_2025_01/766694116" TargetMode="External"/><Relationship Id="rId369" Type="http://schemas.openxmlformats.org/officeDocument/2006/relationships/hyperlink" Target="https://podminky.urs.cz/item/CS_URS_2025_01/783213021" TargetMode="External"/><Relationship Id="rId173" Type="http://schemas.openxmlformats.org/officeDocument/2006/relationships/hyperlink" Target="https://podminky.urs.cz/item/CS_URS_2025_01/767627306" TargetMode="External"/><Relationship Id="rId229" Type="http://schemas.openxmlformats.org/officeDocument/2006/relationships/hyperlink" Target="https://podminky.urs.cz/item/CS_URS_2025_01/971033341" TargetMode="External"/><Relationship Id="rId240" Type="http://schemas.openxmlformats.org/officeDocument/2006/relationships/hyperlink" Target="https://podminky.urs.cz/item/CS_URS_2025_01/974031134" TargetMode="External"/><Relationship Id="rId35" Type="http://schemas.openxmlformats.org/officeDocument/2006/relationships/hyperlink" Target="https://podminky.urs.cz/item/CS_URS_2025_01/877241118" TargetMode="External"/><Relationship Id="rId77" Type="http://schemas.openxmlformats.org/officeDocument/2006/relationships/hyperlink" Target="https://podminky.urs.cz/item/CS_URS_2025_01/162751119" TargetMode="External"/><Relationship Id="rId100" Type="http://schemas.openxmlformats.org/officeDocument/2006/relationships/hyperlink" Target="https://podminky.urs.cz/item/CS_URS_2025_01/346272256" TargetMode="External"/><Relationship Id="rId282" Type="http://schemas.openxmlformats.org/officeDocument/2006/relationships/hyperlink" Target="https://podminky.urs.cz/item/CS_URS_2025_01/712771401" TargetMode="External"/><Relationship Id="rId338" Type="http://schemas.openxmlformats.org/officeDocument/2006/relationships/hyperlink" Target="https://podminky.urs.cz/item/CS_URS_2025_01/771111011" TargetMode="External"/><Relationship Id="rId8" Type="http://schemas.openxmlformats.org/officeDocument/2006/relationships/hyperlink" Target="https://podminky.urs.cz/item/CS_URS_2025_01/131151204" TargetMode="External"/><Relationship Id="rId142" Type="http://schemas.openxmlformats.org/officeDocument/2006/relationships/hyperlink" Target="https://podminky.urs.cz/item/CS_URS_2025_01/417361821" TargetMode="External"/><Relationship Id="rId184" Type="http://schemas.openxmlformats.org/officeDocument/2006/relationships/hyperlink" Target="https://podminky.urs.cz/item/CS_URS_2025_01/622151021" TargetMode="External"/><Relationship Id="rId251" Type="http://schemas.openxmlformats.org/officeDocument/2006/relationships/hyperlink" Target="https://podminky.urs.cz/item/CS_URS_2025_01/977151212" TargetMode="External"/><Relationship Id="rId46" Type="http://schemas.openxmlformats.org/officeDocument/2006/relationships/hyperlink" Target="https://podminky.urs.cz/item/CS_URS_2025_01/183403161" TargetMode="External"/><Relationship Id="rId293" Type="http://schemas.openxmlformats.org/officeDocument/2006/relationships/hyperlink" Target="https://podminky.urs.cz/item/CS_URS_2025_01/713141152" TargetMode="External"/><Relationship Id="rId307" Type="http://schemas.openxmlformats.org/officeDocument/2006/relationships/hyperlink" Target="https://podminky.urs.cz/item/CS_URS_2025_01/762361312" TargetMode="External"/><Relationship Id="rId349" Type="http://schemas.openxmlformats.org/officeDocument/2006/relationships/hyperlink" Target="https://podminky.urs.cz/item/CS_URS_2025_01/776421111" TargetMode="External"/><Relationship Id="rId88" Type="http://schemas.openxmlformats.org/officeDocument/2006/relationships/hyperlink" Target="https://podminky.urs.cz/item/CS_URS_2025_01/311351121" TargetMode="External"/><Relationship Id="rId111" Type="http://schemas.openxmlformats.org/officeDocument/2006/relationships/hyperlink" Target="https://podminky.urs.cz/item/CS_URS_2025_01/132351251" TargetMode="External"/><Relationship Id="rId153" Type="http://schemas.openxmlformats.org/officeDocument/2006/relationships/hyperlink" Target="https://podminky.urs.cz/item/CS_URS_2025_01/596211113" TargetMode="External"/><Relationship Id="rId195" Type="http://schemas.openxmlformats.org/officeDocument/2006/relationships/hyperlink" Target="https://podminky.urs.cz/item/CS_URS_2025_01/631319012" TargetMode="External"/><Relationship Id="rId209" Type="http://schemas.openxmlformats.org/officeDocument/2006/relationships/hyperlink" Target="https://podminky.urs.cz/item/CS_URS_2025_01/949101111" TargetMode="External"/><Relationship Id="rId360" Type="http://schemas.openxmlformats.org/officeDocument/2006/relationships/hyperlink" Target="https://podminky.urs.cz/item/CS_URS_2025_01/781131242" TargetMode="External"/><Relationship Id="rId220" Type="http://schemas.openxmlformats.org/officeDocument/2006/relationships/hyperlink" Target="https://podminky.urs.cz/item/CS_URS_2025_01/941111322" TargetMode="External"/><Relationship Id="rId15" Type="http://schemas.openxmlformats.org/officeDocument/2006/relationships/hyperlink" Target="https://podminky.urs.cz/item/CS_URS_2025_01/162751117" TargetMode="External"/><Relationship Id="rId57" Type="http://schemas.openxmlformats.org/officeDocument/2006/relationships/hyperlink" Target="https://podminky.urs.cz/item/CS_URS_2025_01/279322512" TargetMode="External"/><Relationship Id="rId262" Type="http://schemas.openxmlformats.org/officeDocument/2006/relationships/hyperlink" Target="https://podminky.urs.cz/item/CS_URS_2025_01/997221875" TargetMode="External"/><Relationship Id="rId318" Type="http://schemas.openxmlformats.org/officeDocument/2006/relationships/hyperlink" Target="https://podminky.urs.cz/item/CS_URS_2025_01/763412214" TargetMode="External"/><Relationship Id="rId99" Type="http://schemas.openxmlformats.org/officeDocument/2006/relationships/hyperlink" Target="https://podminky.urs.cz/item/CS_URS_2025_01/346272236" TargetMode="External"/><Relationship Id="rId122" Type="http://schemas.openxmlformats.org/officeDocument/2006/relationships/hyperlink" Target="https://podminky.urs.cz/item/CS_URS_2025_01/274351122" TargetMode="External"/><Relationship Id="rId164" Type="http://schemas.openxmlformats.org/officeDocument/2006/relationships/hyperlink" Target="https://podminky.urs.cz/item/CS_URS_2025_01/611181011" TargetMode="External"/><Relationship Id="rId371" Type="http://schemas.openxmlformats.org/officeDocument/2006/relationships/hyperlink" Target="https://podminky.urs.cz/item/CS_URS_2025_01/783327101" TargetMode="Externa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podminky.urs.cz/item/CS_URS_2025_02/899641121" TargetMode="External"/><Relationship Id="rId21" Type="http://schemas.openxmlformats.org/officeDocument/2006/relationships/hyperlink" Target="https://podminky.urs.cz/item/CS_URS_2025_02/894812251" TargetMode="External"/><Relationship Id="rId42" Type="http://schemas.openxmlformats.org/officeDocument/2006/relationships/hyperlink" Target="https://podminky.urs.cz/item/CS_URS_2025_02/721174043" TargetMode="External"/><Relationship Id="rId47" Type="http://schemas.openxmlformats.org/officeDocument/2006/relationships/hyperlink" Target="https://podminky.urs.cz/item/CS_URS_2025_02/721194109" TargetMode="External"/><Relationship Id="rId63" Type="http://schemas.openxmlformats.org/officeDocument/2006/relationships/hyperlink" Target="https://podminky.urs.cz/item/CS_URS_2025_02/722232043" TargetMode="External"/><Relationship Id="rId68" Type="http://schemas.openxmlformats.org/officeDocument/2006/relationships/hyperlink" Target="https://podminky.urs.cz/item/CS_URS_2025_02/722232062" TargetMode="External"/><Relationship Id="rId84" Type="http://schemas.openxmlformats.org/officeDocument/2006/relationships/hyperlink" Target="https://podminky.urs.cz/item/CS_URS_2025_02/725211651" TargetMode="External"/><Relationship Id="rId89" Type="http://schemas.openxmlformats.org/officeDocument/2006/relationships/hyperlink" Target="https://podminky.urs.cz/item/CS_URS_2025_02/725331111" TargetMode="External"/><Relationship Id="rId16" Type="http://schemas.openxmlformats.org/officeDocument/2006/relationships/hyperlink" Target="https://podminky.urs.cz/item/CS_URS_2025_02/894812202" TargetMode="External"/><Relationship Id="rId11" Type="http://schemas.openxmlformats.org/officeDocument/2006/relationships/hyperlink" Target="https://podminky.urs.cz/item/CS_URS_2025_02/871171211" TargetMode="External"/><Relationship Id="rId32" Type="http://schemas.openxmlformats.org/officeDocument/2006/relationships/hyperlink" Target="https://podminky.urs.cz/item/CS_URS_2025_02/998713112" TargetMode="External"/><Relationship Id="rId37" Type="http://schemas.openxmlformats.org/officeDocument/2006/relationships/hyperlink" Target="https://podminky.urs.cz/item/CS_URS_2025_02/721173403" TargetMode="External"/><Relationship Id="rId53" Type="http://schemas.openxmlformats.org/officeDocument/2006/relationships/hyperlink" Target="https://podminky.urs.cz/item/CS_URS_2025_02/998721112" TargetMode="External"/><Relationship Id="rId58" Type="http://schemas.openxmlformats.org/officeDocument/2006/relationships/hyperlink" Target="https://podminky.urs.cz/item/CS_URS_2025_02/722224115" TargetMode="External"/><Relationship Id="rId74" Type="http://schemas.openxmlformats.org/officeDocument/2006/relationships/hyperlink" Target="https://podminky.urs.cz/item/CS_URS_2025_02/734424101" TargetMode="External"/><Relationship Id="rId79" Type="http://schemas.openxmlformats.org/officeDocument/2006/relationships/hyperlink" Target="https://podminky.urs.cz/item/CS_URS_2025_02/998724112" TargetMode="External"/><Relationship Id="rId102" Type="http://schemas.openxmlformats.org/officeDocument/2006/relationships/hyperlink" Target="https://podminky.urs.cz/item/CS_URS_2025_02/HZS2491" TargetMode="External"/><Relationship Id="rId5" Type="http://schemas.openxmlformats.org/officeDocument/2006/relationships/hyperlink" Target="https://podminky.urs.cz/item/CS_URS_2025_02/171251201" TargetMode="External"/><Relationship Id="rId90" Type="http://schemas.openxmlformats.org/officeDocument/2006/relationships/hyperlink" Target="https://podminky.urs.cz/item/CS_URS_2025_02/725821325" TargetMode="External"/><Relationship Id="rId95" Type="http://schemas.openxmlformats.org/officeDocument/2006/relationships/hyperlink" Target="https://podminky.urs.cz/item/CS_URS_2025_02/725862103" TargetMode="External"/><Relationship Id="rId22" Type="http://schemas.openxmlformats.org/officeDocument/2006/relationships/hyperlink" Target="https://podminky.urs.cz/item/CS_URS_2025_02/897171111" TargetMode="External"/><Relationship Id="rId27" Type="http://schemas.openxmlformats.org/officeDocument/2006/relationships/hyperlink" Target="https://podminky.urs.cz/item/CS_URS_2025_02/899721111" TargetMode="External"/><Relationship Id="rId43" Type="http://schemas.openxmlformats.org/officeDocument/2006/relationships/hyperlink" Target="https://podminky.urs.cz/item/CS_URS_2025_02/721174045" TargetMode="External"/><Relationship Id="rId48" Type="http://schemas.openxmlformats.org/officeDocument/2006/relationships/hyperlink" Target="https://podminky.urs.cz/item/CS_URS_2025_02/721211611" TargetMode="External"/><Relationship Id="rId64" Type="http://schemas.openxmlformats.org/officeDocument/2006/relationships/hyperlink" Target="https://podminky.urs.cz/item/CS_URS_2025_02/722232044" TargetMode="External"/><Relationship Id="rId69" Type="http://schemas.openxmlformats.org/officeDocument/2006/relationships/hyperlink" Target="https://podminky.urs.cz/item/CS_URS_2025_02/722232063" TargetMode="External"/><Relationship Id="rId80" Type="http://schemas.openxmlformats.org/officeDocument/2006/relationships/hyperlink" Target="https://podminky.urs.cz/item/CS_URS_2025_02/725112022" TargetMode="External"/><Relationship Id="rId85" Type="http://schemas.openxmlformats.org/officeDocument/2006/relationships/hyperlink" Target="https://podminky.urs.cz/item/CS_URS_2025_02/725211681" TargetMode="External"/><Relationship Id="rId12" Type="http://schemas.openxmlformats.org/officeDocument/2006/relationships/hyperlink" Target="https://podminky.urs.cz/item/CS_URS_2025_02/871214201" TargetMode="External"/><Relationship Id="rId17" Type="http://schemas.openxmlformats.org/officeDocument/2006/relationships/hyperlink" Target="https://podminky.urs.cz/item/CS_URS_2025_02/894812231" TargetMode="External"/><Relationship Id="rId25" Type="http://schemas.openxmlformats.org/officeDocument/2006/relationships/hyperlink" Target="https://podminky.urs.cz/item/CS_URS_2025_02/899640122" TargetMode="External"/><Relationship Id="rId33" Type="http://schemas.openxmlformats.org/officeDocument/2006/relationships/hyperlink" Target="https://podminky.urs.cz/item/CS_URS_2025_02/721173315" TargetMode="External"/><Relationship Id="rId38" Type="http://schemas.openxmlformats.org/officeDocument/2006/relationships/hyperlink" Target="https://podminky.urs.cz/item/CS_URS_2025_02/721173404" TargetMode="External"/><Relationship Id="rId46" Type="http://schemas.openxmlformats.org/officeDocument/2006/relationships/hyperlink" Target="https://podminky.urs.cz/item/CS_URS_2025_02/721194105" TargetMode="External"/><Relationship Id="rId59" Type="http://schemas.openxmlformats.org/officeDocument/2006/relationships/hyperlink" Target="https://podminky.urs.cz/item/CS_URS_2025_02/722231073" TargetMode="External"/><Relationship Id="rId67" Type="http://schemas.openxmlformats.org/officeDocument/2006/relationships/hyperlink" Target="https://podminky.urs.cz/item/CS_URS_2025_02/722232061" TargetMode="External"/><Relationship Id="rId103" Type="http://schemas.openxmlformats.org/officeDocument/2006/relationships/drawing" Target="../drawings/drawing3.xml"/><Relationship Id="rId20" Type="http://schemas.openxmlformats.org/officeDocument/2006/relationships/hyperlink" Target="https://podminky.urs.cz/item/CS_URS_2025_02/894812249" TargetMode="External"/><Relationship Id="rId41" Type="http://schemas.openxmlformats.org/officeDocument/2006/relationships/hyperlink" Target="https://podminky.urs.cz/item/CS_URS_2025_02/721174025" TargetMode="External"/><Relationship Id="rId54" Type="http://schemas.openxmlformats.org/officeDocument/2006/relationships/hyperlink" Target="https://podminky.urs.cz/item/CS_URS_2025_02/722174002" TargetMode="External"/><Relationship Id="rId62" Type="http://schemas.openxmlformats.org/officeDocument/2006/relationships/hyperlink" Target="https://podminky.urs.cz/item/CS_URS_2025_02/722231142" TargetMode="External"/><Relationship Id="rId70" Type="http://schemas.openxmlformats.org/officeDocument/2006/relationships/hyperlink" Target="https://podminky.urs.cz/item/CS_URS_2025_02/722262213" TargetMode="External"/><Relationship Id="rId75" Type="http://schemas.openxmlformats.org/officeDocument/2006/relationships/hyperlink" Target="https://podminky.urs.cz/item/CS_URS_2025_02/722290234" TargetMode="External"/><Relationship Id="rId83" Type="http://schemas.openxmlformats.org/officeDocument/2006/relationships/hyperlink" Target="https://podminky.urs.cz/item/CS_URS_2025_02/725211603" TargetMode="External"/><Relationship Id="rId88" Type="http://schemas.openxmlformats.org/officeDocument/2006/relationships/hyperlink" Target="https://podminky.urs.cz/item/CS_URS_2025_02/725244523" TargetMode="External"/><Relationship Id="rId91" Type="http://schemas.openxmlformats.org/officeDocument/2006/relationships/hyperlink" Target="https://podminky.urs.cz/item/CS_URS_2025_02/725822613" TargetMode="External"/><Relationship Id="rId96" Type="http://schemas.openxmlformats.org/officeDocument/2006/relationships/hyperlink" Target="https://podminky.urs.cz/item/CS_URS_2025_02/725865312" TargetMode="External"/><Relationship Id="rId1" Type="http://schemas.openxmlformats.org/officeDocument/2006/relationships/hyperlink" Target="https://podminky.urs.cz/item/CS_URS_2025_02/162351103" TargetMode="External"/><Relationship Id="rId6" Type="http://schemas.openxmlformats.org/officeDocument/2006/relationships/hyperlink" Target="https://podminky.urs.cz/item/CS_URS_2025_02/174151101" TargetMode="External"/><Relationship Id="rId15" Type="http://schemas.openxmlformats.org/officeDocument/2006/relationships/hyperlink" Target="https://podminky.urs.cz/item/CS_URS_2025_02/894414211" TargetMode="External"/><Relationship Id="rId23" Type="http://schemas.openxmlformats.org/officeDocument/2006/relationships/hyperlink" Target="https://podminky.urs.cz/item/CS_URS_2025_02/899102112" TargetMode="External"/><Relationship Id="rId28" Type="http://schemas.openxmlformats.org/officeDocument/2006/relationships/hyperlink" Target="https://podminky.urs.cz/item/CS_URS_2025_02/899722113" TargetMode="External"/><Relationship Id="rId36" Type="http://schemas.openxmlformats.org/officeDocument/2006/relationships/hyperlink" Target="https://podminky.urs.cz/item/CS_URS_2025_02/721173401" TargetMode="External"/><Relationship Id="rId49" Type="http://schemas.openxmlformats.org/officeDocument/2006/relationships/hyperlink" Target="https://podminky.urs.cz/item/CS_URS_2025_02/721242115" TargetMode="External"/><Relationship Id="rId57" Type="http://schemas.openxmlformats.org/officeDocument/2006/relationships/hyperlink" Target="https://podminky.urs.cz/item/CS_URS_2025_02/722190401" TargetMode="External"/><Relationship Id="rId10" Type="http://schemas.openxmlformats.org/officeDocument/2006/relationships/hyperlink" Target="https://podminky.urs.cz/item/CS_URS_2025_02/871161211" TargetMode="External"/><Relationship Id="rId31" Type="http://schemas.openxmlformats.org/officeDocument/2006/relationships/hyperlink" Target="https://podminky.urs.cz/item/CS_URS_2025_02/713463131" TargetMode="External"/><Relationship Id="rId44" Type="http://schemas.openxmlformats.org/officeDocument/2006/relationships/hyperlink" Target="https://podminky.urs.cz/item/CS_URS_2025_02/721174055" TargetMode="External"/><Relationship Id="rId52" Type="http://schemas.openxmlformats.org/officeDocument/2006/relationships/hyperlink" Target="https://podminky.urs.cz/item/CS_URS_2025_02/721290112" TargetMode="External"/><Relationship Id="rId60" Type="http://schemas.openxmlformats.org/officeDocument/2006/relationships/hyperlink" Target="https://podminky.urs.cz/item/CS_URS_2025_02/722231074" TargetMode="External"/><Relationship Id="rId65" Type="http://schemas.openxmlformats.org/officeDocument/2006/relationships/hyperlink" Target="https://podminky.urs.cz/item/CS_URS_2025_02/722232045" TargetMode="External"/><Relationship Id="rId73" Type="http://schemas.openxmlformats.org/officeDocument/2006/relationships/hyperlink" Target="https://podminky.urs.cz/item/CS_URS_2025_02/734421112" TargetMode="External"/><Relationship Id="rId78" Type="http://schemas.openxmlformats.org/officeDocument/2006/relationships/hyperlink" Target="https://podminky.urs.cz/item/CS_URS_2025_02/724233013" TargetMode="External"/><Relationship Id="rId81" Type="http://schemas.openxmlformats.org/officeDocument/2006/relationships/hyperlink" Target="https://podminky.urs.cz/item/CS_URS_2025_02/725112023" TargetMode="External"/><Relationship Id="rId86" Type="http://schemas.openxmlformats.org/officeDocument/2006/relationships/hyperlink" Target="https://podminky.urs.cz/item/CS_URS_2025_02/725231203" TargetMode="External"/><Relationship Id="rId94" Type="http://schemas.openxmlformats.org/officeDocument/2006/relationships/hyperlink" Target="https://podminky.urs.cz/item/CS_URS_2025_02/725861102" TargetMode="External"/><Relationship Id="rId99" Type="http://schemas.openxmlformats.org/officeDocument/2006/relationships/hyperlink" Target="https://podminky.urs.cz/item/CS_URS_2025_02/726111031" TargetMode="External"/><Relationship Id="rId101" Type="http://schemas.openxmlformats.org/officeDocument/2006/relationships/hyperlink" Target="https://podminky.urs.cz/item/CS_URS_2025_02/998726122" TargetMode="External"/><Relationship Id="rId4" Type="http://schemas.openxmlformats.org/officeDocument/2006/relationships/hyperlink" Target="https://podminky.urs.cz/item/CS_URS_2025_02/171201231" TargetMode="External"/><Relationship Id="rId9" Type="http://schemas.openxmlformats.org/officeDocument/2006/relationships/hyperlink" Target="https://podminky.urs.cz/item/CS_URS_2025_02/451573111" TargetMode="External"/><Relationship Id="rId13" Type="http://schemas.openxmlformats.org/officeDocument/2006/relationships/hyperlink" Target="https://podminky.urs.cz/item/CS_URS_2025_02/894411311" TargetMode="External"/><Relationship Id="rId18" Type="http://schemas.openxmlformats.org/officeDocument/2006/relationships/hyperlink" Target="https://podminky.urs.cz/item/CS_URS_2025_02/894812232" TargetMode="External"/><Relationship Id="rId39" Type="http://schemas.openxmlformats.org/officeDocument/2006/relationships/hyperlink" Target="https://podminky.urs.cz/item/CS_URS_2025_02/721174006" TargetMode="External"/><Relationship Id="rId34" Type="http://schemas.openxmlformats.org/officeDocument/2006/relationships/hyperlink" Target="https://podminky.urs.cz/item/CS_URS_2025_02/721173316" TargetMode="External"/><Relationship Id="rId50" Type="http://schemas.openxmlformats.org/officeDocument/2006/relationships/hyperlink" Target="https://podminky.urs.cz/item/CS_URS_2025_02/721273153" TargetMode="External"/><Relationship Id="rId55" Type="http://schemas.openxmlformats.org/officeDocument/2006/relationships/hyperlink" Target="https://podminky.urs.cz/item/CS_URS_2025_02/722174003" TargetMode="External"/><Relationship Id="rId76" Type="http://schemas.openxmlformats.org/officeDocument/2006/relationships/hyperlink" Target="https://podminky.urs.cz/item/CS_URS_2025_02/722290246" TargetMode="External"/><Relationship Id="rId97" Type="http://schemas.openxmlformats.org/officeDocument/2006/relationships/hyperlink" Target="https://podminky.urs.cz/item/CS_URS_2025_02/725980122" TargetMode="External"/><Relationship Id="rId7" Type="http://schemas.openxmlformats.org/officeDocument/2006/relationships/hyperlink" Target="https://podminky.urs.cz/item/CS_URS_2025_02/175151101" TargetMode="External"/><Relationship Id="rId71" Type="http://schemas.openxmlformats.org/officeDocument/2006/relationships/hyperlink" Target="https://podminky.urs.cz/item/CS_URS_2025_02/734220101" TargetMode="External"/><Relationship Id="rId92" Type="http://schemas.openxmlformats.org/officeDocument/2006/relationships/hyperlink" Target="https://podminky.urs.cz/item/CS_URS_2025_02/725823112" TargetMode="External"/><Relationship Id="rId2" Type="http://schemas.openxmlformats.org/officeDocument/2006/relationships/hyperlink" Target="https://podminky.urs.cz/item/CS_URS_2025_02/162751117" TargetMode="External"/><Relationship Id="rId29" Type="http://schemas.openxmlformats.org/officeDocument/2006/relationships/hyperlink" Target="https://podminky.urs.cz/item/CS_URS_2025_02/998276101" TargetMode="External"/><Relationship Id="rId24" Type="http://schemas.openxmlformats.org/officeDocument/2006/relationships/hyperlink" Target="https://podminky.urs.cz/item/CS_URS_2025_02/899103112" TargetMode="External"/><Relationship Id="rId40" Type="http://schemas.openxmlformats.org/officeDocument/2006/relationships/hyperlink" Target="https://podminky.urs.cz/item/CS_URS_2025_02/721174024" TargetMode="External"/><Relationship Id="rId45" Type="http://schemas.openxmlformats.org/officeDocument/2006/relationships/hyperlink" Target="https://podminky.urs.cz/item/CS_URS_2025_02/722174004" TargetMode="External"/><Relationship Id="rId66" Type="http://schemas.openxmlformats.org/officeDocument/2006/relationships/hyperlink" Target="https://podminky.urs.cz/item/CS_URS_2025_02/722232046" TargetMode="External"/><Relationship Id="rId87" Type="http://schemas.openxmlformats.org/officeDocument/2006/relationships/hyperlink" Target="https://podminky.urs.cz/item/CS_URS_2025_02/725241112" TargetMode="External"/><Relationship Id="rId61" Type="http://schemas.openxmlformats.org/officeDocument/2006/relationships/hyperlink" Target="https://podminky.urs.cz/item/CS_URS_2025_02/722231075" TargetMode="External"/><Relationship Id="rId82" Type="http://schemas.openxmlformats.org/officeDocument/2006/relationships/hyperlink" Target="https://podminky.urs.cz/item/CS_URS_2025_02/725121525" TargetMode="External"/><Relationship Id="rId19" Type="http://schemas.openxmlformats.org/officeDocument/2006/relationships/hyperlink" Target="https://podminky.urs.cz/item/CS_URS_2025_02/894812241" TargetMode="External"/><Relationship Id="rId14" Type="http://schemas.openxmlformats.org/officeDocument/2006/relationships/hyperlink" Target="https://podminky.urs.cz/item/CS_URS_2025_02/894414111" TargetMode="External"/><Relationship Id="rId30" Type="http://schemas.openxmlformats.org/officeDocument/2006/relationships/hyperlink" Target="https://podminky.urs.cz/item/CS_URS_2025_02/998276124" TargetMode="External"/><Relationship Id="rId35" Type="http://schemas.openxmlformats.org/officeDocument/2006/relationships/hyperlink" Target="https://podminky.urs.cz/item/CS_URS_2025_02/721173317" TargetMode="External"/><Relationship Id="rId56" Type="http://schemas.openxmlformats.org/officeDocument/2006/relationships/hyperlink" Target="https://podminky.urs.cz/item/CS_URS_2025_02/722174004" TargetMode="External"/><Relationship Id="rId77" Type="http://schemas.openxmlformats.org/officeDocument/2006/relationships/hyperlink" Target="https://podminky.urs.cz/item/CS_URS_2025_02/998722112" TargetMode="External"/><Relationship Id="rId100" Type="http://schemas.openxmlformats.org/officeDocument/2006/relationships/hyperlink" Target="https://podminky.urs.cz/item/CS_URS_2025_02/726131011" TargetMode="External"/><Relationship Id="rId8" Type="http://schemas.openxmlformats.org/officeDocument/2006/relationships/hyperlink" Target="https://podminky.urs.cz/item/CS_URS_2025_02/212755214" TargetMode="External"/><Relationship Id="rId51" Type="http://schemas.openxmlformats.org/officeDocument/2006/relationships/hyperlink" Target="https://podminky.urs.cz/item/CS_URS_2025_02/721290111" TargetMode="External"/><Relationship Id="rId72" Type="http://schemas.openxmlformats.org/officeDocument/2006/relationships/hyperlink" Target="https://podminky.urs.cz/item/CS_URS_2025_02/734411127" TargetMode="External"/><Relationship Id="rId93" Type="http://schemas.openxmlformats.org/officeDocument/2006/relationships/hyperlink" Target="https://podminky.urs.cz/item/CS_URS_2025_02/725841333" TargetMode="External"/><Relationship Id="rId98" Type="http://schemas.openxmlformats.org/officeDocument/2006/relationships/hyperlink" Target="https://podminky.urs.cz/item/CS_URS_2025_02/998725112" TargetMode="External"/><Relationship Id="rId3" Type="http://schemas.openxmlformats.org/officeDocument/2006/relationships/hyperlink" Target="https://podminky.urs.cz/item/CS_URS_2025_02/167151111" TargetMode="Externa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5_01/751322012" TargetMode="External"/><Relationship Id="rId18" Type="http://schemas.openxmlformats.org/officeDocument/2006/relationships/hyperlink" Target="https://podminky.urs.cz/item/CS_URS_2025_01/751514662" TargetMode="External"/><Relationship Id="rId26" Type="http://schemas.openxmlformats.org/officeDocument/2006/relationships/hyperlink" Target="https://podminky.urs.cz/item/CS_URS_2025_01/751581357" TargetMode="External"/><Relationship Id="rId3" Type="http://schemas.openxmlformats.org/officeDocument/2006/relationships/hyperlink" Target="https://podminky.urs.cz/item/CS_URS_2025_01/751510014" TargetMode="External"/><Relationship Id="rId21" Type="http://schemas.openxmlformats.org/officeDocument/2006/relationships/hyperlink" Target="https://podminky.urs.cz/item/CS_URS_2025_01/751344122" TargetMode="External"/><Relationship Id="rId34" Type="http://schemas.openxmlformats.org/officeDocument/2006/relationships/hyperlink" Target="https://podminky.urs.cz/item/CS_URS_2025_01/751398013" TargetMode="External"/><Relationship Id="rId7" Type="http://schemas.openxmlformats.org/officeDocument/2006/relationships/hyperlink" Target="https://podminky.urs.cz/item/CS_URS_2025_01/751511182" TargetMode="External"/><Relationship Id="rId12" Type="http://schemas.openxmlformats.org/officeDocument/2006/relationships/hyperlink" Target="https://podminky.urs.cz/item/CS_URS_2025_01/751322012" TargetMode="External"/><Relationship Id="rId17" Type="http://schemas.openxmlformats.org/officeDocument/2006/relationships/hyperlink" Target="https://podminky.urs.cz/item/CS_URS_2025_01/751514662" TargetMode="External"/><Relationship Id="rId25" Type="http://schemas.openxmlformats.org/officeDocument/2006/relationships/hyperlink" Target="https://podminky.urs.cz/item/CS_URS_2025_01/751581357" TargetMode="External"/><Relationship Id="rId33" Type="http://schemas.openxmlformats.org/officeDocument/2006/relationships/hyperlink" Target="https://podminky.urs.cz/item/CS_URS_2025_01/751511183" TargetMode="External"/><Relationship Id="rId2" Type="http://schemas.openxmlformats.org/officeDocument/2006/relationships/hyperlink" Target="https://podminky.urs.cz/item/CS_URS_2025_01/751510015" TargetMode="External"/><Relationship Id="rId16" Type="http://schemas.openxmlformats.org/officeDocument/2006/relationships/hyperlink" Target="https://podminky.urs.cz/item/CS_URS_2025_01/751514663" TargetMode="External"/><Relationship Id="rId20" Type="http://schemas.openxmlformats.org/officeDocument/2006/relationships/hyperlink" Target="https://podminky.urs.cz/item/CS_URS_2025_01/751344122" TargetMode="External"/><Relationship Id="rId29" Type="http://schemas.openxmlformats.org/officeDocument/2006/relationships/hyperlink" Target="https://podminky.urs.cz/item/CS_URS_2025_01/751581314" TargetMode="External"/><Relationship Id="rId1" Type="http://schemas.openxmlformats.org/officeDocument/2006/relationships/hyperlink" Target="https://podminky.urs.cz/item/CS_URS_2025_01/751611116" TargetMode="External"/><Relationship Id="rId6" Type="http://schemas.openxmlformats.org/officeDocument/2006/relationships/hyperlink" Target="https://podminky.urs.cz/item/CS_URS_2025_01/751511183" TargetMode="External"/><Relationship Id="rId11" Type="http://schemas.openxmlformats.org/officeDocument/2006/relationships/hyperlink" Target="https://podminky.urs.cz/item/CS_URS_2025_01/751322212" TargetMode="External"/><Relationship Id="rId24" Type="http://schemas.openxmlformats.org/officeDocument/2006/relationships/hyperlink" Target="https://podminky.urs.cz/item/CS_URS_2025_01/751581357" TargetMode="External"/><Relationship Id="rId32" Type="http://schemas.openxmlformats.org/officeDocument/2006/relationships/hyperlink" Target="https://podminky.urs.cz/item/CS_URS_2025_01/751514763" TargetMode="External"/><Relationship Id="rId5" Type="http://schemas.openxmlformats.org/officeDocument/2006/relationships/hyperlink" Target="https://podminky.urs.cz/item/CS_URS_2025_01/751511183" TargetMode="External"/><Relationship Id="rId15" Type="http://schemas.openxmlformats.org/officeDocument/2006/relationships/hyperlink" Target="https://podminky.urs.cz/item/CS_URS_2025_01/751322134" TargetMode="External"/><Relationship Id="rId23" Type="http://schemas.openxmlformats.org/officeDocument/2006/relationships/hyperlink" Target="https://podminky.urs.cz/item/CS_URS_2025_01/751581316" TargetMode="External"/><Relationship Id="rId28" Type="http://schemas.openxmlformats.org/officeDocument/2006/relationships/hyperlink" Target="https://podminky.urs.cz/item/CS_URS_2025_01/751581357.1" TargetMode="External"/><Relationship Id="rId36" Type="http://schemas.openxmlformats.org/officeDocument/2006/relationships/drawing" Target="../drawings/drawing4.xml"/><Relationship Id="rId10" Type="http://schemas.openxmlformats.org/officeDocument/2006/relationships/hyperlink" Target="https://podminky.urs.cz/item/CS_URS_2025_01/751537146" TargetMode="External"/><Relationship Id="rId19" Type="http://schemas.openxmlformats.org/officeDocument/2006/relationships/hyperlink" Target="https://podminky.urs.cz/item/CS_URS_2025_01/751514662" TargetMode="External"/><Relationship Id="rId31" Type="http://schemas.openxmlformats.org/officeDocument/2006/relationships/hyperlink" Target="https://podminky.urs.cz/item/CS_URS_2025_01/751731112" TargetMode="External"/><Relationship Id="rId4" Type="http://schemas.openxmlformats.org/officeDocument/2006/relationships/hyperlink" Target="https://podminky.urs.cz/item/CS_URS_2025_01/751510013" TargetMode="External"/><Relationship Id="rId9" Type="http://schemas.openxmlformats.org/officeDocument/2006/relationships/hyperlink" Target="https://podminky.urs.cz/item/CS_URS_2025_01/751537147" TargetMode="External"/><Relationship Id="rId14" Type="http://schemas.openxmlformats.org/officeDocument/2006/relationships/hyperlink" Target="https://podminky.urs.cz/item/CS_URS_2025_01/751398013" TargetMode="External"/><Relationship Id="rId22" Type="http://schemas.openxmlformats.org/officeDocument/2006/relationships/hyperlink" Target="https://podminky.urs.cz/item/CS_URS_2025_01/751581316" TargetMode="External"/><Relationship Id="rId27" Type="http://schemas.openxmlformats.org/officeDocument/2006/relationships/hyperlink" Target="https://podminky.urs.cz/item/CS_URS_2025_01/751581356" TargetMode="External"/><Relationship Id="rId30" Type="http://schemas.openxmlformats.org/officeDocument/2006/relationships/hyperlink" Target="https://podminky.urs.cz/item/CS_URS_2025_01/751514663" TargetMode="External"/><Relationship Id="rId35" Type="http://schemas.openxmlformats.org/officeDocument/2006/relationships/hyperlink" Target="https://podminky.urs.cz/item/CS_URS_2025_01/751791301" TargetMode="External"/><Relationship Id="rId8" Type="http://schemas.openxmlformats.org/officeDocument/2006/relationships/hyperlink" Target="https://podminky.urs.cz/item/CS_URS_2025_01/751511182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5_01/741711011" TargetMode="External"/><Relationship Id="rId18" Type="http://schemas.openxmlformats.org/officeDocument/2006/relationships/hyperlink" Target="https://podminky.urs.cz/item/CS_URS_2025_01/741732061" TargetMode="External"/><Relationship Id="rId26" Type="http://schemas.openxmlformats.org/officeDocument/2006/relationships/hyperlink" Target="https://podminky.urs.cz/item/CS_URS_2025_01/741761012" TargetMode="External"/><Relationship Id="rId21" Type="http://schemas.openxmlformats.org/officeDocument/2006/relationships/hyperlink" Target="https://podminky.urs.cz/item/CS_URS_2025_01/741751211" TargetMode="External"/><Relationship Id="rId34" Type="http://schemas.openxmlformats.org/officeDocument/2006/relationships/hyperlink" Target="https://podminky.urs.cz/item/CS_URS_2025_01/742124002" TargetMode="External"/><Relationship Id="rId7" Type="http://schemas.openxmlformats.org/officeDocument/2006/relationships/hyperlink" Target="https://podminky.urs.cz/item/CS_URS_2025_01/741122032" TargetMode="External"/><Relationship Id="rId12" Type="http://schemas.openxmlformats.org/officeDocument/2006/relationships/hyperlink" Target="https://podminky.urs.cz/item/CS_URS_2025_01/741711001" TargetMode="External"/><Relationship Id="rId17" Type="http://schemas.openxmlformats.org/officeDocument/2006/relationships/hyperlink" Target="https://podminky.urs.cz/item/CS_URS_2025_01/741730076" TargetMode="External"/><Relationship Id="rId25" Type="http://schemas.openxmlformats.org/officeDocument/2006/relationships/hyperlink" Target="https://podminky.urs.cz/item/CS_URS_2025_01/741761011" TargetMode="External"/><Relationship Id="rId33" Type="http://schemas.openxmlformats.org/officeDocument/2006/relationships/hyperlink" Target="https://podminky.urs.cz/item/CS_URS_2025_01/998741102" TargetMode="External"/><Relationship Id="rId38" Type="http://schemas.openxmlformats.org/officeDocument/2006/relationships/drawing" Target="../drawings/drawing6.xml"/><Relationship Id="rId2" Type="http://schemas.openxmlformats.org/officeDocument/2006/relationships/hyperlink" Target="https://podminky.urs.cz/item/CS_URS_2025_01/741120101" TargetMode="External"/><Relationship Id="rId16" Type="http://schemas.openxmlformats.org/officeDocument/2006/relationships/hyperlink" Target="https://podminky.urs.cz/item/CS_URS_2025_01/741730016" TargetMode="External"/><Relationship Id="rId20" Type="http://schemas.openxmlformats.org/officeDocument/2006/relationships/hyperlink" Target="https://podminky.urs.cz/item/CS_URS_2025_01/741751114" TargetMode="External"/><Relationship Id="rId29" Type="http://schemas.openxmlformats.org/officeDocument/2006/relationships/hyperlink" Target="https://podminky.urs.cz/item/CS_URS_2025_01/741791111" TargetMode="External"/><Relationship Id="rId1" Type="http://schemas.openxmlformats.org/officeDocument/2006/relationships/hyperlink" Target="https://podminky.urs.cz/item/CS_URS_2025_01/741110001" TargetMode="External"/><Relationship Id="rId6" Type="http://schemas.openxmlformats.org/officeDocument/2006/relationships/hyperlink" Target="https://podminky.urs.cz/item/CS_URS_2025_01/741122016" TargetMode="External"/><Relationship Id="rId11" Type="http://schemas.openxmlformats.org/officeDocument/2006/relationships/hyperlink" Target="https://podminky.urs.cz/item/CS_URS_2025_01/741450002" TargetMode="External"/><Relationship Id="rId24" Type="http://schemas.openxmlformats.org/officeDocument/2006/relationships/hyperlink" Target="https://podminky.urs.cz/item/CS_URS_2025_01/741761001" TargetMode="External"/><Relationship Id="rId32" Type="http://schemas.openxmlformats.org/officeDocument/2006/relationships/hyperlink" Target="https://podminky.urs.cz/item/CS_URS_2025_01/741920331" TargetMode="External"/><Relationship Id="rId37" Type="http://schemas.openxmlformats.org/officeDocument/2006/relationships/hyperlink" Target="https://podminky.urs.cz/item/CS_URS_2025_01/771574618" TargetMode="External"/><Relationship Id="rId5" Type="http://schemas.openxmlformats.org/officeDocument/2006/relationships/hyperlink" Target="https://podminky.urs.cz/item/CS_URS_2025_01/741122015" TargetMode="External"/><Relationship Id="rId15" Type="http://schemas.openxmlformats.org/officeDocument/2006/relationships/hyperlink" Target="https://podminky.urs.cz/item/CS_URS_2025_01/741721211" TargetMode="External"/><Relationship Id="rId23" Type="http://schemas.openxmlformats.org/officeDocument/2006/relationships/hyperlink" Target="https://podminky.urs.cz/item/CS_URS_2025_01/741751611" TargetMode="External"/><Relationship Id="rId28" Type="http://schemas.openxmlformats.org/officeDocument/2006/relationships/hyperlink" Target="https://podminky.urs.cz/item/CS_URS_2025_01/741791003" TargetMode="External"/><Relationship Id="rId36" Type="http://schemas.openxmlformats.org/officeDocument/2006/relationships/hyperlink" Target="https://podminky.urs.cz/item/CS_URS_2025_01/742330037" TargetMode="External"/><Relationship Id="rId10" Type="http://schemas.openxmlformats.org/officeDocument/2006/relationships/hyperlink" Target="https://podminky.urs.cz/item/CS_URS_2025_01/741311072" TargetMode="External"/><Relationship Id="rId19" Type="http://schemas.openxmlformats.org/officeDocument/2006/relationships/hyperlink" Target="https://podminky.urs.cz/item/CS_URS_2025_01/741740021" TargetMode="External"/><Relationship Id="rId31" Type="http://schemas.openxmlformats.org/officeDocument/2006/relationships/hyperlink" Target="https://podminky.urs.cz/item/CS_URS_2025_01/741910301" TargetMode="External"/><Relationship Id="rId4" Type="http://schemas.openxmlformats.org/officeDocument/2006/relationships/hyperlink" Target="https://podminky.urs.cz/item/CS_URS_2025_01/741120125" TargetMode="External"/><Relationship Id="rId9" Type="http://schemas.openxmlformats.org/officeDocument/2006/relationships/hyperlink" Target="https://podminky.urs.cz/item/CS_URS_2025_01/741210002" TargetMode="External"/><Relationship Id="rId14" Type="http://schemas.openxmlformats.org/officeDocument/2006/relationships/hyperlink" Target="https://podminky.urs.cz/item/CS_URS_2025_01/741721201" TargetMode="External"/><Relationship Id="rId22" Type="http://schemas.openxmlformats.org/officeDocument/2006/relationships/hyperlink" Target="https://podminky.urs.cz/item/CS_URS_2025_01/741751511" TargetMode="External"/><Relationship Id="rId27" Type="http://schemas.openxmlformats.org/officeDocument/2006/relationships/hyperlink" Target="https://podminky.urs.cz/item/CS_URS_2025_01/741761081" TargetMode="External"/><Relationship Id="rId30" Type="http://schemas.openxmlformats.org/officeDocument/2006/relationships/hyperlink" Target="https://podminky.urs.cz/item/CS_URS_2025_01/741791211" TargetMode="External"/><Relationship Id="rId35" Type="http://schemas.openxmlformats.org/officeDocument/2006/relationships/hyperlink" Target="https://podminky.urs.cz/item/CS_URS_2025_01/742330005" TargetMode="External"/><Relationship Id="rId8" Type="http://schemas.openxmlformats.org/officeDocument/2006/relationships/hyperlink" Target="https://podminky.urs.cz/item/CS_URS_2025_01/741130420" TargetMode="External"/><Relationship Id="rId3" Type="http://schemas.openxmlformats.org/officeDocument/2006/relationships/hyperlink" Target="https://podminky.urs.cz/item/CS_URS_2025_01/741120124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1/741450001" TargetMode="External"/><Relationship Id="rId3" Type="http://schemas.openxmlformats.org/officeDocument/2006/relationships/hyperlink" Target="https://podminky.urs.cz/item/CS_URS_2025_01/741410074" TargetMode="External"/><Relationship Id="rId7" Type="http://schemas.openxmlformats.org/officeDocument/2006/relationships/hyperlink" Target="https://podminky.urs.cz/item/CS_URS_2025_01/741430005" TargetMode="External"/><Relationship Id="rId2" Type="http://schemas.openxmlformats.org/officeDocument/2006/relationships/hyperlink" Target="https://podminky.urs.cz/item/CS_URS_2025_01/741410041" TargetMode="External"/><Relationship Id="rId1" Type="http://schemas.openxmlformats.org/officeDocument/2006/relationships/hyperlink" Target="https://podminky.urs.cz/item/CS_URS_2025_01/741410021" TargetMode="External"/><Relationship Id="rId6" Type="http://schemas.openxmlformats.org/officeDocument/2006/relationships/hyperlink" Target="https://podminky.urs.cz/item/CS_URS_2025_01/741420051" TargetMode="External"/><Relationship Id="rId5" Type="http://schemas.openxmlformats.org/officeDocument/2006/relationships/hyperlink" Target="https://podminky.urs.cz/item/CS_URS_2025_01/741420020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s://podminky.urs.cz/item/CS_URS_2025_01/741420001" TargetMode="External"/><Relationship Id="rId9" Type="http://schemas.openxmlformats.org/officeDocument/2006/relationships/hyperlink" Target="https://podminky.urs.cz/item/CS_URS_2025_01/998741102" TargetMode="External"/></Relationships>
</file>

<file path=xl/worksheets/_rels/sheet8.xml.rels><?xml version="1.0" encoding="UTF-8" standalone="yes"?>
<Relationships xmlns="http://schemas.openxmlformats.org/package/2006/relationships"><Relationship Id="rId26" Type="http://schemas.openxmlformats.org/officeDocument/2006/relationships/hyperlink" Target="https://podminky.urs.cz/item/CS_URS_2025_01/741210004" TargetMode="External"/><Relationship Id="rId21" Type="http://schemas.openxmlformats.org/officeDocument/2006/relationships/hyperlink" Target="https://podminky.urs.cz/item/CS_URS_2025_01/741123232" TargetMode="External"/><Relationship Id="rId34" Type="http://schemas.openxmlformats.org/officeDocument/2006/relationships/hyperlink" Target="https://podminky.urs.cz/item/CS_URS_2025_01/741311004" TargetMode="External"/><Relationship Id="rId42" Type="http://schemas.openxmlformats.org/officeDocument/2006/relationships/hyperlink" Target="https://podminky.urs.cz/item/CS_URS_2025_01/741920331" TargetMode="External"/><Relationship Id="rId47" Type="http://schemas.openxmlformats.org/officeDocument/2006/relationships/hyperlink" Target="https://podminky.urs.cz/item/CS_URS_2025_01/742350002" TargetMode="External"/><Relationship Id="rId50" Type="http://schemas.openxmlformats.org/officeDocument/2006/relationships/hyperlink" Target="https://podminky.urs.cz/item/CS_URS_2025_01/742350005" TargetMode="External"/><Relationship Id="rId55" Type="http://schemas.openxmlformats.org/officeDocument/2006/relationships/hyperlink" Target="https://podminky.urs.cz/item/CS_URS_2025_01/460341113" TargetMode="External"/><Relationship Id="rId63" Type="http://schemas.openxmlformats.org/officeDocument/2006/relationships/hyperlink" Target="https://podminky.urs.cz/item/CS_URS_2025_01/468101115" TargetMode="External"/><Relationship Id="rId7" Type="http://schemas.openxmlformats.org/officeDocument/2006/relationships/hyperlink" Target="https://podminky.urs.cz/item/CS_URS_2025_01/741112005" TargetMode="External"/><Relationship Id="rId2" Type="http://schemas.openxmlformats.org/officeDocument/2006/relationships/hyperlink" Target="https://podminky.urs.cz/item/CS_URS_2025_01/741110001" TargetMode="External"/><Relationship Id="rId16" Type="http://schemas.openxmlformats.org/officeDocument/2006/relationships/hyperlink" Target="https://podminky.urs.cz/item/CS_URS_2025_01/741122016" TargetMode="External"/><Relationship Id="rId29" Type="http://schemas.openxmlformats.org/officeDocument/2006/relationships/hyperlink" Target="https://podminky.urs.cz/item/CS_URS_2025_01/741310031" TargetMode="External"/><Relationship Id="rId11" Type="http://schemas.openxmlformats.org/officeDocument/2006/relationships/hyperlink" Target="https://podminky.urs.cz/item/CS_URS_2025_01/741120301" TargetMode="External"/><Relationship Id="rId24" Type="http://schemas.openxmlformats.org/officeDocument/2006/relationships/hyperlink" Target="https://podminky.urs.cz/item/CS_URS_2025_01/741210003" TargetMode="External"/><Relationship Id="rId32" Type="http://schemas.openxmlformats.org/officeDocument/2006/relationships/hyperlink" Target="https://podminky.urs.cz/item/CS_URS_2025_01/741310221" TargetMode="External"/><Relationship Id="rId37" Type="http://schemas.openxmlformats.org/officeDocument/2006/relationships/hyperlink" Target="https://podminky.urs.cz/item/CS_URS_2025_01/741313001" TargetMode="External"/><Relationship Id="rId40" Type="http://schemas.openxmlformats.org/officeDocument/2006/relationships/hyperlink" Target="https://podminky.urs.cz/item/CS_URS_2025_01/741372022" TargetMode="External"/><Relationship Id="rId45" Type="http://schemas.openxmlformats.org/officeDocument/2006/relationships/hyperlink" Target="https://podminky.urs.cz/item/CS_URS_2025_01/742121001" TargetMode="External"/><Relationship Id="rId53" Type="http://schemas.openxmlformats.org/officeDocument/2006/relationships/hyperlink" Target="https://podminky.urs.cz/item/CS_URS_2025_01/460010025" TargetMode="External"/><Relationship Id="rId58" Type="http://schemas.openxmlformats.org/officeDocument/2006/relationships/hyperlink" Target="https://podminky.urs.cz/item/CS_URS_2025_01/460371111" TargetMode="External"/><Relationship Id="rId66" Type="http://schemas.openxmlformats.org/officeDocument/2006/relationships/hyperlink" Target="https://podminky.urs.cz/item/CS_URS_2025_01/468111112" TargetMode="External"/><Relationship Id="rId5" Type="http://schemas.openxmlformats.org/officeDocument/2006/relationships/hyperlink" Target="https://podminky.urs.cz/item/CS_URS_2025_01/741110313" TargetMode="External"/><Relationship Id="rId61" Type="http://schemas.openxmlformats.org/officeDocument/2006/relationships/hyperlink" Target="https://podminky.urs.cz/item/CS_URS_2025_01/460671114" TargetMode="External"/><Relationship Id="rId19" Type="http://schemas.openxmlformats.org/officeDocument/2006/relationships/hyperlink" Target="https://podminky.urs.cz/item/CS_URS_2025_01/741122033" TargetMode="External"/><Relationship Id="rId14" Type="http://schemas.openxmlformats.org/officeDocument/2006/relationships/hyperlink" Target="https://podminky.urs.cz/item/CS_URS_2025_01/741122015" TargetMode="External"/><Relationship Id="rId22" Type="http://schemas.openxmlformats.org/officeDocument/2006/relationships/hyperlink" Target="https://podminky.urs.cz/item/CS_URS_2025_01/741123233" TargetMode="External"/><Relationship Id="rId27" Type="http://schemas.openxmlformats.org/officeDocument/2006/relationships/hyperlink" Target="https://podminky.urs.cz/item/CS_URS_2025_01/741210005" TargetMode="External"/><Relationship Id="rId30" Type="http://schemas.openxmlformats.org/officeDocument/2006/relationships/hyperlink" Target="https://podminky.urs.cz/item/CS_URS_2025_01/741310101" TargetMode="External"/><Relationship Id="rId35" Type="http://schemas.openxmlformats.org/officeDocument/2006/relationships/hyperlink" Target="https://podminky.urs.cz/item/CS_URS_2025_01/741311072" TargetMode="External"/><Relationship Id="rId43" Type="http://schemas.openxmlformats.org/officeDocument/2006/relationships/hyperlink" Target="https://podminky.urs.cz/item/CS_URS_2025_01/998741102" TargetMode="External"/><Relationship Id="rId48" Type="http://schemas.openxmlformats.org/officeDocument/2006/relationships/hyperlink" Target="https://podminky.urs.cz/item/CS_URS_2025_01/742350003" TargetMode="External"/><Relationship Id="rId56" Type="http://schemas.openxmlformats.org/officeDocument/2006/relationships/hyperlink" Target="https://podminky.urs.cz/item/CS_URS_2025_01/460341121" TargetMode="External"/><Relationship Id="rId64" Type="http://schemas.openxmlformats.org/officeDocument/2006/relationships/hyperlink" Target="https://podminky.urs.cz/item/CS_URS_2025_01/468101133" TargetMode="External"/><Relationship Id="rId8" Type="http://schemas.openxmlformats.org/officeDocument/2006/relationships/hyperlink" Target="https://podminky.urs.cz/item/CS_URS_2025_01/741112101" TargetMode="External"/><Relationship Id="rId51" Type="http://schemas.openxmlformats.org/officeDocument/2006/relationships/hyperlink" Target="https://podminky.urs.cz/item/CS_URS_2025_01/742350006" TargetMode="External"/><Relationship Id="rId3" Type="http://schemas.openxmlformats.org/officeDocument/2006/relationships/hyperlink" Target="https://podminky.urs.cz/item/CS_URS_2025_01/741110041" TargetMode="External"/><Relationship Id="rId12" Type="http://schemas.openxmlformats.org/officeDocument/2006/relationships/hyperlink" Target="https://podminky.urs.cz/item/CS_URS_2025_01/741120303" TargetMode="External"/><Relationship Id="rId17" Type="http://schemas.openxmlformats.org/officeDocument/2006/relationships/hyperlink" Target="https://podminky.urs.cz/item/CS_URS_2025_01/741122031" TargetMode="External"/><Relationship Id="rId25" Type="http://schemas.openxmlformats.org/officeDocument/2006/relationships/hyperlink" Target="https://podminky.urs.cz/item/CS_URS_2025_01/741210003" TargetMode="External"/><Relationship Id="rId33" Type="http://schemas.openxmlformats.org/officeDocument/2006/relationships/hyperlink" Target="https://podminky.urs.cz/item/CS_URS_2025_01/741310221" TargetMode="External"/><Relationship Id="rId38" Type="http://schemas.openxmlformats.org/officeDocument/2006/relationships/hyperlink" Target="https://podminky.urs.cz/item/CS_URS_2025_01/741313005" TargetMode="External"/><Relationship Id="rId46" Type="http://schemas.openxmlformats.org/officeDocument/2006/relationships/hyperlink" Target="https://podminky.urs.cz/item/CS_URS_2025_01/742350001" TargetMode="External"/><Relationship Id="rId59" Type="http://schemas.openxmlformats.org/officeDocument/2006/relationships/hyperlink" Target="https://podminky.urs.cz/item/CS_URS_2025_01/460451311" TargetMode="External"/><Relationship Id="rId67" Type="http://schemas.openxmlformats.org/officeDocument/2006/relationships/drawing" Target="../drawings/drawing8.xml"/><Relationship Id="rId20" Type="http://schemas.openxmlformats.org/officeDocument/2006/relationships/hyperlink" Target="https://podminky.urs.cz/item/CS_URS_2025_01/741122135" TargetMode="External"/><Relationship Id="rId41" Type="http://schemas.openxmlformats.org/officeDocument/2006/relationships/hyperlink" Target="https://podminky.urs.cz/item/CS_URS_2025_01/741372032" TargetMode="External"/><Relationship Id="rId54" Type="http://schemas.openxmlformats.org/officeDocument/2006/relationships/hyperlink" Target="https://podminky.urs.cz/item/CS_URS_2025_01/460171291" TargetMode="External"/><Relationship Id="rId62" Type="http://schemas.openxmlformats.org/officeDocument/2006/relationships/hyperlink" Target="https://podminky.urs.cz/item/CS_URS_2025_01/468094132" TargetMode="External"/><Relationship Id="rId1" Type="http://schemas.openxmlformats.org/officeDocument/2006/relationships/hyperlink" Target="https://podminky.urs.cz/item/CS_URS_2025_01/725291680" TargetMode="External"/><Relationship Id="rId6" Type="http://schemas.openxmlformats.org/officeDocument/2006/relationships/hyperlink" Target="https://podminky.urs.cz/item/CS_URS_2025_01/741112001" TargetMode="External"/><Relationship Id="rId15" Type="http://schemas.openxmlformats.org/officeDocument/2006/relationships/hyperlink" Target="https://podminky.urs.cz/item/CS_URS_2025_01/741122015" TargetMode="External"/><Relationship Id="rId23" Type="http://schemas.openxmlformats.org/officeDocument/2006/relationships/hyperlink" Target="https://podminky.urs.cz/item/CS_URS_2025_01/741210002" TargetMode="External"/><Relationship Id="rId28" Type="http://schemas.openxmlformats.org/officeDocument/2006/relationships/hyperlink" Target="https://podminky.urs.cz/item/CS_URS_2025_01/741240022" TargetMode="External"/><Relationship Id="rId36" Type="http://schemas.openxmlformats.org/officeDocument/2006/relationships/hyperlink" Target="https://podminky.urs.cz/item/CS_URS_2025_01/741311081" TargetMode="External"/><Relationship Id="rId49" Type="http://schemas.openxmlformats.org/officeDocument/2006/relationships/hyperlink" Target="https://podminky.urs.cz/item/CS_URS_2025_01/742350004" TargetMode="External"/><Relationship Id="rId57" Type="http://schemas.openxmlformats.org/officeDocument/2006/relationships/hyperlink" Target="https://podminky.urs.cz/item/CS_URS_2025_01/460361111" TargetMode="External"/><Relationship Id="rId10" Type="http://schemas.openxmlformats.org/officeDocument/2006/relationships/hyperlink" Target="https://podminky.urs.cz/item/CS_URS_2025_01/741120301" TargetMode="External"/><Relationship Id="rId31" Type="http://schemas.openxmlformats.org/officeDocument/2006/relationships/hyperlink" Target="https://podminky.urs.cz/item/CS_URS_2025_01/741310121" TargetMode="External"/><Relationship Id="rId44" Type="http://schemas.openxmlformats.org/officeDocument/2006/relationships/hyperlink" Target="https://podminky.urs.cz/item/CS_URS_2025_01/742110202" TargetMode="External"/><Relationship Id="rId52" Type="http://schemas.openxmlformats.org/officeDocument/2006/relationships/hyperlink" Target="https://podminky.urs.cz/item/CS_URS_2025_01/460010011" TargetMode="External"/><Relationship Id="rId60" Type="http://schemas.openxmlformats.org/officeDocument/2006/relationships/hyperlink" Target="https://podminky.urs.cz/item/CS_URS_2025_01/460661112" TargetMode="External"/><Relationship Id="rId65" Type="http://schemas.openxmlformats.org/officeDocument/2006/relationships/hyperlink" Target="https://podminky.urs.cz/item/CS_URS_2025_01/468111111" TargetMode="External"/><Relationship Id="rId4" Type="http://schemas.openxmlformats.org/officeDocument/2006/relationships/hyperlink" Target="https://podminky.urs.cz/item/CS_URS_2025_01/741110053" TargetMode="External"/><Relationship Id="rId9" Type="http://schemas.openxmlformats.org/officeDocument/2006/relationships/hyperlink" Target="https://podminky.urs.cz/item/CS_URS_2025_01/741112131" TargetMode="External"/><Relationship Id="rId13" Type="http://schemas.openxmlformats.org/officeDocument/2006/relationships/hyperlink" Target="https://podminky.urs.cz/item/CS_URS_2025_01/741122011" TargetMode="External"/><Relationship Id="rId18" Type="http://schemas.openxmlformats.org/officeDocument/2006/relationships/hyperlink" Target="https://podminky.urs.cz/item/CS_URS_2025_01/741122032" TargetMode="External"/><Relationship Id="rId39" Type="http://schemas.openxmlformats.org/officeDocument/2006/relationships/hyperlink" Target="https://podminky.urs.cz/item/CS_URS_2025_01/741313131" TargetMode="Externa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5_01/742220201" TargetMode="External"/><Relationship Id="rId18" Type="http://schemas.openxmlformats.org/officeDocument/2006/relationships/hyperlink" Target="https://podminky.urs.cz/item/CS_URS_2025_01/742220255" TargetMode="External"/><Relationship Id="rId26" Type="http://schemas.openxmlformats.org/officeDocument/2006/relationships/hyperlink" Target="https://podminky.urs.cz/item/CS_URS_2025_01/742230002" TargetMode="External"/><Relationship Id="rId39" Type="http://schemas.openxmlformats.org/officeDocument/2006/relationships/hyperlink" Target="https://podminky.urs.cz/item/CS_URS_2025_01/742330024" TargetMode="External"/><Relationship Id="rId21" Type="http://schemas.openxmlformats.org/officeDocument/2006/relationships/hyperlink" Target="https://podminky.urs.cz/item/CS_URS_2025_01/742220402" TargetMode="External"/><Relationship Id="rId34" Type="http://schemas.openxmlformats.org/officeDocument/2006/relationships/hyperlink" Target="https://podminky.urs.cz/item/CS_URS_2025_01/742330001" TargetMode="External"/><Relationship Id="rId42" Type="http://schemas.openxmlformats.org/officeDocument/2006/relationships/hyperlink" Target="https://podminky.urs.cz/item/CS_URS_2025_01/742330044" TargetMode="External"/><Relationship Id="rId47" Type="http://schemas.openxmlformats.org/officeDocument/2006/relationships/hyperlink" Target="https://podminky.urs.cz/item/CS_URS_2025_01/742330102" TargetMode="External"/><Relationship Id="rId50" Type="http://schemas.openxmlformats.org/officeDocument/2006/relationships/hyperlink" Target="https://podminky.urs.cz/item/CS_URS_2025_01/742340003" TargetMode="External"/><Relationship Id="rId55" Type="http://schemas.openxmlformats.org/officeDocument/2006/relationships/hyperlink" Target="https://podminky.urs.cz/item/CS_URS_2025_01/742410141" TargetMode="External"/><Relationship Id="rId63" Type="http://schemas.openxmlformats.org/officeDocument/2006/relationships/hyperlink" Target="https://podminky.urs.cz/item/CS_URS_2025_01/468101132" TargetMode="External"/><Relationship Id="rId7" Type="http://schemas.openxmlformats.org/officeDocument/2006/relationships/hyperlink" Target="https://podminky.urs.cz/item/CS_URS_2025_01/742124002" TargetMode="External"/><Relationship Id="rId2" Type="http://schemas.openxmlformats.org/officeDocument/2006/relationships/hyperlink" Target="https://podminky.urs.cz/item/CS_URS_2025_01/741110053" TargetMode="External"/><Relationship Id="rId16" Type="http://schemas.openxmlformats.org/officeDocument/2006/relationships/hyperlink" Target="https://podminky.urs.cz/item/CS_URS_2025_01/742220236" TargetMode="External"/><Relationship Id="rId29" Type="http://schemas.openxmlformats.org/officeDocument/2006/relationships/hyperlink" Target="https://podminky.urs.cz/item/CS_URS_2025_01/742230007" TargetMode="External"/><Relationship Id="rId11" Type="http://schemas.openxmlformats.org/officeDocument/2006/relationships/hyperlink" Target="https://podminky.urs.cz/item/CS_URS_2025_01/742220111" TargetMode="External"/><Relationship Id="rId24" Type="http://schemas.openxmlformats.org/officeDocument/2006/relationships/hyperlink" Target="https://podminky.urs.cz/item/CS_URS_2025_01/742220511" TargetMode="External"/><Relationship Id="rId32" Type="http://schemas.openxmlformats.org/officeDocument/2006/relationships/hyperlink" Target="https://podminky.urs.cz/item/CS_URS_2025_01/742230103" TargetMode="External"/><Relationship Id="rId37" Type="http://schemas.openxmlformats.org/officeDocument/2006/relationships/hyperlink" Target="https://podminky.urs.cz/item/CS_URS_2025_01/742330022" TargetMode="External"/><Relationship Id="rId40" Type="http://schemas.openxmlformats.org/officeDocument/2006/relationships/hyperlink" Target="https://podminky.urs.cz/item/CS_URS_2025_01/742330036" TargetMode="External"/><Relationship Id="rId45" Type="http://schemas.openxmlformats.org/officeDocument/2006/relationships/hyperlink" Target="https://podminky.urs.cz/item/CS_URS_2025_01/742330061" TargetMode="External"/><Relationship Id="rId53" Type="http://schemas.openxmlformats.org/officeDocument/2006/relationships/hyperlink" Target="https://podminky.urs.cz/item/CS_URS_2025_01/742410062" TargetMode="External"/><Relationship Id="rId58" Type="http://schemas.openxmlformats.org/officeDocument/2006/relationships/hyperlink" Target="https://podminky.urs.cz/item/CS_URS_2025_01/742410302" TargetMode="External"/><Relationship Id="rId5" Type="http://schemas.openxmlformats.org/officeDocument/2006/relationships/hyperlink" Target="https://podminky.urs.cz/item/CS_URS_2025_01/741122015" TargetMode="External"/><Relationship Id="rId61" Type="http://schemas.openxmlformats.org/officeDocument/2006/relationships/hyperlink" Target="https://podminky.urs.cz/item/CS_URS_2025_01/468101122" TargetMode="External"/><Relationship Id="rId19" Type="http://schemas.openxmlformats.org/officeDocument/2006/relationships/hyperlink" Target="https://podminky.urs.cz/item/CS_URS_2025_01/742220256" TargetMode="External"/><Relationship Id="rId14" Type="http://schemas.openxmlformats.org/officeDocument/2006/relationships/hyperlink" Target="https://podminky.urs.cz/item/CS_URS_2025_01/742220231" TargetMode="External"/><Relationship Id="rId22" Type="http://schemas.openxmlformats.org/officeDocument/2006/relationships/hyperlink" Target="https://podminky.urs.cz/item/CS_URS_2025_01/742220411" TargetMode="External"/><Relationship Id="rId27" Type="http://schemas.openxmlformats.org/officeDocument/2006/relationships/hyperlink" Target="https://podminky.urs.cz/item/CS_URS_2025_01/742230003" TargetMode="External"/><Relationship Id="rId30" Type="http://schemas.openxmlformats.org/officeDocument/2006/relationships/hyperlink" Target="https://podminky.urs.cz/item/CS_URS_2025_01/742230009" TargetMode="External"/><Relationship Id="rId35" Type="http://schemas.openxmlformats.org/officeDocument/2006/relationships/hyperlink" Target="https://podminky.urs.cz/item/CS_URS_2025_01/742330005" TargetMode="External"/><Relationship Id="rId43" Type="http://schemas.openxmlformats.org/officeDocument/2006/relationships/hyperlink" Target="https://podminky.urs.cz/item/CS_URS_2025_01/742330051" TargetMode="External"/><Relationship Id="rId48" Type="http://schemas.openxmlformats.org/officeDocument/2006/relationships/hyperlink" Target="https://podminky.urs.cz/item/CS_URS_2025_01/742340001" TargetMode="External"/><Relationship Id="rId56" Type="http://schemas.openxmlformats.org/officeDocument/2006/relationships/hyperlink" Target="https://podminky.urs.cz/item/CS_URS_2025_01/742410201" TargetMode="External"/><Relationship Id="rId64" Type="http://schemas.openxmlformats.org/officeDocument/2006/relationships/drawing" Target="../drawings/drawing9.xml"/><Relationship Id="rId8" Type="http://schemas.openxmlformats.org/officeDocument/2006/relationships/hyperlink" Target="https://podminky.urs.cz/item/CS_URS_2025_01/742124016" TargetMode="External"/><Relationship Id="rId51" Type="http://schemas.openxmlformats.org/officeDocument/2006/relationships/hyperlink" Target="https://podminky.urs.cz/item/CS_URS_2025_01/742340011" TargetMode="External"/><Relationship Id="rId3" Type="http://schemas.openxmlformats.org/officeDocument/2006/relationships/hyperlink" Target="https://podminky.urs.cz/item/CS_URS_2025_01/741110061" TargetMode="External"/><Relationship Id="rId12" Type="http://schemas.openxmlformats.org/officeDocument/2006/relationships/hyperlink" Target="https://podminky.urs.cz/item/CS_URS_2025_01/742220161" TargetMode="External"/><Relationship Id="rId17" Type="http://schemas.openxmlformats.org/officeDocument/2006/relationships/hyperlink" Target="https://podminky.urs.cz/item/CS_URS_2025_01/742220241" TargetMode="External"/><Relationship Id="rId25" Type="http://schemas.openxmlformats.org/officeDocument/2006/relationships/hyperlink" Target="https://podminky.urs.cz/item/CS_URS_2025_01/742230001" TargetMode="External"/><Relationship Id="rId33" Type="http://schemas.openxmlformats.org/officeDocument/2006/relationships/hyperlink" Target="https://podminky.urs.cz/item/CS_URS_2025_01/742310002" TargetMode="External"/><Relationship Id="rId38" Type="http://schemas.openxmlformats.org/officeDocument/2006/relationships/hyperlink" Target="https://podminky.urs.cz/item/CS_URS_2025_01/742330022" TargetMode="External"/><Relationship Id="rId46" Type="http://schemas.openxmlformats.org/officeDocument/2006/relationships/hyperlink" Target="https://podminky.urs.cz/item/CS_URS_2025_01/742330101" TargetMode="External"/><Relationship Id="rId59" Type="http://schemas.openxmlformats.org/officeDocument/2006/relationships/hyperlink" Target="https://podminky.urs.cz/item/CS_URS_2025_01/998742103" TargetMode="External"/><Relationship Id="rId20" Type="http://schemas.openxmlformats.org/officeDocument/2006/relationships/hyperlink" Target="https://podminky.urs.cz/item/CS_URS_2025_01/742220401" TargetMode="External"/><Relationship Id="rId41" Type="http://schemas.openxmlformats.org/officeDocument/2006/relationships/hyperlink" Target="https://podminky.urs.cz/item/CS_URS_2025_01/742330037" TargetMode="External"/><Relationship Id="rId54" Type="http://schemas.openxmlformats.org/officeDocument/2006/relationships/hyperlink" Target="https://podminky.urs.cz/item/CS_URS_2025_01/742410063" TargetMode="External"/><Relationship Id="rId62" Type="http://schemas.openxmlformats.org/officeDocument/2006/relationships/hyperlink" Target="https://podminky.urs.cz/item/CS_URS_2025_01/468101124" TargetMode="External"/><Relationship Id="rId1" Type="http://schemas.openxmlformats.org/officeDocument/2006/relationships/hyperlink" Target="https://podminky.urs.cz/item/CS_URS_2025_01/741110051" TargetMode="External"/><Relationship Id="rId6" Type="http://schemas.openxmlformats.org/officeDocument/2006/relationships/hyperlink" Target="https://podminky.urs.cz/item/CS_URS_2025_01/741122122" TargetMode="External"/><Relationship Id="rId15" Type="http://schemas.openxmlformats.org/officeDocument/2006/relationships/hyperlink" Target="https://podminky.urs.cz/item/CS_URS_2025_01/742220232" TargetMode="External"/><Relationship Id="rId23" Type="http://schemas.openxmlformats.org/officeDocument/2006/relationships/hyperlink" Target="https://podminky.urs.cz/item/CS_URS_2025_01/742220421" TargetMode="External"/><Relationship Id="rId28" Type="http://schemas.openxmlformats.org/officeDocument/2006/relationships/hyperlink" Target="https://podminky.urs.cz/item/CS_URS_2025_01/742230004" TargetMode="External"/><Relationship Id="rId36" Type="http://schemas.openxmlformats.org/officeDocument/2006/relationships/hyperlink" Target="https://podminky.urs.cz/item/CS_URS_2025_01/742330021" TargetMode="External"/><Relationship Id="rId49" Type="http://schemas.openxmlformats.org/officeDocument/2006/relationships/hyperlink" Target="https://podminky.urs.cz/item/CS_URS_2025_01/742340002" TargetMode="External"/><Relationship Id="rId57" Type="http://schemas.openxmlformats.org/officeDocument/2006/relationships/hyperlink" Target="https://podminky.urs.cz/item/CS_URS_2025_01/742410301" TargetMode="External"/><Relationship Id="rId10" Type="http://schemas.openxmlformats.org/officeDocument/2006/relationships/hyperlink" Target="https://podminky.urs.cz/item/CS_URS_2025_01/742220031" TargetMode="External"/><Relationship Id="rId31" Type="http://schemas.openxmlformats.org/officeDocument/2006/relationships/hyperlink" Target="https://podminky.urs.cz/item/CS_URS_2025_01/742230101" TargetMode="External"/><Relationship Id="rId44" Type="http://schemas.openxmlformats.org/officeDocument/2006/relationships/hyperlink" Target="https://podminky.urs.cz/item/CS_URS_2025_01/742330052" TargetMode="External"/><Relationship Id="rId52" Type="http://schemas.openxmlformats.org/officeDocument/2006/relationships/hyperlink" Target="https://podminky.urs.cz/item/CS_URS_2025_01/742340021" TargetMode="External"/><Relationship Id="rId60" Type="http://schemas.openxmlformats.org/officeDocument/2006/relationships/hyperlink" Target="https://podminky.urs.cz/item/CS_URS_2025_01/468094112" TargetMode="External"/><Relationship Id="rId4" Type="http://schemas.openxmlformats.org/officeDocument/2006/relationships/hyperlink" Target="https://podminky.urs.cz/item/CS_URS_2025_01/741112001" TargetMode="External"/><Relationship Id="rId9" Type="http://schemas.openxmlformats.org/officeDocument/2006/relationships/hyperlink" Target="https://podminky.urs.cz/item/CS_URS_2025_01/74222000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74"/>
  <sheetViews>
    <sheetView showGridLines="0" workbookViewId="0"/>
  </sheetViews>
  <sheetFormatPr defaultRowHeight="1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customWidth="1"/>
    <col min="44" max="44" width="13.6640625" customWidth="1"/>
    <col min="45" max="47" width="25.832031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71" max="91" width="9.33203125" hidden="1"/>
  </cols>
  <sheetData>
    <row r="1" spans="1:74" ht="11.25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pans="1:74" ht="36.950000000000003" customHeight="1">
      <c r="AR2" s="288"/>
      <c r="AS2" s="288"/>
      <c r="AT2" s="288"/>
      <c r="AU2" s="288"/>
      <c r="AV2" s="288"/>
      <c r="AW2" s="288"/>
      <c r="AX2" s="288"/>
      <c r="AY2" s="288"/>
      <c r="AZ2" s="288"/>
      <c r="BA2" s="288"/>
      <c r="BB2" s="288"/>
      <c r="BC2" s="288"/>
      <c r="BD2" s="288"/>
      <c r="BE2" s="288"/>
      <c r="BS2" s="17" t="s">
        <v>6</v>
      </c>
      <c r="BT2" s="17" t="s">
        <v>7</v>
      </c>
    </row>
    <row r="3" spans="1:74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ht="24.95" customHeight="1">
      <c r="B4" s="20"/>
      <c r="D4" s="21" t="s">
        <v>9</v>
      </c>
      <c r="AR4" s="20"/>
      <c r="AS4" s="22" t="s">
        <v>10</v>
      </c>
      <c r="BE4" s="23" t="s">
        <v>11</v>
      </c>
      <c r="BS4" s="17" t="s">
        <v>12</v>
      </c>
    </row>
    <row r="5" spans="1:74" ht="12" customHeight="1">
      <c r="B5" s="20"/>
      <c r="D5" s="24" t="s">
        <v>13</v>
      </c>
      <c r="K5" s="287" t="s">
        <v>14</v>
      </c>
      <c r="L5" s="288"/>
      <c r="M5" s="288"/>
      <c r="N5" s="288"/>
      <c r="O5" s="288"/>
      <c r="P5" s="288"/>
      <c r="Q5" s="288"/>
      <c r="R5" s="288"/>
      <c r="S5" s="288"/>
      <c r="T5" s="288"/>
      <c r="U5" s="288"/>
      <c r="V5" s="288"/>
      <c r="W5" s="288"/>
      <c r="X5" s="288"/>
      <c r="Y5" s="288"/>
      <c r="Z5" s="288"/>
      <c r="AA5" s="288"/>
      <c r="AB5" s="288"/>
      <c r="AC5" s="288"/>
      <c r="AD5" s="288"/>
      <c r="AE5" s="288"/>
      <c r="AF5" s="288"/>
      <c r="AG5" s="288"/>
      <c r="AH5" s="288"/>
      <c r="AI5" s="288"/>
      <c r="AJ5" s="288"/>
      <c r="AK5" s="288"/>
      <c r="AL5" s="288"/>
      <c r="AM5" s="288"/>
      <c r="AN5" s="288"/>
      <c r="AO5" s="288"/>
      <c r="AR5" s="20"/>
      <c r="BE5" s="284" t="s">
        <v>15</v>
      </c>
      <c r="BS5" s="17" t="s">
        <v>6</v>
      </c>
    </row>
    <row r="6" spans="1:74" ht="36.950000000000003" customHeight="1">
      <c r="B6" s="20"/>
      <c r="D6" s="26" t="s">
        <v>16</v>
      </c>
      <c r="K6" s="289" t="s">
        <v>17</v>
      </c>
      <c r="L6" s="288"/>
      <c r="M6" s="288"/>
      <c r="N6" s="288"/>
      <c r="O6" s="288"/>
      <c r="P6" s="288"/>
      <c r="Q6" s="288"/>
      <c r="R6" s="288"/>
      <c r="S6" s="288"/>
      <c r="T6" s="288"/>
      <c r="U6" s="288"/>
      <c r="V6" s="288"/>
      <c r="W6" s="288"/>
      <c r="X6" s="288"/>
      <c r="Y6" s="288"/>
      <c r="Z6" s="288"/>
      <c r="AA6" s="288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R6" s="20"/>
      <c r="BE6" s="285"/>
      <c r="BS6" s="17" t="s">
        <v>6</v>
      </c>
    </row>
    <row r="7" spans="1:74" ht="12" customHeight="1">
      <c r="B7" s="20"/>
      <c r="D7" s="27" t="s">
        <v>18</v>
      </c>
      <c r="K7" s="25" t="s">
        <v>19</v>
      </c>
      <c r="AK7" s="27" t="s">
        <v>20</v>
      </c>
      <c r="AN7" s="25" t="s">
        <v>19</v>
      </c>
      <c r="AR7" s="20"/>
      <c r="BE7" s="285"/>
      <c r="BS7" s="17" t="s">
        <v>6</v>
      </c>
    </row>
    <row r="8" spans="1:74" ht="12" customHeight="1">
      <c r="B8" s="20"/>
      <c r="D8" s="27" t="s">
        <v>21</v>
      </c>
      <c r="K8" s="25" t="s">
        <v>22</v>
      </c>
      <c r="AK8" s="27" t="s">
        <v>23</v>
      </c>
      <c r="AN8" s="28" t="s">
        <v>24</v>
      </c>
      <c r="AR8" s="20"/>
      <c r="BE8" s="285"/>
      <c r="BS8" s="17" t="s">
        <v>6</v>
      </c>
    </row>
    <row r="9" spans="1:74" ht="14.45" customHeight="1">
      <c r="B9" s="20"/>
      <c r="AR9" s="20"/>
      <c r="BE9" s="285"/>
      <c r="BS9" s="17" t="s">
        <v>6</v>
      </c>
    </row>
    <row r="10" spans="1:74" ht="12" customHeight="1">
      <c r="B10" s="20"/>
      <c r="D10" s="27" t="s">
        <v>25</v>
      </c>
      <c r="AK10" s="27" t="s">
        <v>26</v>
      </c>
      <c r="AN10" s="25" t="s">
        <v>19</v>
      </c>
      <c r="AR10" s="20"/>
      <c r="BE10" s="285"/>
      <c r="BS10" s="17" t="s">
        <v>6</v>
      </c>
    </row>
    <row r="11" spans="1:74" ht="18.399999999999999" customHeight="1">
      <c r="B11" s="20"/>
      <c r="E11" s="25" t="s">
        <v>27</v>
      </c>
      <c r="AK11" s="27" t="s">
        <v>28</v>
      </c>
      <c r="AN11" s="25" t="s">
        <v>19</v>
      </c>
      <c r="AR11" s="20"/>
      <c r="BE11" s="285"/>
      <c r="BS11" s="17" t="s">
        <v>6</v>
      </c>
    </row>
    <row r="12" spans="1:74" ht="6.95" customHeight="1">
      <c r="B12" s="20"/>
      <c r="AR12" s="20"/>
      <c r="BE12" s="285"/>
      <c r="BS12" s="17" t="s">
        <v>6</v>
      </c>
    </row>
    <row r="13" spans="1:74" ht="12" customHeight="1">
      <c r="B13" s="20"/>
      <c r="D13" s="27" t="s">
        <v>29</v>
      </c>
      <c r="AK13" s="27" t="s">
        <v>26</v>
      </c>
      <c r="AN13" s="29" t="s">
        <v>30</v>
      </c>
      <c r="AR13" s="20"/>
      <c r="BE13" s="285"/>
      <c r="BS13" s="17" t="s">
        <v>6</v>
      </c>
    </row>
    <row r="14" spans="1:74" ht="12.75">
      <c r="B14" s="20"/>
      <c r="E14" s="290" t="s">
        <v>30</v>
      </c>
      <c r="F14" s="291"/>
      <c r="G14" s="291"/>
      <c r="H14" s="291"/>
      <c r="I14" s="291"/>
      <c r="J14" s="291"/>
      <c r="K14" s="291"/>
      <c r="L14" s="291"/>
      <c r="M14" s="291"/>
      <c r="N14" s="291"/>
      <c r="O14" s="291"/>
      <c r="P14" s="291"/>
      <c r="Q14" s="291"/>
      <c r="R14" s="291"/>
      <c r="S14" s="291"/>
      <c r="T14" s="291"/>
      <c r="U14" s="291"/>
      <c r="V14" s="291"/>
      <c r="W14" s="291"/>
      <c r="X14" s="291"/>
      <c r="Y14" s="291"/>
      <c r="Z14" s="291"/>
      <c r="AA14" s="291"/>
      <c r="AB14" s="291"/>
      <c r="AC14" s="291"/>
      <c r="AD14" s="291"/>
      <c r="AE14" s="291"/>
      <c r="AF14" s="291"/>
      <c r="AG14" s="291"/>
      <c r="AH14" s="291"/>
      <c r="AI14" s="291"/>
      <c r="AJ14" s="291"/>
      <c r="AK14" s="27" t="s">
        <v>28</v>
      </c>
      <c r="AN14" s="29" t="s">
        <v>30</v>
      </c>
      <c r="AR14" s="20"/>
      <c r="BE14" s="285"/>
      <c r="BS14" s="17" t="s">
        <v>6</v>
      </c>
    </row>
    <row r="15" spans="1:74" ht="6.95" customHeight="1">
      <c r="B15" s="20"/>
      <c r="AR15" s="20"/>
      <c r="BE15" s="285"/>
      <c r="BS15" s="17" t="s">
        <v>4</v>
      </c>
    </row>
    <row r="16" spans="1:74" ht="12" customHeight="1">
      <c r="B16" s="20"/>
      <c r="D16" s="27" t="s">
        <v>31</v>
      </c>
      <c r="AK16" s="27" t="s">
        <v>26</v>
      </c>
      <c r="AN16" s="25" t="s">
        <v>19</v>
      </c>
      <c r="AR16" s="20"/>
      <c r="BE16" s="285"/>
      <c r="BS16" s="17" t="s">
        <v>4</v>
      </c>
    </row>
    <row r="17" spans="2:71" ht="18.399999999999999" customHeight="1">
      <c r="B17" s="20"/>
      <c r="E17" s="25" t="s">
        <v>32</v>
      </c>
      <c r="AK17" s="27" t="s">
        <v>28</v>
      </c>
      <c r="AN17" s="25" t="s">
        <v>19</v>
      </c>
      <c r="AR17" s="20"/>
      <c r="BE17" s="285"/>
      <c r="BS17" s="17" t="s">
        <v>33</v>
      </c>
    </row>
    <row r="18" spans="2:71" ht="6.95" customHeight="1">
      <c r="B18" s="20"/>
      <c r="AR18" s="20"/>
      <c r="BE18" s="285"/>
      <c r="BS18" s="17" t="s">
        <v>6</v>
      </c>
    </row>
    <row r="19" spans="2:71" ht="12" customHeight="1">
      <c r="B19" s="20"/>
      <c r="D19" s="27" t="s">
        <v>34</v>
      </c>
      <c r="AK19" s="27" t="s">
        <v>26</v>
      </c>
      <c r="AN19" s="25" t="s">
        <v>19</v>
      </c>
      <c r="AR19" s="20"/>
      <c r="BE19" s="285"/>
      <c r="BS19" s="17" t="s">
        <v>6</v>
      </c>
    </row>
    <row r="20" spans="2:71" ht="18.399999999999999" customHeight="1">
      <c r="B20" s="20"/>
      <c r="E20" s="25" t="s">
        <v>35</v>
      </c>
      <c r="AK20" s="27" t="s">
        <v>28</v>
      </c>
      <c r="AN20" s="25" t="s">
        <v>19</v>
      </c>
      <c r="AR20" s="20"/>
      <c r="BE20" s="285"/>
      <c r="BS20" s="17" t="s">
        <v>4</v>
      </c>
    </row>
    <row r="21" spans="2:71" ht="6.95" customHeight="1">
      <c r="B21" s="20"/>
      <c r="AR21" s="20"/>
      <c r="BE21" s="285"/>
    </row>
    <row r="22" spans="2:71" ht="12" customHeight="1">
      <c r="B22" s="20"/>
      <c r="D22" s="27" t="s">
        <v>36</v>
      </c>
      <c r="AR22" s="20"/>
      <c r="BE22" s="285"/>
    </row>
    <row r="23" spans="2:71" ht="359.25" customHeight="1">
      <c r="B23" s="20"/>
      <c r="E23" s="292" t="s">
        <v>37</v>
      </c>
      <c r="F23" s="292"/>
      <c r="G23" s="292"/>
      <c r="H23" s="292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292"/>
      <c r="W23" s="292"/>
      <c r="X23" s="292"/>
      <c r="Y23" s="292"/>
      <c r="Z23" s="292"/>
      <c r="AA23" s="292"/>
      <c r="AB23" s="292"/>
      <c r="AC23" s="292"/>
      <c r="AD23" s="292"/>
      <c r="AE23" s="292"/>
      <c r="AF23" s="292"/>
      <c r="AG23" s="292"/>
      <c r="AH23" s="292"/>
      <c r="AI23" s="292"/>
      <c r="AJ23" s="292"/>
      <c r="AK23" s="292"/>
      <c r="AL23" s="292"/>
      <c r="AM23" s="292"/>
      <c r="AN23" s="292"/>
      <c r="AR23" s="20"/>
      <c r="BE23" s="285"/>
    </row>
    <row r="24" spans="2:71" ht="6.95" customHeight="1">
      <c r="B24" s="20"/>
      <c r="AR24" s="20"/>
      <c r="BE24" s="285"/>
    </row>
    <row r="25" spans="2:71" ht="6.95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285"/>
    </row>
    <row r="26" spans="2:71" s="1" customFormat="1" ht="25.9" customHeight="1">
      <c r="B26" s="32"/>
      <c r="D26" s="33" t="s">
        <v>38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293">
        <f>ROUND(AG54,2)</f>
        <v>0</v>
      </c>
      <c r="AL26" s="294"/>
      <c r="AM26" s="294"/>
      <c r="AN26" s="294"/>
      <c r="AO26" s="294"/>
      <c r="AR26" s="32"/>
      <c r="BE26" s="285"/>
    </row>
    <row r="27" spans="2:71" s="1" customFormat="1" ht="6.95" customHeight="1">
      <c r="B27" s="32"/>
      <c r="AR27" s="32"/>
      <c r="BE27" s="285"/>
    </row>
    <row r="28" spans="2:71" s="1" customFormat="1" ht="12.75">
      <c r="B28" s="32"/>
      <c r="L28" s="295" t="s">
        <v>39</v>
      </c>
      <c r="M28" s="295"/>
      <c r="N28" s="295"/>
      <c r="O28" s="295"/>
      <c r="P28" s="295"/>
      <c r="W28" s="295" t="s">
        <v>40</v>
      </c>
      <c r="X28" s="295"/>
      <c r="Y28" s="295"/>
      <c r="Z28" s="295"/>
      <c r="AA28" s="295"/>
      <c r="AB28" s="295"/>
      <c r="AC28" s="295"/>
      <c r="AD28" s="295"/>
      <c r="AE28" s="295"/>
      <c r="AK28" s="295" t="s">
        <v>41</v>
      </c>
      <c r="AL28" s="295"/>
      <c r="AM28" s="295"/>
      <c r="AN28" s="295"/>
      <c r="AO28" s="295"/>
      <c r="AR28" s="32"/>
      <c r="BE28" s="285"/>
    </row>
    <row r="29" spans="2:71" s="2" customFormat="1" ht="14.45" customHeight="1">
      <c r="B29" s="36"/>
      <c r="D29" s="27" t="s">
        <v>42</v>
      </c>
      <c r="F29" s="27" t="s">
        <v>43</v>
      </c>
      <c r="L29" s="298">
        <v>0.21</v>
      </c>
      <c r="M29" s="297"/>
      <c r="N29" s="297"/>
      <c r="O29" s="297"/>
      <c r="P29" s="297"/>
      <c r="W29" s="296">
        <f>ROUND(AZ54, 2)</f>
        <v>0</v>
      </c>
      <c r="X29" s="297"/>
      <c r="Y29" s="297"/>
      <c r="Z29" s="297"/>
      <c r="AA29" s="297"/>
      <c r="AB29" s="297"/>
      <c r="AC29" s="297"/>
      <c r="AD29" s="297"/>
      <c r="AE29" s="297"/>
      <c r="AK29" s="296">
        <f>ROUND(AV54, 2)</f>
        <v>0</v>
      </c>
      <c r="AL29" s="297"/>
      <c r="AM29" s="297"/>
      <c r="AN29" s="297"/>
      <c r="AO29" s="297"/>
      <c r="AR29" s="36"/>
      <c r="BE29" s="286"/>
    </row>
    <row r="30" spans="2:71" s="2" customFormat="1" ht="14.45" customHeight="1">
      <c r="B30" s="36"/>
      <c r="F30" s="27" t="s">
        <v>44</v>
      </c>
      <c r="L30" s="298">
        <v>0.12</v>
      </c>
      <c r="M30" s="297"/>
      <c r="N30" s="297"/>
      <c r="O30" s="297"/>
      <c r="P30" s="297"/>
      <c r="W30" s="296">
        <f>ROUND(BA54, 2)</f>
        <v>0</v>
      </c>
      <c r="X30" s="297"/>
      <c r="Y30" s="297"/>
      <c r="Z30" s="297"/>
      <c r="AA30" s="297"/>
      <c r="AB30" s="297"/>
      <c r="AC30" s="297"/>
      <c r="AD30" s="297"/>
      <c r="AE30" s="297"/>
      <c r="AK30" s="296">
        <f>ROUND(AW54, 2)</f>
        <v>0</v>
      </c>
      <c r="AL30" s="297"/>
      <c r="AM30" s="297"/>
      <c r="AN30" s="297"/>
      <c r="AO30" s="297"/>
      <c r="AR30" s="36"/>
      <c r="BE30" s="286"/>
    </row>
    <row r="31" spans="2:71" s="2" customFormat="1" ht="14.45" hidden="1" customHeight="1">
      <c r="B31" s="36"/>
      <c r="F31" s="27" t="s">
        <v>45</v>
      </c>
      <c r="L31" s="298">
        <v>0.21</v>
      </c>
      <c r="M31" s="297"/>
      <c r="N31" s="297"/>
      <c r="O31" s="297"/>
      <c r="P31" s="297"/>
      <c r="W31" s="296">
        <f>ROUND(BB54, 2)</f>
        <v>0</v>
      </c>
      <c r="X31" s="297"/>
      <c r="Y31" s="297"/>
      <c r="Z31" s="297"/>
      <c r="AA31" s="297"/>
      <c r="AB31" s="297"/>
      <c r="AC31" s="297"/>
      <c r="AD31" s="297"/>
      <c r="AE31" s="297"/>
      <c r="AK31" s="296">
        <v>0</v>
      </c>
      <c r="AL31" s="297"/>
      <c r="AM31" s="297"/>
      <c r="AN31" s="297"/>
      <c r="AO31" s="297"/>
      <c r="AR31" s="36"/>
      <c r="BE31" s="286"/>
    </row>
    <row r="32" spans="2:71" s="2" customFormat="1" ht="14.45" hidden="1" customHeight="1">
      <c r="B32" s="36"/>
      <c r="F32" s="27" t="s">
        <v>46</v>
      </c>
      <c r="L32" s="298">
        <v>0.12</v>
      </c>
      <c r="M32" s="297"/>
      <c r="N32" s="297"/>
      <c r="O32" s="297"/>
      <c r="P32" s="297"/>
      <c r="W32" s="296">
        <f>ROUND(BC54, 2)</f>
        <v>0</v>
      </c>
      <c r="X32" s="297"/>
      <c r="Y32" s="297"/>
      <c r="Z32" s="297"/>
      <c r="AA32" s="297"/>
      <c r="AB32" s="297"/>
      <c r="AC32" s="297"/>
      <c r="AD32" s="297"/>
      <c r="AE32" s="297"/>
      <c r="AK32" s="296">
        <v>0</v>
      </c>
      <c r="AL32" s="297"/>
      <c r="AM32" s="297"/>
      <c r="AN32" s="297"/>
      <c r="AO32" s="297"/>
      <c r="AR32" s="36"/>
      <c r="BE32" s="286"/>
    </row>
    <row r="33" spans="2:44" s="2" customFormat="1" ht="14.45" hidden="1" customHeight="1">
      <c r="B33" s="36"/>
      <c r="F33" s="27" t="s">
        <v>47</v>
      </c>
      <c r="L33" s="298">
        <v>0</v>
      </c>
      <c r="M33" s="297"/>
      <c r="N33" s="297"/>
      <c r="O33" s="297"/>
      <c r="P33" s="297"/>
      <c r="W33" s="296">
        <f>ROUND(BD54, 2)</f>
        <v>0</v>
      </c>
      <c r="X33" s="297"/>
      <c r="Y33" s="297"/>
      <c r="Z33" s="297"/>
      <c r="AA33" s="297"/>
      <c r="AB33" s="297"/>
      <c r="AC33" s="297"/>
      <c r="AD33" s="297"/>
      <c r="AE33" s="297"/>
      <c r="AK33" s="296">
        <v>0</v>
      </c>
      <c r="AL33" s="297"/>
      <c r="AM33" s="297"/>
      <c r="AN33" s="297"/>
      <c r="AO33" s="297"/>
      <c r="AR33" s="36"/>
    </row>
    <row r="34" spans="2:44" s="1" customFormat="1" ht="6.95" customHeight="1">
      <c r="B34" s="32"/>
      <c r="AR34" s="32"/>
    </row>
    <row r="35" spans="2:44" s="1" customFormat="1" ht="25.9" customHeight="1">
      <c r="B35" s="32"/>
      <c r="C35" s="37"/>
      <c r="D35" s="38" t="s">
        <v>48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0" t="s">
        <v>49</v>
      </c>
      <c r="U35" s="39"/>
      <c r="V35" s="39"/>
      <c r="W35" s="39"/>
      <c r="X35" s="302" t="s">
        <v>50</v>
      </c>
      <c r="Y35" s="300"/>
      <c r="Z35" s="300"/>
      <c r="AA35" s="300"/>
      <c r="AB35" s="300"/>
      <c r="AC35" s="39"/>
      <c r="AD35" s="39"/>
      <c r="AE35" s="39"/>
      <c r="AF35" s="39"/>
      <c r="AG35" s="39"/>
      <c r="AH35" s="39"/>
      <c r="AI35" s="39"/>
      <c r="AJ35" s="39"/>
      <c r="AK35" s="299">
        <f>SUM(AK26:AK33)</f>
        <v>0</v>
      </c>
      <c r="AL35" s="300"/>
      <c r="AM35" s="300"/>
      <c r="AN35" s="300"/>
      <c r="AO35" s="301"/>
      <c r="AP35" s="37"/>
      <c r="AQ35" s="37"/>
      <c r="AR35" s="32"/>
    </row>
    <row r="36" spans="2:44" s="1" customFormat="1" ht="6.95" customHeight="1">
      <c r="B36" s="32"/>
      <c r="AR36" s="32"/>
    </row>
    <row r="37" spans="2:44" s="1" customFormat="1" ht="6.95" customHeight="1">
      <c r="B37" s="41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32"/>
    </row>
    <row r="41" spans="2:44" s="1" customFormat="1" ht="6.95" customHeight="1">
      <c r="B41" s="43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32"/>
    </row>
    <row r="42" spans="2:44" s="1" customFormat="1" ht="24.95" customHeight="1">
      <c r="B42" s="32"/>
      <c r="C42" s="21" t="s">
        <v>51</v>
      </c>
      <c r="AR42" s="32"/>
    </row>
    <row r="43" spans="2:44" s="1" customFormat="1" ht="6.95" customHeight="1">
      <c r="B43" s="32"/>
      <c r="AR43" s="32"/>
    </row>
    <row r="44" spans="2:44" s="3" customFormat="1" ht="12" customHeight="1">
      <c r="B44" s="45"/>
      <c r="C44" s="27" t="s">
        <v>13</v>
      </c>
      <c r="L44" s="3" t="str">
        <f>K5</f>
        <v>I23002416</v>
      </c>
      <c r="AR44" s="45"/>
    </row>
    <row r="45" spans="2:44" s="4" customFormat="1" ht="36.950000000000003" customHeight="1">
      <c r="B45" s="46"/>
      <c r="C45" s="47" t="s">
        <v>16</v>
      </c>
      <c r="L45" s="281" t="str">
        <f>K6</f>
        <v>SPgŠ Boskovice - Výstavba nových prostor pro vzdělávání</v>
      </c>
      <c r="M45" s="282"/>
      <c r="N45" s="282"/>
      <c r="O45" s="282"/>
      <c r="P45" s="282"/>
      <c r="Q45" s="282"/>
      <c r="R45" s="282"/>
      <c r="S45" s="282"/>
      <c r="T45" s="282"/>
      <c r="U45" s="282"/>
      <c r="V45" s="282"/>
      <c r="W45" s="282"/>
      <c r="X45" s="282"/>
      <c r="Y45" s="282"/>
      <c r="Z45" s="282"/>
      <c r="AA45" s="282"/>
      <c r="AB45" s="282"/>
      <c r="AC45" s="282"/>
      <c r="AD45" s="282"/>
      <c r="AE45" s="282"/>
      <c r="AF45" s="282"/>
      <c r="AG45" s="282"/>
      <c r="AH45" s="282"/>
      <c r="AI45" s="282"/>
      <c r="AJ45" s="282"/>
      <c r="AK45" s="282"/>
      <c r="AL45" s="282"/>
      <c r="AM45" s="282"/>
      <c r="AN45" s="282"/>
      <c r="AO45" s="282"/>
      <c r="AR45" s="46"/>
    </row>
    <row r="46" spans="2:44" s="1" customFormat="1" ht="6.95" customHeight="1">
      <c r="B46" s="32"/>
      <c r="AR46" s="32"/>
    </row>
    <row r="47" spans="2:44" s="1" customFormat="1" ht="12" customHeight="1">
      <c r="B47" s="32"/>
      <c r="C47" s="27" t="s">
        <v>21</v>
      </c>
      <c r="L47" s="48" t="str">
        <f>IF(K8="","",K8)</f>
        <v>Boskovice</v>
      </c>
      <c r="AI47" s="27" t="s">
        <v>23</v>
      </c>
      <c r="AM47" s="310" t="str">
        <f>IF(AN8= "","",AN8)</f>
        <v>19. 5. 2025</v>
      </c>
      <c r="AN47" s="310"/>
      <c r="AR47" s="32"/>
    </row>
    <row r="48" spans="2:44" s="1" customFormat="1" ht="6.95" customHeight="1">
      <c r="B48" s="32"/>
      <c r="AR48" s="32"/>
    </row>
    <row r="49" spans="1:91" s="1" customFormat="1" ht="25.7" customHeight="1">
      <c r="B49" s="32"/>
      <c r="C49" s="27" t="s">
        <v>25</v>
      </c>
      <c r="L49" s="3" t="str">
        <f>IF(E11= "","",E11)</f>
        <v>Střední pedagogická škola Boskovice</v>
      </c>
      <c r="AI49" s="27" t="s">
        <v>31</v>
      </c>
      <c r="AM49" s="311" t="str">
        <f>IF(E17="","",E17)</f>
        <v>ERPLAN, U Borové 69, Havlíčkův Brod</v>
      </c>
      <c r="AN49" s="312"/>
      <c r="AO49" s="312"/>
      <c r="AP49" s="312"/>
      <c r="AR49" s="32"/>
      <c r="AS49" s="313" t="s">
        <v>52</v>
      </c>
      <c r="AT49" s="314"/>
      <c r="AU49" s="50"/>
      <c r="AV49" s="50"/>
      <c r="AW49" s="50"/>
      <c r="AX49" s="50"/>
      <c r="AY49" s="50"/>
      <c r="AZ49" s="50"/>
      <c r="BA49" s="50"/>
      <c r="BB49" s="50"/>
      <c r="BC49" s="50"/>
      <c r="BD49" s="51"/>
    </row>
    <row r="50" spans="1:91" s="1" customFormat="1" ht="15.2" customHeight="1">
      <c r="B50" s="32"/>
      <c r="C50" s="27" t="s">
        <v>29</v>
      </c>
      <c r="L50" s="3" t="str">
        <f>IF(E14= "Vyplň údaj","",E14)</f>
        <v/>
      </c>
      <c r="AI50" s="27" t="s">
        <v>34</v>
      </c>
      <c r="AM50" s="311" t="str">
        <f>IF(E20="","",E20)</f>
        <v>Ing. Avuk</v>
      </c>
      <c r="AN50" s="312"/>
      <c r="AO50" s="312"/>
      <c r="AP50" s="312"/>
      <c r="AR50" s="32"/>
      <c r="AS50" s="315"/>
      <c r="AT50" s="316"/>
      <c r="BD50" s="53"/>
    </row>
    <row r="51" spans="1:91" s="1" customFormat="1" ht="10.9" customHeight="1">
      <c r="B51" s="32"/>
      <c r="AR51" s="32"/>
      <c r="AS51" s="315"/>
      <c r="AT51" s="316"/>
      <c r="BD51" s="53"/>
    </row>
    <row r="52" spans="1:91" s="1" customFormat="1" ht="29.25" customHeight="1">
      <c r="B52" s="32"/>
      <c r="C52" s="276" t="s">
        <v>53</v>
      </c>
      <c r="D52" s="277"/>
      <c r="E52" s="277"/>
      <c r="F52" s="277"/>
      <c r="G52" s="277"/>
      <c r="H52" s="54"/>
      <c r="I52" s="280" t="s">
        <v>54</v>
      </c>
      <c r="J52" s="277"/>
      <c r="K52" s="277"/>
      <c r="L52" s="277"/>
      <c r="M52" s="277"/>
      <c r="N52" s="277"/>
      <c r="O52" s="277"/>
      <c r="P52" s="277"/>
      <c r="Q52" s="277"/>
      <c r="R52" s="277"/>
      <c r="S52" s="277"/>
      <c r="T52" s="277"/>
      <c r="U52" s="277"/>
      <c r="V52" s="277"/>
      <c r="W52" s="277"/>
      <c r="X52" s="277"/>
      <c r="Y52" s="277"/>
      <c r="Z52" s="277"/>
      <c r="AA52" s="277"/>
      <c r="AB52" s="277"/>
      <c r="AC52" s="277"/>
      <c r="AD52" s="277"/>
      <c r="AE52" s="277"/>
      <c r="AF52" s="277"/>
      <c r="AG52" s="303" t="s">
        <v>55</v>
      </c>
      <c r="AH52" s="277"/>
      <c r="AI52" s="277"/>
      <c r="AJ52" s="277"/>
      <c r="AK52" s="277"/>
      <c r="AL52" s="277"/>
      <c r="AM52" s="277"/>
      <c r="AN52" s="280" t="s">
        <v>56</v>
      </c>
      <c r="AO52" s="277"/>
      <c r="AP52" s="277"/>
      <c r="AQ52" s="55" t="s">
        <v>57</v>
      </c>
      <c r="AR52" s="32"/>
      <c r="AS52" s="56" t="s">
        <v>58</v>
      </c>
      <c r="AT52" s="57" t="s">
        <v>59</v>
      </c>
      <c r="AU52" s="57" t="s">
        <v>60</v>
      </c>
      <c r="AV52" s="57" t="s">
        <v>61</v>
      </c>
      <c r="AW52" s="57" t="s">
        <v>62</v>
      </c>
      <c r="AX52" s="57" t="s">
        <v>63</v>
      </c>
      <c r="AY52" s="57" t="s">
        <v>64</v>
      </c>
      <c r="AZ52" s="57" t="s">
        <v>65</v>
      </c>
      <c r="BA52" s="57" t="s">
        <v>66</v>
      </c>
      <c r="BB52" s="57" t="s">
        <v>67</v>
      </c>
      <c r="BC52" s="57" t="s">
        <v>68</v>
      </c>
      <c r="BD52" s="58" t="s">
        <v>69</v>
      </c>
    </row>
    <row r="53" spans="1:91" s="1" customFormat="1" ht="10.9" customHeight="1">
      <c r="B53" s="32"/>
      <c r="AR53" s="32"/>
      <c r="AS53" s="59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1"/>
    </row>
    <row r="54" spans="1:91" s="5" customFormat="1" ht="32.450000000000003" customHeight="1">
      <c r="B54" s="60"/>
      <c r="C54" s="61" t="s">
        <v>70</v>
      </c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283">
        <f>ROUND(AG55+AG56+AG67+SUM(AG70:AG72),2)</f>
        <v>0</v>
      </c>
      <c r="AH54" s="283"/>
      <c r="AI54" s="283"/>
      <c r="AJ54" s="283"/>
      <c r="AK54" s="283"/>
      <c r="AL54" s="283"/>
      <c r="AM54" s="283"/>
      <c r="AN54" s="317">
        <f t="shared" ref="AN54:AN72" si="0">SUM(AG54,AT54)</f>
        <v>0</v>
      </c>
      <c r="AO54" s="317"/>
      <c r="AP54" s="317"/>
      <c r="AQ54" s="64" t="s">
        <v>19</v>
      </c>
      <c r="AR54" s="60"/>
      <c r="AS54" s="65">
        <f>ROUND(AS55+AS56+AS67+SUM(AS70:AS72),2)</f>
        <v>0</v>
      </c>
      <c r="AT54" s="66">
        <f t="shared" ref="AT54:AT72" si="1">ROUND(SUM(AV54:AW54),2)</f>
        <v>0</v>
      </c>
      <c r="AU54" s="67">
        <f>ROUND(AU55+AU56+AU67+SUM(AU70:AU72),5)</f>
        <v>0</v>
      </c>
      <c r="AV54" s="66">
        <f>ROUND(AZ54*L29,2)</f>
        <v>0</v>
      </c>
      <c r="AW54" s="66">
        <f>ROUND(BA54*L30,2)</f>
        <v>0</v>
      </c>
      <c r="AX54" s="66">
        <f>ROUND(BB54*L29,2)</f>
        <v>0</v>
      </c>
      <c r="AY54" s="66">
        <f>ROUND(BC54*L30,2)</f>
        <v>0</v>
      </c>
      <c r="AZ54" s="66">
        <f>ROUND(AZ55+AZ56+AZ67+SUM(AZ70:AZ72),2)</f>
        <v>0</v>
      </c>
      <c r="BA54" s="66">
        <f>ROUND(BA55+BA56+BA67+SUM(BA70:BA72),2)</f>
        <v>0</v>
      </c>
      <c r="BB54" s="66">
        <f>ROUND(BB55+BB56+BB67+SUM(BB70:BB72),2)</f>
        <v>0</v>
      </c>
      <c r="BC54" s="66">
        <f>ROUND(BC55+BC56+BC67+SUM(BC70:BC72),2)</f>
        <v>0</v>
      </c>
      <c r="BD54" s="68">
        <f>ROUND(BD55+BD56+BD67+SUM(BD70:BD72),2)</f>
        <v>0</v>
      </c>
      <c r="BS54" s="69" t="s">
        <v>71</v>
      </c>
      <c r="BT54" s="69" t="s">
        <v>72</v>
      </c>
      <c r="BU54" s="70" t="s">
        <v>73</v>
      </c>
      <c r="BV54" s="69" t="s">
        <v>74</v>
      </c>
      <c r="BW54" s="69" t="s">
        <v>5</v>
      </c>
      <c r="BX54" s="69" t="s">
        <v>75</v>
      </c>
      <c r="CL54" s="69" t="s">
        <v>19</v>
      </c>
    </row>
    <row r="55" spans="1:91" s="6" customFormat="1" ht="16.5" customHeight="1">
      <c r="A55" s="71" t="s">
        <v>76</v>
      </c>
      <c r="B55" s="72"/>
      <c r="C55" s="73"/>
      <c r="D55" s="278" t="s">
        <v>77</v>
      </c>
      <c r="E55" s="278"/>
      <c r="F55" s="278"/>
      <c r="G55" s="278"/>
      <c r="H55" s="278"/>
      <c r="I55" s="74"/>
      <c r="J55" s="278" t="s">
        <v>78</v>
      </c>
      <c r="K55" s="278"/>
      <c r="L55" s="278"/>
      <c r="M55" s="278"/>
      <c r="N55" s="278"/>
      <c r="O55" s="278"/>
      <c r="P55" s="278"/>
      <c r="Q55" s="278"/>
      <c r="R55" s="278"/>
      <c r="S55" s="278"/>
      <c r="T55" s="278"/>
      <c r="U55" s="278"/>
      <c r="V55" s="278"/>
      <c r="W55" s="278"/>
      <c r="X55" s="278"/>
      <c r="Y55" s="278"/>
      <c r="Z55" s="278"/>
      <c r="AA55" s="278"/>
      <c r="AB55" s="278"/>
      <c r="AC55" s="278"/>
      <c r="AD55" s="278"/>
      <c r="AE55" s="278"/>
      <c r="AF55" s="278"/>
      <c r="AG55" s="309">
        <f>'D.1.1 - Stavební'!J30</f>
        <v>0</v>
      </c>
      <c r="AH55" s="308"/>
      <c r="AI55" s="308"/>
      <c r="AJ55" s="308"/>
      <c r="AK55" s="308"/>
      <c r="AL55" s="308"/>
      <c r="AM55" s="308"/>
      <c r="AN55" s="309">
        <f t="shared" si="0"/>
        <v>0</v>
      </c>
      <c r="AO55" s="308"/>
      <c r="AP55" s="308"/>
      <c r="AQ55" s="75" t="s">
        <v>79</v>
      </c>
      <c r="AR55" s="72"/>
      <c r="AS55" s="76">
        <v>0</v>
      </c>
      <c r="AT55" s="77">
        <f t="shared" si="1"/>
        <v>0</v>
      </c>
      <c r="AU55" s="78">
        <f>'D.1.1 - Stavební'!P118</f>
        <v>0</v>
      </c>
      <c r="AV55" s="77">
        <f>'D.1.1 - Stavební'!J33</f>
        <v>0</v>
      </c>
      <c r="AW55" s="77">
        <f>'D.1.1 - Stavební'!J34</f>
        <v>0</v>
      </c>
      <c r="AX55" s="77">
        <f>'D.1.1 - Stavební'!J35</f>
        <v>0</v>
      </c>
      <c r="AY55" s="77">
        <f>'D.1.1 - Stavební'!J36</f>
        <v>0</v>
      </c>
      <c r="AZ55" s="77">
        <f>'D.1.1 - Stavební'!F33</f>
        <v>0</v>
      </c>
      <c r="BA55" s="77">
        <f>'D.1.1 - Stavební'!F34</f>
        <v>0</v>
      </c>
      <c r="BB55" s="77">
        <f>'D.1.1 - Stavební'!F35</f>
        <v>0</v>
      </c>
      <c r="BC55" s="77">
        <f>'D.1.1 - Stavební'!F36</f>
        <v>0</v>
      </c>
      <c r="BD55" s="79">
        <f>'D.1.1 - Stavební'!F37</f>
        <v>0</v>
      </c>
      <c r="BT55" s="80" t="s">
        <v>80</v>
      </c>
      <c r="BV55" s="80" t="s">
        <v>74</v>
      </c>
      <c r="BW55" s="80" t="s">
        <v>81</v>
      </c>
      <c r="BX55" s="80" t="s">
        <v>5</v>
      </c>
      <c r="CL55" s="80" t="s">
        <v>19</v>
      </c>
      <c r="CM55" s="80" t="s">
        <v>82</v>
      </c>
    </row>
    <row r="56" spans="1:91" s="6" customFormat="1" ht="16.5" customHeight="1">
      <c r="B56" s="72"/>
      <c r="C56" s="73"/>
      <c r="D56" s="278" t="s">
        <v>83</v>
      </c>
      <c r="E56" s="278"/>
      <c r="F56" s="278"/>
      <c r="G56" s="278"/>
      <c r="H56" s="278"/>
      <c r="I56" s="74"/>
      <c r="J56" s="278" t="s">
        <v>84</v>
      </c>
      <c r="K56" s="278"/>
      <c r="L56" s="278"/>
      <c r="M56" s="278"/>
      <c r="N56" s="278"/>
      <c r="O56" s="278"/>
      <c r="P56" s="278"/>
      <c r="Q56" s="278"/>
      <c r="R56" s="278"/>
      <c r="S56" s="278"/>
      <c r="T56" s="278"/>
      <c r="U56" s="278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307">
        <f>ROUND(AG57+SUM(AG58:AG60)+AG65+AG66,2)</f>
        <v>0</v>
      </c>
      <c r="AH56" s="308"/>
      <c r="AI56" s="308"/>
      <c r="AJ56" s="308"/>
      <c r="AK56" s="308"/>
      <c r="AL56" s="308"/>
      <c r="AM56" s="308"/>
      <c r="AN56" s="309">
        <f t="shared" si="0"/>
        <v>0</v>
      </c>
      <c r="AO56" s="308"/>
      <c r="AP56" s="308"/>
      <c r="AQ56" s="75" t="s">
        <v>79</v>
      </c>
      <c r="AR56" s="72"/>
      <c r="AS56" s="76">
        <f>ROUND(AS57+SUM(AS58:AS60)+AS65+AS66,2)</f>
        <v>0</v>
      </c>
      <c r="AT56" s="77">
        <f t="shared" si="1"/>
        <v>0</v>
      </c>
      <c r="AU56" s="78">
        <f>ROUND(AU57+SUM(AU58:AU60)+AU65+AU66,5)</f>
        <v>0</v>
      </c>
      <c r="AV56" s="77">
        <f>ROUND(AZ56*L29,2)</f>
        <v>0</v>
      </c>
      <c r="AW56" s="77">
        <f>ROUND(BA56*L30,2)</f>
        <v>0</v>
      </c>
      <c r="AX56" s="77">
        <f>ROUND(BB56*L29,2)</f>
        <v>0</v>
      </c>
      <c r="AY56" s="77">
        <f>ROUND(BC56*L30,2)</f>
        <v>0</v>
      </c>
      <c r="AZ56" s="77">
        <f>ROUND(AZ57+SUM(AZ58:AZ60)+AZ65+AZ66,2)</f>
        <v>0</v>
      </c>
      <c r="BA56" s="77">
        <f>ROUND(BA57+SUM(BA58:BA60)+BA65+BA66,2)</f>
        <v>0</v>
      </c>
      <c r="BB56" s="77">
        <f>ROUND(BB57+SUM(BB58:BB60)+BB65+BB66,2)</f>
        <v>0</v>
      </c>
      <c r="BC56" s="77">
        <f>ROUND(BC57+SUM(BC58:BC60)+BC65+BC66,2)</f>
        <v>0</v>
      </c>
      <c r="BD56" s="79">
        <f>ROUND(BD57+SUM(BD58:BD60)+BD65+BD66,2)</f>
        <v>0</v>
      </c>
      <c r="BS56" s="80" t="s">
        <v>71</v>
      </c>
      <c r="BT56" s="80" t="s">
        <v>80</v>
      </c>
      <c r="BU56" s="80" t="s">
        <v>73</v>
      </c>
      <c r="BV56" s="80" t="s">
        <v>74</v>
      </c>
      <c r="BW56" s="80" t="s">
        <v>85</v>
      </c>
      <c r="BX56" s="80" t="s">
        <v>5</v>
      </c>
      <c r="CL56" s="80" t="s">
        <v>19</v>
      </c>
      <c r="CM56" s="80" t="s">
        <v>82</v>
      </c>
    </row>
    <row r="57" spans="1:91" s="3" customFormat="1" ht="16.5" customHeight="1">
      <c r="A57" s="71" t="s">
        <v>76</v>
      </c>
      <c r="B57" s="45"/>
      <c r="C57" s="9"/>
      <c r="D57" s="9"/>
      <c r="E57" s="279" t="s">
        <v>86</v>
      </c>
      <c r="F57" s="279"/>
      <c r="G57" s="279"/>
      <c r="H57" s="279"/>
      <c r="I57" s="279"/>
      <c r="J57" s="9"/>
      <c r="K57" s="279" t="s">
        <v>87</v>
      </c>
      <c r="L57" s="279"/>
      <c r="M57" s="279"/>
      <c r="N57" s="279"/>
      <c r="O57" s="279"/>
      <c r="P57" s="279"/>
      <c r="Q57" s="279"/>
      <c r="R57" s="279"/>
      <c r="S57" s="279"/>
      <c r="T57" s="279"/>
      <c r="U57" s="279"/>
      <c r="V57" s="279"/>
      <c r="W57" s="279"/>
      <c r="X57" s="279"/>
      <c r="Y57" s="279"/>
      <c r="Z57" s="279"/>
      <c r="AA57" s="279"/>
      <c r="AB57" s="279"/>
      <c r="AC57" s="279"/>
      <c r="AD57" s="279"/>
      <c r="AE57" s="279"/>
      <c r="AF57" s="279"/>
      <c r="AG57" s="304">
        <f>'D.1.4.1 - Zdravotně techn...'!J32</f>
        <v>0</v>
      </c>
      <c r="AH57" s="305"/>
      <c r="AI57" s="305"/>
      <c r="AJ57" s="305"/>
      <c r="AK57" s="305"/>
      <c r="AL57" s="305"/>
      <c r="AM57" s="305"/>
      <c r="AN57" s="304">
        <f t="shared" si="0"/>
        <v>0</v>
      </c>
      <c r="AO57" s="305"/>
      <c r="AP57" s="305"/>
      <c r="AQ57" s="81" t="s">
        <v>88</v>
      </c>
      <c r="AR57" s="45"/>
      <c r="AS57" s="82">
        <v>0</v>
      </c>
      <c r="AT57" s="83">
        <f t="shared" si="1"/>
        <v>0</v>
      </c>
      <c r="AU57" s="84">
        <f>'D.1.4.1 - Zdravotně techn...'!P100</f>
        <v>0</v>
      </c>
      <c r="AV57" s="83">
        <f>'D.1.4.1 - Zdravotně techn...'!J35</f>
        <v>0</v>
      </c>
      <c r="AW57" s="83">
        <f>'D.1.4.1 - Zdravotně techn...'!J36</f>
        <v>0</v>
      </c>
      <c r="AX57" s="83">
        <f>'D.1.4.1 - Zdravotně techn...'!J37</f>
        <v>0</v>
      </c>
      <c r="AY57" s="83">
        <f>'D.1.4.1 - Zdravotně techn...'!J38</f>
        <v>0</v>
      </c>
      <c r="AZ57" s="83">
        <f>'D.1.4.1 - Zdravotně techn...'!F35</f>
        <v>0</v>
      </c>
      <c r="BA57" s="83">
        <f>'D.1.4.1 - Zdravotně techn...'!F36</f>
        <v>0</v>
      </c>
      <c r="BB57" s="83">
        <f>'D.1.4.1 - Zdravotně techn...'!F37</f>
        <v>0</v>
      </c>
      <c r="BC57" s="83">
        <f>'D.1.4.1 - Zdravotně techn...'!F38</f>
        <v>0</v>
      </c>
      <c r="BD57" s="85">
        <f>'D.1.4.1 - Zdravotně techn...'!F39</f>
        <v>0</v>
      </c>
      <c r="BT57" s="25" t="s">
        <v>82</v>
      </c>
      <c r="BV57" s="25" t="s">
        <v>74</v>
      </c>
      <c r="BW57" s="25" t="s">
        <v>89</v>
      </c>
      <c r="BX57" s="25" t="s">
        <v>85</v>
      </c>
      <c r="CL57" s="25" t="s">
        <v>19</v>
      </c>
    </row>
    <row r="58" spans="1:91" s="3" customFormat="1" ht="16.5" customHeight="1">
      <c r="A58" s="71" t="s">
        <v>76</v>
      </c>
      <c r="B58" s="45"/>
      <c r="C58" s="9"/>
      <c r="D58" s="9"/>
      <c r="E58" s="279" t="s">
        <v>90</v>
      </c>
      <c r="F58" s="279"/>
      <c r="G58" s="279"/>
      <c r="H58" s="279"/>
      <c r="I58" s="279"/>
      <c r="J58" s="9"/>
      <c r="K58" s="279" t="s">
        <v>91</v>
      </c>
      <c r="L58" s="279"/>
      <c r="M58" s="279"/>
      <c r="N58" s="279"/>
      <c r="O58" s="279"/>
      <c r="P58" s="279"/>
      <c r="Q58" s="279"/>
      <c r="R58" s="279"/>
      <c r="S58" s="279"/>
      <c r="T58" s="279"/>
      <c r="U58" s="279"/>
      <c r="V58" s="279"/>
      <c r="W58" s="279"/>
      <c r="X58" s="279"/>
      <c r="Y58" s="279"/>
      <c r="Z58" s="279"/>
      <c r="AA58" s="279"/>
      <c r="AB58" s="279"/>
      <c r="AC58" s="279"/>
      <c r="AD58" s="279"/>
      <c r="AE58" s="279"/>
      <c r="AF58" s="279"/>
      <c r="AG58" s="304">
        <f>'D.1.4.2 - Vzduchotechnika...'!J32</f>
        <v>0</v>
      </c>
      <c r="AH58" s="305"/>
      <c r="AI58" s="305"/>
      <c r="AJ58" s="305"/>
      <c r="AK58" s="305"/>
      <c r="AL58" s="305"/>
      <c r="AM58" s="305"/>
      <c r="AN58" s="304">
        <f t="shared" si="0"/>
        <v>0</v>
      </c>
      <c r="AO58" s="305"/>
      <c r="AP58" s="305"/>
      <c r="AQ58" s="81" t="s">
        <v>88</v>
      </c>
      <c r="AR58" s="45"/>
      <c r="AS58" s="82">
        <v>0</v>
      </c>
      <c r="AT58" s="83">
        <f t="shared" si="1"/>
        <v>0</v>
      </c>
      <c r="AU58" s="84">
        <f>'D.1.4.2 - Vzduchotechnika...'!P88</f>
        <v>0</v>
      </c>
      <c r="AV58" s="83">
        <f>'D.1.4.2 - Vzduchotechnika...'!J35</f>
        <v>0</v>
      </c>
      <c r="AW58" s="83">
        <f>'D.1.4.2 - Vzduchotechnika...'!J36</f>
        <v>0</v>
      </c>
      <c r="AX58" s="83">
        <f>'D.1.4.2 - Vzduchotechnika...'!J37</f>
        <v>0</v>
      </c>
      <c r="AY58" s="83">
        <f>'D.1.4.2 - Vzduchotechnika...'!J38</f>
        <v>0</v>
      </c>
      <c r="AZ58" s="83">
        <f>'D.1.4.2 - Vzduchotechnika...'!F35</f>
        <v>0</v>
      </c>
      <c r="BA58" s="83">
        <f>'D.1.4.2 - Vzduchotechnika...'!F36</f>
        <v>0</v>
      </c>
      <c r="BB58" s="83">
        <f>'D.1.4.2 - Vzduchotechnika...'!F37</f>
        <v>0</v>
      </c>
      <c r="BC58" s="83">
        <f>'D.1.4.2 - Vzduchotechnika...'!F38</f>
        <v>0</v>
      </c>
      <c r="BD58" s="85">
        <f>'D.1.4.2 - Vzduchotechnika...'!F39</f>
        <v>0</v>
      </c>
      <c r="BT58" s="25" t="s">
        <v>82</v>
      </c>
      <c r="BV58" s="25" t="s">
        <v>74</v>
      </c>
      <c r="BW58" s="25" t="s">
        <v>92</v>
      </c>
      <c r="BX58" s="25" t="s">
        <v>85</v>
      </c>
      <c r="CL58" s="25" t="s">
        <v>19</v>
      </c>
    </row>
    <row r="59" spans="1:91" s="3" customFormat="1" ht="16.5" customHeight="1">
      <c r="A59" s="71" t="s">
        <v>76</v>
      </c>
      <c r="B59" s="45"/>
      <c r="C59" s="9"/>
      <c r="D59" s="9"/>
      <c r="E59" s="279" t="s">
        <v>93</v>
      </c>
      <c r="F59" s="279"/>
      <c r="G59" s="279"/>
      <c r="H59" s="279"/>
      <c r="I59" s="279"/>
      <c r="J59" s="9"/>
      <c r="K59" s="279" t="s">
        <v>94</v>
      </c>
      <c r="L59" s="279"/>
      <c r="M59" s="279"/>
      <c r="N59" s="279"/>
      <c r="O59" s="279"/>
      <c r="P59" s="279"/>
      <c r="Q59" s="279"/>
      <c r="R59" s="279"/>
      <c r="S59" s="279"/>
      <c r="T59" s="279"/>
      <c r="U59" s="279"/>
      <c r="V59" s="279"/>
      <c r="W59" s="279"/>
      <c r="X59" s="279"/>
      <c r="Y59" s="279"/>
      <c r="Z59" s="279"/>
      <c r="AA59" s="279"/>
      <c r="AB59" s="279"/>
      <c r="AC59" s="279"/>
      <c r="AD59" s="279"/>
      <c r="AE59" s="279"/>
      <c r="AF59" s="279"/>
      <c r="AG59" s="304">
        <f>'D.1.4.3 - Vytápění'!J32</f>
        <v>0</v>
      </c>
      <c r="AH59" s="305"/>
      <c r="AI59" s="305"/>
      <c r="AJ59" s="305"/>
      <c r="AK59" s="305"/>
      <c r="AL59" s="305"/>
      <c r="AM59" s="305"/>
      <c r="AN59" s="304">
        <f t="shared" si="0"/>
        <v>0</v>
      </c>
      <c r="AO59" s="305"/>
      <c r="AP59" s="305"/>
      <c r="AQ59" s="81" t="s">
        <v>88</v>
      </c>
      <c r="AR59" s="45"/>
      <c r="AS59" s="82">
        <v>0</v>
      </c>
      <c r="AT59" s="83">
        <f t="shared" si="1"/>
        <v>0</v>
      </c>
      <c r="AU59" s="84">
        <f>'D.1.4.3 - Vytápění'!P91</f>
        <v>0</v>
      </c>
      <c r="AV59" s="83">
        <f>'D.1.4.3 - Vytápění'!J35</f>
        <v>0</v>
      </c>
      <c r="AW59" s="83">
        <f>'D.1.4.3 - Vytápění'!J36</f>
        <v>0</v>
      </c>
      <c r="AX59" s="83">
        <f>'D.1.4.3 - Vytápění'!J37</f>
        <v>0</v>
      </c>
      <c r="AY59" s="83">
        <f>'D.1.4.3 - Vytápění'!J38</f>
        <v>0</v>
      </c>
      <c r="AZ59" s="83">
        <f>'D.1.4.3 - Vytápění'!F35</f>
        <v>0</v>
      </c>
      <c r="BA59" s="83">
        <f>'D.1.4.3 - Vytápění'!F36</f>
        <v>0</v>
      </c>
      <c r="BB59" s="83">
        <f>'D.1.4.3 - Vytápění'!F37</f>
        <v>0</v>
      </c>
      <c r="BC59" s="83">
        <f>'D.1.4.3 - Vytápění'!F38</f>
        <v>0</v>
      </c>
      <c r="BD59" s="85">
        <f>'D.1.4.3 - Vytápění'!F39</f>
        <v>0</v>
      </c>
      <c r="BT59" s="25" t="s">
        <v>82</v>
      </c>
      <c r="BV59" s="25" t="s">
        <v>74</v>
      </c>
      <c r="BW59" s="25" t="s">
        <v>95</v>
      </c>
      <c r="BX59" s="25" t="s">
        <v>85</v>
      </c>
      <c r="CL59" s="25" t="s">
        <v>19</v>
      </c>
    </row>
    <row r="60" spans="1:91" s="3" customFormat="1" ht="16.5" customHeight="1">
      <c r="B60" s="45"/>
      <c r="C60" s="9"/>
      <c r="D60" s="9"/>
      <c r="E60" s="279" t="s">
        <v>96</v>
      </c>
      <c r="F60" s="279"/>
      <c r="G60" s="279"/>
      <c r="H60" s="279"/>
      <c r="I60" s="279"/>
      <c r="J60" s="9"/>
      <c r="K60" s="279" t="s">
        <v>97</v>
      </c>
      <c r="L60" s="279"/>
      <c r="M60" s="279"/>
      <c r="N60" s="279"/>
      <c r="O60" s="279"/>
      <c r="P60" s="279"/>
      <c r="Q60" s="279"/>
      <c r="R60" s="279"/>
      <c r="S60" s="279"/>
      <c r="T60" s="279"/>
      <c r="U60" s="279"/>
      <c r="V60" s="279"/>
      <c r="W60" s="279"/>
      <c r="X60" s="279"/>
      <c r="Y60" s="279"/>
      <c r="Z60" s="279"/>
      <c r="AA60" s="279"/>
      <c r="AB60" s="279"/>
      <c r="AC60" s="279"/>
      <c r="AD60" s="279"/>
      <c r="AE60" s="279"/>
      <c r="AF60" s="279"/>
      <c r="AG60" s="306">
        <f>ROUND(SUM(AG61:AG64),2)</f>
        <v>0</v>
      </c>
      <c r="AH60" s="305"/>
      <c r="AI60" s="305"/>
      <c r="AJ60" s="305"/>
      <c r="AK60" s="305"/>
      <c r="AL60" s="305"/>
      <c r="AM60" s="305"/>
      <c r="AN60" s="304">
        <f t="shared" si="0"/>
        <v>0</v>
      </c>
      <c r="AO60" s="305"/>
      <c r="AP60" s="305"/>
      <c r="AQ60" s="81" t="s">
        <v>88</v>
      </c>
      <c r="AR60" s="45"/>
      <c r="AS60" s="82">
        <f>ROUND(SUM(AS61:AS64),2)</f>
        <v>0</v>
      </c>
      <c r="AT60" s="83">
        <f t="shared" si="1"/>
        <v>0</v>
      </c>
      <c r="AU60" s="84">
        <f>ROUND(SUM(AU61:AU64),5)</f>
        <v>0</v>
      </c>
      <c r="AV60" s="83">
        <f>ROUND(AZ60*L29,2)</f>
        <v>0</v>
      </c>
      <c r="AW60" s="83">
        <f>ROUND(BA60*L30,2)</f>
        <v>0</v>
      </c>
      <c r="AX60" s="83">
        <f>ROUND(BB60*L29,2)</f>
        <v>0</v>
      </c>
      <c r="AY60" s="83">
        <f>ROUND(BC60*L30,2)</f>
        <v>0</v>
      </c>
      <c r="AZ60" s="83">
        <f>ROUND(SUM(AZ61:AZ64),2)</f>
        <v>0</v>
      </c>
      <c r="BA60" s="83">
        <f>ROUND(SUM(BA61:BA64),2)</f>
        <v>0</v>
      </c>
      <c r="BB60" s="83">
        <f>ROUND(SUM(BB61:BB64),2)</f>
        <v>0</v>
      </c>
      <c r="BC60" s="83">
        <f>ROUND(SUM(BC61:BC64),2)</f>
        <v>0</v>
      </c>
      <c r="BD60" s="85">
        <f>ROUND(SUM(BD61:BD64),2)</f>
        <v>0</v>
      </c>
      <c r="BS60" s="25" t="s">
        <v>71</v>
      </c>
      <c r="BT60" s="25" t="s">
        <v>82</v>
      </c>
      <c r="BU60" s="25" t="s">
        <v>73</v>
      </c>
      <c r="BV60" s="25" t="s">
        <v>74</v>
      </c>
      <c r="BW60" s="25" t="s">
        <v>98</v>
      </c>
      <c r="BX60" s="25" t="s">
        <v>85</v>
      </c>
      <c r="CL60" s="25" t="s">
        <v>19</v>
      </c>
    </row>
    <row r="61" spans="1:91" s="3" customFormat="1" ht="16.5" customHeight="1">
      <c r="A61" s="71" t="s">
        <v>76</v>
      </c>
      <c r="B61" s="45"/>
      <c r="C61" s="9"/>
      <c r="D61" s="9"/>
      <c r="E61" s="9"/>
      <c r="F61" s="279" t="s">
        <v>80</v>
      </c>
      <c r="G61" s="279"/>
      <c r="H61" s="279"/>
      <c r="I61" s="279"/>
      <c r="J61" s="279"/>
      <c r="K61" s="9"/>
      <c r="L61" s="279" t="s">
        <v>99</v>
      </c>
      <c r="M61" s="279"/>
      <c r="N61" s="279"/>
      <c r="O61" s="279"/>
      <c r="P61" s="279"/>
      <c r="Q61" s="279"/>
      <c r="R61" s="279"/>
      <c r="S61" s="279"/>
      <c r="T61" s="279"/>
      <c r="U61" s="279"/>
      <c r="V61" s="279"/>
      <c r="W61" s="279"/>
      <c r="X61" s="279"/>
      <c r="Y61" s="279"/>
      <c r="Z61" s="279"/>
      <c r="AA61" s="279"/>
      <c r="AB61" s="279"/>
      <c r="AC61" s="279"/>
      <c r="AD61" s="279"/>
      <c r="AE61" s="279"/>
      <c r="AF61" s="279"/>
      <c r="AG61" s="304">
        <f>'1 - FVE'!J34</f>
        <v>0</v>
      </c>
      <c r="AH61" s="305"/>
      <c r="AI61" s="305"/>
      <c r="AJ61" s="305"/>
      <c r="AK61" s="305"/>
      <c r="AL61" s="305"/>
      <c r="AM61" s="305"/>
      <c r="AN61" s="304">
        <f t="shared" si="0"/>
        <v>0</v>
      </c>
      <c r="AO61" s="305"/>
      <c r="AP61" s="305"/>
      <c r="AQ61" s="81" t="s">
        <v>88</v>
      </c>
      <c r="AR61" s="45"/>
      <c r="AS61" s="82">
        <v>0</v>
      </c>
      <c r="AT61" s="83">
        <f t="shared" si="1"/>
        <v>0</v>
      </c>
      <c r="AU61" s="84">
        <f>'1 - FVE'!P96</f>
        <v>0</v>
      </c>
      <c r="AV61" s="83">
        <f>'1 - FVE'!J37</f>
        <v>0</v>
      </c>
      <c r="AW61" s="83">
        <f>'1 - FVE'!J38</f>
        <v>0</v>
      </c>
      <c r="AX61" s="83">
        <f>'1 - FVE'!J39</f>
        <v>0</v>
      </c>
      <c r="AY61" s="83">
        <f>'1 - FVE'!J40</f>
        <v>0</v>
      </c>
      <c r="AZ61" s="83">
        <f>'1 - FVE'!F37</f>
        <v>0</v>
      </c>
      <c r="BA61" s="83">
        <f>'1 - FVE'!F38</f>
        <v>0</v>
      </c>
      <c r="BB61" s="83">
        <f>'1 - FVE'!F39</f>
        <v>0</v>
      </c>
      <c r="BC61" s="83">
        <f>'1 - FVE'!F40</f>
        <v>0</v>
      </c>
      <c r="BD61" s="85">
        <f>'1 - FVE'!F41</f>
        <v>0</v>
      </c>
      <c r="BT61" s="25" t="s">
        <v>100</v>
      </c>
      <c r="BV61" s="25" t="s">
        <v>74</v>
      </c>
      <c r="BW61" s="25" t="s">
        <v>101</v>
      </c>
      <c r="BX61" s="25" t="s">
        <v>98</v>
      </c>
      <c r="CL61" s="25" t="s">
        <v>19</v>
      </c>
    </row>
    <row r="62" spans="1:91" s="3" customFormat="1" ht="16.5" customHeight="1">
      <c r="A62" s="71" t="s">
        <v>76</v>
      </c>
      <c r="B62" s="45"/>
      <c r="C62" s="9"/>
      <c r="D62" s="9"/>
      <c r="E62" s="9"/>
      <c r="F62" s="279" t="s">
        <v>82</v>
      </c>
      <c r="G62" s="279"/>
      <c r="H62" s="279"/>
      <c r="I62" s="279"/>
      <c r="J62" s="279"/>
      <c r="K62" s="9"/>
      <c r="L62" s="279" t="s">
        <v>102</v>
      </c>
      <c r="M62" s="279"/>
      <c r="N62" s="279"/>
      <c r="O62" s="279"/>
      <c r="P62" s="279"/>
      <c r="Q62" s="279"/>
      <c r="R62" s="279"/>
      <c r="S62" s="279"/>
      <c r="T62" s="279"/>
      <c r="U62" s="279"/>
      <c r="V62" s="279"/>
      <c r="W62" s="279"/>
      <c r="X62" s="279"/>
      <c r="Y62" s="279"/>
      <c r="Z62" s="279"/>
      <c r="AA62" s="279"/>
      <c r="AB62" s="279"/>
      <c r="AC62" s="279"/>
      <c r="AD62" s="279"/>
      <c r="AE62" s="279"/>
      <c r="AF62" s="279"/>
      <c r="AG62" s="304">
        <f>'2 - Bleskosvod a uzemnění'!J34</f>
        <v>0</v>
      </c>
      <c r="AH62" s="305"/>
      <c r="AI62" s="305"/>
      <c r="AJ62" s="305"/>
      <c r="AK62" s="305"/>
      <c r="AL62" s="305"/>
      <c r="AM62" s="305"/>
      <c r="AN62" s="304">
        <f t="shared" si="0"/>
        <v>0</v>
      </c>
      <c r="AO62" s="305"/>
      <c r="AP62" s="305"/>
      <c r="AQ62" s="81" t="s">
        <v>88</v>
      </c>
      <c r="AR62" s="45"/>
      <c r="AS62" s="82">
        <v>0</v>
      </c>
      <c r="AT62" s="83">
        <f t="shared" si="1"/>
        <v>0</v>
      </c>
      <c r="AU62" s="84">
        <f>'2 - Bleskosvod a uzemnění'!P94</f>
        <v>0</v>
      </c>
      <c r="AV62" s="83">
        <f>'2 - Bleskosvod a uzemnění'!J37</f>
        <v>0</v>
      </c>
      <c r="AW62" s="83">
        <f>'2 - Bleskosvod a uzemnění'!J38</f>
        <v>0</v>
      </c>
      <c r="AX62" s="83">
        <f>'2 - Bleskosvod a uzemnění'!J39</f>
        <v>0</v>
      </c>
      <c r="AY62" s="83">
        <f>'2 - Bleskosvod a uzemnění'!J40</f>
        <v>0</v>
      </c>
      <c r="AZ62" s="83">
        <f>'2 - Bleskosvod a uzemnění'!F37</f>
        <v>0</v>
      </c>
      <c r="BA62" s="83">
        <f>'2 - Bleskosvod a uzemnění'!F38</f>
        <v>0</v>
      </c>
      <c r="BB62" s="83">
        <f>'2 - Bleskosvod a uzemnění'!F39</f>
        <v>0</v>
      </c>
      <c r="BC62" s="83">
        <f>'2 - Bleskosvod a uzemnění'!F40</f>
        <v>0</v>
      </c>
      <c r="BD62" s="85">
        <f>'2 - Bleskosvod a uzemnění'!F41</f>
        <v>0</v>
      </c>
      <c r="BT62" s="25" t="s">
        <v>100</v>
      </c>
      <c r="BV62" s="25" t="s">
        <v>74</v>
      </c>
      <c r="BW62" s="25" t="s">
        <v>103</v>
      </c>
      <c r="BX62" s="25" t="s">
        <v>98</v>
      </c>
      <c r="CL62" s="25" t="s">
        <v>19</v>
      </c>
    </row>
    <row r="63" spans="1:91" s="3" customFormat="1" ht="16.5" customHeight="1">
      <c r="A63" s="71" t="s">
        <v>76</v>
      </c>
      <c r="B63" s="45"/>
      <c r="C63" s="9"/>
      <c r="D63" s="9"/>
      <c r="E63" s="9"/>
      <c r="F63" s="279" t="s">
        <v>100</v>
      </c>
      <c r="G63" s="279"/>
      <c r="H63" s="279"/>
      <c r="I63" s="279"/>
      <c r="J63" s="279"/>
      <c r="K63" s="9"/>
      <c r="L63" s="279" t="s">
        <v>104</v>
      </c>
      <c r="M63" s="279"/>
      <c r="N63" s="279"/>
      <c r="O63" s="279"/>
      <c r="P63" s="279"/>
      <c r="Q63" s="279"/>
      <c r="R63" s="279"/>
      <c r="S63" s="279"/>
      <c r="T63" s="279"/>
      <c r="U63" s="279"/>
      <c r="V63" s="279"/>
      <c r="W63" s="279"/>
      <c r="X63" s="279"/>
      <c r="Y63" s="279"/>
      <c r="Z63" s="279"/>
      <c r="AA63" s="279"/>
      <c r="AB63" s="279"/>
      <c r="AC63" s="279"/>
      <c r="AD63" s="279"/>
      <c r="AE63" s="279"/>
      <c r="AF63" s="279"/>
      <c r="AG63" s="304">
        <f>'3 - Elektroinstalace siln...'!J34</f>
        <v>0</v>
      </c>
      <c r="AH63" s="305"/>
      <c r="AI63" s="305"/>
      <c r="AJ63" s="305"/>
      <c r="AK63" s="305"/>
      <c r="AL63" s="305"/>
      <c r="AM63" s="305"/>
      <c r="AN63" s="304">
        <f t="shared" si="0"/>
        <v>0</v>
      </c>
      <c r="AO63" s="305"/>
      <c r="AP63" s="305"/>
      <c r="AQ63" s="81" t="s">
        <v>88</v>
      </c>
      <c r="AR63" s="45"/>
      <c r="AS63" s="82">
        <v>0</v>
      </c>
      <c r="AT63" s="83">
        <f t="shared" si="1"/>
        <v>0</v>
      </c>
      <c r="AU63" s="84">
        <f>'3 - Elektroinstalace siln...'!P98</f>
        <v>0</v>
      </c>
      <c r="AV63" s="83">
        <f>'3 - Elektroinstalace siln...'!J37</f>
        <v>0</v>
      </c>
      <c r="AW63" s="83">
        <f>'3 - Elektroinstalace siln...'!J38</f>
        <v>0</v>
      </c>
      <c r="AX63" s="83">
        <f>'3 - Elektroinstalace siln...'!J39</f>
        <v>0</v>
      </c>
      <c r="AY63" s="83">
        <f>'3 - Elektroinstalace siln...'!J40</f>
        <v>0</v>
      </c>
      <c r="AZ63" s="83">
        <f>'3 - Elektroinstalace siln...'!F37</f>
        <v>0</v>
      </c>
      <c r="BA63" s="83">
        <f>'3 - Elektroinstalace siln...'!F38</f>
        <v>0</v>
      </c>
      <c r="BB63" s="83">
        <f>'3 - Elektroinstalace siln...'!F39</f>
        <v>0</v>
      </c>
      <c r="BC63" s="83">
        <f>'3 - Elektroinstalace siln...'!F40</f>
        <v>0</v>
      </c>
      <c r="BD63" s="85">
        <f>'3 - Elektroinstalace siln...'!F41</f>
        <v>0</v>
      </c>
      <c r="BT63" s="25" t="s">
        <v>100</v>
      </c>
      <c r="BV63" s="25" t="s">
        <v>74</v>
      </c>
      <c r="BW63" s="25" t="s">
        <v>105</v>
      </c>
      <c r="BX63" s="25" t="s">
        <v>98</v>
      </c>
      <c r="CL63" s="25" t="s">
        <v>19</v>
      </c>
    </row>
    <row r="64" spans="1:91" s="3" customFormat="1" ht="16.5" customHeight="1">
      <c r="A64" s="71" t="s">
        <v>76</v>
      </c>
      <c r="B64" s="45"/>
      <c r="C64" s="9"/>
      <c r="D64" s="9"/>
      <c r="E64" s="9"/>
      <c r="F64" s="279" t="s">
        <v>106</v>
      </c>
      <c r="G64" s="279"/>
      <c r="H64" s="279"/>
      <c r="I64" s="279"/>
      <c r="J64" s="279"/>
      <c r="K64" s="9"/>
      <c r="L64" s="279" t="s">
        <v>107</v>
      </c>
      <c r="M64" s="279"/>
      <c r="N64" s="279"/>
      <c r="O64" s="279"/>
      <c r="P64" s="279"/>
      <c r="Q64" s="279"/>
      <c r="R64" s="279"/>
      <c r="S64" s="279"/>
      <c r="T64" s="279"/>
      <c r="U64" s="279"/>
      <c r="V64" s="279"/>
      <c r="W64" s="279"/>
      <c r="X64" s="279"/>
      <c r="Y64" s="279"/>
      <c r="Z64" s="279"/>
      <c r="AA64" s="279"/>
      <c r="AB64" s="279"/>
      <c r="AC64" s="279"/>
      <c r="AD64" s="279"/>
      <c r="AE64" s="279"/>
      <c r="AF64" s="279"/>
      <c r="AG64" s="304">
        <f>'4 - Elektroinstalace slab...'!J34</f>
        <v>0</v>
      </c>
      <c r="AH64" s="305"/>
      <c r="AI64" s="305"/>
      <c r="AJ64" s="305"/>
      <c r="AK64" s="305"/>
      <c r="AL64" s="305"/>
      <c r="AM64" s="305"/>
      <c r="AN64" s="304">
        <f t="shared" si="0"/>
        <v>0</v>
      </c>
      <c r="AO64" s="305"/>
      <c r="AP64" s="305"/>
      <c r="AQ64" s="81" t="s">
        <v>88</v>
      </c>
      <c r="AR64" s="45"/>
      <c r="AS64" s="82">
        <v>0</v>
      </c>
      <c r="AT64" s="83">
        <f t="shared" si="1"/>
        <v>0</v>
      </c>
      <c r="AU64" s="84">
        <f>'4 - Elektroinstalace slab...'!P97</f>
        <v>0</v>
      </c>
      <c r="AV64" s="83">
        <f>'4 - Elektroinstalace slab...'!J37</f>
        <v>0</v>
      </c>
      <c r="AW64" s="83">
        <f>'4 - Elektroinstalace slab...'!J38</f>
        <v>0</v>
      </c>
      <c r="AX64" s="83">
        <f>'4 - Elektroinstalace slab...'!J39</f>
        <v>0</v>
      </c>
      <c r="AY64" s="83">
        <f>'4 - Elektroinstalace slab...'!J40</f>
        <v>0</v>
      </c>
      <c r="AZ64" s="83">
        <f>'4 - Elektroinstalace slab...'!F37</f>
        <v>0</v>
      </c>
      <c r="BA64" s="83">
        <f>'4 - Elektroinstalace slab...'!F38</f>
        <v>0</v>
      </c>
      <c r="BB64" s="83">
        <f>'4 - Elektroinstalace slab...'!F39</f>
        <v>0</v>
      </c>
      <c r="BC64" s="83">
        <f>'4 - Elektroinstalace slab...'!F40</f>
        <v>0</v>
      </c>
      <c r="BD64" s="85">
        <f>'4 - Elektroinstalace slab...'!F41</f>
        <v>0</v>
      </c>
      <c r="BT64" s="25" t="s">
        <v>100</v>
      </c>
      <c r="BV64" s="25" t="s">
        <v>74</v>
      </c>
      <c r="BW64" s="25" t="s">
        <v>108</v>
      </c>
      <c r="BX64" s="25" t="s">
        <v>98</v>
      </c>
      <c r="CL64" s="25" t="s">
        <v>19</v>
      </c>
    </row>
    <row r="65" spans="1:91" s="3" customFormat="1" ht="16.5" customHeight="1">
      <c r="A65" s="71" t="s">
        <v>76</v>
      </c>
      <c r="B65" s="45"/>
      <c r="C65" s="9"/>
      <c r="D65" s="9"/>
      <c r="E65" s="279" t="s">
        <v>109</v>
      </c>
      <c r="F65" s="279"/>
      <c r="G65" s="279"/>
      <c r="H65" s="279"/>
      <c r="I65" s="279"/>
      <c r="J65" s="9"/>
      <c r="K65" s="279" t="s">
        <v>110</v>
      </c>
      <c r="L65" s="279"/>
      <c r="M65" s="279"/>
      <c r="N65" s="279"/>
      <c r="O65" s="279"/>
      <c r="P65" s="279"/>
      <c r="Q65" s="279"/>
      <c r="R65" s="279"/>
      <c r="S65" s="279"/>
      <c r="T65" s="279"/>
      <c r="U65" s="279"/>
      <c r="V65" s="279"/>
      <c r="W65" s="279"/>
      <c r="X65" s="279"/>
      <c r="Y65" s="279"/>
      <c r="Z65" s="279"/>
      <c r="AA65" s="279"/>
      <c r="AB65" s="279"/>
      <c r="AC65" s="279"/>
      <c r="AD65" s="279"/>
      <c r="AE65" s="279"/>
      <c r="AF65" s="279"/>
      <c r="AG65" s="304">
        <f>'D.1.4.5 - Měření a regulace'!J32</f>
        <v>0</v>
      </c>
      <c r="AH65" s="305"/>
      <c r="AI65" s="305"/>
      <c r="AJ65" s="305"/>
      <c r="AK65" s="305"/>
      <c r="AL65" s="305"/>
      <c r="AM65" s="305"/>
      <c r="AN65" s="304">
        <f t="shared" si="0"/>
        <v>0</v>
      </c>
      <c r="AO65" s="305"/>
      <c r="AP65" s="305"/>
      <c r="AQ65" s="81" t="s">
        <v>88</v>
      </c>
      <c r="AR65" s="45"/>
      <c r="AS65" s="82">
        <v>0</v>
      </c>
      <c r="AT65" s="83">
        <f t="shared" si="1"/>
        <v>0</v>
      </c>
      <c r="AU65" s="84">
        <f>'D.1.4.5 - Měření a regulace'!P103</f>
        <v>0</v>
      </c>
      <c r="AV65" s="83">
        <f>'D.1.4.5 - Měření a regulace'!J35</f>
        <v>0</v>
      </c>
      <c r="AW65" s="83">
        <f>'D.1.4.5 - Měření a regulace'!J36</f>
        <v>0</v>
      </c>
      <c r="AX65" s="83">
        <f>'D.1.4.5 - Měření a regulace'!J37</f>
        <v>0</v>
      </c>
      <c r="AY65" s="83">
        <f>'D.1.4.5 - Měření a regulace'!J38</f>
        <v>0</v>
      </c>
      <c r="AZ65" s="83">
        <f>'D.1.4.5 - Měření a regulace'!F35</f>
        <v>0</v>
      </c>
      <c r="BA65" s="83">
        <f>'D.1.4.5 - Měření a regulace'!F36</f>
        <v>0</v>
      </c>
      <c r="BB65" s="83">
        <f>'D.1.4.5 - Měření a regulace'!F37</f>
        <v>0</v>
      </c>
      <c r="BC65" s="83">
        <f>'D.1.4.5 - Měření a regulace'!F38</f>
        <v>0</v>
      </c>
      <c r="BD65" s="85">
        <f>'D.1.4.5 - Měření a regulace'!F39</f>
        <v>0</v>
      </c>
      <c r="BT65" s="25" t="s">
        <v>82</v>
      </c>
      <c r="BV65" s="25" t="s">
        <v>74</v>
      </c>
      <c r="BW65" s="25" t="s">
        <v>111</v>
      </c>
      <c r="BX65" s="25" t="s">
        <v>85</v>
      </c>
      <c r="CL65" s="25" t="s">
        <v>19</v>
      </c>
    </row>
    <row r="66" spans="1:91" s="3" customFormat="1" ht="16.5" customHeight="1">
      <c r="A66" s="71" t="s">
        <v>76</v>
      </c>
      <c r="B66" s="45"/>
      <c r="C66" s="9"/>
      <c r="D66" s="9"/>
      <c r="E66" s="279" t="s">
        <v>112</v>
      </c>
      <c r="F66" s="279"/>
      <c r="G66" s="279"/>
      <c r="H66" s="279"/>
      <c r="I66" s="279"/>
      <c r="J66" s="9"/>
      <c r="K66" s="279" t="s">
        <v>113</v>
      </c>
      <c r="L66" s="279"/>
      <c r="M66" s="279"/>
      <c r="N66" s="279"/>
      <c r="O66" s="279"/>
      <c r="P66" s="279"/>
      <c r="Q66" s="279"/>
      <c r="R66" s="279"/>
      <c r="S66" s="279"/>
      <c r="T66" s="279"/>
      <c r="U66" s="279"/>
      <c r="V66" s="279"/>
      <c r="W66" s="279"/>
      <c r="X66" s="279"/>
      <c r="Y66" s="279"/>
      <c r="Z66" s="279"/>
      <c r="AA66" s="279"/>
      <c r="AB66" s="279"/>
      <c r="AC66" s="279"/>
      <c r="AD66" s="279"/>
      <c r="AE66" s="279"/>
      <c r="AF66" s="279"/>
      <c r="AG66" s="304">
        <f>'IO 01 - Vodovodní přípojka'!J32</f>
        <v>0</v>
      </c>
      <c r="AH66" s="305"/>
      <c r="AI66" s="305"/>
      <c r="AJ66" s="305"/>
      <c r="AK66" s="305"/>
      <c r="AL66" s="305"/>
      <c r="AM66" s="305"/>
      <c r="AN66" s="304">
        <f t="shared" si="0"/>
        <v>0</v>
      </c>
      <c r="AO66" s="305"/>
      <c r="AP66" s="305"/>
      <c r="AQ66" s="81" t="s">
        <v>88</v>
      </c>
      <c r="AR66" s="45"/>
      <c r="AS66" s="82">
        <v>0</v>
      </c>
      <c r="AT66" s="83">
        <f t="shared" si="1"/>
        <v>0</v>
      </c>
      <c r="AU66" s="84">
        <f>'IO 01 - Vodovodní přípojka'!P95</f>
        <v>0</v>
      </c>
      <c r="AV66" s="83">
        <f>'IO 01 - Vodovodní přípojka'!J35</f>
        <v>0</v>
      </c>
      <c r="AW66" s="83">
        <f>'IO 01 - Vodovodní přípojka'!J36</f>
        <v>0</v>
      </c>
      <c r="AX66" s="83">
        <f>'IO 01 - Vodovodní přípojka'!J37</f>
        <v>0</v>
      </c>
      <c r="AY66" s="83">
        <f>'IO 01 - Vodovodní přípojka'!J38</f>
        <v>0</v>
      </c>
      <c r="AZ66" s="83">
        <f>'IO 01 - Vodovodní přípojka'!F35</f>
        <v>0</v>
      </c>
      <c r="BA66" s="83">
        <f>'IO 01 - Vodovodní přípojka'!F36</f>
        <v>0</v>
      </c>
      <c r="BB66" s="83">
        <f>'IO 01 - Vodovodní přípojka'!F37</f>
        <v>0</v>
      </c>
      <c r="BC66" s="83">
        <f>'IO 01 - Vodovodní přípojka'!F38</f>
        <v>0</v>
      </c>
      <c r="BD66" s="85">
        <f>'IO 01 - Vodovodní přípojka'!F39</f>
        <v>0</v>
      </c>
      <c r="BT66" s="25" t="s">
        <v>82</v>
      </c>
      <c r="BV66" s="25" t="s">
        <v>74</v>
      </c>
      <c r="BW66" s="25" t="s">
        <v>114</v>
      </c>
      <c r="BX66" s="25" t="s">
        <v>85</v>
      </c>
      <c r="CL66" s="25" t="s">
        <v>19</v>
      </c>
    </row>
    <row r="67" spans="1:91" s="6" customFormat="1" ht="16.5" customHeight="1">
      <c r="B67" s="72"/>
      <c r="C67" s="73"/>
      <c r="D67" s="278" t="s">
        <v>115</v>
      </c>
      <c r="E67" s="278"/>
      <c r="F67" s="278"/>
      <c r="G67" s="278"/>
      <c r="H67" s="278"/>
      <c r="I67" s="74"/>
      <c r="J67" s="278" t="s">
        <v>116</v>
      </c>
      <c r="K67" s="278"/>
      <c r="L67" s="278"/>
      <c r="M67" s="278"/>
      <c r="N67" s="278"/>
      <c r="O67" s="278"/>
      <c r="P67" s="278"/>
      <c r="Q67" s="278"/>
      <c r="R67" s="278"/>
      <c r="S67" s="278"/>
      <c r="T67" s="278"/>
      <c r="U67" s="278"/>
      <c r="V67" s="278"/>
      <c r="W67" s="278"/>
      <c r="X67" s="278"/>
      <c r="Y67" s="278"/>
      <c r="Z67" s="278"/>
      <c r="AA67" s="278"/>
      <c r="AB67" s="278"/>
      <c r="AC67" s="278"/>
      <c r="AD67" s="278"/>
      <c r="AE67" s="278"/>
      <c r="AF67" s="278"/>
      <c r="AG67" s="307">
        <f>ROUND(SUM(AG68:AG69),2)</f>
        <v>0</v>
      </c>
      <c r="AH67" s="308"/>
      <c r="AI67" s="308"/>
      <c r="AJ67" s="308"/>
      <c r="AK67" s="308"/>
      <c r="AL67" s="308"/>
      <c r="AM67" s="308"/>
      <c r="AN67" s="309">
        <f t="shared" si="0"/>
        <v>0</v>
      </c>
      <c r="AO67" s="308"/>
      <c r="AP67" s="308"/>
      <c r="AQ67" s="75" t="s">
        <v>79</v>
      </c>
      <c r="AR67" s="72"/>
      <c r="AS67" s="76">
        <f>ROUND(SUM(AS68:AS69),2)</f>
        <v>0</v>
      </c>
      <c r="AT67" s="77">
        <f t="shared" si="1"/>
        <v>0</v>
      </c>
      <c r="AU67" s="78">
        <f>ROUND(SUM(AU68:AU69),5)</f>
        <v>0</v>
      </c>
      <c r="AV67" s="77">
        <f>ROUND(AZ67*L29,2)</f>
        <v>0</v>
      </c>
      <c r="AW67" s="77">
        <f>ROUND(BA67*L30,2)</f>
        <v>0</v>
      </c>
      <c r="AX67" s="77">
        <f>ROUND(BB67*L29,2)</f>
        <v>0</v>
      </c>
      <c r="AY67" s="77">
        <f>ROUND(BC67*L30,2)</f>
        <v>0</v>
      </c>
      <c r="AZ67" s="77">
        <f>ROUND(SUM(AZ68:AZ69),2)</f>
        <v>0</v>
      </c>
      <c r="BA67" s="77">
        <f>ROUND(SUM(BA68:BA69),2)</f>
        <v>0</v>
      </c>
      <c r="BB67" s="77">
        <f>ROUND(SUM(BB68:BB69),2)</f>
        <v>0</v>
      </c>
      <c r="BC67" s="77">
        <f>ROUND(SUM(BC68:BC69),2)</f>
        <v>0</v>
      </c>
      <c r="BD67" s="79">
        <f>ROUND(SUM(BD68:BD69),2)</f>
        <v>0</v>
      </c>
      <c r="BS67" s="80" t="s">
        <v>71</v>
      </c>
      <c r="BT67" s="80" t="s">
        <v>80</v>
      </c>
      <c r="BU67" s="80" t="s">
        <v>73</v>
      </c>
      <c r="BV67" s="80" t="s">
        <v>74</v>
      </c>
      <c r="BW67" s="80" t="s">
        <v>117</v>
      </c>
      <c r="BX67" s="80" t="s">
        <v>5</v>
      </c>
      <c r="CL67" s="80" t="s">
        <v>19</v>
      </c>
      <c r="CM67" s="80" t="s">
        <v>82</v>
      </c>
    </row>
    <row r="68" spans="1:91" s="3" customFormat="1" ht="16.5" customHeight="1">
      <c r="A68" s="71" t="s">
        <v>76</v>
      </c>
      <c r="B68" s="45"/>
      <c r="C68" s="9"/>
      <c r="D68" s="9"/>
      <c r="E68" s="279" t="s">
        <v>118</v>
      </c>
      <c r="F68" s="279"/>
      <c r="G68" s="279"/>
      <c r="H68" s="279"/>
      <c r="I68" s="279"/>
      <c r="J68" s="9"/>
      <c r="K68" s="279" t="s">
        <v>116</v>
      </c>
      <c r="L68" s="279"/>
      <c r="M68" s="279"/>
      <c r="N68" s="279"/>
      <c r="O68" s="279"/>
      <c r="P68" s="279"/>
      <c r="Q68" s="279"/>
      <c r="R68" s="279"/>
      <c r="S68" s="279"/>
      <c r="T68" s="279"/>
      <c r="U68" s="279"/>
      <c r="V68" s="279"/>
      <c r="W68" s="279"/>
      <c r="X68" s="279"/>
      <c r="Y68" s="279"/>
      <c r="Z68" s="279"/>
      <c r="AA68" s="279"/>
      <c r="AB68" s="279"/>
      <c r="AC68" s="279"/>
      <c r="AD68" s="279"/>
      <c r="AE68" s="279"/>
      <c r="AF68" s="279"/>
      <c r="AG68" s="304">
        <f>'100 - Dopravní řešení'!J32</f>
        <v>0</v>
      </c>
      <c r="AH68" s="305"/>
      <c r="AI68" s="305"/>
      <c r="AJ68" s="305"/>
      <c r="AK68" s="305"/>
      <c r="AL68" s="305"/>
      <c r="AM68" s="305"/>
      <c r="AN68" s="304">
        <f t="shared" si="0"/>
        <v>0</v>
      </c>
      <c r="AO68" s="305"/>
      <c r="AP68" s="305"/>
      <c r="AQ68" s="81" t="s">
        <v>88</v>
      </c>
      <c r="AR68" s="45"/>
      <c r="AS68" s="82">
        <v>0</v>
      </c>
      <c r="AT68" s="83">
        <f t="shared" si="1"/>
        <v>0</v>
      </c>
      <c r="AU68" s="84">
        <f>'100 - Dopravní řešení'!P97</f>
        <v>0</v>
      </c>
      <c r="AV68" s="83">
        <f>'100 - Dopravní řešení'!J35</f>
        <v>0</v>
      </c>
      <c r="AW68" s="83">
        <f>'100 - Dopravní řešení'!J36</f>
        <v>0</v>
      </c>
      <c r="AX68" s="83">
        <f>'100 - Dopravní řešení'!J37</f>
        <v>0</v>
      </c>
      <c r="AY68" s="83">
        <f>'100 - Dopravní řešení'!J38</f>
        <v>0</v>
      </c>
      <c r="AZ68" s="83">
        <f>'100 - Dopravní řešení'!F35</f>
        <v>0</v>
      </c>
      <c r="BA68" s="83">
        <f>'100 - Dopravní řešení'!F36</f>
        <v>0</v>
      </c>
      <c r="BB68" s="83">
        <f>'100 - Dopravní řešení'!F37</f>
        <v>0</v>
      </c>
      <c r="BC68" s="83">
        <f>'100 - Dopravní řešení'!F38</f>
        <v>0</v>
      </c>
      <c r="BD68" s="85">
        <f>'100 - Dopravní řešení'!F39</f>
        <v>0</v>
      </c>
      <c r="BT68" s="25" t="s">
        <v>82</v>
      </c>
      <c r="BV68" s="25" t="s">
        <v>74</v>
      </c>
      <c r="BW68" s="25" t="s">
        <v>119</v>
      </c>
      <c r="BX68" s="25" t="s">
        <v>117</v>
      </c>
      <c r="CL68" s="25" t="s">
        <v>19</v>
      </c>
    </row>
    <row r="69" spans="1:91" s="3" customFormat="1" ht="16.5" customHeight="1">
      <c r="A69" s="71" t="s">
        <v>76</v>
      </c>
      <c r="B69" s="45"/>
      <c r="C69" s="9"/>
      <c r="D69" s="9"/>
      <c r="E69" s="279" t="s">
        <v>120</v>
      </c>
      <c r="F69" s="279"/>
      <c r="G69" s="279"/>
      <c r="H69" s="279"/>
      <c r="I69" s="279"/>
      <c r="J69" s="9"/>
      <c r="K69" s="279" t="s">
        <v>121</v>
      </c>
      <c r="L69" s="279"/>
      <c r="M69" s="279"/>
      <c r="N69" s="279"/>
      <c r="O69" s="279"/>
      <c r="P69" s="279"/>
      <c r="Q69" s="279"/>
      <c r="R69" s="279"/>
      <c r="S69" s="279"/>
      <c r="T69" s="279"/>
      <c r="U69" s="279"/>
      <c r="V69" s="279"/>
      <c r="W69" s="279"/>
      <c r="X69" s="279"/>
      <c r="Y69" s="279"/>
      <c r="Z69" s="279"/>
      <c r="AA69" s="279"/>
      <c r="AB69" s="279"/>
      <c r="AC69" s="279"/>
      <c r="AD69" s="279"/>
      <c r="AE69" s="279"/>
      <c r="AF69" s="279"/>
      <c r="AG69" s="304">
        <f>'102 - Demolice'!J32</f>
        <v>0</v>
      </c>
      <c r="AH69" s="305"/>
      <c r="AI69" s="305"/>
      <c r="AJ69" s="305"/>
      <c r="AK69" s="305"/>
      <c r="AL69" s="305"/>
      <c r="AM69" s="305"/>
      <c r="AN69" s="304">
        <f t="shared" si="0"/>
        <v>0</v>
      </c>
      <c r="AO69" s="305"/>
      <c r="AP69" s="305"/>
      <c r="AQ69" s="81" t="s">
        <v>88</v>
      </c>
      <c r="AR69" s="45"/>
      <c r="AS69" s="82">
        <v>0</v>
      </c>
      <c r="AT69" s="83">
        <f t="shared" si="1"/>
        <v>0</v>
      </c>
      <c r="AU69" s="84">
        <f>'102 - Demolice'!P92</f>
        <v>0</v>
      </c>
      <c r="AV69" s="83">
        <f>'102 - Demolice'!J35</f>
        <v>0</v>
      </c>
      <c r="AW69" s="83">
        <f>'102 - Demolice'!J36</f>
        <v>0</v>
      </c>
      <c r="AX69" s="83">
        <f>'102 - Demolice'!J37</f>
        <v>0</v>
      </c>
      <c r="AY69" s="83">
        <f>'102 - Demolice'!J38</f>
        <v>0</v>
      </c>
      <c r="AZ69" s="83">
        <f>'102 - Demolice'!F35</f>
        <v>0</v>
      </c>
      <c r="BA69" s="83">
        <f>'102 - Demolice'!F36</f>
        <v>0</v>
      </c>
      <c r="BB69" s="83">
        <f>'102 - Demolice'!F37</f>
        <v>0</v>
      </c>
      <c r="BC69" s="83">
        <f>'102 - Demolice'!F38</f>
        <v>0</v>
      </c>
      <c r="BD69" s="85">
        <f>'102 - Demolice'!F39</f>
        <v>0</v>
      </c>
      <c r="BT69" s="25" t="s">
        <v>82</v>
      </c>
      <c r="BV69" s="25" t="s">
        <v>74</v>
      </c>
      <c r="BW69" s="25" t="s">
        <v>122</v>
      </c>
      <c r="BX69" s="25" t="s">
        <v>117</v>
      </c>
      <c r="CL69" s="25" t="s">
        <v>19</v>
      </c>
    </row>
    <row r="70" spans="1:91" s="6" customFormat="1" ht="16.5" customHeight="1">
      <c r="A70" s="71" t="s">
        <v>76</v>
      </c>
      <c r="B70" s="72"/>
      <c r="C70" s="73"/>
      <c r="D70" s="278" t="s">
        <v>123</v>
      </c>
      <c r="E70" s="278"/>
      <c r="F70" s="278"/>
      <c r="G70" s="278"/>
      <c r="H70" s="278"/>
      <c r="I70" s="74"/>
      <c r="J70" s="278" t="s">
        <v>124</v>
      </c>
      <c r="K70" s="278"/>
      <c r="L70" s="278"/>
      <c r="M70" s="278"/>
      <c r="N70" s="278"/>
      <c r="O70" s="278"/>
      <c r="P70" s="278"/>
      <c r="Q70" s="278"/>
      <c r="R70" s="278"/>
      <c r="S70" s="278"/>
      <c r="T70" s="278"/>
      <c r="U70" s="278"/>
      <c r="V70" s="278"/>
      <c r="W70" s="278"/>
      <c r="X70" s="278"/>
      <c r="Y70" s="278"/>
      <c r="Z70" s="278"/>
      <c r="AA70" s="278"/>
      <c r="AB70" s="278"/>
      <c r="AC70" s="278"/>
      <c r="AD70" s="278"/>
      <c r="AE70" s="278"/>
      <c r="AF70" s="278"/>
      <c r="AG70" s="309">
        <f>'D.1.7 - Sadovnický plán'!J30</f>
        <v>0</v>
      </c>
      <c r="AH70" s="308"/>
      <c r="AI70" s="308"/>
      <c r="AJ70" s="308"/>
      <c r="AK70" s="308"/>
      <c r="AL70" s="308"/>
      <c r="AM70" s="308"/>
      <c r="AN70" s="309">
        <f t="shared" si="0"/>
        <v>0</v>
      </c>
      <c r="AO70" s="308"/>
      <c r="AP70" s="308"/>
      <c r="AQ70" s="75" t="s">
        <v>79</v>
      </c>
      <c r="AR70" s="72"/>
      <c r="AS70" s="76">
        <v>0</v>
      </c>
      <c r="AT70" s="77">
        <f t="shared" si="1"/>
        <v>0</v>
      </c>
      <c r="AU70" s="78">
        <f>'D.1.7 - Sadovnický plán'!P82</f>
        <v>0</v>
      </c>
      <c r="AV70" s="77">
        <f>'D.1.7 - Sadovnický plán'!J33</f>
        <v>0</v>
      </c>
      <c r="AW70" s="77">
        <f>'D.1.7 - Sadovnický plán'!J34</f>
        <v>0</v>
      </c>
      <c r="AX70" s="77">
        <f>'D.1.7 - Sadovnický plán'!J35</f>
        <v>0</v>
      </c>
      <c r="AY70" s="77">
        <f>'D.1.7 - Sadovnický plán'!J36</f>
        <v>0</v>
      </c>
      <c r="AZ70" s="77">
        <f>'D.1.7 - Sadovnický plán'!F33</f>
        <v>0</v>
      </c>
      <c r="BA70" s="77">
        <f>'D.1.7 - Sadovnický plán'!F34</f>
        <v>0</v>
      </c>
      <c r="BB70" s="77">
        <f>'D.1.7 - Sadovnický plán'!F35</f>
        <v>0</v>
      </c>
      <c r="BC70" s="77">
        <f>'D.1.7 - Sadovnický plán'!F36</f>
        <v>0</v>
      </c>
      <c r="BD70" s="79">
        <f>'D.1.7 - Sadovnický plán'!F37</f>
        <v>0</v>
      </c>
      <c r="BT70" s="80" t="s">
        <v>80</v>
      </c>
      <c r="BV70" s="80" t="s">
        <v>74</v>
      </c>
      <c r="BW70" s="80" t="s">
        <v>125</v>
      </c>
      <c r="BX70" s="80" t="s">
        <v>5</v>
      </c>
      <c r="CL70" s="80" t="s">
        <v>19</v>
      </c>
      <c r="CM70" s="80" t="s">
        <v>82</v>
      </c>
    </row>
    <row r="71" spans="1:91" s="6" customFormat="1" ht="16.5" customHeight="1">
      <c r="A71" s="71" t="s">
        <v>76</v>
      </c>
      <c r="B71" s="72"/>
      <c r="C71" s="73"/>
      <c r="D71" s="278" t="s">
        <v>126</v>
      </c>
      <c r="E71" s="278"/>
      <c r="F71" s="278"/>
      <c r="G71" s="278"/>
      <c r="H71" s="278"/>
      <c r="I71" s="74"/>
      <c r="J71" s="278" t="s">
        <v>127</v>
      </c>
      <c r="K71" s="278"/>
      <c r="L71" s="278"/>
      <c r="M71" s="278"/>
      <c r="N71" s="278"/>
      <c r="O71" s="278"/>
      <c r="P71" s="278"/>
      <c r="Q71" s="278"/>
      <c r="R71" s="278"/>
      <c r="S71" s="278"/>
      <c r="T71" s="278"/>
      <c r="U71" s="278"/>
      <c r="V71" s="278"/>
      <c r="W71" s="278"/>
      <c r="X71" s="278"/>
      <c r="Y71" s="278"/>
      <c r="Z71" s="278"/>
      <c r="AA71" s="278"/>
      <c r="AB71" s="278"/>
      <c r="AC71" s="278"/>
      <c r="AD71" s="278"/>
      <c r="AE71" s="278"/>
      <c r="AF71" s="278"/>
      <c r="AG71" s="309">
        <f>'D.1.8 - Vrty pro tepelná ...'!J30</f>
        <v>0</v>
      </c>
      <c r="AH71" s="308"/>
      <c r="AI71" s="308"/>
      <c r="AJ71" s="308"/>
      <c r="AK71" s="308"/>
      <c r="AL71" s="308"/>
      <c r="AM71" s="308"/>
      <c r="AN71" s="309">
        <f t="shared" si="0"/>
        <v>0</v>
      </c>
      <c r="AO71" s="308"/>
      <c r="AP71" s="308"/>
      <c r="AQ71" s="75" t="s">
        <v>79</v>
      </c>
      <c r="AR71" s="72"/>
      <c r="AS71" s="76">
        <v>0</v>
      </c>
      <c r="AT71" s="77">
        <f t="shared" si="1"/>
        <v>0</v>
      </c>
      <c r="AU71" s="78">
        <f>'D.1.8 - Vrty pro tepelná ...'!P84</f>
        <v>0</v>
      </c>
      <c r="AV71" s="77">
        <f>'D.1.8 - Vrty pro tepelná ...'!J33</f>
        <v>0</v>
      </c>
      <c r="AW71" s="77">
        <f>'D.1.8 - Vrty pro tepelná ...'!J34</f>
        <v>0</v>
      </c>
      <c r="AX71" s="77">
        <f>'D.1.8 - Vrty pro tepelná ...'!J35</f>
        <v>0</v>
      </c>
      <c r="AY71" s="77">
        <f>'D.1.8 - Vrty pro tepelná ...'!J36</f>
        <v>0</v>
      </c>
      <c r="AZ71" s="77">
        <f>'D.1.8 - Vrty pro tepelná ...'!F33</f>
        <v>0</v>
      </c>
      <c r="BA71" s="77">
        <f>'D.1.8 - Vrty pro tepelná ...'!F34</f>
        <v>0</v>
      </c>
      <c r="BB71" s="77">
        <f>'D.1.8 - Vrty pro tepelná ...'!F35</f>
        <v>0</v>
      </c>
      <c r="BC71" s="77">
        <f>'D.1.8 - Vrty pro tepelná ...'!F36</f>
        <v>0</v>
      </c>
      <c r="BD71" s="79">
        <f>'D.1.8 - Vrty pro tepelná ...'!F37</f>
        <v>0</v>
      </c>
      <c r="BT71" s="80" t="s">
        <v>80</v>
      </c>
      <c r="BV71" s="80" t="s">
        <v>74</v>
      </c>
      <c r="BW71" s="80" t="s">
        <v>128</v>
      </c>
      <c r="BX71" s="80" t="s">
        <v>5</v>
      </c>
      <c r="CL71" s="80" t="s">
        <v>19</v>
      </c>
      <c r="CM71" s="80" t="s">
        <v>82</v>
      </c>
    </row>
    <row r="72" spans="1:91" s="6" customFormat="1" ht="16.5" customHeight="1">
      <c r="A72" s="71" t="s">
        <v>76</v>
      </c>
      <c r="B72" s="72"/>
      <c r="C72" s="73"/>
      <c r="D72" s="278" t="s">
        <v>129</v>
      </c>
      <c r="E72" s="278"/>
      <c r="F72" s="278"/>
      <c r="G72" s="278"/>
      <c r="H72" s="278"/>
      <c r="I72" s="74"/>
      <c r="J72" s="278" t="s">
        <v>130</v>
      </c>
      <c r="K72" s="278"/>
      <c r="L72" s="278"/>
      <c r="M72" s="278"/>
      <c r="N72" s="278"/>
      <c r="O72" s="278"/>
      <c r="P72" s="278"/>
      <c r="Q72" s="278"/>
      <c r="R72" s="278"/>
      <c r="S72" s="278"/>
      <c r="T72" s="278"/>
      <c r="U72" s="278"/>
      <c r="V72" s="278"/>
      <c r="W72" s="278"/>
      <c r="X72" s="278"/>
      <c r="Y72" s="278"/>
      <c r="Z72" s="278"/>
      <c r="AA72" s="278"/>
      <c r="AB72" s="278"/>
      <c r="AC72" s="278"/>
      <c r="AD72" s="278"/>
      <c r="AE72" s="278"/>
      <c r="AF72" s="278"/>
      <c r="AG72" s="309">
        <f>'OVN - Ostatní a vedlejší ...'!J30</f>
        <v>0</v>
      </c>
      <c r="AH72" s="308"/>
      <c r="AI72" s="308"/>
      <c r="AJ72" s="308"/>
      <c r="AK72" s="308"/>
      <c r="AL72" s="308"/>
      <c r="AM72" s="308"/>
      <c r="AN72" s="309">
        <f t="shared" si="0"/>
        <v>0</v>
      </c>
      <c r="AO72" s="308"/>
      <c r="AP72" s="308"/>
      <c r="AQ72" s="75" t="s">
        <v>79</v>
      </c>
      <c r="AR72" s="72"/>
      <c r="AS72" s="86">
        <v>0</v>
      </c>
      <c r="AT72" s="87">
        <f t="shared" si="1"/>
        <v>0</v>
      </c>
      <c r="AU72" s="88">
        <f>'OVN - Ostatní a vedlejší ...'!P86</f>
        <v>0</v>
      </c>
      <c r="AV72" s="87">
        <f>'OVN - Ostatní a vedlejší ...'!J33</f>
        <v>0</v>
      </c>
      <c r="AW72" s="87">
        <f>'OVN - Ostatní a vedlejší ...'!J34</f>
        <v>0</v>
      </c>
      <c r="AX72" s="87">
        <f>'OVN - Ostatní a vedlejší ...'!J35</f>
        <v>0</v>
      </c>
      <c r="AY72" s="87">
        <f>'OVN - Ostatní a vedlejší ...'!J36</f>
        <v>0</v>
      </c>
      <c r="AZ72" s="87">
        <f>'OVN - Ostatní a vedlejší ...'!F33</f>
        <v>0</v>
      </c>
      <c r="BA72" s="87">
        <f>'OVN - Ostatní a vedlejší ...'!F34</f>
        <v>0</v>
      </c>
      <c r="BB72" s="87">
        <f>'OVN - Ostatní a vedlejší ...'!F35</f>
        <v>0</v>
      </c>
      <c r="BC72" s="87">
        <f>'OVN - Ostatní a vedlejší ...'!F36</f>
        <v>0</v>
      </c>
      <c r="BD72" s="89">
        <f>'OVN - Ostatní a vedlejší ...'!F37</f>
        <v>0</v>
      </c>
      <c r="BT72" s="80" t="s">
        <v>80</v>
      </c>
      <c r="BV72" s="80" t="s">
        <v>74</v>
      </c>
      <c r="BW72" s="80" t="s">
        <v>131</v>
      </c>
      <c r="BX72" s="80" t="s">
        <v>5</v>
      </c>
      <c r="CL72" s="80" t="s">
        <v>19</v>
      </c>
      <c r="CM72" s="80" t="s">
        <v>82</v>
      </c>
    </row>
    <row r="73" spans="1:91" s="1" customFormat="1" ht="30" customHeight="1">
      <c r="B73" s="32"/>
      <c r="AR73" s="32"/>
    </row>
    <row r="74" spans="1:91" s="1" customFormat="1" ht="6.95" customHeight="1"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32"/>
    </row>
  </sheetData>
  <sheetProtection algorithmName="SHA-512" hashValue="2HAW2xSMtgab25JOLVVMwbMpxlF4Ukd6m6M+dFaLlfno52R/JXKckEy2+f/VDKVZACGCqV08d5010LpOtHTDVA==" saltValue="L035UrJW8jPrhERiNgytl8Ty5OhmD96sQC0IPhFsMQnnTusPo/yIrqYTW+69fiPVQ+P0ehtdEwk/XN31G5Ok7Q==" spinCount="100000" sheet="1" objects="1" scenarios="1" formatColumns="0" formatRows="0"/>
  <mergeCells count="110">
    <mergeCell ref="AN69:AP69"/>
    <mergeCell ref="AG69:AM69"/>
    <mergeCell ref="AN70:AP70"/>
    <mergeCell ref="AG70:AM70"/>
    <mergeCell ref="AN71:AP71"/>
    <mergeCell ref="AG71:AM71"/>
    <mergeCell ref="AN72:AP72"/>
    <mergeCell ref="AG72:AM72"/>
    <mergeCell ref="AN54:AP54"/>
    <mergeCell ref="AS49:AT51"/>
    <mergeCell ref="AN65:AP65"/>
    <mergeCell ref="AG65:AM65"/>
    <mergeCell ref="AN66:AP66"/>
    <mergeCell ref="AG66:AM66"/>
    <mergeCell ref="AN67:AP67"/>
    <mergeCell ref="AG67:AM67"/>
    <mergeCell ref="AN68:AP68"/>
    <mergeCell ref="AG68:AM68"/>
    <mergeCell ref="L33:P33"/>
    <mergeCell ref="W33:AE33"/>
    <mergeCell ref="AK33:AO33"/>
    <mergeCell ref="AK35:AO35"/>
    <mergeCell ref="X35:AB35"/>
    <mergeCell ref="AR2:BE2"/>
    <mergeCell ref="AG52:AM52"/>
    <mergeCell ref="AG64:AM64"/>
    <mergeCell ref="AG63:AM63"/>
    <mergeCell ref="AG62:AM62"/>
    <mergeCell ref="AG61:AM61"/>
    <mergeCell ref="AG60:AM60"/>
    <mergeCell ref="AG58:AM58"/>
    <mergeCell ref="AG56:AM56"/>
    <mergeCell ref="AG57:AM57"/>
    <mergeCell ref="AG59:AM59"/>
    <mergeCell ref="AG55:AM55"/>
    <mergeCell ref="AM47:AN47"/>
    <mergeCell ref="AM49:AP49"/>
    <mergeCell ref="AM50:AP50"/>
    <mergeCell ref="AN64:AP64"/>
    <mergeCell ref="AN63:AP63"/>
    <mergeCell ref="AN52:AP52"/>
    <mergeCell ref="AN60:AP60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W29:AE29"/>
    <mergeCell ref="L29:P29"/>
    <mergeCell ref="W30:AE30"/>
    <mergeCell ref="AK30:AO30"/>
    <mergeCell ref="L30:P30"/>
    <mergeCell ref="W31:AE31"/>
    <mergeCell ref="L31:P31"/>
    <mergeCell ref="AK31:AO31"/>
    <mergeCell ref="L32:P32"/>
    <mergeCell ref="W32:AE32"/>
    <mergeCell ref="AK32:AO32"/>
    <mergeCell ref="E69:I69"/>
    <mergeCell ref="K69:AF69"/>
    <mergeCell ref="D70:H70"/>
    <mergeCell ref="J70:AF70"/>
    <mergeCell ref="D71:H71"/>
    <mergeCell ref="J71:AF71"/>
    <mergeCell ref="D72:H72"/>
    <mergeCell ref="J72:AF72"/>
    <mergeCell ref="AG54:AM54"/>
    <mergeCell ref="L45:AO45"/>
    <mergeCell ref="E65:I65"/>
    <mergeCell ref="K65:AF65"/>
    <mergeCell ref="E66:I66"/>
    <mergeCell ref="K66:AF66"/>
    <mergeCell ref="D67:H67"/>
    <mergeCell ref="J67:AF67"/>
    <mergeCell ref="E68:I68"/>
    <mergeCell ref="K68:AF68"/>
    <mergeCell ref="AN61:AP61"/>
    <mergeCell ref="AN57:AP57"/>
    <mergeCell ref="AN56:AP56"/>
    <mergeCell ref="AN59:AP59"/>
    <mergeCell ref="AN55:AP55"/>
    <mergeCell ref="AN62:AP62"/>
    <mergeCell ref="AN58:AP58"/>
    <mergeCell ref="C52:G52"/>
    <mergeCell ref="D56:H56"/>
    <mergeCell ref="D55:H55"/>
    <mergeCell ref="E58:I58"/>
    <mergeCell ref="E57:I57"/>
    <mergeCell ref="E59:I59"/>
    <mergeCell ref="E60:I60"/>
    <mergeCell ref="F64:J64"/>
    <mergeCell ref="F61:J61"/>
    <mergeCell ref="F62:J62"/>
    <mergeCell ref="F63:J63"/>
    <mergeCell ref="I52:AF52"/>
    <mergeCell ref="J55:AF55"/>
    <mergeCell ref="J56:AF56"/>
    <mergeCell ref="K57:AF57"/>
    <mergeCell ref="K59:AF59"/>
    <mergeCell ref="K58:AF58"/>
    <mergeCell ref="K60:AF60"/>
    <mergeCell ref="L61:AF61"/>
    <mergeCell ref="L62:AF62"/>
    <mergeCell ref="L63:AF63"/>
    <mergeCell ref="L64:AF64"/>
  </mergeCells>
  <hyperlinks>
    <hyperlink ref="A55" location="'D.1.1 - Stavební'!C2" display="/" xr:uid="{00000000-0004-0000-0000-000000000000}"/>
    <hyperlink ref="A57" location="'D.1.4.1 - Zdravotně techn...'!C2" display="/" xr:uid="{00000000-0004-0000-0000-000001000000}"/>
    <hyperlink ref="A58" location="'D.1.4.2 - Vzduchotechnika...'!C2" display="/" xr:uid="{00000000-0004-0000-0000-000002000000}"/>
    <hyperlink ref="A59" location="'D.1.4.3 - Vytápění'!C2" display="/" xr:uid="{00000000-0004-0000-0000-000003000000}"/>
    <hyperlink ref="A61" location="'1 - FVE'!C2" display="/" xr:uid="{00000000-0004-0000-0000-000004000000}"/>
    <hyperlink ref="A62" location="'2 - Bleskosvod a uzemnění'!C2" display="/" xr:uid="{00000000-0004-0000-0000-000005000000}"/>
    <hyperlink ref="A63" location="'3 - Elektroinstalace siln...'!C2" display="/" xr:uid="{00000000-0004-0000-0000-000006000000}"/>
    <hyperlink ref="A64" location="'4 - Elektroinstalace slab...'!C2" display="/" xr:uid="{00000000-0004-0000-0000-000007000000}"/>
    <hyperlink ref="A65" location="'D.1.4.5 - Měření a regulace'!C2" display="/" xr:uid="{00000000-0004-0000-0000-000008000000}"/>
    <hyperlink ref="A66" location="'IO 01 - Vodovodní přípojka'!C2" display="/" xr:uid="{00000000-0004-0000-0000-000009000000}"/>
    <hyperlink ref="A68" location="'100 - Dopravní řešení'!C2" display="/" xr:uid="{00000000-0004-0000-0000-00000A000000}"/>
    <hyperlink ref="A69" location="'102 - Demolice'!C2" display="/" xr:uid="{00000000-0004-0000-0000-00000B000000}"/>
    <hyperlink ref="A70" location="'D.1.7 - Sadovnický plán'!C2" display="/" xr:uid="{00000000-0004-0000-0000-00000C000000}"/>
    <hyperlink ref="A71" location="'D.1.8 - Vrty pro tepelná ...'!C2" display="/" xr:uid="{00000000-0004-0000-0000-00000D000000}"/>
    <hyperlink ref="A72" location="'OVN - Ostatní a vedlejší ...'!C2" display="/" xr:uid="{00000000-0004-0000-0000-00000E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209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AT2" s="17" t="s">
        <v>111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132</v>
      </c>
      <c r="L4" s="20"/>
      <c r="M4" s="90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318" t="str">
        <f>'Rekapitulace stavby'!K6</f>
        <v>SPgŠ Boskovice - Výstavba nových prostor pro vzdělávání</v>
      </c>
      <c r="F7" s="319"/>
      <c r="G7" s="319"/>
      <c r="H7" s="319"/>
      <c r="L7" s="20"/>
    </row>
    <row r="8" spans="2:46" ht="12" customHeight="1">
      <c r="B8" s="20"/>
      <c r="D8" s="27" t="s">
        <v>133</v>
      </c>
      <c r="L8" s="20"/>
    </row>
    <row r="9" spans="2:46" s="1" customFormat="1" ht="16.5" customHeight="1">
      <c r="B9" s="32"/>
      <c r="E9" s="318" t="s">
        <v>3852</v>
      </c>
      <c r="F9" s="320"/>
      <c r="G9" s="320"/>
      <c r="H9" s="320"/>
      <c r="L9" s="32"/>
    </row>
    <row r="10" spans="2:46" s="1" customFormat="1" ht="12" customHeight="1">
      <c r="B10" s="32"/>
      <c r="D10" s="27" t="s">
        <v>3853</v>
      </c>
      <c r="L10" s="32"/>
    </row>
    <row r="11" spans="2:46" s="1" customFormat="1" ht="16.5" customHeight="1">
      <c r="B11" s="32"/>
      <c r="E11" s="281" t="s">
        <v>5887</v>
      </c>
      <c r="F11" s="320"/>
      <c r="G11" s="320"/>
      <c r="H11" s="320"/>
      <c r="L11" s="32"/>
    </row>
    <row r="12" spans="2:46" s="1" customFormat="1" ht="11.25">
      <c r="B12" s="32"/>
      <c r="L12" s="32"/>
    </row>
    <row r="13" spans="2:46" s="1" customFormat="1" ht="12" customHeight="1">
      <c r="B13" s="32"/>
      <c r="D13" s="27" t="s">
        <v>18</v>
      </c>
      <c r="F13" s="25" t="s">
        <v>19</v>
      </c>
      <c r="I13" s="27" t="s">
        <v>20</v>
      </c>
      <c r="J13" s="25" t="s">
        <v>19</v>
      </c>
      <c r="L13" s="32"/>
    </row>
    <row r="14" spans="2:46" s="1" customFormat="1" ht="12" customHeight="1">
      <c r="B14" s="32"/>
      <c r="D14" s="27" t="s">
        <v>21</v>
      </c>
      <c r="F14" s="25" t="s">
        <v>22</v>
      </c>
      <c r="I14" s="27" t="s">
        <v>23</v>
      </c>
      <c r="J14" s="49" t="str">
        <f>'Rekapitulace stavby'!AN8</f>
        <v>19. 5. 2025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25</v>
      </c>
      <c r="I16" s="27" t="s">
        <v>26</v>
      </c>
      <c r="J16" s="25" t="s">
        <v>19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19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26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321" t="str">
        <f>'Rekapitulace stavby'!E14</f>
        <v>Vyplň údaj</v>
      </c>
      <c r="F20" s="287"/>
      <c r="G20" s="287"/>
      <c r="H20" s="287"/>
      <c r="I20" s="27" t="s">
        <v>28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26</v>
      </c>
      <c r="J22" s="25" t="s">
        <v>19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19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26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>Ing. Avuk</v>
      </c>
      <c r="I26" s="27" t="s">
        <v>28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1"/>
      <c r="E29" s="292" t="s">
        <v>19</v>
      </c>
      <c r="F29" s="292"/>
      <c r="G29" s="292"/>
      <c r="H29" s="292"/>
      <c r="L29" s="91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0"/>
      <c r="E31" s="50"/>
      <c r="F31" s="50"/>
      <c r="G31" s="50"/>
      <c r="H31" s="50"/>
      <c r="I31" s="50"/>
      <c r="J31" s="50"/>
      <c r="K31" s="50"/>
      <c r="L31" s="32"/>
    </row>
    <row r="32" spans="2:12" s="1" customFormat="1" ht="25.35" customHeight="1">
      <c r="B32" s="32"/>
      <c r="D32" s="92" t="s">
        <v>38</v>
      </c>
      <c r="J32" s="63">
        <f>ROUND(J103, 2)</f>
        <v>0</v>
      </c>
      <c r="L32" s="32"/>
    </row>
    <row r="33" spans="2:12" s="1" customFormat="1" ht="6.95" customHeight="1">
      <c r="B33" s="32"/>
      <c r="D33" s="50"/>
      <c r="E33" s="50"/>
      <c r="F33" s="50"/>
      <c r="G33" s="50"/>
      <c r="H33" s="50"/>
      <c r="I33" s="50"/>
      <c r="J33" s="50"/>
      <c r="K33" s="50"/>
      <c r="L33" s="32"/>
    </row>
    <row r="34" spans="2:12" s="1" customFormat="1" ht="14.45" customHeight="1">
      <c r="B34" s="32"/>
      <c r="F34" s="35" t="s">
        <v>40</v>
      </c>
      <c r="I34" s="35" t="s">
        <v>39</v>
      </c>
      <c r="J34" s="35" t="s">
        <v>41</v>
      </c>
      <c r="L34" s="32"/>
    </row>
    <row r="35" spans="2:12" s="1" customFormat="1" ht="14.45" customHeight="1">
      <c r="B35" s="32"/>
      <c r="D35" s="52" t="s">
        <v>42</v>
      </c>
      <c r="E35" s="27" t="s">
        <v>43</v>
      </c>
      <c r="F35" s="83">
        <f>ROUND((SUM(BE103:BE208)),  2)</f>
        <v>0</v>
      </c>
      <c r="I35" s="93">
        <v>0.21</v>
      </c>
      <c r="J35" s="83">
        <f>ROUND(((SUM(BE103:BE208))*I35),  2)</f>
        <v>0</v>
      </c>
      <c r="L35" s="32"/>
    </row>
    <row r="36" spans="2:12" s="1" customFormat="1" ht="14.45" customHeight="1">
      <c r="B36" s="32"/>
      <c r="E36" s="27" t="s">
        <v>44</v>
      </c>
      <c r="F36" s="83">
        <f>ROUND((SUM(BF103:BF208)),  2)</f>
        <v>0</v>
      </c>
      <c r="I36" s="93">
        <v>0.12</v>
      </c>
      <c r="J36" s="83">
        <f>ROUND(((SUM(BF103:BF208))*I36),  2)</f>
        <v>0</v>
      </c>
      <c r="L36" s="32"/>
    </row>
    <row r="37" spans="2:12" s="1" customFormat="1" ht="14.45" hidden="1" customHeight="1">
      <c r="B37" s="32"/>
      <c r="E37" s="27" t="s">
        <v>45</v>
      </c>
      <c r="F37" s="83">
        <f>ROUND((SUM(BG103:BG208)),  2)</f>
        <v>0</v>
      </c>
      <c r="I37" s="93">
        <v>0.21</v>
      </c>
      <c r="J37" s="83">
        <f>0</f>
        <v>0</v>
      </c>
      <c r="L37" s="32"/>
    </row>
    <row r="38" spans="2:12" s="1" customFormat="1" ht="14.45" hidden="1" customHeight="1">
      <c r="B38" s="32"/>
      <c r="E38" s="27" t="s">
        <v>46</v>
      </c>
      <c r="F38" s="83">
        <f>ROUND((SUM(BH103:BH208)),  2)</f>
        <v>0</v>
      </c>
      <c r="I38" s="93">
        <v>0.12</v>
      </c>
      <c r="J38" s="83">
        <f>0</f>
        <v>0</v>
      </c>
      <c r="L38" s="32"/>
    </row>
    <row r="39" spans="2:12" s="1" customFormat="1" ht="14.45" hidden="1" customHeight="1">
      <c r="B39" s="32"/>
      <c r="E39" s="27" t="s">
        <v>47</v>
      </c>
      <c r="F39" s="83">
        <f>ROUND((SUM(BI103:BI208)),  2)</f>
        <v>0</v>
      </c>
      <c r="I39" s="93">
        <v>0</v>
      </c>
      <c r="J39" s="83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4"/>
      <c r="D41" s="95" t="s">
        <v>48</v>
      </c>
      <c r="E41" s="54"/>
      <c r="F41" s="54"/>
      <c r="G41" s="96" t="s">
        <v>49</v>
      </c>
      <c r="H41" s="97" t="s">
        <v>50</v>
      </c>
      <c r="I41" s="54"/>
      <c r="J41" s="98">
        <f>SUM(J32:J39)</f>
        <v>0</v>
      </c>
      <c r="K41" s="99"/>
      <c r="L41" s="32"/>
    </row>
    <row r="42" spans="2:12" s="1" customFormat="1" ht="14.45" customHeight="1">
      <c r="B42" s="41"/>
      <c r="C42" s="42"/>
      <c r="D42" s="42"/>
      <c r="E42" s="42"/>
      <c r="F42" s="42"/>
      <c r="G42" s="42"/>
      <c r="H42" s="42"/>
      <c r="I42" s="42"/>
      <c r="J42" s="42"/>
      <c r="K42" s="42"/>
      <c r="L42" s="32"/>
    </row>
    <row r="46" spans="2:12" s="1" customFormat="1" ht="6.95" customHeight="1">
      <c r="B46" s="43"/>
      <c r="C46" s="44"/>
      <c r="D46" s="44"/>
      <c r="E46" s="44"/>
      <c r="F46" s="44"/>
      <c r="G46" s="44"/>
      <c r="H46" s="44"/>
      <c r="I46" s="44"/>
      <c r="J46" s="44"/>
      <c r="K46" s="44"/>
      <c r="L46" s="32"/>
    </row>
    <row r="47" spans="2:12" s="1" customFormat="1" ht="24.95" customHeight="1">
      <c r="B47" s="32"/>
      <c r="C47" s="21" t="s">
        <v>135</v>
      </c>
      <c r="L47" s="32"/>
    </row>
    <row r="48" spans="2:12" s="1" customFormat="1" ht="6.95" customHeight="1">
      <c r="B48" s="32"/>
      <c r="L48" s="32"/>
    </row>
    <row r="49" spans="2:47" s="1" customFormat="1" ht="12" customHeight="1">
      <c r="B49" s="32"/>
      <c r="C49" s="27" t="s">
        <v>16</v>
      </c>
      <c r="L49" s="32"/>
    </row>
    <row r="50" spans="2:47" s="1" customFormat="1" ht="16.5" customHeight="1">
      <c r="B50" s="32"/>
      <c r="E50" s="318" t="str">
        <f>E7</f>
        <v>SPgŠ Boskovice - Výstavba nových prostor pro vzdělávání</v>
      </c>
      <c r="F50" s="319"/>
      <c r="G50" s="319"/>
      <c r="H50" s="319"/>
      <c r="L50" s="32"/>
    </row>
    <row r="51" spans="2:47" ht="12" customHeight="1">
      <c r="B51" s="20"/>
      <c r="C51" s="27" t="s">
        <v>133</v>
      </c>
      <c r="L51" s="20"/>
    </row>
    <row r="52" spans="2:47" s="1" customFormat="1" ht="16.5" customHeight="1">
      <c r="B52" s="32"/>
      <c r="E52" s="318" t="s">
        <v>3852</v>
      </c>
      <c r="F52" s="320"/>
      <c r="G52" s="320"/>
      <c r="H52" s="320"/>
      <c r="L52" s="32"/>
    </row>
    <row r="53" spans="2:47" s="1" customFormat="1" ht="12" customHeight="1">
      <c r="B53" s="32"/>
      <c r="C53" s="27" t="s">
        <v>3853</v>
      </c>
      <c r="L53" s="32"/>
    </row>
    <row r="54" spans="2:47" s="1" customFormat="1" ht="16.5" customHeight="1">
      <c r="B54" s="32"/>
      <c r="E54" s="281" t="str">
        <f>E11</f>
        <v>D.1.4.5 - Měření a regulace</v>
      </c>
      <c r="F54" s="320"/>
      <c r="G54" s="320"/>
      <c r="H54" s="320"/>
      <c r="L54" s="32"/>
    </row>
    <row r="55" spans="2:47" s="1" customFormat="1" ht="6.95" customHeight="1">
      <c r="B55" s="32"/>
      <c r="L55" s="32"/>
    </row>
    <row r="56" spans="2:47" s="1" customFormat="1" ht="12" customHeight="1">
      <c r="B56" s="32"/>
      <c r="C56" s="27" t="s">
        <v>21</v>
      </c>
      <c r="F56" s="25" t="str">
        <f>F14</f>
        <v>Boskovice</v>
      </c>
      <c r="I56" s="27" t="s">
        <v>23</v>
      </c>
      <c r="J56" s="49" t="str">
        <f>IF(J14="","",J14)</f>
        <v>19. 5. 2025</v>
      </c>
      <c r="L56" s="32"/>
    </row>
    <row r="57" spans="2:47" s="1" customFormat="1" ht="6.95" customHeight="1">
      <c r="B57" s="32"/>
      <c r="L57" s="32"/>
    </row>
    <row r="58" spans="2:47" s="1" customFormat="1" ht="25.7" customHeight="1">
      <c r="B58" s="32"/>
      <c r="C58" s="27" t="s">
        <v>25</v>
      </c>
      <c r="F58" s="25" t="str">
        <f>E17</f>
        <v>Střední pedagogická škola Boskovice</v>
      </c>
      <c r="I58" s="27" t="s">
        <v>31</v>
      </c>
      <c r="J58" s="30" t="str">
        <f>E23</f>
        <v>ERPLAN, U Borové 69, Havlíčkův Brod</v>
      </c>
      <c r="L58" s="32"/>
    </row>
    <row r="59" spans="2:47" s="1" customFormat="1" ht="15.2" customHeight="1">
      <c r="B59" s="32"/>
      <c r="C59" s="27" t="s">
        <v>29</v>
      </c>
      <c r="F59" s="25" t="str">
        <f>IF(E20="","",E20)</f>
        <v>Vyplň údaj</v>
      </c>
      <c r="I59" s="27" t="s">
        <v>34</v>
      </c>
      <c r="J59" s="30" t="str">
        <f>E26</f>
        <v>Ing. Avuk</v>
      </c>
      <c r="L59" s="32"/>
    </row>
    <row r="60" spans="2:47" s="1" customFormat="1" ht="10.35" customHeight="1">
      <c r="B60" s="32"/>
      <c r="L60" s="32"/>
    </row>
    <row r="61" spans="2:47" s="1" customFormat="1" ht="29.25" customHeight="1">
      <c r="B61" s="32"/>
      <c r="C61" s="100" t="s">
        <v>136</v>
      </c>
      <c r="D61" s="94"/>
      <c r="E61" s="94"/>
      <c r="F61" s="94"/>
      <c r="G61" s="94"/>
      <c r="H61" s="94"/>
      <c r="I61" s="94"/>
      <c r="J61" s="101" t="s">
        <v>137</v>
      </c>
      <c r="K61" s="94"/>
      <c r="L61" s="32"/>
    </row>
    <row r="62" spans="2:47" s="1" customFormat="1" ht="10.35" customHeight="1">
      <c r="B62" s="32"/>
      <c r="L62" s="32"/>
    </row>
    <row r="63" spans="2:47" s="1" customFormat="1" ht="22.9" customHeight="1">
      <c r="B63" s="32"/>
      <c r="C63" s="102" t="s">
        <v>70</v>
      </c>
      <c r="J63" s="63">
        <f>J103</f>
        <v>0</v>
      </c>
      <c r="L63" s="32"/>
      <c r="AU63" s="17" t="s">
        <v>138</v>
      </c>
    </row>
    <row r="64" spans="2:47" s="8" customFormat="1" ht="24.95" customHeight="1">
      <c r="B64" s="103"/>
      <c r="D64" s="104" t="s">
        <v>5888</v>
      </c>
      <c r="E64" s="105"/>
      <c r="F64" s="105"/>
      <c r="G64" s="105"/>
      <c r="H64" s="105"/>
      <c r="I64" s="105"/>
      <c r="J64" s="106">
        <f>J104</f>
        <v>0</v>
      </c>
      <c r="L64" s="103"/>
    </row>
    <row r="65" spans="2:12" s="9" customFormat="1" ht="19.899999999999999" customHeight="1">
      <c r="B65" s="107"/>
      <c r="D65" s="108" t="s">
        <v>5889</v>
      </c>
      <c r="E65" s="109"/>
      <c r="F65" s="109"/>
      <c r="G65" s="109"/>
      <c r="H65" s="109"/>
      <c r="I65" s="109"/>
      <c r="J65" s="110">
        <f>J105</f>
        <v>0</v>
      </c>
      <c r="L65" s="107"/>
    </row>
    <row r="66" spans="2:12" s="9" customFormat="1" ht="14.85" customHeight="1">
      <c r="B66" s="107"/>
      <c r="D66" s="108" t="s">
        <v>5890</v>
      </c>
      <c r="E66" s="109"/>
      <c r="F66" s="109"/>
      <c r="G66" s="109"/>
      <c r="H66" s="109"/>
      <c r="I66" s="109"/>
      <c r="J66" s="110">
        <f>J106</f>
        <v>0</v>
      </c>
      <c r="L66" s="107"/>
    </row>
    <row r="67" spans="2:12" s="9" customFormat="1" ht="14.85" customHeight="1">
      <c r="B67" s="107"/>
      <c r="D67" s="108" t="s">
        <v>5891</v>
      </c>
      <c r="E67" s="109"/>
      <c r="F67" s="109"/>
      <c r="G67" s="109"/>
      <c r="H67" s="109"/>
      <c r="I67" s="109"/>
      <c r="J67" s="110">
        <f>J112</f>
        <v>0</v>
      </c>
      <c r="L67" s="107"/>
    </row>
    <row r="68" spans="2:12" s="9" customFormat="1" ht="19.899999999999999" customHeight="1">
      <c r="B68" s="107"/>
      <c r="D68" s="108" t="s">
        <v>5892</v>
      </c>
      <c r="E68" s="109"/>
      <c r="F68" s="109"/>
      <c r="G68" s="109"/>
      <c r="H68" s="109"/>
      <c r="I68" s="109"/>
      <c r="J68" s="110">
        <f>J114</f>
        <v>0</v>
      </c>
      <c r="L68" s="107"/>
    </row>
    <row r="69" spans="2:12" s="9" customFormat="1" ht="14.85" customHeight="1">
      <c r="B69" s="107"/>
      <c r="D69" s="108" t="s">
        <v>5893</v>
      </c>
      <c r="E69" s="109"/>
      <c r="F69" s="109"/>
      <c r="G69" s="109"/>
      <c r="H69" s="109"/>
      <c r="I69" s="109"/>
      <c r="J69" s="110">
        <f>J115</f>
        <v>0</v>
      </c>
      <c r="L69" s="107"/>
    </row>
    <row r="70" spans="2:12" s="9" customFormat="1" ht="19.899999999999999" customHeight="1">
      <c r="B70" s="107"/>
      <c r="D70" s="108" t="s">
        <v>5894</v>
      </c>
      <c r="E70" s="109"/>
      <c r="F70" s="109"/>
      <c r="G70" s="109"/>
      <c r="H70" s="109"/>
      <c r="I70" s="109"/>
      <c r="J70" s="110">
        <f>J121</f>
        <v>0</v>
      </c>
      <c r="L70" s="107"/>
    </row>
    <row r="71" spans="2:12" s="9" customFormat="1" ht="14.85" customHeight="1">
      <c r="B71" s="107"/>
      <c r="D71" s="108" t="s">
        <v>5895</v>
      </c>
      <c r="E71" s="109"/>
      <c r="F71" s="109"/>
      <c r="G71" s="109"/>
      <c r="H71" s="109"/>
      <c r="I71" s="109"/>
      <c r="J71" s="110">
        <f>J122</f>
        <v>0</v>
      </c>
      <c r="L71" s="107"/>
    </row>
    <row r="72" spans="2:12" s="9" customFormat="1" ht="14.85" customHeight="1">
      <c r="B72" s="107"/>
      <c r="D72" s="108" t="s">
        <v>5896</v>
      </c>
      <c r="E72" s="109"/>
      <c r="F72" s="109"/>
      <c r="G72" s="109"/>
      <c r="H72" s="109"/>
      <c r="I72" s="109"/>
      <c r="J72" s="110">
        <f>J133</f>
        <v>0</v>
      </c>
      <c r="L72" s="107"/>
    </row>
    <row r="73" spans="2:12" s="9" customFormat="1" ht="14.85" customHeight="1">
      <c r="B73" s="107"/>
      <c r="D73" s="108" t="s">
        <v>5897</v>
      </c>
      <c r="E73" s="109"/>
      <c r="F73" s="109"/>
      <c r="G73" s="109"/>
      <c r="H73" s="109"/>
      <c r="I73" s="109"/>
      <c r="J73" s="110">
        <f>J136</f>
        <v>0</v>
      </c>
      <c r="L73" s="107"/>
    </row>
    <row r="74" spans="2:12" s="8" customFormat="1" ht="24.95" customHeight="1">
      <c r="B74" s="103"/>
      <c r="D74" s="104" t="s">
        <v>5898</v>
      </c>
      <c r="E74" s="105"/>
      <c r="F74" s="105"/>
      <c r="G74" s="105"/>
      <c r="H74" s="105"/>
      <c r="I74" s="105"/>
      <c r="J74" s="106">
        <f>J142</f>
        <v>0</v>
      </c>
      <c r="L74" s="103"/>
    </row>
    <row r="75" spans="2:12" s="9" customFormat="1" ht="19.899999999999999" customHeight="1">
      <c r="B75" s="107"/>
      <c r="D75" s="108" t="s">
        <v>5899</v>
      </c>
      <c r="E75" s="109"/>
      <c r="F75" s="109"/>
      <c r="G75" s="109"/>
      <c r="H75" s="109"/>
      <c r="I75" s="109"/>
      <c r="J75" s="110">
        <f>J143</f>
        <v>0</v>
      </c>
      <c r="L75" s="107"/>
    </row>
    <row r="76" spans="2:12" s="9" customFormat="1" ht="19.899999999999999" customHeight="1">
      <c r="B76" s="107"/>
      <c r="D76" s="108" t="s">
        <v>5900</v>
      </c>
      <c r="E76" s="109"/>
      <c r="F76" s="109"/>
      <c r="G76" s="109"/>
      <c r="H76" s="109"/>
      <c r="I76" s="109"/>
      <c r="J76" s="110">
        <f>J171</f>
        <v>0</v>
      </c>
      <c r="L76" s="107"/>
    </row>
    <row r="77" spans="2:12" s="9" customFormat="1" ht="19.899999999999999" customHeight="1">
      <c r="B77" s="107"/>
      <c r="D77" s="108" t="s">
        <v>5901</v>
      </c>
      <c r="E77" s="109"/>
      <c r="F77" s="109"/>
      <c r="G77" s="109"/>
      <c r="H77" s="109"/>
      <c r="I77" s="109"/>
      <c r="J77" s="110">
        <f>J181</f>
        <v>0</v>
      </c>
      <c r="L77" s="107"/>
    </row>
    <row r="78" spans="2:12" s="9" customFormat="1" ht="19.899999999999999" customHeight="1">
      <c r="B78" s="107"/>
      <c r="D78" s="108" t="s">
        <v>5902</v>
      </c>
      <c r="E78" s="109"/>
      <c r="F78" s="109"/>
      <c r="G78" s="109"/>
      <c r="H78" s="109"/>
      <c r="I78" s="109"/>
      <c r="J78" s="110">
        <f>J194</f>
        <v>0</v>
      </c>
      <c r="L78" s="107"/>
    </row>
    <row r="79" spans="2:12" s="8" customFormat="1" ht="24.95" customHeight="1">
      <c r="B79" s="103"/>
      <c r="D79" s="104" t="s">
        <v>5903</v>
      </c>
      <c r="E79" s="105"/>
      <c r="F79" s="105"/>
      <c r="G79" s="105"/>
      <c r="H79" s="105"/>
      <c r="I79" s="105"/>
      <c r="J79" s="106">
        <f>J197</f>
        <v>0</v>
      </c>
      <c r="L79" s="103"/>
    </row>
    <row r="80" spans="2:12" s="9" customFormat="1" ht="19.899999999999999" customHeight="1">
      <c r="B80" s="107"/>
      <c r="D80" s="108" t="s">
        <v>5904</v>
      </c>
      <c r="E80" s="109"/>
      <c r="F80" s="109"/>
      <c r="G80" s="109"/>
      <c r="H80" s="109"/>
      <c r="I80" s="109"/>
      <c r="J80" s="110">
        <f>J198</f>
        <v>0</v>
      </c>
      <c r="L80" s="107"/>
    </row>
    <row r="81" spans="2:12" s="9" customFormat="1" ht="19.899999999999999" customHeight="1">
      <c r="B81" s="107"/>
      <c r="D81" s="108" t="s">
        <v>5905</v>
      </c>
      <c r="E81" s="109"/>
      <c r="F81" s="109"/>
      <c r="G81" s="109"/>
      <c r="H81" s="109"/>
      <c r="I81" s="109"/>
      <c r="J81" s="110">
        <f>J204</f>
        <v>0</v>
      </c>
      <c r="L81" s="107"/>
    </row>
    <row r="82" spans="2:12" s="1" customFormat="1" ht="21.75" customHeight="1">
      <c r="B82" s="32"/>
      <c r="L82" s="32"/>
    </row>
    <row r="83" spans="2:12" s="1" customFormat="1" ht="6.95" customHeight="1"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32"/>
    </row>
    <row r="87" spans="2:12" s="1" customFormat="1" ht="6.95" customHeight="1">
      <c r="B87" s="43"/>
      <c r="C87" s="44"/>
      <c r="D87" s="44"/>
      <c r="E87" s="44"/>
      <c r="F87" s="44"/>
      <c r="G87" s="44"/>
      <c r="H87" s="44"/>
      <c r="I87" s="44"/>
      <c r="J87" s="44"/>
      <c r="K87" s="44"/>
      <c r="L87" s="32"/>
    </row>
    <row r="88" spans="2:12" s="1" customFormat="1" ht="24.95" customHeight="1">
      <c r="B88" s="32"/>
      <c r="C88" s="21" t="s">
        <v>178</v>
      </c>
      <c r="L88" s="32"/>
    </row>
    <row r="89" spans="2:12" s="1" customFormat="1" ht="6.95" customHeight="1">
      <c r="B89" s="32"/>
      <c r="L89" s="32"/>
    </row>
    <row r="90" spans="2:12" s="1" customFormat="1" ht="12" customHeight="1">
      <c r="B90" s="32"/>
      <c r="C90" s="27" t="s">
        <v>16</v>
      </c>
      <c r="L90" s="32"/>
    </row>
    <row r="91" spans="2:12" s="1" customFormat="1" ht="16.5" customHeight="1">
      <c r="B91" s="32"/>
      <c r="E91" s="318" t="str">
        <f>E7</f>
        <v>SPgŠ Boskovice - Výstavba nových prostor pro vzdělávání</v>
      </c>
      <c r="F91" s="319"/>
      <c r="G91" s="319"/>
      <c r="H91" s="319"/>
      <c r="L91" s="32"/>
    </row>
    <row r="92" spans="2:12" ht="12" customHeight="1">
      <c r="B92" s="20"/>
      <c r="C92" s="27" t="s">
        <v>133</v>
      </c>
      <c r="L92" s="20"/>
    </row>
    <row r="93" spans="2:12" s="1" customFormat="1" ht="16.5" customHeight="1">
      <c r="B93" s="32"/>
      <c r="E93" s="318" t="s">
        <v>3852</v>
      </c>
      <c r="F93" s="320"/>
      <c r="G93" s="320"/>
      <c r="H93" s="320"/>
      <c r="L93" s="32"/>
    </row>
    <row r="94" spans="2:12" s="1" customFormat="1" ht="12" customHeight="1">
      <c r="B94" s="32"/>
      <c r="C94" s="27" t="s">
        <v>3853</v>
      </c>
      <c r="L94" s="32"/>
    </row>
    <row r="95" spans="2:12" s="1" customFormat="1" ht="16.5" customHeight="1">
      <c r="B95" s="32"/>
      <c r="E95" s="281" t="str">
        <f>E11</f>
        <v>D.1.4.5 - Měření a regulace</v>
      </c>
      <c r="F95" s="320"/>
      <c r="G95" s="320"/>
      <c r="H95" s="320"/>
      <c r="L95" s="32"/>
    </row>
    <row r="96" spans="2:12" s="1" customFormat="1" ht="6.95" customHeight="1">
      <c r="B96" s="32"/>
      <c r="L96" s="32"/>
    </row>
    <row r="97" spans="2:65" s="1" customFormat="1" ht="12" customHeight="1">
      <c r="B97" s="32"/>
      <c r="C97" s="27" t="s">
        <v>21</v>
      </c>
      <c r="F97" s="25" t="str">
        <f>F14</f>
        <v>Boskovice</v>
      </c>
      <c r="I97" s="27" t="s">
        <v>23</v>
      </c>
      <c r="J97" s="49" t="str">
        <f>IF(J14="","",J14)</f>
        <v>19. 5. 2025</v>
      </c>
      <c r="L97" s="32"/>
    </row>
    <row r="98" spans="2:65" s="1" customFormat="1" ht="6.95" customHeight="1">
      <c r="B98" s="32"/>
      <c r="L98" s="32"/>
    </row>
    <row r="99" spans="2:65" s="1" customFormat="1" ht="25.7" customHeight="1">
      <c r="B99" s="32"/>
      <c r="C99" s="27" t="s">
        <v>25</v>
      </c>
      <c r="F99" s="25" t="str">
        <f>E17</f>
        <v>Střední pedagogická škola Boskovice</v>
      </c>
      <c r="I99" s="27" t="s">
        <v>31</v>
      </c>
      <c r="J99" s="30" t="str">
        <f>E23</f>
        <v>ERPLAN, U Borové 69, Havlíčkův Brod</v>
      </c>
      <c r="L99" s="32"/>
    </row>
    <row r="100" spans="2:65" s="1" customFormat="1" ht="15.2" customHeight="1">
      <c r="B100" s="32"/>
      <c r="C100" s="27" t="s">
        <v>29</v>
      </c>
      <c r="F100" s="25" t="str">
        <f>IF(E20="","",E20)</f>
        <v>Vyplň údaj</v>
      </c>
      <c r="I100" s="27" t="s">
        <v>34</v>
      </c>
      <c r="J100" s="30" t="str">
        <f>E26</f>
        <v>Ing. Avuk</v>
      </c>
      <c r="L100" s="32"/>
    </row>
    <row r="101" spans="2:65" s="1" customFormat="1" ht="10.35" customHeight="1">
      <c r="B101" s="32"/>
      <c r="L101" s="32"/>
    </row>
    <row r="102" spans="2:65" s="10" customFormat="1" ht="29.25" customHeight="1">
      <c r="B102" s="111"/>
      <c r="C102" s="112" t="s">
        <v>179</v>
      </c>
      <c r="D102" s="113" t="s">
        <v>57</v>
      </c>
      <c r="E102" s="113" t="s">
        <v>53</v>
      </c>
      <c r="F102" s="113" t="s">
        <v>54</v>
      </c>
      <c r="G102" s="113" t="s">
        <v>180</v>
      </c>
      <c r="H102" s="113" t="s">
        <v>181</v>
      </c>
      <c r="I102" s="113" t="s">
        <v>182</v>
      </c>
      <c r="J102" s="113" t="s">
        <v>137</v>
      </c>
      <c r="K102" s="114" t="s">
        <v>183</v>
      </c>
      <c r="L102" s="111"/>
      <c r="M102" s="56" t="s">
        <v>19</v>
      </c>
      <c r="N102" s="57" t="s">
        <v>42</v>
      </c>
      <c r="O102" s="57" t="s">
        <v>184</v>
      </c>
      <c r="P102" s="57" t="s">
        <v>185</v>
      </c>
      <c r="Q102" s="57" t="s">
        <v>186</v>
      </c>
      <c r="R102" s="57" t="s">
        <v>187</v>
      </c>
      <c r="S102" s="57" t="s">
        <v>188</v>
      </c>
      <c r="T102" s="58" t="s">
        <v>189</v>
      </c>
    </row>
    <row r="103" spans="2:65" s="1" customFormat="1" ht="22.9" customHeight="1">
      <c r="B103" s="32"/>
      <c r="C103" s="61" t="s">
        <v>190</v>
      </c>
      <c r="J103" s="115">
        <f>BK103</f>
        <v>0</v>
      </c>
      <c r="L103" s="32"/>
      <c r="M103" s="59"/>
      <c r="N103" s="50"/>
      <c r="O103" s="50"/>
      <c r="P103" s="116">
        <f>P104+P142+P197</f>
        <v>0</v>
      </c>
      <c r="Q103" s="50"/>
      <c r="R103" s="116">
        <f>R104+R142+R197</f>
        <v>0</v>
      </c>
      <c r="S103" s="50"/>
      <c r="T103" s="117">
        <f>T104+T142+T197</f>
        <v>0</v>
      </c>
      <c r="AT103" s="17" t="s">
        <v>71</v>
      </c>
      <c r="AU103" s="17" t="s">
        <v>138</v>
      </c>
      <c r="BK103" s="118">
        <f>BK104+BK142+BK197</f>
        <v>0</v>
      </c>
    </row>
    <row r="104" spans="2:65" s="11" customFormat="1" ht="25.9" customHeight="1">
      <c r="B104" s="119"/>
      <c r="D104" s="120" t="s">
        <v>71</v>
      </c>
      <c r="E104" s="121" t="s">
        <v>4484</v>
      </c>
      <c r="F104" s="121" t="s">
        <v>5906</v>
      </c>
      <c r="I104" s="122"/>
      <c r="J104" s="123">
        <f>BK104</f>
        <v>0</v>
      </c>
      <c r="L104" s="119"/>
      <c r="M104" s="124"/>
      <c r="P104" s="125">
        <f>P105+P114+P121</f>
        <v>0</v>
      </c>
      <c r="R104" s="125">
        <f>R105+R114+R121</f>
        <v>0</v>
      </c>
      <c r="T104" s="126">
        <f>T105+T114+T121</f>
        <v>0</v>
      </c>
      <c r="AR104" s="120" t="s">
        <v>80</v>
      </c>
      <c r="AT104" s="127" t="s">
        <v>71</v>
      </c>
      <c r="AU104" s="127" t="s">
        <v>72</v>
      </c>
      <c r="AY104" s="120" t="s">
        <v>193</v>
      </c>
      <c r="BK104" s="128">
        <f>BK105+BK114+BK121</f>
        <v>0</v>
      </c>
    </row>
    <row r="105" spans="2:65" s="11" customFormat="1" ht="22.9" customHeight="1">
      <c r="B105" s="119"/>
      <c r="D105" s="120" t="s">
        <v>71</v>
      </c>
      <c r="E105" s="129" t="s">
        <v>4586</v>
      </c>
      <c r="F105" s="129" t="s">
        <v>5907</v>
      </c>
      <c r="I105" s="122"/>
      <c r="J105" s="130">
        <f>BK105</f>
        <v>0</v>
      </c>
      <c r="L105" s="119"/>
      <c r="M105" s="124"/>
      <c r="P105" s="125">
        <f>P106+P112</f>
        <v>0</v>
      </c>
      <c r="R105" s="125">
        <f>R106+R112</f>
        <v>0</v>
      </c>
      <c r="T105" s="126">
        <f>T106+T112</f>
        <v>0</v>
      </c>
      <c r="AR105" s="120" t="s">
        <v>80</v>
      </c>
      <c r="AT105" s="127" t="s">
        <v>71</v>
      </c>
      <c r="AU105" s="127" t="s">
        <v>80</v>
      </c>
      <c r="AY105" s="120" t="s">
        <v>193</v>
      </c>
      <c r="BK105" s="128">
        <f>BK106+BK112</f>
        <v>0</v>
      </c>
    </row>
    <row r="106" spans="2:65" s="11" customFormat="1" ht="20.85" customHeight="1">
      <c r="B106" s="119"/>
      <c r="D106" s="120" t="s">
        <v>71</v>
      </c>
      <c r="E106" s="129" t="s">
        <v>4608</v>
      </c>
      <c r="F106" s="129" t="s">
        <v>5908</v>
      </c>
      <c r="I106" s="122"/>
      <c r="J106" s="130">
        <f>BK106</f>
        <v>0</v>
      </c>
      <c r="L106" s="119"/>
      <c r="M106" s="124"/>
      <c r="P106" s="125">
        <f>SUM(P107:P111)</f>
        <v>0</v>
      </c>
      <c r="R106" s="125">
        <f>SUM(R107:R111)</f>
        <v>0</v>
      </c>
      <c r="T106" s="126">
        <f>SUM(T107:T111)</f>
        <v>0</v>
      </c>
      <c r="AR106" s="120" t="s">
        <v>80</v>
      </c>
      <c r="AT106" s="127" t="s">
        <v>71</v>
      </c>
      <c r="AU106" s="127" t="s">
        <v>82</v>
      </c>
      <c r="AY106" s="120" t="s">
        <v>193</v>
      </c>
      <c r="BK106" s="128">
        <f>SUM(BK107:BK111)</f>
        <v>0</v>
      </c>
    </row>
    <row r="107" spans="2:65" s="1" customFormat="1" ht="16.5" customHeight="1">
      <c r="B107" s="32"/>
      <c r="C107" s="131" t="s">
        <v>80</v>
      </c>
      <c r="D107" s="131" t="s">
        <v>195</v>
      </c>
      <c r="E107" s="132" t="s">
        <v>5909</v>
      </c>
      <c r="F107" s="133" t="s">
        <v>5910</v>
      </c>
      <c r="G107" s="134" t="s">
        <v>465</v>
      </c>
      <c r="H107" s="135">
        <v>1</v>
      </c>
      <c r="I107" s="136"/>
      <c r="J107" s="137">
        <f>ROUND(I107*H107,2)</f>
        <v>0</v>
      </c>
      <c r="K107" s="133" t="s">
        <v>19</v>
      </c>
      <c r="L107" s="32"/>
      <c r="M107" s="138" t="s">
        <v>19</v>
      </c>
      <c r="N107" s="139" t="s">
        <v>43</v>
      </c>
      <c r="P107" s="140">
        <f>O107*H107</f>
        <v>0</v>
      </c>
      <c r="Q107" s="140">
        <v>0</v>
      </c>
      <c r="R107" s="140">
        <f>Q107*H107</f>
        <v>0</v>
      </c>
      <c r="S107" s="140">
        <v>0</v>
      </c>
      <c r="T107" s="141">
        <f>S107*H107</f>
        <v>0</v>
      </c>
      <c r="AR107" s="142" t="s">
        <v>106</v>
      </c>
      <c r="AT107" s="142" t="s">
        <v>195</v>
      </c>
      <c r="AU107" s="142" t="s">
        <v>100</v>
      </c>
      <c r="AY107" s="17" t="s">
        <v>193</v>
      </c>
      <c r="BE107" s="143">
        <f>IF(N107="základní",J107,0)</f>
        <v>0</v>
      </c>
      <c r="BF107" s="143">
        <f>IF(N107="snížená",J107,0)</f>
        <v>0</v>
      </c>
      <c r="BG107" s="143">
        <f>IF(N107="zákl. přenesená",J107,0)</f>
        <v>0</v>
      </c>
      <c r="BH107" s="143">
        <f>IF(N107="sníž. přenesená",J107,0)</f>
        <v>0</v>
      </c>
      <c r="BI107" s="143">
        <f>IF(N107="nulová",J107,0)</f>
        <v>0</v>
      </c>
      <c r="BJ107" s="17" t="s">
        <v>80</v>
      </c>
      <c r="BK107" s="143">
        <f>ROUND(I107*H107,2)</f>
        <v>0</v>
      </c>
      <c r="BL107" s="17" t="s">
        <v>106</v>
      </c>
      <c r="BM107" s="142" t="s">
        <v>82</v>
      </c>
    </row>
    <row r="108" spans="2:65" s="1" customFormat="1" ht="16.5" customHeight="1">
      <c r="B108" s="32"/>
      <c r="C108" s="131" t="s">
        <v>82</v>
      </c>
      <c r="D108" s="131" t="s">
        <v>195</v>
      </c>
      <c r="E108" s="132" t="s">
        <v>5911</v>
      </c>
      <c r="F108" s="133" t="s">
        <v>5912</v>
      </c>
      <c r="G108" s="134" t="s">
        <v>465</v>
      </c>
      <c r="H108" s="135">
        <v>1</v>
      </c>
      <c r="I108" s="136"/>
      <c r="J108" s="137">
        <f>ROUND(I108*H108,2)</f>
        <v>0</v>
      </c>
      <c r="K108" s="133" t="s">
        <v>19</v>
      </c>
      <c r="L108" s="32"/>
      <c r="M108" s="138" t="s">
        <v>19</v>
      </c>
      <c r="N108" s="139" t="s">
        <v>43</v>
      </c>
      <c r="P108" s="140">
        <f>O108*H108</f>
        <v>0</v>
      </c>
      <c r="Q108" s="140">
        <v>0</v>
      </c>
      <c r="R108" s="140">
        <f>Q108*H108</f>
        <v>0</v>
      </c>
      <c r="S108" s="140">
        <v>0</v>
      </c>
      <c r="T108" s="141">
        <f>S108*H108</f>
        <v>0</v>
      </c>
      <c r="AR108" s="142" t="s">
        <v>106</v>
      </c>
      <c r="AT108" s="142" t="s">
        <v>195</v>
      </c>
      <c r="AU108" s="142" t="s">
        <v>100</v>
      </c>
      <c r="AY108" s="17" t="s">
        <v>193</v>
      </c>
      <c r="BE108" s="143">
        <f>IF(N108="základní",J108,0)</f>
        <v>0</v>
      </c>
      <c r="BF108" s="143">
        <f>IF(N108="snížená",J108,0)</f>
        <v>0</v>
      </c>
      <c r="BG108" s="143">
        <f>IF(N108="zákl. přenesená",J108,0)</f>
        <v>0</v>
      </c>
      <c r="BH108" s="143">
        <f>IF(N108="sníž. přenesená",J108,0)</f>
        <v>0</v>
      </c>
      <c r="BI108" s="143">
        <f>IF(N108="nulová",J108,0)</f>
        <v>0</v>
      </c>
      <c r="BJ108" s="17" t="s">
        <v>80</v>
      </c>
      <c r="BK108" s="143">
        <f>ROUND(I108*H108,2)</f>
        <v>0</v>
      </c>
      <c r="BL108" s="17" t="s">
        <v>106</v>
      </c>
      <c r="BM108" s="142" t="s">
        <v>106</v>
      </c>
    </row>
    <row r="109" spans="2:65" s="12" customFormat="1" ht="11.25">
      <c r="B109" s="148"/>
      <c r="D109" s="149" t="s">
        <v>203</v>
      </c>
      <c r="E109" s="150" t="s">
        <v>19</v>
      </c>
      <c r="F109" s="151" t="s">
        <v>5913</v>
      </c>
      <c r="H109" s="150" t="s">
        <v>19</v>
      </c>
      <c r="I109" s="152"/>
      <c r="L109" s="148"/>
      <c r="M109" s="153"/>
      <c r="T109" s="154"/>
      <c r="AT109" s="150" t="s">
        <v>203</v>
      </c>
      <c r="AU109" s="150" t="s">
        <v>100</v>
      </c>
      <c r="AV109" s="12" t="s">
        <v>80</v>
      </c>
      <c r="AW109" s="12" t="s">
        <v>33</v>
      </c>
      <c r="AX109" s="12" t="s">
        <v>72</v>
      </c>
      <c r="AY109" s="150" t="s">
        <v>193</v>
      </c>
    </row>
    <row r="110" spans="2:65" s="13" customFormat="1" ht="11.25">
      <c r="B110" s="155"/>
      <c r="D110" s="149" t="s">
        <v>203</v>
      </c>
      <c r="E110" s="156" t="s">
        <v>19</v>
      </c>
      <c r="F110" s="157" t="s">
        <v>80</v>
      </c>
      <c r="H110" s="158">
        <v>1</v>
      </c>
      <c r="I110" s="159"/>
      <c r="L110" s="155"/>
      <c r="M110" s="160"/>
      <c r="T110" s="161"/>
      <c r="AT110" s="156" t="s">
        <v>203</v>
      </c>
      <c r="AU110" s="156" t="s">
        <v>100</v>
      </c>
      <c r="AV110" s="13" t="s">
        <v>82</v>
      </c>
      <c r="AW110" s="13" t="s">
        <v>33</v>
      </c>
      <c r="AX110" s="13" t="s">
        <v>72</v>
      </c>
      <c r="AY110" s="156" t="s">
        <v>193</v>
      </c>
    </row>
    <row r="111" spans="2:65" s="14" customFormat="1" ht="11.25">
      <c r="B111" s="174"/>
      <c r="D111" s="149" t="s">
        <v>203</v>
      </c>
      <c r="E111" s="175" t="s">
        <v>19</v>
      </c>
      <c r="F111" s="176" t="s">
        <v>3845</v>
      </c>
      <c r="H111" s="177">
        <v>1</v>
      </c>
      <c r="I111" s="178"/>
      <c r="L111" s="174"/>
      <c r="M111" s="179"/>
      <c r="T111" s="180"/>
      <c r="AT111" s="175" t="s">
        <v>203</v>
      </c>
      <c r="AU111" s="175" t="s">
        <v>100</v>
      </c>
      <c r="AV111" s="14" t="s">
        <v>106</v>
      </c>
      <c r="AW111" s="14" t="s">
        <v>33</v>
      </c>
      <c r="AX111" s="14" t="s">
        <v>80</v>
      </c>
      <c r="AY111" s="175" t="s">
        <v>193</v>
      </c>
    </row>
    <row r="112" spans="2:65" s="11" customFormat="1" ht="20.85" customHeight="1">
      <c r="B112" s="119"/>
      <c r="D112" s="120" t="s">
        <v>71</v>
      </c>
      <c r="E112" s="129" t="s">
        <v>4610</v>
      </c>
      <c r="F112" s="129" t="s">
        <v>5914</v>
      </c>
      <c r="I112" s="122"/>
      <c r="J112" s="130">
        <f>BK112</f>
        <v>0</v>
      </c>
      <c r="L112" s="119"/>
      <c r="M112" s="124"/>
      <c r="P112" s="125">
        <f>P113</f>
        <v>0</v>
      </c>
      <c r="R112" s="125">
        <f>R113</f>
        <v>0</v>
      </c>
      <c r="T112" s="126">
        <f>T113</f>
        <v>0</v>
      </c>
      <c r="AR112" s="120" t="s">
        <v>80</v>
      </c>
      <c r="AT112" s="127" t="s">
        <v>71</v>
      </c>
      <c r="AU112" s="127" t="s">
        <v>82</v>
      </c>
      <c r="AY112" s="120" t="s">
        <v>193</v>
      </c>
      <c r="BK112" s="128">
        <f>BK113</f>
        <v>0</v>
      </c>
    </row>
    <row r="113" spans="2:65" s="1" customFormat="1" ht="16.5" customHeight="1">
      <c r="B113" s="32"/>
      <c r="C113" s="131" t="s">
        <v>100</v>
      </c>
      <c r="D113" s="131" t="s">
        <v>195</v>
      </c>
      <c r="E113" s="132" t="s">
        <v>5915</v>
      </c>
      <c r="F113" s="133" t="s">
        <v>5916</v>
      </c>
      <c r="G113" s="134" t="s">
        <v>465</v>
      </c>
      <c r="H113" s="135">
        <v>1</v>
      </c>
      <c r="I113" s="136"/>
      <c r="J113" s="137">
        <f>ROUND(I113*H113,2)</f>
        <v>0</v>
      </c>
      <c r="K113" s="133" t="s">
        <v>19</v>
      </c>
      <c r="L113" s="32"/>
      <c r="M113" s="138" t="s">
        <v>19</v>
      </c>
      <c r="N113" s="139" t="s">
        <v>43</v>
      </c>
      <c r="P113" s="140">
        <f>O113*H113</f>
        <v>0</v>
      </c>
      <c r="Q113" s="140">
        <v>0</v>
      </c>
      <c r="R113" s="140">
        <f>Q113*H113</f>
        <v>0</v>
      </c>
      <c r="S113" s="140">
        <v>0</v>
      </c>
      <c r="T113" s="141">
        <f>S113*H113</f>
        <v>0</v>
      </c>
      <c r="AR113" s="142" t="s">
        <v>106</v>
      </c>
      <c r="AT113" s="142" t="s">
        <v>195</v>
      </c>
      <c r="AU113" s="142" t="s">
        <v>100</v>
      </c>
      <c r="AY113" s="17" t="s">
        <v>193</v>
      </c>
      <c r="BE113" s="143">
        <f>IF(N113="základní",J113,0)</f>
        <v>0</v>
      </c>
      <c r="BF113" s="143">
        <f>IF(N113="snížená",J113,0)</f>
        <v>0</v>
      </c>
      <c r="BG113" s="143">
        <f>IF(N113="zákl. přenesená",J113,0)</f>
        <v>0</v>
      </c>
      <c r="BH113" s="143">
        <f>IF(N113="sníž. přenesená",J113,0)</f>
        <v>0</v>
      </c>
      <c r="BI113" s="143">
        <f>IF(N113="nulová",J113,0)</f>
        <v>0</v>
      </c>
      <c r="BJ113" s="17" t="s">
        <v>80</v>
      </c>
      <c r="BK113" s="143">
        <f>ROUND(I113*H113,2)</f>
        <v>0</v>
      </c>
      <c r="BL113" s="17" t="s">
        <v>106</v>
      </c>
      <c r="BM113" s="142" t="s">
        <v>240</v>
      </c>
    </row>
    <row r="114" spans="2:65" s="11" customFormat="1" ht="22.9" customHeight="1">
      <c r="B114" s="119"/>
      <c r="D114" s="120" t="s">
        <v>71</v>
      </c>
      <c r="E114" s="129" t="s">
        <v>4631</v>
      </c>
      <c r="F114" s="129" t="s">
        <v>5917</v>
      </c>
      <c r="I114" s="122"/>
      <c r="J114" s="130">
        <f>BK114</f>
        <v>0</v>
      </c>
      <c r="L114" s="119"/>
      <c r="M114" s="124"/>
      <c r="P114" s="125">
        <f>P115</f>
        <v>0</v>
      </c>
      <c r="R114" s="125">
        <f>R115</f>
        <v>0</v>
      </c>
      <c r="T114" s="126">
        <f>T115</f>
        <v>0</v>
      </c>
      <c r="AR114" s="120" t="s">
        <v>80</v>
      </c>
      <c r="AT114" s="127" t="s">
        <v>71</v>
      </c>
      <c r="AU114" s="127" t="s">
        <v>80</v>
      </c>
      <c r="AY114" s="120" t="s">
        <v>193</v>
      </c>
      <c r="BK114" s="128">
        <f>BK115</f>
        <v>0</v>
      </c>
    </row>
    <row r="115" spans="2:65" s="11" customFormat="1" ht="20.85" customHeight="1">
      <c r="B115" s="119"/>
      <c r="D115" s="120" t="s">
        <v>71</v>
      </c>
      <c r="E115" s="129" t="s">
        <v>4667</v>
      </c>
      <c r="F115" s="129" t="s">
        <v>5918</v>
      </c>
      <c r="I115" s="122"/>
      <c r="J115" s="130">
        <f>BK115</f>
        <v>0</v>
      </c>
      <c r="L115" s="119"/>
      <c r="M115" s="124"/>
      <c r="P115" s="125">
        <f>SUM(P116:P120)</f>
        <v>0</v>
      </c>
      <c r="R115" s="125">
        <f>SUM(R116:R120)</f>
        <v>0</v>
      </c>
      <c r="T115" s="126">
        <f>SUM(T116:T120)</f>
        <v>0</v>
      </c>
      <c r="AR115" s="120" t="s">
        <v>80</v>
      </c>
      <c r="AT115" s="127" t="s">
        <v>71</v>
      </c>
      <c r="AU115" s="127" t="s">
        <v>82</v>
      </c>
      <c r="AY115" s="120" t="s">
        <v>193</v>
      </c>
      <c r="BK115" s="128">
        <f>SUM(BK116:BK120)</f>
        <v>0</v>
      </c>
    </row>
    <row r="116" spans="2:65" s="1" customFormat="1" ht="16.5" customHeight="1">
      <c r="B116" s="32"/>
      <c r="C116" s="131" t="s">
        <v>106</v>
      </c>
      <c r="D116" s="131" t="s">
        <v>195</v>
      </c>
      <c r="E116" s="132" t="s">
        <v>5919</v>
      </c>
      <c r="F116" s="133" t="s">
        <v>5920</v>
      </c>
      <c r="G116" s="134" t="s">
        <v>465</v>
      </c>
      <c r="H116" s="135">
        <v>1</v>
      </c>
      <c r="I116" s="136"/>
      <c r="J116" s="137">
        <f>ROUND(I116*H116,2)</f>
        <v>0</v>
      </c>
      <c r="K116" s="133" t="s">
        <v>19</v>
      </c>
      <c r="L116" s="32"/>
      <c r="M116" s="138" t="s">
        <v>19</v>
      </c>
      <c r="N116" s="139" t="s">
        <v>43</v>
      </c>
      <c r="P116" s="140">
        <f>O116*H116</f>
        <v>0</v>
      </c>
      <c r="Q116" s="140">
        <v>0</v>
      </c>
      <c r="R116" s="140">
        <f>Q116*H116</f>
        <v>0</v>
      </c>
      <c r="S116" s="140">
        <v>0</v>
      </c>
      <c r="T116" s="141">
        <f>S116*H116</f>
        <v>0</v>
      </c>
      <c r="AR116" s="142" t="s">
        <v>106</v>
      </c>
      <c r="AT116" s="142" t="s">
        <v>195</v>
      </c>
      <c r="AU116" s="142" t="s">
        <v>100</v>
      </c>
      <c r="AY116" s="17" t="s">
        <v>193</v>
      </c>
      <c r="BE116" s="143">
        <f>IF(N116="základní",J116,0)</f>
        <v>0</v>
      </c>
      <c r="BF116" s="143">
        <f>IF(N116="snížená",J116,0)</f>
        <v>0</v>
      </c>
      <c r="BG116" s="143">
        <f>IF(N116="zákl. přenesená",J116,0)</f>
        <v>0</v>
      </c>
      <c r="BH116" s="143">
        <f>IF(N116="sníž. přenesená",J116,0)</f>
        <v>0</v>
      </c>
      <c r="BI116" s="143">
        <f>IF(N116="nulová",J116,0)</f>
        <v>0</v>
      </c>
      <c r="BJ116" s="17" t="s">
        <v>80</v>
      </c>
      <c r="BK116" s="143">
        <f>ROUND(I116*H116,2)</f>
        <v>0</v>
      </c>
      <c r="BL116" s="17" t="s">
        <v>106</v>
      </c>
      <c r="BM116" s="142" t="s">
        <v>254</v>
      </c>
    </row>
    <row r="117" spans="2:65" s="1" customFormat="1" ht="16.5" customHeight="1">
      <c r="B117" s="32"/>
      <c r="C117" s="131" t="s">
        <v>231</v>
      </c>
      <c r="D117" s="131" t="s">
        <v>195</v>
      </c>
      <c r="E117" s="132" t="s">
        <v>5921</v>
      </c>
      <c r="F117" s="133" t="s">
        <v>5922</v>
      </c>
      <c r="G117" s="134" t="s">
        <v>465</v>
      </c>
      <c r="H117" s="135">
        <v>1</v>
      </c>
      <c r="I117" s="136"/>
      <c r="J117" s="137">
        <f>ROUND(I117*H117,2)</f>
        <v>0</v>
      </c>
      <c r="K117" s="133" t="s">
        <v>19</v>
      </c>
      <c r="L117" s="32"/>
      <c r="M117" s="138" t="s">
        <v>19</v>
      </c>
      <c r="N117" s="139" t="s">
        <v>43</v>
      </c>
      <c r="P117" s="140">
        <f>O117*H117</f>
        <v>0</v>
      </c>
      <c r="Q117" s="140">
        <v>0</v>
      </c>
      <c r="R117" s="140">
        <f>Q117*H117</f>
        <v>0</v>
      </c>
      <c r="S117" s="140">
        <v>0</v>
      </c>
      <c r="T117" s="141">
        <f>S117*H117</f>
        <v>0</v>
      </c>
      <c r="AR117" s="142" t="s">
        <v>106</v>
      </c>
      <c r="AT117" s="142" t="s">
        <v>195</v>
      </c>
      <c r="AU117" s="142" t="s">
        <v>100</v>
      </c>
      <c r="AY117" s="17" t="s">
        <v>193</v>
      </c>
      <c r="BE117" s="143">
        <f>IF(N117="základní",J117,0)</f>
        <v>0</v>
      </c>
      <c r="BF117" s="143">
        <f>IF(N117="snížená",J117,0)</f>
        <v>0</v>
      </c>
      <c r="BG117" s="143">
        <f>IF(N117="zákl. přenesená",J117,0)</f>
        <v>0</v>
      </c>
      <c r="BH117" s="143">
        <f>IF(N117="sníž. přenesená",J117,0)</f>
        <v>0</v>
      </c>
      <c r="BI117" s="143">
        <f>IF(N117="nulová",J117,0)</f>
        <v>0</v>
      </c>
      <c r="BJ117" s="17" t="s">
        <v>80</v>
      </c>
      <c r="BK117" s="143">
        <f>ROUND(I117*H117,2)</f>
        <v>0</v>
      </c>
      <c r="BL117" s="17" t="s">
        <v>106</v>
      </c>
      <c r="BM117" s="142" t="s">
        <v>267</v>
      </c>
    </row>
    <row r="118" spans="2:65" s="1" customFormat="1" ht="16.5" customHeight="1">
      <c r="B118" s="32"/>
      <c r="C118" s="131" t="s">
        <v>240</v>
      </c>
      <c r="D118" s="131" t="s">
        <v>195</v>
      </c>
      <c r="E118" s="132" t="s">
        <v>5923</v>
      </c>
      <c r="F118" s="133" t="s">
        <v>5924</v>
      </c>
      <c r="G118" s="134" t="s">
        <v>465</v>
      </c>
      <c r="H118" s="135">
        <v>2</v>
      </c>
      <c r="I118" s="136"/>
      <c r="J118" s="137">
        <f>ROUND(I118*H118,2)</f>
        <v>0</v>
      </c>
      <c r="K118" s="133" t="s">
        <v>19</v>
      </c>
      <c r="L118" s="32"/>
      <c r="M118" s="138" t="s">
        <v>19</v>
      </c>
      <c r="N118" s="139" t="s">
        <v>43</v>
      </c>
      <c r="P118" s="140">
        <f>O118*H118</f>
        <v>0</v>
      </c>
      <c r="Q118" s="140">
        <v>0</v>
      </c>
      <c r="R118" s="140">
        <f>Q118*H118</f>
        <v>0</v>
      </c>
      <c r="S118" s="140">
        <v>0</v>
      </c>
      <c r="T118" s="141">
        <f>S118*H118</f>
        <v>0</v>
      </c>
      <c r="AR118" s="142" t="s">
        <v>106</v>
      </c>
      <c r="AT118" s="142" t="s">
        <v>195</v>
      </c>
      <c r="AU118" s="142" t="s">
        <v>100</v>
      </c>
      <c r="AY118" s="17" t="s">
        <v>193</v>
      </c>
      <c r="BE118" s="143">
        <f>IF(N118="základní",J118,0)</f>
        <v>0</v>
      </c>
      <c r="BF118" s="143">
        <f>IF(N118="snížená",J118,0)</f>
        <v>0</v>
      </c>
      <c r="BG118" s="143">
        <f>IF(N118="zákl. přenesená",J118,0)</f>
        <v>0</v>
      </c>
      <c r="BH118" s="143">
        <f>IF(N118="sníž. přenesená",J118,0)</f>
        <v>0</v>
      </c>
      <c r="BI118" s="143">
        <f>IF(N118="nulová",J118,0)</f>
        <v>0</v>
      </c>
      <c r="BJ118" s="17" t="s">
        <v>80</v>
      </c>
      <c r="BK118" s="143">
        <f>ROUND(I118*H118,2)</f>
        <v>0</v>
      </c>
      <c r="BL118" s="17" t="s">
        <v>106</v>
      </c>
      <c r="BM118" s="142" t="s">
        <v>8</v>
      </c>
    </row>
    <row r="119" spans="2:65" s="1" customFormat="1" ht="16.5" customHeight="1">
      <c r="B119" s="32"/>
      <c r="C119" s="131" t="s">
        <v>247</v>
      </c>
      <c r="D119" s="131" t="s">
        <v>195</v>
      </c>
      <c r="E119" s="132" t="s">
        <v>5925</v>
      </c>
      <c r="F119" s="133" t="s">
        <v>5926</v>
      </c>
      <c r="G119" s="134" t="s">
        <v>465</v>
      </c>
      <c r="H119" s="135">
        <v>1</v>
      </c>
      <c r="I119" s="136"/>
      <c r="J119" s="137">
        <f>ROUND(I119*H119,2)</f>
        <v>0</v>
      </c>
      <c r="K119" s="133" t="s">
        <v>19</v>
      </c>
      <c r="L119" s="32"/>
      <c r="M119" s="138" t="s">
        <v>19</v>
      </c>
      <c r="N119" s="139" t="s">
        <v>43</v>
      </c>
      <c r="P119" s="140">
        <f>O119*H119</f>
        <v>0</v>
      </c>
      <c r="Q119" s="140">
        <v>0</v>
      </c>
      <c r="R119" s="140">
        <f>Q119*H119</f>
        <v>0</v>
      </c>
      <c r="S119" s="140">
        <v>0</v>
      </c>
      <c r="T119" s="141">
        <f>S119*H119</f>
        <v>0</v>
      </c>
      <c r="AR119" s="142" t="s">
        <v>106</v>
      </c>
      <c r="AT119" s="142" t="s">
        <v>195</v>
      </c>
      <c r="AU119" s="142" t="s">
        <v>100</v>
      </c>
      <c r="AY119" s="17" t="s">
        <v>193</v>
      </c>
      <c r="BE119" s="143">
        <f>IF(N119="základní",J119,0)</f>
        <v>0</v>
      </c>
      <c r="BF119" s="143">
        <f>IF(N119="snížená",J119,0)</f>
        <v>0</v>
      </c>
      <c r="BG119" s="143">
        <f>IF(N119="zákl. přenesená",J119,0)</f>
        <v>0</v>
      </c>
      <c r="BH119" s="143">
        <f>IF(N119="sníž. přenesená",J119,0)</f>
        <v>0</v>
      </c>
      <c r="BI119" s="143">
        <f>IF(N119="nulová",J119,0)</f>
        <v>0</v>
      </c>
      <c r="BJ119" s="17" t="s">
        <v>80</v>
      </c>
      <c r="BK119" s="143">
        <f>ROUND(I119*H119,2)</f>
        <v>0</v>
      </c>
      <c r="BL119" s="17" t="s">
        <v>106</v>
      </c>
      <c r="BM119" s="142" t="s">
        <v>310</v>
      </c>
    </row>
    <row r="120" spans="2:65" s="1" customFormat="1" ht="16.5" customHeight="1">
      <c r="B120" s="32"/>
      <c r="C120" s="131" t="s">
        <v>254</v>
      </c>
      <c r="D120" s="131" t="s">
        <v>195</v>
      </c>
      <c r="E120" s="132" t="s">
        <v>5927</v>
      </c>
      <c r="F120" s="133" t="s">
        <v>5928</v>
      </c>
      <c r="G120" s="134" t="s">
        <v>465</v>
      </c>
      <c r="H120" s="135">
        <v>1</v>
      </c>
      <c r="I120" s="136"/>
      <c r="J120" s="137">
        <f>ROUND(I120*H120,2)</f>
        <v>0</v>
      </c>
      <c r="K120" s="133" t="s">
        <v>19</v>
      </c>
      <c r="L120" s="32"/>
      <c r="M120" s="138" t="s">
        <v>19</v>
      </c>
      <c r="N120" s="139" t="s">
        <v>43</v>
      </c>
      <c r="P120" s="140">
        <f>O120*H120</f>
        <v>0</v>
      </c>
      <c r="Q120" s="140">
        <v>0</v>
      </c>
      <c r="R120" s="140">
        <f>Q120*H120</f>
        <v>0</v>
      </c>
      <c r="S120" s="140">
        <v>0</v>
      </c>
      <c r="T120" s="141">
        <f>S120*H120</f>
        <v>0</v>
      </c>
      <c r="AR120" s="142" t="s">
        <v>106</v>
      </c>
      <c r="AT120" s="142" t="s">
        <v>195</v>
      </c>
      <c r="AU120" s="142" t="s">
        <v>100</v>
      </c>
      <c r="AY120" s="17" t="s">
        <v>193</v>
      </c>
      <c r="BE120" s="143">
        <f>IF(N120="základní",J120,0)</f>
        <v>0</v>
      </c>
      <c r="BF120" s="143">
        <f>IF(N120="snížená",J120,0)</f>
        <v>0</v>
      </c>
      <c r="BG120" s="143">
        <f>IF(N120="zákl. přenesená",J120,0)</f>
        <v>0</v>
      </c>
      <c r="BH120" s="143">
        <f>IF(N120="sníž. přenesená",J120,0)</f>
        <v>0</v>
      </c>
      <c r="BI120" s="143">
        <f>IF(N120="nulová",J120,0)</f>
        <v>0</v>
      </c>
      <c r="BJ120" s="17" t="s">
        <v>80</v>
      </c>
      <c r="BK120" s="143">
        <f>ROUND(I120*H120,2)</f>
        <v>0</v>
      </c>
      <c r="BL120" s="17" t="s">
        <v>106</v>
      </c>
      <c r="BM120" s="142" t="s">
        <v>328</v>
      </c>
    </row>
    <row r="121" spans="2:65" s="11" customFormat="1" ht="22.9" customHeight="1">
      <c r="B121" s="119"/>
      <c r="D121" s="120" t="s">
        <v>71</v>
      </c>
      <c r="E121" s="129" t="s">
        <v>5929</v>
      </c>
      <c r="F121" s="129" t="s">
        <v>5930</v>
      </c>
      <c r="I121" s="122"/>
      <c r="J121" s="130">
        <f>BK121</f>
        <v>0</v>
      </c>
      <c r="L121" s="119"/>
      <c r="M121" s="124"/>
      <c r="P121" s="125">
        <f>P122+P133+P136</f>
        <v>0</v>
      </c>
      <c r="R121" s="125">
        <f>R122+R133+R136</f>
        <v>0</v>
      </c>
      <c r="T121" s="126">
        <f>T122+T133+T136</f>
        <v>0</v>
      </c>
      <c r="AR121" s="120" t="s">
        <v>80</v>
      </c>
      <c r="AT121" s="127" t="s">
        <v>71</v>
      </c>
      <c r="AU121" s="127" t="s">
        <v>80</v>
      </c>
      <c r="AY121" s="120" t="s">
        <v>193</v>
      </c>
      <c r="BK121" s="128">
        <f>BK122+BK133+BK136</f>
        <v>0</v>
      </c>
    </row>
    <row r="122" spans="2:65" s="11" customFormat="1" ht="20.85" customHeight="1">
      <c r="B122" s="119"/>
      <c r="D122" s="120" t="s">
        <v>71</v>
      </c>
      <c r="E122" s="129" t="s">
        <v>5931</v>
      </c>
      <c r="F122" s="129" t="s">
        <v>5932</v>
      </c>
      <c r="I122" s="122"/>
      <c r="J122" s="130">
        <f>BK122</f>
        <v>0</v>
      </c>
      <c r="L122" s="119"/>
      <c r="M122" s="124"/>
      <c r="P122" s="125">
        <f>SUM(P123:P132)</f>
        <v>0</v>
      </c>
      <c r="R122" s="125">
        <f>SUM(R123:R132)</f>
        <v>0</v>
      </c>
      <c r="T122" s="126">
        <f>SUM(T123:T132)</f>
        <v>0</v>
      </c>
      <c r="AR122" s="120" t="s">
        <v>80</v>
      </c>
      <c r="AT122" s="127" t="s">
        <v>71</v>
      </c>
      <c r="AU122" s="127" t="s">
        <v>82</v>
      </c>
      <c r="AY122" s="120" t="s">
        <v>193</v>
      </c>
      <c r="BK122" s="128">
        <f>SUM(BK123:BK132)</f>
        <v>0</v>
      </c>
    </row>
    <row r="123" spans="2:65" s="1" customFormat="1" ht="16.5" customHeight="1">
      <c r="B123" s="32"/>
      <c r="C123" s="131" t="s">
        <v>261</v>
      </c>
      <c r="D123" s="131" t="s">
        <v>195</v>
      </c>
      <c r="E123" s="132" t="s">
        <v>5933</v>
      </c>
      <c r="F123" s="133" t="s">
        <v>5934</v>
      </c>
      <c r="G123" s="134" t="s">
        <v>465</v>
      </c>
      <c r="H123" s="135">
        <v>8</v>
      </c>
      <c r="I123" s="136"/>
      <c r="J123" s="137">
        <f t="shared" ref="J123:J132" si="0">ROUND(I123*H123,2)</f>
        <v>0</v>
      </c>
      <c r="K123" s="133" t="s">
        <v>19</v>
      </c>
      <c r="L123" s="32"/>
      <c r="M123" s="138" t="s">
        <v>19</v>
      </c>
      <c r="N123" s="139" t="s">
        <v>43</v>
      </c>
      <c r="P123" s="140">
        <f t="shared" ref="P123:P132" si="1">O123*H123</f>
        <v>0</v>
      </c>
      <c r="Q123" s="140">
        <v>0</v>
      </c>
      <c r="R123" s="140">
        <f t="shared" ref="R123:R132" si="2">Q123*H123</f>
        <v>0</v>
      </c>
      <c r="S123" s="140">
        <v>0</v>
      </c>
      <c r="T123" s="141">
        <f t="shared" ref="T123:T132" si="3">S123*H123</f>
        <v>0</v>
      </c>
      <c r="AR123" s="142" t="s">
        <v>106</v>
      </c>
      <c r="AT123" s="142" t="s">
        <v>195</v>
      </c>
      <c r="AU123" s="142" t="s">
        <v>100</v>
      </c>
      <c r="AY123" s="17" t="s">
        <v>193</v>
      </c>
      <c r="BE123" s="143">
        <f t="shared" ref="BE123:BE132" si="4">IF(N123="základní",J123,0)</f>
        <v>0</v>
      </c>
      <c r="BF123" s="143">
        <f t="shared" ref="BF123:BF132" si="5">IF(N123="snížená",J123,0)</f>
        <v>0</v>
      </c>
      <c r="BG123" s="143">
        <f t="shared" ref="BG123:BG132" si="6">IF(N123="zákl. přenesená",J123,0)</f>
        <v>0</v>
      </c>
      <c r="BH123" s="143">
        <f t="shared" ref="BH123:BH132" si="7">IF(N123="sníž. přenesená",J123,0)</f>
        <v>0</v>
      </c>
      <c r="BI123" s="143">
        <f t="shared" ref="BI123:BI132" si="8">IF(N123="nulová",J123,0)</f>
        <v>0</v>
      </c>
      <c r="BJ123" s="17" t="s">
        <v>80</v>
      </c>
      <c r="BK123" s="143">
        <f t="shared" ref="BK123:BK132" si="9">ROUND(I123*H123,2)</f>
        <v>0</v>
      </c>
      <c r="BL123" s="17" t="s">
        <v>106</v>
      </c>
      <c r="BM123" s="142" t="s">
        <v>340</v>
      </c>
    </row>
    <row r="124" spans="2:65" s="1" customFormat="1" ht="16.5" customHeight="1">
      <c r="B124" s="32"/>
      <c r="C124" s="131" t="s">
        <v>267</v>
      </c>
      <c r="D124" s="131" t="s">
        <v>195</v>
      </c>
      <c r="E124" s="132" t="s">
        <v>5935</v>
      </c>
      <c r="F124" s="133" t="s">
        <v>5936</v>
      </c>
      <c r="G124" s="134" t="s">
        <v>465</v>
      </c>
      <c r="H124" s="135">
        <v>8</v>
      </c>
      <c r="I124" s="136"/>
      <c r="J124" s="137">
        <f t="shared" si="0"/>
        <v>0</v>
      </c>
      <c r="K124" s="133" t="s">
        <v>19</v>
      </c>
      <c r="L124" s="32"/>
      <c r="M124" s="138" t="s">
        <v>19</v>
      </c>
      <c r="N124" s="139" t="s">
        <v>43</v>
      </c>
      <c r="P124" s="140">
        <f t="shared" si="1"/>
        <v>0</v>
      </c>
      <c r="Q124" s="140">
        <v>0</v>
      </c>
      <c r="R124" s="140">
        <f t="shared" si="2"/>
        <v>0</v>
      </c>
      <c r="S124" s="140">
        <v>0</v>
      </c>
      <c r="T124" s="141">
        <f t="shared" si="3"/>
        <v>0</v>
      </c>
      <c r="AR124" s="142" t="s">
        <v>106</v>
      </c>
      <c r="AT124" s="142" t="s">
        <v>195</v>
      </c>
      <c r="AU124" s="142" t="s">
        <v>100</v>
      </c>
      <c r="AY124" s="17" t="s">
        <v>193</v>
      </c>
      <c r="BE124" s="143">
        <f t="shared" si="4"/>
        <v>0</v>
      </c>
      <c r="BF124" s="143">
        <f t="shared" si="5"/>
        <v>0</v>
      </c>
      <c r="BG124" s="143">
        <f t="shared" si="6"/>
        <v>0</v>
      </c>
      <c r="BH124" s="143">
        <f t="shared" si="7"/>
        <v>0</v>
      </c>
      <c r="BI124" s="143">
        <f t="shared" si="8"/>
        <v>0</v>
      </c>
      <c r="BJ124" s="17" t="s">
        <v>80</v>
      </c>
      <c r="BK124" s="143">
        <f t="shared" si="9"/>
        <v>0</v>
      </c>
      <c r="BL124" s="17" t="s">
        <v>106</v>
      </c>
      <c r="BM124" s="142" t="s">
        <v>354</v>
      </c>
    </row>
    <row r="125" spans="2:65" s="1" customFormat="1" ht="16.5" customHeight="1">
      <c r="B125" s="32"/>
      <c r="C125" s="131" t="s">
        <v>273</v>
      </c>
      <c r="D125" s="131" t="s">
        <v>195</v>
      </c>
      <c r="E125" s="132" t="s">
        <v>5937</v>
      </c>
      <c r="F125" s="133" t="s">
        <v>5938</v>
      </c>
      <c r="G125" s="134" t="s">
        <v>465</v>
      </c>
      <c r="H125" s="135">
        <v>4</v>
      </c>
      <c r="I125" s="136"/>
      <c r="J125" s="137">
        <f t="shared" si="0"/>
        <v>0</v>
      </c>
      <c r="K125" s="133" t="s">
        <v>19</v>
      </c>
      <c r="L125" s="32"/>
      <c r="M125" s="138" t="s">
        <v>19</v>
      </c>
      <c r="N125" s="139" t="s">
        <v>43</v>
      </c>
      <c r="P125" s="140">
        <f t="shared" si="1"/>
        <v>0</v>
      </c>
      <c r="Q125" s="140">
        <v>0</v>
      </c>
      <c r="R125" s="140">
        <f t="shared" si="2"/>
        <v>0</v>
      </c>
      <c r="S125" s="140">
        <v>0</v>
      </c>
      <c r="T125" s="141">
        <f t="shared" si="3"/>
        <v>0</v>
      </c>
      <c r="AR125" s="142" t="s">
        <v>106</v>
      </c>
      <c r="AT125" s="142" t="s">
        <v>195</v>
      </c>
      <c r="AU125" s="142" t="s">
        <v>100</v>
      </c>
      <c r="AY125" s="17" t="s">
        <v>193</v>
      </c>
      <c r="BE125" s="143">
        <f t="shared" si="4"/>
        <v>0</v>
      </c>
      <c r="BF125" s="143">
        <f t="shared" si="5"/>
        <v>0</v>
      </c>
      <c r="BG125" s="143">
        <f t="shared" si="6"/>
        <v>0</v>
      </c>
      <c r="BH125" s="143">
        <f t="shared" si="7"/>
        <v>0</v>
      </c>
      <c r="BI125" s="143">
        <f t="shared" si="8"/>
        <v>0</v>
      </c>
      <c r="BJ125" s="17" t="s">
        <v>80</v>
      </c>
      <c r="BK125" s="143">
        <f t="shared" si="9"/>
        <v>0</v>
      </c>
      <c r="BL125" s="17" t="s">
        <v>106</v>
      </c>
      <c r="BM125" s="142" t="s">
        <v>366</v>
      </c>
    </row>
    <row r="126" spans="2:65" s="1" customFormat="1" ht="16.5" customHeight="1">
      <c r="B126" s="32"/>
      <c r="C126" s="131" t="s">
        <v>8</v>
      </c>
      <c r="D126" s="131" t="s">
        <v>195</v>
      </c>
      <c r="E126" s="132" t="s">
        <v>5939</v>
      </c>
      <c r="F126" s="133" t="s">
        <v>5940</v>
      </c>
      <c r="G126" s="134" t="s">
        <v>465</v>
      </c>
      <c r="H126" s="135">
        <v>4</v>
      </c>
      <c r="I126" s="136"/>
      <c r="J126" s="137">
        <f t="shared" si="0"/>
        <v>0</v>
      </c>
      <c r="K126" s="133" t="s">
        <v>19</v>
      </c>
      <c r="L126" s="32"/>
      <c r="M126" s="138" t="s">
        <v>19</v>
      </c>
      <c r="N126" s="139" t="s">
        <v>43</v>
      </c>
      <c r="P126" s="140">
        <f t="shared" si="1"/>
        <v>0</v>
      </c>
      <c r="Q126" s="140">
        <v>0</v>
      </c>
      <c r="R126" s="140">
        <f t="shared" si="2"/>
        <v>0</v>
      </c>
      <c r="S126" s="140">
        <v>0</v>
      </c>
      <c r="T126" s="141">
        <f t="shared" si="3"/>
        <v>0</v>
      </c>
      <c r="AR126" s="142" t="s">
        <v>106</v>
      </c>
      <c r="AT126" s="142" t="s">
        <v>195</v>
      </c>
      <c r="AU126" s="142" t="s">
        <v>100</v>
      </c>
      <c r="AY126" s="17" t="s">
        <v>193</v>
      </c>
      <c r="BE126" s="143">
        <f t="shared" si="4"/>
        <v>0</v>
      </c>
      <c r="BF126" s="143">
        <f t="shared" si="5"/>
        <v>0</v>
      </c>
      <c r="BG126" s="143">
        <f t="shared" si="6"/>
        <v>0</v>
      </c>
      <c r="BH126" s="143">
        <f t="shared" si="7"/>
        <v>0</v>
      </c>
      <c r="BI126" s="143">
        <f t="shared" si="8"/>
        <v>0</v>
      </c>
      <c r="BJ126" s="17" t="s">
        <v>80</v>
      </c>
      <c r="BK126" s="143">
        <f t="shared" si="9"/>
        <v>0</v>
      </c>
      <c r="BL126" s="17" t="s">
        <v>106</v>
      </c>
      <c r="BM126" s="142" t="s">
        <v>385</v>
      </c>
    </row>
    <row r="127" spans="2:65" s="1" customFormat="1" ht="16.5" customHeight="1">
      <c r="B127" s="32"/>
      <c r="C127" s="131" t="s">
        <v>298</v>
      </c>
      <c r="D127" s="131" t="s">
        <v>195</v>
      </c>
      <c r="E127" s="132" t="s">
        <v>5941</v>
      </c>
      <c r="F127" s="133" t="s">
        <v>5942</v>
      </c>
      <c r="G127" s="134" t="s">
        <v>465</v>
      </c>
      <c r="H127" s="135">
        <v>1</v>
      </c>
      <c r="I127" s="136"/>
      <c r="J127" s="137">
        <f t="shared" si="0"/>
        <v>0</v>
      </c>
      <c r="K127" s="133" t="s">
        <v>19</v>
      </c>
      <c r="L127" s="32"/>
      <c r="M127" s="138" t="s">
        <v>19</v>
      </c>
      <c r="N127" s="139" t="s">
        <v>43</v>
      </c>
      <c r="P127" s="140">
        <f t="shared" si="1"/>
        <v>0</v>
      </c>
      <c r="Q127" s="140">
        <v>0</v>
      </c>
      <c r="R127" s="140">
        <f t="shared" si="2"/>
        <v>0</v>
      </c>
      <c r="S127" s="140">
        <v>0</v>
      </c>
      <c r="T127" s="141">
        <f t="shared" si="3"/>
        <v>0</v>
      </c>
      <c r="AR127" s="142" t="s">
        <v>106</v>
      </c>
      <c r="AT127" s="142" t="s">
        <v>195</v>
      </c>
      <c r="AU127" s="142" t="s">
        <v>100</v>
      </c>
      <c r="AY127" s="17" t="s">
        <v>193</v>
      </c>
      <c r="BE127" s="143">
        <f t="shared" si="4"/>
        <v>0</v>
      </c>
      <c r="BF127" s="143">
        <f t="shared" si="5"/>
        <v>0</v>
      </c>
      <c r="BG127" s="143">
        <f t="shared" si="6"/>
        <v>0</v>
      </c>
      <c r="BH127" s="143">
        <f t="shared" si="7"/>
        <v>0</v>
      </c>
      <c r="BI127" s="143">
        <f t="shared" si="8"/>
        <v>0</v>
      </c>
      <c r="BJ127" s="17" t="s">
        <v>80</v>
      </c>
      <c r="BK127" s="143">
        <f t="shared" si="9"/>
        <v>0</v>
      </c>
      <c r="BL127" s="17" t="s">
        <v>106</v>
      </c>
      <c r="BM127" s="142" t="s">
        <v>401</v>
      </c>
    </row>
    <row r="128" spans="2:65" s="1" customFormat="1" ht="16.5" customHeight="1">
      <c r="B128" s="32"/>
      <c r="C128" s="131" t="s">
        <v>310</v>
      </c>
      <c r="D128" s="131" t="s">
        <v>195</v>
      </c>
      <c r="E128" s="132" t="s">
        <v>5943</v>
      </c>
      <c r="F128" s="133" t="s">
        <v>5944</v>
      </c>
      <c r="G128" s="134" t="s">
        <v>465</v>
      </c>
      <c r="H128" s="135">
        <v>2</v>
      </c>
      <c r="I128" s="136"/>
      <c r="J128" s="137">
        <f t="shared" si="0"/>
        <v>0</v>
      </c>
      <c r="K128" s="133" t="s">
        <v>19</v>
      </c>
      <c r="L128" s="32"/>
      <c r="M128" s="138" t="s">
        <v>19</v>
      </c>
      <c r="N128" s="139" t="s">
        <v>43</v>
      </c>
      <c r="P128" s="140">
        <f t="shared" si="1"/>
        <v>0</v>
      </c>
      <c r="Q128" s="140">
        <v>0</v>
      </c>
      <c r="R128" s="140">
        <f t="shared" si="2"/>
        <v>0</v>
      </c>
      <c r="S128" s="140">
        <v>0</v>
      </c>
      <c r="T128" s="141">
        <f t="shared" si="3"/>
        <v>0</v>
      </c>
      <c r="AR128" s="142" t="s">
        <v>106</v>
      </c>
      <c r="AT128" s="142" t="s">
        <v>195</v>
      </c>
      <c r="AU128" s="142" t="s">
        <v>100</v>
      </c>
      <c r="AY128" s="17" t="s">
        <v>193</v>
      </c>
      <c r="BE128" s="143">
        <f t="shared" si="4"/>
        <v>0</v>
      </c>
      <c r="BF128" s="143">
        <f t="shared" si="5"/>
        <v>0</v>
      </c>
      <c r="BG128" s="143">
        <f t="shared" si="6"/>
        <v>0</v>
      </c>
      <c r="BH128" s="143">
        <f t="shared" si="7"/>
        <v>0</v>
      </c>
      <c r="BI128" s="143">
        <f t="shared" si="8"/>
        <v>0</v>
      </c>
      <c r="BJ128" s="17" t="s">
        <v>80</v>
      </c>
      <c r="BK128" s="143">
        <f t="shared" si="9"/>
        <v>0</v>
      </c>
      <c r="BL128" s="17" t="s">
        <v>106</v>
      </c>
      <c r="BM128" s="142" t="s">
        <v>413</v>
      </c>
    </row>
    <row r="129" spans="2:65" s="1" customFormat="1" ht="16.5" customHeight="1">
      <c r="B129" s="32"/>
      <c r="C129" s="131" t="s">
        <v>322</v>
      </c>
      <c r="D129" s="131" t="s">
        <v>195</v>
      </c>
      <c r="E129" s="132" t="s">
        <v>5945</v>
      </c>
      <c r="F129" s="133" t="s">
        <v>5946</v>
      </c>
      <c r="G129" s="134" t="s">
        <v>465</v>
      </c>
      <c r="H129" s="135">
        <v>1</v>
      </c>
      <c r="I129" s="136"/>
      <c r="J129" s="137">
        <f t="shared" si="0"/>
        <v>0</v>
      </c>
      <c r="K129" s="133" t="s">
        <v>19</v>
      </c>
      <c r="L129" s="32"/>
      <c r="M129" s="138" t="s">
        <v>19</v>
      </c>
      <c r="N129" s="139" t="s">
        <v>43</v>
      </c>
      <c r="P129" s="140">
        <f t="shared" si="1"/>
        <v>0</v>
      </c>
      <c r="Q129" s="140">
        <v>0</v>
      </c>
      <c r="R129" s="140">
        <f t="shared" si="2"/>
        <v>0</v>
      </c>
      <c r="S129" s="140">
        <v>0</v>
      </c>
      <c r="T129" s="141">
        <f t="shared" si="3"/>
        <v>0</v>
      </c>
      <c r="AR129" s="142" t="s">
        <v>106</v>
      </c>
      <c r="AT129" s="142" t="s">
        <v>195</v>
      </c>
      <c r="AU129" s="142" t="s">
        <v>100</v>
      </c>
      <c r="AY129" s="17" t="s">
        <v>193</v>
      </c>
      <c r="BE129" s="143">
        <f t="shared" si="4"/>
        <v>0</v>
      </c>
      <c r="BF129" s="143">
        <f t="shared" si="5"/>
        <v>0</v>
      </c>
      <c r="BG129" s="143">
        <f t="shared" si="6"/>
        <v>0</v>
      </c>
      <c r="BH129" s="143">
        <f t="shared" si="7"/>
        <v>0</v>
      </c>
      <c r="BI129" s="143">
        <f t="shared" si="8"/>
        <v>0</v>
      </c>
      <c r="BJ129" s="17" t="s">
        <v>80</v>
      </c>
      <c r="BK129" s="143">
        <f t="shared" si="9"/>
        <v>0</v>
      </c>
      <c r="BL129" s="17" t="s">
        <v>106</v>
      </c>
      <c r="BM129" s="142" t="s">
        <v>424</v>
      </c>
    </row>
    <row r="130" spans="2:65" s="1" customFormat="1" ht="16.5" customHeight="1">
      <c r="B130" s="32"/>
      <c r="C130" s="131" t="s">
        <v>328</v>
      </c>
      <c r="D130" s="131" t="s">
        <v>195</v>
      </c>
      <c r="E130" s="132" t="s">
        <v>5947</v>
      </c>
      <c r="F130" s="133" t="s">
        <v>5948</v>
      </c>
      <c r="G130" s="134" t="s">
        <v>465</v>
      </c>
      <c r="H130" s="135">
        <v>1</v>
      </c>
      <c r="I130" s="136"/>
      <c r="J130" s="137">
        <f t="shared" si="0"/>
        <v>0</v>
      </c>
      <c r="K130" s="133" t="s">
        <v>19</v>
      </c>
      <c r="L130" s="32"/>
      <c r="M130" s="138" t="s">
        <v>19</v>
      </c>
      <c r="N130" s="139" t="s">
        <v>43</v>
      </c>
      <c r="P130" s="140">
        <f t="shared" si="1"/>
        <v>0</v>
      </c>
      <c r="Q130" s="140">
        <v>0</v>
      </c>
      <c r="R130" s="140">
        <f t="shared" si="2"/>
        <v>0</v>
      </c>
      <c r="S130" s="140">
        <v>0</v>
      </c>
      <c r="T130" s="141">
        <f t="shared" si="3"/>
        <v>0</v>
      </c>
      <c r="AR130" s="142" t="s">
        <v>106</v>
      </c>
      <c r="AT130" s="142" t="s">
        <v>195</v>
      </c>
      <c r="AU130" s="142" t="s">
        <v>100</v>
      </c>
      <c r="AY130" s="17" t="s">
        <v>193</v>
      </c>
      <c r="BE130" s="143">
        <f t="shared" si="4"/>
        <v>0</v>
      </c>
      <c r="BF130" s="143">
        <f t="shared" si="5"/>
        <v>0</v>
      </c>
      <c r="BG130" s="143">
        <f t="shared" si="6"/>
        <v>0</v>
      </c>
      <c r="BH130" s="143">
        <f t="shared" si="7"/>
        <v>0</v>
      </c>
      <c r="BI130" s="143">
        <f t="shared" si="8"/>
        <v>0</v>
      </c>
      <c r="BJ130" s="17" t="s">
        <v>80</v>
      </c>
      <c r="BK130" s="143">
        <f t="shared" si="9"/>
        <v>0</v>
      </c>
      <c r="BL130" s="17" t="s">
        <v>106</v>
      </c>
      <c r="BM130" s="142" t="s">
        <v>436</v>
      </c>
    </row>
    <row r="131" spans="2:65" s="1" customFormat="1" ht="16.5" customHeight="1">
      <c r="B131" s="32"/>
      <c r="C131" s="131" t="s">
        <v>334</v>
      </c>
      <c r="D131" s="131" t="s">
        <v>195</v>
      </c>
      <c r="E131" s="132" t="s">
        <v>5949</v>
      </c>
      <c r="F131" s="133" t="s">
        <v>5950</v>
      </c>
      <c r="G131" s="134" t="s">
        <v>465</v>
      </c>
      <c r="H131" s="135">
        <v>1</v>
      </c>
      <c r="I131" s="136"/>
      <c r="J131" s="137">
        <f t="shared" si="0"/>
        <v>0</v>
      </c>
      <c r="K131" s="133" t="s">
        <v>19</v>
      </c>
      <c r="L131" s="32"/>
      <c r="M131" s="138" t="s">
        <v>19</v>
      </c>
      <c r="N131" s="139" t="s">
        <v>43</v>
      </c>
      <c r="P131" s="140">
        <f t="shared" si="1"/>
        <v>0</v>
      </c>
      <c r="Q131" s="140">
        <v>0</v>
      </c>
      <c r="R131" s="140">
        <f t="shared" si="2"/>
        <v>0</v>
      </c>
      <c r="S131" s="140">
        <v>0</v>
      </c>
      <c r="T131" s="141">
        <f t="shared" si="3"/>
        <v>0</v>
      </c>
      <c r="AR131" s="142" t="s">
        <v>106</v>
      </c>
      <c r="AT131" s="142" t="s">
        <v>195</v>
      </c>
      <c r="AU131" s="142" t="s">
        <v>100</v>
      </c>
      <c r="AY131" s="17" t="s">
        <v>193</v>
      </c>
      <c r="BE131" s="143">
        <f t="shared" si="4"/>
        <v>0</v>
      </c>
      <c r="BF131" s="143">
        <f t="shared" si="5"/>
        <v>0</v>
      </c>
      <c r="BG131" s="143">
        <f t="shared" si="6"/>
        <v>0</v>
      </c>
      <c r="BH131" s="143">
        <f t="shared" si="7"/>
        <v>0</v>
      </c>
      <c r="BI131" s="143">
        <f t="shared" si="8"/>
        <v>0</v>
      </c>
      <c r="BJ131" s="17" t="s">
        <v>80</v>
      </c>
      <c r="BK131" s="143">
        <f t="shared" si="9"/>
        <v>0</v>
      </c>
      <c r="BL131" s="17" t="s">
        <v>106</v>
      </c>
      <c r="BM131" s="142" t="s">
        <v>450</v>
      </c>
    </row>
    <row r="132" spans="2:65" s="1" customFormat="1" ht="16.5" customHeight="1">
      <c r="B132" s="32"/>
      <c r="C132" s="131" t="s">
        <v>340</v>
      </c>
      <c r="D132" s="131" t="s">
        <v>195</v>
      </c>
      <c r="E132" s="132" t="s">
        <v>5951</v>
      </c>
      <c r="F132" s="133" t="s">
        <v>5952</v>
      </c>
      <c r="G132" s="134" t="s">
        <v>465</v>
      </c>
      <c r="H132" s="135">
        <v>1</v>
      </c>
      <c r="I132" s="136"/>
      <c r="J132" s="137">
        <f t="shared" si="0"/>
        <v>0</v>
      </c>
      <c r="K132" s="133" t="s">
        <v>19</v>
      </c>
      <c r="L132" s="32"/>
      <c r="M132" s="138" t="s">
        <v>19</v>
      </c>
      <c r="N132" s="139" t="s">
        <v>43</v>
      </c>
      <c r="P132" s="140">
        <f t="shared" si="1"/>
        <v>0</v>
      </c>
      <c r="Q132" s="140">
        <v>0</v>
      </c>
      <c r="R132" s="140">
        <f t="shared" si="2"/>
        <v>0</v>
      </c>
      <c r="S132" s="140">
        <v>0</v>
      </c>
      <c r="T132" s="141">
        <f t="shared" si="3"/>
        <v>0</v>
      </c>
      <c r="AR132" s="142" t="s">
        <v>106</v>
      </c>
      <c r="AT132" s="142" t="s">
        <v>195</v>
      </c>
      <c r="AU132" s="142" t="s">
        <v>100</v>
      </c>
      <c r="AY132" s="17" t="s">
        <v>193</v>
      </c>
      <c r="BE132" s="143">
        <f t="shared" si="4"/>
        <v>0</v>
      </c>
      <c r="BF132" s="143">
        <f t="shared" si="5"/>
        <v>0</v>
      </c>
      <c r="BG132" s="143">
        <f t="shared" si="6"/>
        <v>0</v>
      </c>
      <c r="BH132" s="143">
        <f t="shared" si="7"/>
        <v>0</v>
      </c>
      <c r="BI132" s="143">
        <f t="shared" si="8"/>
        <v>0</v>
      </c>
      <c r="BJ132" s="17" t="s">
        <v>80</v>
      </c>
      <c r="BK132" s="143">
        <f t="shared" si="9"/>
        <v>0</v>
      </c>
      <c r="BL132" s="17" t="s">
        <v>106</v>
      </c>
      <c r="BM132" s="142" t="s">
        <v>462</v>
      </c>
    </row>
    <row r="133" spans="2:65" s="11" customFormat="1" ht="20.85" customHeight="1">
      <c r="B133" s="119"/>
      <c r="D133" s="120" t="s">
        <v>71</v>
      </c>
      <c r="E133" s="129" t="s">
        <v>5953</v>
      </c>
      <c r="F133" s="129" t="s">
        <v>5954</v>
      </c>
      <c r="I133" s="122"/>
      <c r="J133" s="130">
        <f>BK133</f>
        <v>0</v>
      </c>
      <c r="L133" s="119"/>
      <c r="M133" s="124"/>
      <c r="P133" s="125">
        <f>SUM(P134:P135)</f>
        <v>0</v>
      </c>
      <c r="R133" s="125">
        <f>SUM(R134:R135)</f>
        <v>0</v>
      </c>
      <c r="T133" s="126">
        <f>SUM(T134:T135)</f>
        <v>0</v>
      </c>
      <c r="AR133" s="120" t="s">
        <v>80</v>
      </c>
      <c r="AT133" s="127" t="s">
        <v>71</v>
      </c>
      <c r="AU133" s="127" t="s">
        <v>82</v>
      </c>
      <c r="AY133" s="120" t="s">
        <v>193</v>
      </c>
      <c r="BK133" s="128">
        <f>SUM(BK134:BK135)</f>
        <v>0</v>
      </c>
    </row>
    <row r="134" spans="2:65" s="1" customFormat="1" ht="16.5" customHeight="1">
      <c r="B134" s="32"/>
      <c r="C134" s="131" t="s">
        <v>346</v>
      </c>
      <c r="D134" s="131" t="s">
        <v>195</v>
      </c>
      <c r="E134" s="132" t="s">
        <v>5955</v>
      </c>
      <c r="F134" s="133" t="s">
        <v>5956</v>
      </c>
      <c r="G134" s="134" t="s">
        <v>465</v>
      </c>
      <c r="H134" s="135">
        <v>2</v>
      </c>
      <c r="I134" s="136"/>
      <c r="J134" s="137">
        <f>ROUND(I134*H134,2)</f>
        <v>0</v>
      </c>
      <c r="K134" s="133" t="s">
        <v>19</v>
      </c>
      <c r="L134" s="32"/>
      <c r="M134" s="138" t="s">
        <v>19</v>
      </c>
      <c r="N134" s="139" t="s">
        <v>43</v>
      </c>
      <c r="P134" s="140">
        <f>O134*H134</f>
        <v>0</v>
      </c>
      <c r="Q134" s="140">
        <v>0</v>
      </c>
      <c r="R134" s="140">
        <f>Q134*H134</f>
        <v>0</v>
      </c>
      <c r="S134" s="140">
        <v>0</v>
      </c>
      <c r="T134" s="141">
        <f>S134*H134</f>
        <v>0</v>
      </c>
      <c r="AR134" s="142" t="s">
        <v>106</v>
      </c>
      <c r="AT134" s="142" t="s">
        <v>195</v>
      </c>
      <c r="AU134" s="142" t="s">
        <v>100</v>
      </c>
      <c r="AY134" s="17" t="s">
        <v>193</v>
      </c>
      <c r="BE134" s="143">
        <f>IF(N134="základní",J134,0)</f>
        <v>0</v>
      </c>
      <c r="BF134" s="143">
        <f>IF(N134="snížená",J134,0)</f>
        <v>0</v>
      </c>
      <c r="BG134" s="143">
        <f>IF(N134="zákl. přenesená",J134,0)</f>
        <v>0</v>
      </c>
      <c r="BH134" s="143">
        <f>IF(N134="sníž. přenesená",J134,0)</f>
        <v>0</v>
      </c>
      <c r="BI134" s="143">
        <f>IF(N134="nulová",J134,0)</f>
        <v>0</v>
      </c>
      <c r="BJ134" s="17" t="s">
        <v>80</v>
      </c>
      <c r="BK134" s="143">
        <f>ROUND(I134*H134,2)</f>
        <v>0</v>
      </c>
      <c r="BL134" s="17" t="s">
        <v>106</v>
      </c>
      <c r="BM134" s="142" t="s">
        <v>472</v>
      </c>
    </row>
    <row r="135" spans="2:65" s="1" customFormat="1" ht="16.5" customHeight="1">
      <c r="B135" s="32"/>
      <c r="C135" s="131" t="s">
        <v>354</v>
      </c>
      <c r="D135" s="131" t="s">
        <v>195</v>
      </c>
      <c r="E135" s="132" t="s">
        <v>5957</v>
      </c>
      <c r="F135" s="133" t="s">
        <v>5958</v>
      </c>
      <c r="G135" s="134" t="s">
        <v>465</v>
      </c>
      <c r="H135" s="135">
        <v>1</v>
      </c>
      <c r="I135" s="136"/>
      <c r="J135" s="137">
        <f>ROUND(I135*H135,2)</f>
        <v>0</v>
      </c>
      <c r="K135" s="133" t="s">
        <v>19</v>
      </c>
      <c r="L135" s="32"/>
      <c r="M135" s="138" t="s">
        <v>19</v>
      </c>
      <c r="N135" s="139" t="s">
        <v>43</v>
      </c>
      <c r="P135" s="140">
        <f>O135*H135</f>
        <v>0</v>
      </c>
      <c r="Q135" s="140">
        <v>0</v>
      </c>
      <c r="R135" s="140">
        <f>Q135*H135</f>
        <v>0</v>
      </c>
      <c r="S135" s="140">
        <v>0</v>
      </c>
      <c r="T135" s="141">
        <f>S135*H135</f>
        <v>0</v>
      </c>
      <c r="AR135" s="142" t="s">
        <v>106</v>
      </c>
      <c r="AT135" s="142" t="s">
        <v>195</v>
      </c>
      <c r="AU135" s="142" t="s">
        <v>100</v>
      </c>
      <c r="AY135" s="17" t="s">
        <v>193</v>
      </c>
      <c r="BE135" s="143">
        <f>IF(N135="základní",J135,0)</f>
        <v>0</v>
      </c>
      <c r="BF135" s="143">
        <f>IF(N135="snížená",J135,0)</f>
        <v>0</v>
      </c>
      <c r="BG135" s="143">
        <f>IF(N135="zákl. přenesená",J135,0)</f>
        <v>0</v>
      </c>
      <c r="BH135" s="143">
        <f>IF(N135="sníž. přenesená",J135,0)</f>
        <v>0</v>
      </c>
      <c r="BI135" s="143">
        <f>IF(N135="nulová",J135,0)</f>
        <v>0</v>
      </c>
      <c r="BJ135" s="17" t="s">
        <v>80</v>
      </c>
      <c r="BK135" s="143">
        <f>ROUND(I135*H135,2)</f>
        <v>0</v>
      </c>
      <c r="BL135" s="17" t="s">
        <v>106</v>
      </c>
      <c r="BM135" s="142" t="s">
        <v>486</v>
      </c>
    </row>
    <row r="136" spans="2:65" s="11" customFormat="1" ht="20.85" customHeight="1">
      <c r="B136" s="119"/>
      <c r="D136" s="120" t="s">
        <v>71</v>
      </c>
      <c r="E136" s="129" t="s">
        <v>5959</v>
      </c>
      <c r="F136" s="129" t="s">
        <v>5960</v>
      </c>
      <c r="I136" s="122"/>
      <c r="J136" s="130">
        <f>BK136</f>
        <v>0</v>
      </c>
      <c r="L136" s="119"/>
      <c r="M136" s="124"/>
      <c r="P136" s="125">
        <f>SUM(P137:P141)</f>
        <v>0</v>
      </c>
      <c r="R136" s="125">
        <f>SUM(R137:R141)</f>
        <v>0</v>
      </c>
      <c r="T136" s="126">
        <f>SUM(T137:T141)</f>
        <v>0</v>
      </c>
      <c r="AR136" s="120" t="s">
        <v>80</v>
      </c>
      <c r="AT136" s="127" t="s">
        <v>71</v>
      </c>
      <c r="AU136" s="127" t="s">
        <v>82</v>
      </c>
      <c r="AY136" s="120" t="s">
        <v>193</v>
      </c>
      <c r="BK136" s="128">
        <f>SUM(BK137:BK141)</f>
        <v>0</v>
      </c>
    </row>
    <row r="137" spans="2:65" s="1" customFormat="1" ht="21.75" customHeight="1">
      <c r="B137" s="32"/>
      <c r="C137" s="131" t="s">
        <v>7</v>
      </c>
      <c r="D137" s="131" t="s">
        <v>195</v>
      </c>
      <c r="E137" s="132" t="s">
        <v>5961</v>
      </c>
      <c r="F137" s="133" t="s">
        <v>5962</v>
      </c>
      <c r="G137" s="134" t="s">
        <v>465</v>
      </c>
      <c r="H137" s="135">
        <v>4</v>
      </c>
      <c r="I137" s="136"/>
      <c r="J137" s="137">
        <f>ROUND(I137*H137,2)</f>
        <v>0</v>
      </c>
      <c r="K137" s="133" t="s">
        <v>19</v>
      </c>
      <c r="L137" s="32"/>
      <c r="M137" s="138" t="s">
        <v>19</v>
      </c>
      <c r="N137" s="139" t="s">
        <v>43</v>
      </c>
      <c r="P137" s="140">
        <f>O137*H137</f>
        <v>0</v>
      </c>
      <c r="Q137" s="140">
        <v>0</v>
      </c>
      <c r="R137" s="140">
        <f>Q137*H137</f>
        <v>0</v>
      </c>
      <c r="S137" s="140">
        <v>0</v>
      </c>
      <c r="T137" s="141">
        <f>S137*H137</f>
        <v>0</v>
      </c>
      <c r="AR137" s="142" t="s">
        <v>106</v>
      </c>
      <c r="AT137" s="142" t="s">
        <v>195</v>
      </c>
      <c r="AU137" s="142" t="s">
        <v>100</v>
      </c>
      <c r="AY137" s="17" t="s">
        <v>193</v>
      </c>
      <c r="BE137" s="143">
        <f>IF(N137="základní",J137,0)</f>
        <v>0</v>
      </c>
      <c r="BF137" s="143">
        <f>IF(N137="snížená",J137,0)</f>
        <v>0</v>
      </c>
      <c r="BG137" s="143">
        <f>IF(N137="zákl. přenesená",J137,0)</f>
        <v>0</v>
      </c>
      <c r="BH137" s="143">
        <f>IF(N137="sníž. přenesená",J137,0)</f>
        <v>0</v>
      </c>
      <c r="BI137" s="143">
        <f>IF(N137="nulová",J137,0)</f>
        <v>0</v>
      </c>
      <c r="BJ137" s="17" t="s">
        <v>80</v>
      </c>
      <c r="BK137" s="143">
        <f>ROUND(I137*H137,2)</f>
        <v>0</v>
      </c>
      <c r="BL137" s="17" t="s">
        <v>106</v>
      </c>
      <c r="BM137" s="142" t="s">
        <v>502</v>
      </c>
    </row>
    <row r="138" spans="2:65" s="1" customFormat="1" ht="33" customHeight="1">
      <c r="B138" s="32"/>
      <c r="C138" s="131" t="s">
        <v>366</v>
      </c>
      <c r="D138" s="131" t="s">
        <v>195</v>
      </c>
      <c r="E138" s="132" t="s">
        <v>5963</v>
      </c>
      <c r="F138" s="133" t="s">
        <v>5964</v>
      </c>
      <c r="G138" s="134" t="s">
        <v>465</v>
      </c>
      <c r="H138" s="135">
        <v>13</v>
      </c>
      <c r="I138" s="136"/>
      <c r="J138" s="137">
        <f>ROUND(I138*H138,2)</f>
        <v>0</v>
      </c>
      <c r="K138" s="133" t="s">
        <v>19</v>
      </c>
      <c r="L138" s="32"/>
      <c r="M138" s="138" t="s">
        <v>19</v>
      </c>
      <c r="N138" s="139" t="s">
        <v>43</v>
      </c>
      <c r="P138" s="140">
        <f>O138*H138</f>
        <v>0</v>
      </c>
      <c r="Q138" s="140">
        <v>0</v>
      </c>
      <c r="R138" s="140">
        <f>Q138*H138</f>
        <v>0</v>
      </c>
      <c r="S138" s="140">
        <v>0</v>
      </c>
      <c r="T138" s="141">
        <f>S138*H138</f>
        <v>0</v>
      </c>
      <c r="AR138" s="142" t="s">
        <v>106</v>
      </c>
      <c r="AT138" s="142" t="s">
        <v>195</v>
      </c>
      <c r="AU138" s="142" t="s">
        <v>100</v>
      </c>
      <c r="AY138" s="17" t="s">
        <v>193</v>
      </c>
      <c r="BE138" s="143">
        <f>IF(N138="základní",J138,0)</f>
        <v>0</v>
      </c>
      <c r="BF138" s="143">
        <f>IF(N138="snížená",J138,0)</f>
        <v>0</v>
      </c>
      <c r="BG138" s="143">
        <f>IF(N138="zákl. přenesená",J138,0)</f>
        <v>0</v>
      </c>
      <c r="BH138" s="143">
        <f>IF(N138="sníž. přenesená",J138,0)</f>
        <v>0</v>
      </c>
      <c r="BI138" s="143">
        <f>IF(N138="nulová",J138,0)</f>
        <v>0</v>
      </c>
      <c r="BJ138" s="17" t="s">
        <v>80</v>
      </c>
      <c r="BK138" s="143">
        <f>ROUND(I138*H138,2)</f>
        <v>0</v>
      </c>
      <c r="BL138" s="17" t="s">
        <v>106</v>
      </c>
      <c r="BM138" s="142" t="s">
        <v>513</v>
      </c>
    </row>
    <row r="139" spans="2:65" s="1" customFormat="1" ht="16.5" customHeight="1">
      <c r="B139" s="32"/>
      <c r="C139" s="131" t="s">
        <v>379</v>
      </c>
      <c r="D139" s="131" t="s">
        <v>195</v>
      </c>
      <c r="E139" s="132" t="s">
        <v>5965</v>
      </c>
      <c r="F139" s="133" t="s">
        <v>5966</v>
      </c>
      <c r="G139" s="134" t="s">
        <v>465</v>
      </c>
      <c r="H139" s="135">
        <v>4</v>
      </c>
      <c r="I139" s="136"/>
      <c r="J139" s="137">
        <f>ROUND(I139*H139,2)</f>
        <v>0</v>
      </c>
      <c r="K139" s="133" t="s">
        <v>19</v>
      </c>
      <c r="L139" s="32"/>
      <c r="M139" s="138" t="s">
        <v>19</v>
      </c>
      <c r="N139" s="139" t="s">
        <v>43</v>
      </c>
      <c r="P139" s="140">
        <f>O139*H139</f>
        <v>0</v>
      </c>
      <c r="Q139" s="140">
        <v>0</v>
      </c>
      <c r="R139" s="140">
        <f>Q139*H139</f>
        <v>0</v>
      </c>
      <c r="S139" s="140">
        <v>0</v>
      </c>
      <c r="T139" s="141">
        <f>S139*H139</f>
        <v>0</v>
      </c>
      <c r="AR139" s="142" t="s">
        <v>106</v>
      </c>
      <c r="AT139" s="142" t="s">
        <v>195</v>
      </c>
      <c r="AU139" s="142" t="s">
        <v>100</v>
      </c>
      <c r="AY139" s="17" t="s">
        <v>193</v>
      </c>
      <c r="BE139" s="143">
        <f>IF(N139="základní",J139,0)</f>
        <v>0</v>
      </c>
      <c r="BF139" s="143">
        <f>IF(N139="snížená",J139,0)</f>
        <v>0</v>
      </c>
      <c r="BG139" s="143">
        <f>IF(N139="zákl. přenesená",J139,0)</f>
        <v>0</v>
      </c>
      <c r="BH139" s="143">
        <f>IF(N139="sníž. přenesená",J139,0)</f>
        <v>0</v>
      </c>
      <c r="BI139" s="143">
        <f>IF(N139="nulová",J139,0)</f>
        <v>0</v>
      </c>
      <c r="BJ139" s="17" t="s">
        <v>80</v>
      </c>
      <c r="BK139" s="143">
        <f>ROUND(I139*H139,2)</f>
        <v>0</v>
      </c>
      <c r="BL139" s="17" t="s">
        <v>106</v>
      </c>
      <c r="BM139" s="142" t="s">
        <v>524</v>
      </c>
    </row>
    <row r="140" spans="2:65" s="1" customFormat="1" ht="16.5" customHeight="1">
      <c r="B140" s="32"/>
      <c r="C140" s="131" t="s">
        <v>385</v>
      </c>
      <c r="D140" s="131" t="s">
        <v>195</v>
      </c>
      <c r="E140" s="132" t="s">
        <v>5967</v>
      </c>
      <c r="F140" s="133" t="s">
        <v>5968</v>
      </c>
      <c r="G140" s="134" t="s">
        <v>465</v>
      </c>
      <c r="H140" s="135">
        <v>4</v>
      </c>
      <c r="I140" s="136"/>
      <c r="J140" s="137">
        <f>ROUND(I140*H140,2)</f>
        <v>0</v>
      </c>
      <c r="K140" s="133" t="s">
        <v>19</v>
      </c>
      <c r="L140" s="32"/>
      <c r="M140" s="138" t="s">
        <v>19</v>
      </c>
      <c r="N140" s="139" t="s">
        <v>43</v>
      </c>
      <c r="P140" s="140">
        <f>O140*H140</f>
        <v>0</v>
      </c>
      <c r="Q140" s="140">
        <v>0</v>
      </c>
      <c r="R140" s="140">
        <f>Q140*H140</f>
        <v>0</v>
      </c>
      <c r="S140" s="140">
        <v>0</v>
      </c>
      <c r="T140" s="141">
        <f>S140*H140</f>
        <v>0</v>
      </c>
      <c r="AR140" s="142" t="s">
        <v>106</v>
      </c>
      <c r="AT140" s="142" t="s">
        <v>195</v>
      </c>
      <c r="AU140" s="142" t="s">
        <v>100</v>
      </c>
      <c r="AY140" s="17" t="s">
        <v>193</v>
      </c>
      <c r="BE140" s="143">
        <f>IF(N140="základní",J140,0)</f>
        <v>0</v>
      </c>
      <c r="BF140" s="143">
        <f>IF(N140="snížená",J140,0)</f>
        <v>0</v>
      </c>
      <c r="BG140" s="143">
        <f>IF(N140="zákl. přenesená",J140,0)</f>
        <v>0</v>
      </c>
      <c r="BH140" s="143">
        <f>IF(N140="sníž. přenesená",J140,0)</f>
        <v>0</v>
      </c>
      <c r="BI140" s="143">
        <f>IF(N140="nulová",J140,0)</f>
        <v>0</v>
      </c>
      <c r="BJ140" s="17" t="s">
        <v>80</v>
      </c>
      <c r="BK140" s="143">
        <f>ROUND(I140*H140,2)</f>
        <v>0</v>
      </c>
      <c r="BL140" s="17" t="s">
        <v>106</v>
      </c>
      <c r="BM140" s="142" t="s">
        <v>534</v>
      </c>
    </row>
    <row r="141" spans="2:65" s="1" customFormat="1" ht="16.5" customHeight="1">
      <c r="B141" s="32"/>
      <c r="C141" s="131" t="s">
        <v>391</v>
      </c>
      <c r="D141" s="131" t="s">
        <v>195</v>
      </c>
      <c r="E141" s="132" t="s">
        <v>5969</v>
      </c>
      <c r="F141" s="133" t="s">
        <v>5970</v>
      </c>
      <c r="G141" s="134" t="s">
        <v>465</v>
      </c>
      <c r="H141" s="135">
        <v>4</v>
      </c>
      <c r="I141" s="136"/>
      <c r="J141" s="137">
        <f>ROUND(I141*H141,2)</f>
        <v>0</v>
      </c>
      <c r="K141" s="133" t="s">
        <v>19</v>
      </c>
      <c r="L141" s="32"/>
      <c r="M141" s="138" t="s">
        <v>19</v>
      </c>
      <c r="N141" s="139" t="s">
        <v>43</v>
      </c>
      <c r="P141" s="140">
        <f>O141*H141</f>
        <v>0</v>
      </c>
      <c r="Q141" s="140">
        <v>0</v>
      </c>
      <c r="R141" s="140">
        <f>Q141*H141</f>
        <v>0</v>
      </c>
      <c r="S141" s="140">
        <v>0</v>
      </c>
      <c r="T141" s="141">
        <f>S141*H141</f>
        <v>0</v>
      </c>
      <c r="AR141" s="142" t="s">
        <v>106</v>
      </c>
      <c r="AT141" s="142" t="s">
        <v>195</v>
      </c>
      <c r="AU141" s="142" t="s">
        <v>100</v>
      </c>
      <c r="AY141" s="17" t="s">
        <v>193</v>
      </c>
      <c r="BE141" s="143">
        <f>IF(N141="základní",J141,0)</f>
        <v>0</v>
      </c>
      <c r="BF141" s="143">
        <f>IF(N141="snížená",J141,0)</f>
        <v>0</v>
      </c>
      <c r="BG141" s="143">
        <f>IF(N141="zákl. přenesená",J141,0)</f>
        <v>0</v>
      </c>
      <c r="BH141" s="143">
        <f>IF(N141="sníž. přenesená",J141,0)</f>
        <v>0</v>
      </c>
      <c r="BI141" s="143">
        <f>IF(N141="nulová",J141,0)</f>
        <v>0</v>
      </c>
      <c r="BJ141" s="17" t="s">
        <v>80</v>
      </c>
      <c r="BK141" s="143">
        <f>ROUND(I141*H141,2)</f>
        <v>0</v>
      </c>
      <c r="BL141" s="17" t="s">
        <v>106</v>
      </c>
      <c r="BM141" s="142" t="s">
        <v>545</v>
      </c>
    </row>
    <row r="142" spans="2:65" s="11" customFormat="1" ht="25.9" customHeight="1">
      <c r="B142" s="119"/>
      <c r="D142" s="120" t="s">
        <v>71</v>
      </c>
      <c r="E142" s="121" t="s">
        <v>5971</v>
      </c>
      <c r="F142" s="121" t="s">
        <v>5972</v>
      </c>
      <c r="I142" s="122"/>
      <c r="J142" s="123">
        <f>BK142</f>
        <v>0</v>
      </c>
      <c r="L142" s="119"/>
      <c r="M142" s="124"/>
      <c r="P142" s="125">
        <f>P143+P171+P181+P194</f>
        <v>0</v>
      </c>
      <c r="R142" s="125">
        <f>R143+R171+R181+R194</f>
        <v>0</v>
      </c>
      <c r="T142" s="126">
        <f>T143+T171+T181+T194</f>
        <v>0</v>
      </c>
      <c r="AR142" s="120" t="s">
        <v>80</v>
      </c>
      <c r="AT142" s="127" t="s">
        <v>71</v>
      </c>
      <c r="AU142" s="127" t="s">
        <v>72</v>
      </c>
      <c r="AY142" s="120" t="s">
        <v>193</v>
      </c>
      <c r="BK142" s="128">
        <f>BK143+BK171+BK181+BK194</f>
        <v>0</v>
      </c>
    </row>
    <row r="143" spans="2:65" s="11" customFormat="1" ht="22.9" customHeight="1">
      <c r="B143" s="119"/>
      <c r="D143" s="120" t="s">
        <v>71</v>
      </c>
      <c r="E143" s="129" t="s">
        <v>5973</v>
      </c>
      <c r="F143" s="129" t="s">
        <v>5974</v>
      </c>
      <c r="I143" s="122"/>
      <c r="J143" s="130">
        <f>BK143</f>
        <v>0</v>
      </c>
      <c r="L143" s="119"/>
      <c r="M143" s="124"/>
      <c r="P143" s="125">
        <f>SUM(P144:P170)</f>
        <v>0</v>
      </c>
      <c r="R143" s="125">
        <f>SUM(R144:R170)</f>
        <v>0</v>
      </c>
      <c r="T143" s="126">
        <f>SUM(T144:T170)</f>
        <v>0</v>
      </c>
      <c r="AR143" s="120" t="s">
        <v>80</v>
      </c>
      <c r="AT143" s="127" t="s">
        <v>71</v>
      </c>
      <c r="AU143" s="127" t="s">
        <v>80</v>
      </c>
      <c r="AY143" s="120" t="s">
        <v>193</v>
      </c>
      <c r="BK143" s="128">
        <f>SUM(BK144:BK170)</f>
        <v>0</v>
      </c>
    </row>
    <row r="144" spans="2:65" s="1" customFormat="1" ht="16.5" customHeight="1">
      <c r="B144" s="32"/>
      <c r="C144" s="131" t="s">
        <v>401</v>
      </c>
      <c r="D144" s="131" t="s">
        <v>195</v>
      </c>
      <c r="E144" s="132" t="s">
        <v>5975</v>
      </c>
      <c r="F144" s="133" t="s">
        <v>5918</v>
      </c>
      <c r="G144" s="134" t="s">
        <v>3135</v>
      </c>
      <c r="H144" s="135">
        <v>1</v>
      </c>
      <c r="I144" s="136"/>
      <c r="J144" s="137">
        <f>ROUND(I144*H144,2)</f>
        <v>0</v>
      </c>
      <c r="K144" s="133" t="s">
        <v>19</v>
      </c>
      <c r="L144" s="32"/>
      <c r="M144" s="138" t="s">
        <v>19</v>
      </c>
      <c r="N144" s="139" t="s">
        <v>43</v>
      </c>
      <c r="P144" s="140">
        <f>O144*H144</f>
        <v>0</v>
      </c>
      <c r="Q144" s="140">
        <v>0</v>
      </c>
      <c r="R144" s="140">
        <f>Q144*H144</f>
        <v>0</v>
      </c>
      <c r="S144" s="140">
        <v>0</v>
      </c>
      <c r="T144" s="141">
        <f>S144*H144</f>
        <v>0</v>
      </c>
      <c r="AR144" s="142" t="s">
        <v>106</v>
      </c>
      <c r="AT144" s="142" t="s">
        <v>195</v>
      </c>
      <c r="AU144" s="142" t="s">
        <v>82</v>
      </c>
      <c r="AY144" s="17" t="s">
        <v>193</v>
      </c>
      <c r="BE144" s="143">
        <f>IF(N144="základní",J144,0)</f>
        <v>0</v>
      </c>
      <c r="BF144" s="143">
        <f>IF(N144="snížená",J144,0)</f>
        <v>0</v>
      </c>
      <c r="BG144" s="143">
        <f>IF(N144="zákl. přenesená",J144,0)</f>
        <v>0</v>
      </c>
      <c r="BH144" s="143">
        <f>IF(N144="sníž. přenesená",J144,0)</f>
        <v>0</v>
      </c>
      <c r="BI144" s="143">
        <f>IF(N144="nulová",J144,0)</f>
        <v>0</v>
      </c>
      <c r="BJ144" s="17" t="s">
        <v>80</v>
      </c>
      <c r="BK144" s="143">
        <f>ROUND(I144*H144,2)</f>
        <v>0</v>
      </c>
      <c r="BL144" s="17" t="s">
        <v>106</v>
      </c>
      <c r="BM144" s="142" t="s">
        <v>567</v>
      </c>
    </row>
    <row r="145" spans="2:51" s="12" customFormat="1" ht="11.25">
      <c r="B145" s="148"/>
      <c r="D145" s="149" t="s">
        <v>203</v>
      </c>
      <c r="E145" s="150" t="s">
        <v>19</v>
      </c>
      <c r="F145" s="151" t="s">
        <v>5976</v>
      </c>
      <c r="H145" s="150" t="s">
        <v>19</v>
      </c>
      <c r="I145" s="152"/>
      <c r="L145" s="148"/>
      <c r="M145" s="153"/>
      <c r="T145" s="154"/>
      <c r="AT145" s="150" t="s">
        <v>203</v>
      </c>
      <c r="AU145" s="150" t="s">
        <v>82</v>
      </c>
      <c r="AV145" s="12" t="s">
        <v>80</v>
      </c>
      <c r="AW145" s="12" t="s">
        <v>33</v>
      </c>
      <c r="AX145" s="12" t="s">
        <v>72</v>
      </c>
      <c r="AY145" s="150" t="s">
        <v>193</v>
      </c>
    </row>
    <row r="146" spans="2:51" s="12" customFormat="1" ht="11.25">
      <c r="B146" s="148"/>
      <c r="D146" s="149" t="s">
        <v>203</v>
      </c>
      <c r="E146" s="150" t="s">
        <v>19</v>
      </c>
      <c r="F146" s="151" t="s">
        <v>5977</v>
      </c>
      <c r="H146" s="150" t="s">
        <v>19</v>
      </c>
      <c r="I146" s="152"/>
      <c r="L146" s="148"/>
      <c r="M146" s="153"/>
      <c r="T146" s="154"/>
      <c r="AT146" s="150" t="s">
        <v>203</v>
      </c>
      <c r="AU146" s="150" t="s">
        <v>82</v>
      </c>
      <c r="AV146" s="12" t="s">
        <v>80</v>
      </c>
      <c r="AW146" s="12" t="s">
        <v>33</v>
      </c>
      <c r="AX146" s="12" t="s">
        <v>72</v>
      </c>
      <c r="AY146" s="150" t="s">
        <v>193</v>
      </c>
    </row>
    <row r="147" spans="2:51" s="12" customFormat="1" ht="11.25">
      <c r="B147" s="148"/>
      <c r="D147" s="149" t="s">
        <v>203</v>
      </c>
      <c r="E147" s="150" t="s">
        <v>19</v>
      </c>
      <c r="F147" s="151" t="s">
        <v>5978</v>
      </c>
      <c r="H147" s="150" t="s">
        <v>19</v>
      </c>
      <c r="I147" s="152"/>
      <c r="L147" s="148"/>
      <c r="M147" s="153"/>
      <c r="T147" s="154"/>
      <c r="AT147" s="150" t="s">
        <v>203</v>
      </c>
      <c r="AU147" s="150" t="s">
        <v>82</v>
      </c>
      <c r="AV147" s="12" t="s">
        <v>80</v>
      </c>
      <c r="AW147" s="12" t="s">
        <v>33</v>
      </c>
      <c r="AX147" s="12" t="s">
        <v>72</v>
      </c>
      <c r="AY147" s="150" t="s">
        <v>193</v>
      </c>
    </row>
    <row r="148" spans="2:51" s="12" customFormat="1" ht="11.25">
      <c r="B148" s="148"/>
      <c r="D148" s="149" t="s">
        <v>203</v>
      </c>
      <c r="E148" s="150" t="s">
        <v>19</v>
      </c>
      <c r="F148" s="151" t="s">
        <v>5979</v>
      </c>
      <c r="H148" s="150" t="s">
        <v>19</v>
      </c>
      <c r="I148" s="152"/>
      <c r="L148" s="148"/>
      <c r="M148" s="153"/>
      <c r="T148" s="154"/>
      <c r="AT148" s="150" t="s">
        <v>203</v>
      </c>
      <c r="AU148" s="150" t="s">
        <v>82</v>
      </c>
      <c r="AV148" s="12" t="s">
        <v>80</v>
      </c>
      <c r="AW148" s="12" t="s">
        <v>33</v>
      </c>
      <c r="AX148" s="12" t="s">
        <v>72</v>
      </c>
      <c r="AY148" s="150" t="s">
        <v>193</v>
      </c>
    </row>
    <row r="149" spans="2:51" s="12" customFormat="1" ht="11.25">
      <c r="B149" s="148"/>
      <c r="D149" s="149" t="s">
        <v>203</v>
      </c>
      <c r="E149" s="150" t="s">
        <v>19</v>
      </c>
      <c r="F149" s="151" t="s">
        <v>5980</v>
      </c>
      <c r="H149" s="150" t="s">
        <v>19</v>
      </c>
      <c r="I149" s="152"/>
      <c r="L149" s="148"/>
      <c r="M149" s="153"/>
      <c r="T149" s="154"/>
      <c r="AT149" s="150" t="s">
        <v>203</v>
      </c>
      <c r="AU149" s="150" t="s">
        <v>82</v>
      </c>
      <c r="AV149" s="12" t="s">
        <v>80</v>
      </c>
      <c r="AW149" s="12" t="s">
        <v>33</v>
      </c>
      <c r="AX149" s="12" t="s">
        <v>72</v>
      </c>
      <c r="AY149" s="150" t="s">
        <v>193</v>
      </c>
    </row>
    <row r="150" spans="2:51" s="12" customFormat="1" ht="11.25">
      <c r="B150" s="148"/>
      <c r="D150" s="149" t="s">
        <v>203</v>
      </c>
      <c r="E150" s="150" t="s">
        <v>19</v>
      </c>
      <c r="F150" s="151" t="s">
        <v>5981</v>
      </c>
      <c r="H150" s="150" t="s">
        <v>19</v>
      </c>
      <c r="I150" s="152"/>
      <c r="L150" s="148"/>
      <c r="M150" s="153"/>
      <c r="T150" s="154"/>
      <c r="AT150" s="150" t="s">
        <v>203</v>
      </c>
      <c r="AU150" s="150" t="s">
        <v>82</v>
      </c>
      <c r="AV150" s="12" t="s">
        <v>80</v>
      </c>
      <c r="AW150" s="12" t="s">
        <v>33</v>
      </c>
      <c r="AX150" s="12" t="s">
        <v>72</v>
      </c>
      <c r="AY150" s="150" t="s">
        <v>193</v>
      </c>
    </row>
    <row r="151" spans="2:51" s="12" customFormat="1" ht="11.25">
      <c r="B151" s="148"/>
      <c r="D151" s="149" t="s">
        <v>203</v>
      </c>
      <c r="E151" s="150" t="s">
        <v>19</v>
      </c>
      <c r="F151" s="151" t="s">
        <v>5982</v>
      </c>
      <c r="H151" s="150" t="s">
        <v>19</v>
      </c>
      <c r="I151" s="152"/>
      <c r="L151" s="148"/>
      <c r="M151" s="153"/>
      <c r="T151" s="154"/>
      <c r="AT151" s="150" t="s">
        <v>203</v>
      </c>
      <c r="AU151" s="150" t="s">
        <v>82</v>
      </c>
      <c r="AV151" s="12" t="s">
        <v>80</v>
      </c>
      <c r="AW151" s="12" t="s">
        <v>33</v>
      </c>
      <c r="AX151" s="12" t="s">
        <v>72</v>
      </c>
      <c r="AY151" s="150" t="s">
        <v>193</v>
      </c>
    </row>
    <row r="152" spans="2:51" s="12" customFormat="1" ht="11.25">
      <c r="B152" s="148"/>
      <c r="D152" s="149" t="s">
        <v>203</v>
      </c>
      <c r="E152" s="150" t="s">
        <v>19</v>
      </c>
      <c r="F152" s="151" t="s">
        <v>5983</v>
      </c>
      <c r="H152" s="150" t="s">
        <v>19</v>
      </c>
      <c r="I152" s="152"/>
      <c r="L152" s="148"/>
      <c r="M152" s="153"/>
      <c r="T152" s="154"/>
      <c r="AT152" s="150" t="s">
        <v>203</v>
      </c>
      <c r="AU152" s="150" t="s">
        <v>82</v>
      </c>
      <c r="AV152" s="12" t="s">
        <v>80</v>
      </c>
      <c r="AW152" s="12" t="s">
        <v>33</v>
      </c>
      <c r="AX152" s="12" t="s">
        <v>72</v>
      </c>
      <c r="AY152" s="150" t="s">
        <v>193</v>
      </c>
    </row>
    <row r="153" spans="2:51" s="12" customFormat="1" ht="11.25">
      <c r="B153" s="148"/>
      <c r="D153" s="149" t="s">
        <v>203</v>
      </c>
      <c r="E153" s="150" t="s">
        <v>19</v>
      </c>
      <c r="F153" s="151" t="s">
        <v>5984</v>
      </c>
      <c r="H153" s="150" t="s">
        <v>19</v>
      </c>
      <c r="I153" s="152"/>
      <c r="L153" s="148"/>
      <c r="M153" s="153"/>
      <c r="T153" s="154"/>
      <c r="AT153" s="150" t="s">
        <v>203</v>
      </c>
      <c r="AU153" s="150" t="s">
        <v>82</v>
      </c>
      <c r="AV153" s="12" t="s">
        <v>80</v>
      </c>
      <c r="AW153" s="12" t="s">
        <v>33</v>
      </c>
      <c r="AX153" s="12" t="s">
        <v>72</v>
      </c>
      <c r="AY153" s="150" t="s">
        <v>193</v>
      </c>
    </row>
    <row r="154" spans="2:51" s="12" customFormat="1" ht="11.25">
      <c r="B154" s="148"/>
      <c r="D154" s="149" t="s">
        <v>203</v>
      </c>
      <c r="E154" s="150" t="s">
        <v>19</v>
      </c>
      <c r="F154" s="151" t="s">
        <v>5985</v>
      </c>
      <c r="H154" s="150" t="s">
        <v>19</v>
      </c>
      <c r="I154" s="152"/>
      <c r="L154" s="148"/>
      <c r="M154" s="153"/>
      <c r="T154" s="154"/>
      <c r="AT154" s="150" t="s">
        <v>203</v>
      </c>
      <c r="AU154" s="150" t="s">
        <v>82</v>
      </c>
      <c r="AV154" s="12" t="s">
        <v>80</v>
      </c>
      <c r="AW154" s="12" t="s">
        <v>33</v>
      </c>
      <c r="AX154" s="12" t="s">
        <v>72</v>
      </c>
      <c r="AY154" s="150" t="s">
        <v>193</v>
      </c>
    </row>
    <row r="155" spans="2:51" s="12" customFormat="1" ht="11.25">
      <c r="B155" s="148"/>
      <c r="D155" s="149" t="s">
        <v>203</v>
      </c>
      <c r="E155" s="150" t="s">
        <v>19</v>
      </c>
      <c r="F155" s="151" t="s">
        <v>5986</v>
      </c>
      <c r="H155" s="150" t="s">
        <v>19</v>
      </c>
      <c r="I155" s="152"/>
      <c r="L155" s="148"/>
      <c r="M155" s="153"/>
      <c r="T155" s="154"/>
      <c r="AT155" s="150" t="s">
        <v>203</v>
      </c>
      <c r="AU155" s="150" t="s">
        <v>82</v>
      </c>
      <c r="AV155" s="12" t="s">
        <v>80</v>
      </c>
      <c r="AW155" s="12" t="s">
        <v>33</v>
      </c>
      <c r="AX155" s="12" t="s">
        <v>72</v>
      </c>
      <c r="AY155" s="150" t="s">
        <v>193</v>
      </c>
    </row>
    <row r="156" spans="2:51" s="12" customFormat="1" ht="11.25">
      <c r="B156" s="148"/>
      <c r="D156" s="149" t="s">
        <v>203</v>
      </c>
      <c r="E156" s="150" t="s">
        <v>19</v>
      </c>
      <c r="F156" s="151" t="s">
        <v>5987</v>
      </c>
      <c r="H156" s="150" t="s">
        <v>19</v>
      </c>
      <c r="I156" s="152"/>
      <c r="L156" s="148"/>
      <c r="M156" s="153"/>
      <c r="T156" s="154"/>
      <c r="AT156" s="150" t="s">
        <v>203</v>
      </c>
      <c r="AU156" s="150" t="s">
        <v>82</v>
      </c>
      <c r="AV156" s="12" t="s">
        <v>80</v>
      </c>
      <c r="AW156" s="12" t="s">
        <v>33</v>
      </c>
      <c r="AX156" s="12" t="s">
        <v>72</v>
      </c>
      <c r="AY156" s="150" t="s">
        <v>193</v>
      </c>
    </row>
    <row r="157" spans="2:51" s="12" customFormat="1" ht="11.25">
      <c r="B157" s="148"/>
      <c r="D157" s="149" t="s">
        <v>203</v>
      </c>
      <c r="E157" s="150" t="s">
        <v>19</v>
      </c>
      <c r="F157" s="151" t="s">
        <v>5988</v>
      </c>
      <c r="H157" s="150" t="s">
        <v>19</v>
      </c>
      <c r="I157" s="152"/>
      <c r="L157" s="148"/>
      <c r="M157" s="153"/>
      <c r="T157" s="154"/>
      <c r="AT157" s="150" t="s">
        <v>203</v>
      </c>
      <c r="AU157" s="150" t="s">
        <v>82</v>
      </c>
      <c r="AV157" s="12" t="s">
        <v>80</v>
      </c>
      <c r="AW157" s="12" t="s">
        <v>33</v>
      </c>
      <c r="AX157" s="12" t="s">
        <v>72</v>
      </c>
      <c r="AY157" s="150" t="s">
        <v>193</v>
      </c>
    </row>
    <row r="158" spans="2:51" s="12" customFormat="1" ht="11.25">
      <c r="B158" s="148"/>
      <c r="D158" s="149" t="s">
        <v>203</v>
      </c>
      <c r="E158" s="150" t="s">
        <v>19</v>
      </c>
      <c r="F158" s="151" t="s">
        <v>5989</v>
      </c>
      <c r="H158" s="150" t="s">
        <v>19</v>
      </c>
      <c r="I158" s="152"/>
      <c r="L158" s="148"/>
      <c r="M158" s="153"/>
      <c r="T158" s="154"/>
      <c r="AT158" s="150" t="s">
        <v>203</v>
      </c>
      <c r="AU158" s="150" t="s">
        <v>82</v>
      </c>
      <c r="AV158" s="12" t="s">
        <v>80</v>
      </c>
      <c r="AW158" s="12" t="s">
        <v>33</v>
      </c>
      <c r="AX158" s="12" t="s">
        <v>72</v>
      </c>
      <c r="AY158" s="150" t="s">
        <v>193</v>
      </c>
    </row>
    <row r="159" spans="2:51" s="12" customFormat="1" ht="11.25">
      <c r="B159" s="148"/>
      <c r="D159" s="149" t="s">
        <v>203</v>
      </c>
      <c r="E159" s="150" t="s">
        <v>19</v>
      </c>
      <c r="F159" s="151" t="s">
        <v>5990</v>
      </c>
      <c r="H159" s="150" t="s">
        <v>19</v>
      </c>
      <c r="I159" s="152"/>
      <c r="L159" s="148"/>
      <c r="M159" s="153"/>
      <c r="T159" s="154"/>
      <c r="AT159" s="150" t="s">
        <v>203</v>
      </c>
      <c r="AU159" s="150" t="s">
        <v>82</v>
      </c>
      <c r="AV159" s="12" t="s">
        <v>80</v>
      </c>
      <c r="AW159" s="12" t="s">
        <v>33</v>
      </c>
      <c r="AX159" s="12" t="s">
        <v>72</v>
      </c>
      <c r="AY159" s="150" t="s">
        <v>193</v>
      </c>
    </row>
    <row r="160" spans="2:51" s="12" customFormat="1" ht="11.25">
      <c r="B160" s="148"/>
      <c r="D160" s="149" t="s">
        <v>203</v>
      </c>
      <c r="E160" s="150" t="s">
        <v>19</v>
      </c>
      <c r="F160" s="151" t="s">
        <v>5991</v>
      </c>
      <c r="H160" s="150" t="s">
        <v>19</v>
      </c>
      <c r="I160" s="152"/>
      <c r="L160" s="148"/>
      <c r="M160" s="153"/>
      <c r="T160" s="154"/>
      <c r="AT160" s="150" t="s">
        <v>203</v>
      </c>
      <c r="AU160" s="150" t="s">
        <v>82</v>
      </c>
      <c r="AV160" s="12" t="s">
        <v>80</v>
      </c>
      <c r="AW160" s="12" t="s">
        <v>33</v>
      </c>
      <c r="AX160" s="12" t="s">
        <v>72</v>
      </c>
      <c r="AY160" s="150" t="s">
        <v>193</v>
      </c>
    </row>
    <row r="161" spans="2:65" s="12" customFormat="1" ht="11.25">
      <c r="B161" s="148"/>
      <c r="D161" s="149" t="s">
        <v>203</v>
      </c>
      <c r="E161" s="150" t="s">
        <v>19</v>
      </c>
      <c r="F161" s="151" t="s">
        <v>5992</v>
      </c>
      <c r="H161" s="150" t="s">
        <v>19</v>
      </c>
      <c r="I161" s="152"/>
      <c r="L161" s="148"/>
      <c r="M161" s="153"/>
      <c r="T161" s="154"/>
      <c r="AT161" s="150" t="s">
        <v>203</v>
      </c>
      <c r="AU161" s="150" t="s">
        <v>82</v>
      </c>
      <c r="AV161" s="12" t="s">
        <v>80</v>
      </c>
      <c r="AW161" s="12" t="s">
        <v>33</v>
      </c>
      <c r="AX161" s="12" t="s">
        <v>72</v>
      </c>
      <c r="AY161" s="150" t="s">
        <v>193</v>
      </c>
    </row>
    <row r="162" spans="2:65" s="12" customFormat="1" ht="11.25">
      <c r="B162" s="148"/>
      <c r="D162" s="149" t="s">
        <v>203</v>
      </c>
      <c r="E162" s="150" t="s">
        <v>19</v>
      </c>
      <c r="F162" s="151" t="s">
        <v>5993</v>
      </c>
      <c r="H162" s="150" t="s">
        <v>19</v>
      </c>
      <c r="I162" s="152"/>
      <c r="L162" s="148"/>
      <c r="M162" s="153"/>
      <c r="T162" s="154"/>
      <c r="AT162" s="150" t="s">
        <v>203</v>
      </c>
      <c r="AU162" s="150" t="s">
        <v>82</v>
      </c>
      <c r="AV162" s="12" t="s">
        <v>80</v>
      </c>
      <c r="AW162" s="12" t="s">
        <v>33</v>
      </c>
      <c r="AX162" s="12" t="s">
        <v>72</v>
      </c>
      <c r="AY162" s="150" t="s">
        <v>193</v>
      </c>
    </row>
    <row r="163" spans="2:65" s="12" customFormat="1" ht="11.25">
      <c r="B163" s="148"/>
      <c r="D163" s="149" t="s">
        <v>203</v>
      </c>
      <c r="E163" s="150" t="s">
        <v>19</v>
      </c>
      <c r="F163" s="151" t="s">
        <v>5994</v>
      </c>
      <c r="H163" s="150" t="s">
        <v>19</v>
      </c>
      <c r="I163" s="152"/>
      <c r="L163" s="148"/>
      <c r="M163" s="153"/>
      <c r="T163" s="154"/>
      <c r="AT163" s="150" t="s">
        <v>203</v>
      </c>
      <c r="AU163" s="150" t="s">
        <v>82</v>
      </c>
      <c r="AV163" s="12" t="s">
        <v>80</v>
      </c>
      <c r="AW163" s="12" t="s">
        <v>33</v>
      </c>
      <c r="AX163" s="12" t="s">
        <v>72</v>
      </c>
      <c r="AY163" s="150" t="s">
        <v>193</v>
      </c>
    </row>
    <row r="164" spans="2:65" s="12" customFormat="1" ht="11.25">
      <c r="B164" s="148"/>
      <c r="D164" s="149" t="s">
        <v>203</v>
      </c>
      <c r="E164" s="150" t="s">
        <v>19</v>
      </c>
      <c r="F164" s="151" t="s">
        <v>5995</v>
      </c>
      <c r="H164" s="150" t="s">
        <v>19</v>
      </c>
      <c r="I164" s="152"/>
      <c r="L164" s="148"/>
      <c r="M164" s="153"/>
      <c r="T164" s="154"/>
      <c r="AT164" s="150" t="s">
        <v>203</v>
      </c>
      <c r="AU164" s="150" t="s">
        <v>82</v>
      </c>
      <c r="AV164" s="12" t="s">
        <v>80</v>
      </c>
      <c r="AW164" s="12" t="s">
        <v>33</v>
      </c>
      <c r="AX164" s="12" t="s">
        <v>72</v>
      </c>
      <c r="AY164" s="150" t="s">
        <v>193</v>
      </c>
    </row>
    <row r="165" spans="2:65" s="12" customFormat="1" ht="11.25">
      <c r="B165" s="148"/>
      <c r="D165" s="149" t="s">
        <v>203</v>
      </c>
      <c r="E165" s="150" t="s">
        <v>19</v>
      </c>
      <c r="F165" s="151" t="s">
        <v>5996</v>
      </c>
      <c r="H165" s="150" t="s">
        <v>19</v>
      </c>
      <c r="I165" s="152"/>
      <c r="L165" s="148"/>
      <c r="M165" s="153"/>
      <c r="T165" s="154"/>
      <c r="AT165" s="150" t="s">
        <v>203</v>
      </c>
      <c r="AU165" s="150" t="s">
        <v>82</v>
      </c>
      <c r="AV165" s="12" t="s">
        <v>80</v>
      </c>
      <c r="AW165" s="12" t="s">
        <v>33</v>
      </c>
      <c r="AX165" s="12" t="s">
        <v>72</v>
      </c>
      <c r="AY165" s="150" t="s">
        <v>193</v>
      </c>
    </row>
    <row r="166" spans="2:65" s="12" customFormat="1" ht="11.25">
      <c r="B166" s="148"/>
      <c r="D166" s="149" t="s">
        <v>203</v>
      </c>
      <c r="E166" s="150" t="s">
        <v>19</v>
      </c>
      <c r="F166" s="151" t="s">
        <v>5997</v>
      </c>
      <c r="H166" s="150" t="s">
        <v>19</v>
      </c>
      <c r="I166" s="152"/>
      <c r="L166" s="148"/>
      <c r="M166" s="153"/>
      <c r="T166" s="154"/>
      <c r="AT166" s="150" t="s">
        <v>203</v>
      </c>
      <c r="AU166" s="150" t="s">
        <v>82</v>
      </c>
      <c r="AV166" s="12" t="s">
        <v>80</v>
      </c>
      <c r="AW166" s="12" t="s">
        <v>33</v>
      </c>
      <c r="AX166" s="12" t="s">
        <v>72</v>
      </c>
      <c r="AY166" s="150" t="s">
        <v>193</v>
      </c>
    </row>
    <row r="167" spans="2:65" s="12" customFormat="1" ht="11.25">
      <c r="B167" s="148"/>
      <c r="D167" s="149" t="s">
        <v>203</v>
      </c>
      <c r="E167" s="150" t="s">
        <v>19</v>
      </c>
      <c r="F167" s="151" t="s">
        <v>5998</v>
      </c>
      <c r="H167" s="150" t="s">
        <v>19</v>
      </c>
      <c r="I167" s="152"/>
      <c r="L167" s="148"/>
      <c r="M167" s="153"/>
      <c r="T167" s="154"/>
      <c r="AT167" s="150" t="s">
        <v>203</v>
      </c>
      <c r="AU167" s="150" t="s">
        <v>82</v>
      </c>
      <c r="AV167" s="12" t="s">
        <v>80</v>
      </c>
      <c r="AW167" s="12" t="s">
        <v>33</v>
      </c>
      <c r="AX167" s="12" t="s">
        <v>72</v>
      </c>
      <c r="AY167" s="150" t="s">
        <v>193</v>
      </c>
    </row>
    <row r="168" spans="2:65" s="13" customFormat="1" ht="11.25">
      <c r="B168" s="155"/>
      <c r="D168" s="149" t="s">
        <v>203</v>
      </c>
      <c r="E168" s="156" t="s">
        <v>19</v>
      </c>
      <c r="F168" s="157" t="s">
        <v>80</v>
      </c>
      <c r="H168" s="158">
        <v>1</v>
      </c>
      <c r="I168" s="159"/>
      <c r="L168" s="155"/>
      <c r="M168" s="160"/>
      <c r="T168" s="161"/>
      <c r="AT168" s="156" t="s">
        <v>203</v>
      </c>
      <c r="AU168" s="156" t="s">
        <v>82</v>
      </c>
      <c r="AV168" s="13" t="s">
        <v>82</v>
      </c>
      <c r="AW168" s="13" t="s">
        <v>33</v>
      </c>
      <c r="AX168" s="13" t="s">
        <v>72</v>
      </c>
      <c r="AY168" s="156" t="s">
        <v>193</v>
      </c>
    </row>
    <row r="169" spans="2:65" s="14" customFormat="1" ht="11.25">
      <c r="B169" s="174"/>
      <c r="D169" s="149" t="s">
        <v>203</v>
      </c>
      <c r="E169" s="175" t="s">
        <v>19</v>
      </c>
      <c r="F169" s="176" t="s">
        <v>3845</v>
      </c>
      <c r="H169" s="177">
        <v>1</v>
      </c>
      <c r="I169" s="178"/>
      <c r="L169" s="174"/>
      <c r="M169" s="179"/>
      <c r="T169" s="180"/>
      <c r="AT169" s="175" t="s">
        <v>203</v>
      </c>
      <c r="AU169" s="175" t="s">
        <v>82</v>
      </c>
      <c r="AV169" s="14" t="s">
        <v>106</v>
      </c>
      <c r="AW169" s="14" t="s">
        <v>33</v>
      </c>
      <c r="AX169" s="14" t="s">
        <v>80</v>
      </c>
      <c r="AY169" s="175" t="s">
        <v>193</v>
      </c>
    </row>
    <row r="170" spans="2:65" s="1" customFormat="1" ht="16.5" customHeight="1">
      <c r="B170" s="32"/>
      <c r="C170" s="131" t="s">
        <v>408</v>
      </c>
      <c r="D170" s="131" t="s">
        <v>195</v>
      </c>
      <c r="E170" s="132" t="s">
        <v>5999</v>
      </c>
      <c r="F170" s="133" t="s">
        <v>6000</v>
      </c>
      <c r="G170" s="134" t="s">
        <v>465</v>
      </c>
      <c r="H170" s="135">
        <v>6</v>
      </c>
      <c r="I170" s="136"/>
      <c r="J170" s="137">
        <f>ROUND(I170*H170,2)</f>
        <v>0</v>
      </c>
      <c r="K170" s="133" t="s">
        <v>19</v>
      </c>
      <c r="L170" s="32"/>
      <c r="M170" s="138" t="s">
        <v>19</v>
      </c>
      <c r="N170" s="139" t="s">
        <v>43</v>
      </c>
      <c r="P170" s="140">
        <f>O170*H170</f>
        <v>0</v>
      </c>
      <c r="Q170" s="140">
        <v>0</v>
      </c>
      <c r="R170" s="140">
        <f>Q170*H170</f>
        <v>0</v>
      </c>
      <c r="S170" s="140">
        <v>0</v>
      </c>
      <c r="T170" s="141">
        <f>S170*H170</f>
        <v>0</v>
      </c>
      <c r="AR170" s="142" t="s">
        <v>106</v>
      </c>
      <c r="AT170" s="142" t="s">
        <v>195</v>
      </c>
      <c r="AU170" s="142" t="s">
        <v>82</v>
      </c>
      <c r="AY170" s="17" t="s">
        <v>193</v>
      </c>
      <c r="BE170" s="143">
        <f>IF(N170="základní",J170,0)</f>
        <v>0</v>
      </c>
      <c r="BF170" s="143">
        <f>IF(N170="snížená",J170,0)</f>
        <v>0</v>
      </c>
      <c r="BG170" s="143">
        <f>IF(N170="zákl. přenesená",J170,0)</f>
        <v>0</v>
      </c>
      <c r="BH170" s="143">
        <f>IF(N170="sníž. přenesená",J170,0)</f>
        <v>0</v>
      </c>
      <c r="BI170" s="143">
        <f>IF(N170="nulová",J170,0)</f>
        <v>0</v>
      </c>
      <c r="BJ170" s="17" t="s">
        <v>80</v>
      </c>
      <c r="BK170" s="143">
        <f>ROUND(I170*H170,2)</f>
        <v>0</v>
      </c>
      <c r="BL170" s="17" t="s">
        <v>106</v>
      </c>
      <c r="BM170" s="142" t="s">
        <v>585</v>
      </c>
    </row>
    <row r="171" spans="2:65" s="11" customFormat="1" ht="22.9" customHeight="1">
      <c r="B171" s="119"/>
      <c r="D171" s="120" t="s">
        <v>71</v>
      </c>
      <c r="E171" s="129" t="s">
        <v>6001</v>
      </c>
      <c r="F171" s="129" t="s">
        <v>6002</v>
      </c>
      <c r="I171" s="122"/>
      <c r="J171" s="130">
        <f>BK171</f>
        <v>0</v>
      </c>
      <c r="L171" s="119"/>
      <c r="M171" s="124"/>
      <c r="P171" s="125">
        <f>SUM(P172:P180)</f>
        <v>0</v>
      </c>
      <c r="R171" s="125">
        <f>SUM(R172:R180)</f>
        <v>0</v>
      </c>
      <c r="T171" s="126">
        <f>SUM(T172:T180)</f>
        <v>0</v>
      </c>
      <c r="AR171" s="120" t="s">
        <v>80</v>
      </c>
      <c r="AT171" s="127" t="s">
        <v>71</v>
      </c>
      <c r="AU171" s="127" t="s">
        <v>80</v>
      </c>
      <c r="AY171" s="120" t="s">
        <v>193</v>
      </c>
      <c r="BK171" s="128">
        <f>SUM(BK172:BK180)</f>
        <v>0</v>
      </c>
    </row>
    <row r="172" spans="2:65" s="1" customFormat="1" ht="16.5" customHeight="1">
      <c r="B172" s="32"/>
      <c r="C172" s="131" t="s">
        <v>413</v>
      </c>
      <c r="D172" s="131" t="s">
        <v>195</v>
      </c>
      <c r="E172" s="132" t="s">
        <v>6003</v>
      </c>
      <c r="F172" s="133" t="s">
        <v>6004</v>
      </c>
      <c r="G172" s="134" t="s">
        <v>465</v>
      </c>
      <c r="H172" s="135">
        <v>850</v>
      </c>
      <c r="I172" s="136"/>
      <c r="J172" s="137">
        <f t="shared" ref="J172:J180" si="10">ROUND(I172*H172,2)</f>
        <v>0</v>
      </c>
      <c r="K172" s="133" t="s">
        <v>19</v>
      </c>
      <c r="L172" s="32"/>
      <c r="M172" s="138" t="s">
        <v>19</v>
      </c>
      <c r="N172" s="139" t="s">
        <v>43</v>
      </c>
      <c r="P172" s="140">
        <f t="shared" ref="P172:P180" si="11">O172*H172</f>
        <v>0</v>
      </c>
      <c r="Q172" s="140">
        <v>0</v>
      </c>
      <c r="R172" s="140">
        <f t="shared" ref="R172:R180" si="12">Q172*H172</f>
        <v>0</v>
      </c>
      <c r="S172" s="140">
        <v>0</v>
      </c>
      <c r="T172" s="141">
        <f t="shared" ref="T172:T180" si="13">S172*H172</f>
        <v>0</v>
      </c>
      <c r="AR172" s="142" t="s">
        <v>106</v>
      </c>
      <c r="AT172" s="142" t="s">
        <v>195</v>
      </c>
      <c r="AU172" s="142" t="s">
        <v>82</v>
      </c>
      <c r="AY172" s="17" t="s">
        <v>193</v>
      </c>
      <c r="BE172" s="143">
        <f t="shared" ref="BE172:BE180" si="14">IF(N172="základní",J172,0)</f>
        <v>0</v>
      </c>
      <c r="BF172" s="143">
        <f t="shared" ref="BF172:BF180" si="15">IF(N172="snížená",J172,0)</f>
        <v>0</v>
      </c>
      <c r="BG172" s="143">
        <f t="shared" ref="BG172:BG180" si="16">IF(N172="zákl. přenesená",J172,0)</f>
        <v>0</v>
      </c>
      <c r="BH172" s="143">
        <f t="shared" ref="BH172:BH180" si="17">IF(N172="sníž. přenesená",J172,0)</f>
        <v>0</v>
      </c>
      <c r="BI172" s="143">
        <f t="shared" ref="BI172:BI180" si="18">IF(N172="nulová",J172,0)</f>
        <v>0</v>
      </c>
      <c r="BJ172" s="17" t="s">
        <v>80</v>
      </c>
      <c r="BK172" s="143">
        <f t="shared" ref="BK172:BK180" si="19">ROUND(I172*H172,2)</f>
        <v>0</v>
      </c>
      <c r="BL172" s="17" t="s">
        <v>106</v>
      </c>
      <c r="BM172" s="142" t="s">
        <v>599</v>
      </c>
    </row>
    <row r="173" spans="2:65" s="1" customFormat="1" ht="16.5" customHeight="1">
      <c r="B173" s="32"/>
      <c r="C173" s="131" t="s">
        <v>419</v>
      </c>
      <c r="D173" s="131" t="s">
        <v>195</v>
      </c>
      <c r="E173" s="132" t="s">
        <v>6005</v>
      </c>
      <c r="F173" s="133" t="s">
        <v>6006</v>
      </c>
      <c r="G173" s="134" t="s">
        <v>465</v>
      </c>
      <c r="H173" s="135">
        <v>450</v>
      </c>
      <c r="I173" s="136"/>
      <c r="J173" s="137">
        <f t="shared" si="10"/>
        <v>0</v>
      </c>
      <c r="K173" s="133" t="s">
        <v>19</v>
      </c>
      <c r="L173" s="32"/>
      <c r="M173" s="138" t="s">
        <v>19</v>
      </c>
      <c r="N173" s="139" t="s">
        <v>43</v>
      </c>
      <c r="P173" s="140">
        <f t="shared" si="11"/>
        <v>0</v>
      </c>
      <c r="Q173" s="140">
        <v>0</v>
      </c>
      <c r="R173" s="140">
        <f t="shared" si="12"/>
        <v>0</v>
      </c>
      <c r="S173" s="140">
        <v>0</v>
      </c>
      <c r="T173" s="141">
        <f t="shared" si="13"/>
        <v>0</v>
      </c>
      <c r="AR173" s="142" t="s">
        <v>106</v>
      </c>
      <c r="AT173" s="142" t="s">
        <v>195</v>
      </c>
      <c r="AU173" s="142" t="s">
        <v>82</v>
      </c>
      <c r="AY173" s="17" t="s">
        <v>193</v>
      </c>
      <c r="BE173" s="143">
        <f t="shared" si="14"/>
        <v>0</v>
      </c>
      <c r="BF173" s="143">
        <f t="shared" si="15"/>
        <v>0</v>
      </c>
      <c r="BG173" s="143">
        <f t="shared" si="16"/>
        <v>0</v>
      </c>
      <c r="BH173" s="143">
        <f t="shared" si="17"/>
        <v>0</v>
      </c>
      <c r="BI173" s="143">
        <f t="shared" si="18"/>
        <v>0</v>
      </c>
      <c r="BJ173" s="17" t="s">
        <v>80</v>
      </c>
      <c r="BK173" s="143">
        <f t="shared" si="19"/>
        <v>0</v>
      </c>
      <c r="BL173" s="17" t="s">
        <v>106</v>
      </c>
      <c r="BM173" s="142" t="s">
        <v>626</v>
      </c>
    </row>
    <row r="174" spans="2:65" s="1" customFormat="1" ht="16.5" customHeight="1">
      <c r="B174" s="32"/>
      <c r="C174" s="131" t="s">
        <v>424</v>
      </c>
      <c r="D174" s="131" t="s">
        <v>195</v>
      </c>
      <c r="E174" s="132" t="s">
        <v>6007</v>
      </c>
      <c r="F174" s="133" t="s">
        <v>6008</v>
      </c>
      <c r="G174" s="134" t="s">
        <v>465</v>
      </c>
      <c r="H174" s="135">
        <v>50</v>
      </c>
      <c r="I174" s="136"/>
      <c r="J174" s="137">
        <f t="shared" si="10"/>
        <v>0</v>
      </c>
      <c r="K174" s="133" t="s">
        <v>19</v>
      </c>
      <c r="L174" s="32"/>
      <c r="M174" s="138" t="s">
        <v>19</v>
      </c>
      <c r="N174" s="139" t="s">
        <v>43</v>
      </c>
      <c r="P174" s="140">
        <f t="shared" si="11"/>
        <v>0</v>
      </c>
      <c r="Q174" s="140">
        <v>0</v>
      </c>
      <c r="R174" s="140">
        <f t="shared" si="12"/>
        <v>0</v>
      </c>
      <c r="S174" s="140">
        <v>0</v>
      </c>
      <c r="T174" s="141">
        <f t="shared" si="13"/>
        <v>0</v>
      </c>
      <c r="AR174" s="142" t="s">
        <v>106</v>
      </c>
      <c r="AT174" s="142" t="s">
        <v>195</v>
      </c>
      <c r="AU174" s="142" t="s">
        <v>82</v>
      </c>
      <c r="AY174" s="17" t="s">
        <v>193</v>
      </c>
      <c r="BE174" s="143">
        <f t="shared" si="14"/>
        <v>0</v>
      </c>
      <c r="BF174" s="143">
        <f t="shared" si="15"/>
        <v>0</v>
      </c>
      <c r="BG174" s="143">
        <f t="shared" si="16"/>
        <v>0</v>
      </c>
      <c r="BH174" s="143">
        <f t="shared" si="17"/>
        <v>0</v>
      </c>
      <c r="BI174" s="143">
        <f t="shared" si="18"/>
        <v>0</v>
      </c>
      <c r="BJ174" s="17" t="s">
        <v>80</v>
      </c>
      <c r="BK174" s="143">
        <f t="shared" si="19"/>
        <v>0</v>
      </c>
      <c r="BL174" s="17" t="s">
        <v>106</v>
      </c>
      <c r="BM174" s="142" t="s">
        <v>639</v>
      </c>
    </row>
    <row r="175" spans="2:65" s="1" customFormat="1" ht="16.5" customHeight="1">
      <c r="B175" s="32"/>
      <c r="C175" s="131" t="s">
        <v>429</v>
      </c>
      <c r="D175" s="131" t="s">
        <v>195</v>
      </c>
      <c r="E175" s="132" t="s">
        <v>6009</v>
      </c>
      <c r="F175" s="133" t="s">
        <v>6010</v>
      </c>
      <c r="G175" s="134" t="s">
        <v>465</v>
      </c>
      <c r="H175" s="135">
        <v>200</v>
      </c>
      <c r="I175" s="136"/>
      <c r="J175" s="137">
        <f t="shared" si="10"/>
        <v>0</v>
      </c>
      <c r="K175" s="133" t="s">
        <v>19</v>
      </c>
      <c r="L175" s="32"/>
      <c r="M175" s="138" t="s">
        <v>19</v>
      </c>
      <c r="N175" s="139" t="s">
        <v>43</v>
      </c>
      <c r="P175" s="140">
        <f t="shared" si="11"/>
        <v>0</v>
      </c>
      <c r="Q175" s="140">
        <v>0</v>
      </c>
      <c r="R175" s="140">
        <f t="shared" si="12"/>
        <v>0</v>
      </c>
      <c r="S175" s="140">
        <v>0</v>
      </c>
      <c r="T175" s="141">
        <f t="shared" si="13"/>
        <v>0</v>
      </c>
      <c r="AR175" s="142" t="s">
        <v>106</v>
      </c>
      <c r="AT175" s="142" t="s">
        <v>195</v>
      </c>
      <c r="AU175" s="142" t="s">
        <v>82</v>
      </c>
      <c r="AY175" s="17" t="s">
        <v>193</v>
      </c>
      <c r="BE175" s="143">
        <f t="shared" si="14"/>
        <v>0</v>
      </c>
      <c r="BF175" s="143">
        <f t="shared" si="15"/>
        <v>0</v>
      </c>
      <c r="BG175" s="143">
        <f t="shared" si="16"/>
        <v>0</v>
      </c>
      <c r="BH175" s="143">
        <f t="shared" si="17"/>
        <v>0</v>
      </c>
      <c r="BI175" s="143">
        <f t="shared" si="18"/>
        <v>0</v>
      </c>
      <c r="BJ175" s="17" t="s">
        <v>80</v>
      </c>
      <c r="BK175" s="143">
        <f t="shared" si="19"/>
        <v>0</v>
      </c>
      <c r="BL175" s="17" t="s">
        <v>106</v>
      </c>
      <c r="BM175" s="142" t="s">
        <v>658</v>
      </c>
    </row>
    <row r="176" spans="2:65" s="1" customFormat="1" ht="16.5" customHeight="1">
      <c r="B176" s="32"/>
      <c r="C176" s="131" t="s">
        <v>436</v>
      </c>
      <c r="D176" s="131" t="s">
        <v>195</v>
      </c>
      <c r="E176" s="132" t="s">
        <v>6011</v>
      </c>
      <c r="F176" s="133" t="s">
        <v>6012</v>
      </c>
      <c r="G176" s="134" t="s">
        <v>465</v>
      </c>
      <c r="H176" s="135">
        <v>250</v>
      </c>
      <c r="I176" s="136"/>
      <c r="J176" s="137">
        <f t="shared" si="10"/>
        <v>0</v>
      </c>
      <c r="K176" s="133" t="s">
        <v>19</v>
      </c>
      <c r="L176" s="32"/>
      <c r="M176" s="138" t="s">
        <v>19</v>
      </c>
      <c r="N176" s="139" t="s">
        <v>43</v>
      </c>
      <c r="P176" s="140">
        <f t="shared" si="11"/>
        <v>0</v>
      </c>
      <c r="Q176" s="140">
        <v>0</v>
      </c>
      <c r="R176" s="140">
        <f t="shared" si="12"/>
        <v>0</v>
      </c>
      <c r="S176" s="140">
        <v>0</v>
      </c>
      <c r="T176" s="141">
        <f t="shared" si="13"/>
        <v>0</v>
      </c>
      <c r="AR176" s="142" t="s">
        <v>106</v>
      </c>
      <c r="AT176" s="142" t="s">
        <v>195</v>
      </c>
      <c r="AU176" s="142" t="s">
        <v>82</v>
      </c>
      <c r="AY176" s="17" t="s">
        <v>193</v>
      </c>
      <c r="BE176" s="143">
        <f t="shared" si="14"/>
        <v>0</v>
      </c>
      <c r="BF176" s="143">
        <f t="shared" si="15"/>
        <v>0</v>
      </c>
      <c r="BG176" s="143">
        <f t="shared" si="16"/>
        <v>0</v>
      </c>
      <c r="BH176" s="143">
        <f t="shared" si="17"/>
        <v>0</v>
      </c>
      <c r="BI176" s="143">
        <f t="shared" si="18"/>
        <v>0</v>
      </c>
      <c r="BJ176" s="17" t="s">
        <v>80</v>
      </c>
      <c r="BK176" s="143">
        <f t="shared" si="19"/>
        <v>0</v>
      </c>
      <c r="BL176" s="17" t="s">
        <v>106</v>
      </c>
      <c r="BM176" s="142" t="s">
        <v>674</v>
      </c>
    </row>
    <row r="177" spans="2:65" s="1" customFormat="1" ht="16.5" customHeight="1">
      <c r="B177" s="32"/>
      <c r="C177" s="131" t="s">
        <v>445</v>
      </c>
      <c r="D177" s="131" t="s">
        <v>195</v>
      </c>
      <c r="E177" s="132" t="s">
        <v>6013</v>
      </c>
      <c r="F177" s="133" t="s">
        <v>6014</v>
      </c>
      <c r="G177" s="134" t="s">
        <v>465</v>
      </c>
      <c r="H177" s="135">
        <v>50</v>
      </c>
      <c r="I177" s="136"/>
      <c r="J177" s="137">
        <f t="shared" si="10"/>
        <v>0</v>
      </c>
      <c r="K177" s="133" t="s">
        <v>19</v>
      </c>
      <c r="L177" s="32"/>
      <c r="M177" s="138" t="s">
        <v>19</v>
      </c>
      <c r="N177" s="139" t="s">
        <v>43</v>
      </c>
      <c r="P177" s="140">
        <f t="shared" si="11"/>
        <v>0</v>
      </c>
      <c r="Q177" s="140">
        <v>0</v>
      </c>
      <c r="R177" s="140">
        <f t="shared" si="12"/>
        <v>0</v>
      </c>
      <c r="S177" s="140">
        <v>0</v>
      </c>
      <c r="T177" s="141">
        <f t="shared" si="13"/>
        <v>0</v>
      </c>
      <c r="AR177" s="142" t="s">
        <v>106</v>
      </c>
      <c r="AT177" s="142" t="s">
        <v>195</v>
      </c>
      <c r="AU177" s="142" t="s">
        <v>82</v>
      </c>
      <c r="AY177" s="17" t="s">
        <v>193</v>
      </c>
      <c r="BE177" s="143">
        <f t="shared" si="14"/>
        <v>0</v>
      </c>
      <c r="BF177" s="143">
        <f t="shared" si="15"/>
        <v>0</v>
      </c>
      <c r="BG177" s="143">
        <f t="shared" si="16"/>
        <v>0</v>
      </c>
      <c r="BH177" s="143">
        <f t="shared" si="17"/>
        <v>0</v>
      </c>
      <c r="BI177" s="143">
        <f t="shared" si="18"/>
        <v>0</v>
      </c>
      <c r="BJ177" s="17" t="s">
        <v>80</v>
      </c>
      <c r="BK177" s="143">
        <f t="shared" si="19"/>
        <v>0</v>
      </c>
      <c r="BL177" s="17" t="s">
        <v>106</v>
      </c>
      <c r="BM177" s="142" t="s">
        <v>686</v>
      </c>
    </row>
    <row r="178" spans="2:65" s="1" customFormat="1" ht="16.5" customHeight="1">
      <c r="B178" s="32"/>
      <c r="C178" s="131" t="s">
        <v>450</v>
      </c>
      <c r="D178" s="131" t="s">
        <v>195</v>
      </c>
      <c r="E178" s="132" t="s">
        <v>6015</v>
      </c>
      <c r="F178" s="133" t="s">
        <v>6016</v>
      </c>
      <c r="G178" s="134" t="s">
        <v>465</v>
      </c>
      <c r="H178" s="135">
        <v>150</v>
      </c>
      <c r="I178" s="136"/>
      <c r="J178" s="137">
        <f t="shared" si="10"/>
        <v>0</v>
      </c>
      <c r="K178" s="133" t="s">
        <v>19</v>
      </c>
      <c r="L178" s="32"/>
      <c r="M178" s="138" t="s">
        <v>19</v>
      </c>
      <c r="N178" s="139" t="s">
        <v>43</v>
      </c>
      <c r="P178" s="140">
        <f t="shared" si="11"/>
        <v>0</v>
      </c>
      <c r="Q178" s="140">
        <v>0</v>
      </c>
      <c r="R178" s="140">
        <f t="shared" si="12"/>
        <v>0</v>
      </c>
      <c r="S178" s="140">
        <v>0</v>
      </c>
      <c r="T178" s="141">
        <f t="shared" si="13"/>
        <v>0</v>
      </c>
      <c r="AR178" s="142" t="s">
        <v>106</v>
      </c>
      <c r="AT178" s="142" t="s">
        <v>195</v>
      </c>
      <c r="AU178" s="142" t="s">
        <v>82</v>
      </c>
      <c r="AY178" s="17" t="s">
        <v>193</v>
      </c>
      <c r="BE178" s="143">
        <f t="shared" si="14"/>
        <v>0</v>
      </c>
      <c r="BF178" s="143">
        <f t="shared" si="15"/>
        <v>0</v>
      </c>
      <c r="BG178" s="143">
        <f t="shared" si="16"/>
        <v>0</v>
      </c>
      <c r="BH178" s="143">
        <f t="shared" si="17"/>
        <v>0</v>
      </c>
      <c r="BI178" s="143">
        <f t="shared" si="18"/>
        <v>0</v>
      </c>
      <c r="BJ178" s="17" t="s">
        <v>80</v>
      </c>
      <c r="BK178" s="143">
        <f t="shared" si="19"/>
        <v>0</v>
      </c>
      <c r="BL178" s="17" t="s">
        <v>106</v>
      </c>
      <c r="BM178" s="142" t="s">
        <v>699</v>
      </c>
    </row>
    <row r="179" spans="2:65" s="1" customFormat="1" ht="16.5" customHeight="1">
      <c r="B179" s="32"/>
      <c r="C179" s="131" t="s">
        <v>456</v>
      </c>
      <c r="D179" s="131" t="s">
        <v>195</v>
      </c>
      <c r="E179" s="132" t="s">
        <v>6017</v>
      </c>
      <c r="F179" s="133" t="s">
        <v>6018</v>
      </c>
      <c r="G179" s="134" t="s">
        <v>465</v>
      </c>
      <c r="H179" s="135">
        <v>30</v>
      </c>
      <c r="I179" s="136"/>
      <c r="J179" s="137">
        <f t="shared" si="10"/>
        <v>0</v>
      </c>
      <c r="K179" s="133" t="s">
        <v>19</v>
      </c>
      <c r="L179" s="32"/>
      <c r="M179" s="138" t="s">
        <v>19</v>
      </c>
      <c r="N179" s="139" t="s">
        <v>43</v>
      </c>
      <c r="P179" s="140">
        <f t="shared" si="11"/>
        <v>0</v>
      </c>
      <c r="Q179" s="140">
        <v>0</v>
      </c>
      <c r="R179" s="140">
        <f t="shared" si="12"/>
        <v>0</v>
      </c>
      <c r="S179" s="140">
        <v>0</v>
      </c>
      <c r="T179" s="141">
        <f t="shared" si="13"/>
        <v>0</v>
      </c>
      <c r="AR179" s="142" t="s">
        <v>106</v>
      </c>
      <c r="AT179" s="142" t="s">
        <v>195</v>
      </c>
      <c r="AU179" s="142" t="s">
        <v>82</v>
      </c>
      <c r="AY179" s="17" t="s">
        <v>193</v>
      </c>
      <c r="BE179" s="143">
        <f t="shared" si="14"/>
        <v>0</v>
      </c>
      <c r="BF179" s="143">
        <f t="shared" si="15"/>
        <v>0</v>
      </c>
      <c r="BG179" s="143">
        <f t="shared" si="16"/>
        <v>0</v>
      </c>
      <c r="BH179" s="143">
        <f t="shared" si="17"/>
        <v>0</v>
      </c>
      <c r="BI179" s="143">
        <f t="shared" si="18"/>
        <v>0</v>
      </c>
      <c r="BJ179" s="17" t="s">
        <v>80</v>
      </c>
      <c r="BK179" s="143">
        <f t="shared" si="19"/>
        <v>0</v>
      </c>
      <c r="BL179" s="17" t="s">
        <v>106</v>
      </c>
      <c r="BM179" s="142" t="s">
        <v>710</v>
      </c>
    </row>
    <row r="180" spans="2:65" s="1" customFormat="1" ht="16.5" customHeight="1">
      <c r="B180" s="32"/>
      <c r="C180" s="131" t="s">
        <v>462</v>
      </c>
      <c r="D180" s="131" t="s">
        <v>195</v>
      </c>
      <c r="E180" s="132" t="s">
        <v>6019</v>
      </c>
      <c r="F180" s="133" t="s">
        <v>6020</v>
      </c>
      <c r="G180" s="134" t="s">
        <v>465</v>
      </c>
      <c r="H180" s="135">
        <v>40</v>
      </c>
      <c r="I180" s="136"/>
      <c r="J180" s="137">
        <f t="shared" si="10"/>
        <v>0</v>
      </c>
      <c r="K180" s="133" t="s">
        <v>19</v>
      </c>
      <c r="L180" s="32"/>
      <c r="M180" s="138" t="s">
        <v>19</v>
      </c>
      <c r="N180" s="139" t="s">
        <v>43</v>
      </c>
      <c r="P180" s="140">
        <f t="shared" si="11"/>
        <v>0</v>
      </c>
      <c r="Q180" s="140">
        <v>0</v>
      </c>
      <c r="R180" s="140">
        <f t="shared" si="12"/>
        <v>0</v>
      </c>
      <c r="S180" s="140">
        <v>0</v>
      </c>
      <c r="T180" s="141">
        <f t="shared" si="13"/>
        <v>0</v>
      </c>
      <c r="AR180" s="142" t="s">
        <v>106</v>
      </c>
      <c r="AT180" s="142" t="s">
        <v>195</v>
      </c>
      <c r="AU180" s="142" t="s">
        <v>82</v>
      </c>
      <c r="AY180" s="17" t="s">
        <v>193</v>
      </c>
      <c r="BE180" s="143">
        <f t="shared" si="14"/>
        <v>0</v>
      </c>
      <c r="BF180" s="143">
        <f t="shared" si="15"/>
        <v>0</v>
      </c>
      <c r="BG180" s="143">
        <f t="shared" si="16"/>
        <v>0</v>
      </c>
      <c r="BH180" s="143">
        <f t="shared" si="17"/>
        <v>0</v>
      </c>
      <c r="BI180" s="143">
        <f t="shared" si="18"/>
        <v>0</v>
      </c>
      <c r="BJ180" s="17" t="s">
        <v>80</v>
      </c>
      <c r="BK180" s="143">
        <f t="shared" si="19"/>
        <v>0</v>
      </c>
      <c r="BL180" s="17" t="s">
        <v>106</v>
      </c>
      <c r="BM180" s="142" t="s">
        <v>720</v>
      </c>
    </row>
    <row r="181" spans="2:65" s="11" customFormat="1" ht="22.9" customHeight="1">
      <c r="B181" s="119"/>
      <c r="D181" s="120" t="s">
        <v>71</v>
      </c>
      <c r="E181" s="129" t="s">
        <v>6021</v>
      </c>
      <c r="F181" s="129" t="s">
        <v>6022</v>
      </c>
      <c r="I181" s="122"/>
      <c r="J181" s="130">
        <f>BK181</f>
        <v>0</v>
      </c>
      <c r="L181" s="119"/>
      <c r="M181" s="124"/>
      <c r="P181" s="125">
        <f>SUM(P182:P193)</f>
        <v>0</v>
      </c>
      <c r="R181" s="125">
        <f>SUM(R182:R193)</f>
        <v>0</v>
      </c>
      <c r="T181" s="126">
        <f>SUM(T182:T193)</f>
        <v>0</v>
      </c>
      <c r="AR181" s="120" t="s">
        <v>80</v>
      </c>
      <c r="AT181" s="127" t="s">
        <v>71</v>
      </c>
      <c r="AU181" s="127" t="s">
        <v>80</v>
      </c>
      <c r="AY181" s="120" t="s">
        <v>193</v>
      </c>
      <c r="BK181" s="128">
        <f>SUM(BK182:BK193)</f>
        <v>0</v>
      </c>
    </row>
    <row r="182" spans="2:65" s="1" customFormat="1" ht="16.5" customHeight="1">
      <c r="B182" s="32"/>
      <c r="C182" s="131" t="s">
        <v>468</v>
      </c>
      <c r="D182" s="131" t="s">
        <v>195</v>
      </c>
      <c r="E182" s="132" t="s">
        <v>6023</v>
      </c>
      <c r="F182" s="133" t="s">
        <v>6024</v>
      </c>
      <c r="G182" s="134" t="s">
        <v>465</v>
      </c>
      <c r="H182" s="135">
        <v>40</v>
      </c>
      <c r="I182" s="136"/>
      <c r="J182" s="137">
        <f t="shared" ref="J182:J193" si="20">ROUND(I182*H182,2)</f>
        <v>0</v>
      </c>
      <c r="K182" s="133" t="s">
        <v>19</v>
      </c>
      <c r="L182" s="32"/>
      <c r="M182" s="138" t="s">
        <v>19</v>
      </c>
      <c r="N182" s="139" t="s">
        <v>43</v>
      </c>
      <c r="P182" s="140">
        <f t="shared" ref="P182:P193" si="21">O182*H182</f>
        <v>0</v>
      </c>
      <c r="Q182" s="140">
        <v>0</v>
      </c>
      <c r="R182" s="140">
        <f t="shared" ref="R182:R193" si="22">Q182*H182</f>
        <v>0</v>
      </c>
      <c r="S182" s="140">
        <v>0</v>
      </c>
      <c r="T182" s="141">
        <f t="shared" ref="T182:T193" si="23">S182*H182</f>
        <v>0</v>
      </c>
      <c r="AR182" s="142" t="s">
        <v>106</v>
      </c>
      <c r="AT182" s="142" t="s">
        <v>195</v>
      </c>
      <c r="AU182" s="142" t="s">
        <v>82</v>
      </c>
      <c r="AY182" s="17" t="s">
        <v>193</v>
      </c>
      <c r="BE182" s="143">
        <f t="shared" ref="BE182:BE193" si="24">IF(N182="základní",J182,0)</f>
        <v>0</v>
      </c>
      <c r="BF182" s="143">
        <f t="shared" ref="BF182:BF193" si="25">IF(N182="snížená",J182,0)</f>
        <v>0</v>
      </c>
      <c r="BG182" s="143">
        <f t="shared" ref="BG182:BG193" si="26">IF(N182="zákl. přenesená",J182,0)</f>
        <v>0</v>
      </c>
      <c r="BH182" s="143">
        <f t="shared" ref="BH182:BH193" si="27">IF(N182="sníž. přenesená",J182,0)</f>
        <v>0</v>
      </c>
      <c r="BI182" s="143">
        <f t="shared" ref="BI182:BI193" si="28">IF(N182="nulová",J182,0)</f>
        <v>0</v>
      </c>
      <c r="BJ182" s="17" t="s">
        <v>80</v>
      </c>
      <c r="BK182" s="143">
        <f t="shared" ref="BK182:BK193" si="29">ROUND(I182*H182,2)</f>
        <v>0</v>
      </c>
      <c r="BL182" s="17" t="s">
        <v>106</v>
      </c>
      <c r="BM182" s="142" t="s">
        <v>731</v>
      </c>
    </row>
    <row r="183" spans="2:65" s="1" customFormat="1" ht="16.5" customHeight="1">
      <c r="B183" s="32"/>
      <c r="C183" s="131" t="s">
        <v>472</v>
      </c>
      <c r="D183" s="131" t="s">
        <v>195</v>
      </c>
      <c r="E183" s="132" t="s">
        <v>6025</v>
      </c>
      <c r="F183" s="133" t="s">
        <v>6026</v>
      </c>
      <c r="G183" s="134" t="s">
        <v>465</v>
      </c>
      <c r="H183" s="135">
        <v>20</v>
      </c>
      <c r="I183" s="136"/>
      <c r="J183" s="137">
        <f t="shared" si="20"/>
        <v>0</v>
      </c>
      <c r="K183" s="133" t="s">
        <v>19</v>
      </c>
      <c r="L183" s="32"/>
      <c r="M183" s="138" t="s">
        <v>19</v>
      </c>
      <c r="N183" s="139" t="s">
        <v>43</v>
      </c>
      <c r="P183" s="140">
        <f t="shared" si="21"/>
        <v>0</v>
      </c>
      <c r="Q183" s="140">
        <v>0</v>
      </c>
      <c r="R183" s="140">
        <f t="shared" si="22"/>
        <v>0</v>
      </c>
      <c r="S183" s="140">
        <v>0</v>
      </c>
      <c r="T183" s="141">
        <f t="shared" si="23"/>
        <v>0</v>
      </c>
      <c r="AR183" s="142" t="s">
        <v>106</v>
      </c>
      <c r="AT183" s="142" t="s">
        <v>195</v>
      </c>
      <c r="AU183" s="142" t="s">
        <v>82</v>
      </c>
      <c r="AY183" s="17" t="s">
        <v>193</v>
      </c>
      <c r="BE183" s="143">
        <f t="shared" si="24"/>
        <v>0</v>
      </c>
      <c r="BF183" s="143">
        <f t="shared" si="25"/>
        <v>0</v>
      </c>
      <c r="BG183" s="143">
        <f t="shared" si="26"/>
        <v>0</v>
      </c>
      <c r="BH183" s="143">
        <f t="shared" si="27"/>
        <v>0</v>
      </c>
      <c r="BI183" s="143">
        <f t="shared" si="28"/>
        <v>0</v>
      </c>
      <c r="BJ183" s="17" t="s">
        <v>80</v>
      </c>
      <c r="BK183" s="143">
        <f t="shared" si="29"/>
        <v>0</v>
      </c>
      <c r="BL183" s="17" t="s">
        <v>106</v>
      </c>
      <c r="BM183" s="142" t="s">
        <v>743</v>
      </c>
    </row>
    <row r="184" spans="2:65" s="1" customFormat="1" ht="16.5" customHeight="1">
      <c r="B184" s="32"/>
      <c r="C184" s="131" t="s">
        <v>479</v>
      </c>
      <c r="D184" s="131" t="s">
        <v>195</v>
      </c>
      <c r="E184" s="132" t="s">
        <v>6027</v>
      </c>
      <c r="F184" s="133" t="s">
        <v>6028</v>
      </c>
      <c r="G184" s="134" t="s">
        <v>465</v>
      </c>
      <c r="H184" s="135">
        <v>120</v>
      </c>
      <c r="I184" s="136"/>
      <c r="J184" s="137">
        <f t="shared" si="20"/>
        <v>0</v>
      </c>
      <c r="K184" s="133" t="s">
        <v>19</v>
      </c>
      <c r="L184" s="32"/>
      <c r="M184" s="138" t="s">
        <v>19</v>
      </c>
      <c r="N184" s="139" t="s">
        <v>43</v>
      </c>
      <c r="P184" s="140">
        <f t="shared" si="21"/>
        <v>0</v>
      </c>
      <c r="Q184" s="140">
        <v>0</v>
      </c>
      <c r="R184" s="140">
        <f t="shared" si="22"/>
        <v>0</v>
      </c>
      <c r="S184" s="140">
        <v>0</v>
      </c>
      <c r="T184" s="141">
        <f t="shared" si="23"/>
        <v>0</v>
      </c>
      <c r="AR184" s="142" t="s">
        <v>106</v>
      </c>
      <c r="AT184" s="142" t="s">
        <v>195</v>
      </c>
      <c r="AU184" s="142" t="s">
        <v>82</v>
      </c>
      <c r="AY184" s="17" t="s">
        <v>193</v>
      </c>
      <c r="BE184" s="143">
        <f t="shared" si="24"/>
        <v>0</v>
      </c>
      <c r="BF184" s="143">
        <f t="shared" si="25"/>
        <v>0</v>
      </c>
      <c r="BG184" s="143">
        <f t="shared" si="26"/>
        <v>0</v>
      </c>
      <c r="BH184" s="143">
        <f t="shared" si="27"/>
        <v>0</v>
      </c>
      <c r="BI184" s="143">
        <f t="shared" si="28"/>
        <v>0</v>
      </c>
      <c r="BJ184" s="17" t="s">
        <v>80</v>
      </c>
      <c r="BK184" s="143">
        <f t="shared" si="29"/>
        <v>0</v>
      </c>
      <c r="BL184" s="17" t="s">
        <v>106</v>
      </c>
      <c r="BM184" s="142" t="s">
        <v>753</v>
      </c>
    </row>
    <row r="185" spans="2:65" s="1" customFormat="1" ht="16.5" customHeight="1">
      <c r="B185" s="32"/>
      <c r="C185" s="131" t="s">
        <v>486</v>
      </c>
      <c r="D185" s="131" t="s">
        <v>195</v>
      </c>
      <c r="E185" s="132" t="s">
        <v>6029</v>
      </c>
      <c r="F185" s="133" t="s">
        <v>6030</v>
      </c>
      <c r="G185" s="134" t="s">
        <v>465</v>
      </c>
      <c r="H185" s="135">
        <v>50</v>
      </c>
      <c r="I185" s="136"/>
      <c r="J185" s="137">
        <f t="shared" si="20"/>
        <v>0</v>
      </c>
      <c r="K185" s="133" t="s">
        <v>19</v>
      </c>
      <c r="L185" s="32"/>
      <c r="M185" s="138" t="s">
        <v>19</v>
      </c>
      <c r="N185" s="139" t="s">
        <v>43</v>
      </c>
      <c r="P185" s="140">
        <f t="shared" si="21"/>
        <v>0</v>
      </c>
      <c r="Q185" s="140">
        <v>0</v>
      </c>
      <c r="R185" s="140">
        <f t="shared" si="22"/>
        <v>0</v>
      </c>
      <c r="S185" s="140">
        <v>0</v>
      </c>
      <c r="T185" s="141">
        <f t="shared" si="23"/>
        <v>0</v>
      </c>
      <c r="AR185" s="142" t="s">
        <v>106</v>
      </c>
      <c r="AT185" s="142" t="s">
        <v>195</v>
      </c>
      <c r="AU185" s="142" t="s">
        <v>82</v>
      </c>
      <c r="AY185" s="17" t="s">
        <v>193</v>
      </c>
      <c r="BE185" s="143">
        <f t="shared" si="24"/>
        <v>0</v>
      </c>
      <c r="BF185" s="143">
        <f t="shared" si="25"/>
        <v>0</v>
      </c>
      <c r="BG185" s="143">
        <f t="shared" si="26"/>
        <v>0</v>
      </c>
      <c r="BH185" s="143">
        <f t="shared" si="27"/>
        <v>0</v>
      </c>
      <c r="BI185" s="143">
        <f t="shared" si="28"/>
        <v>0</v>
      </c>
      <c r="BJ185" s="17" t="s">
        <v>80</v>
      </c>
      <c r="BK185" s="143">
        <f t="shared" si="29"/>
        <v>0</v>
      </c>
      <c r="BL185" s="17" t="s">
        <v>106</v>
      </c>
      <c r="BM185" s="142" t="s">
        <v>766</v>
      </c>
    </row>
    <row r="186" spans="2:65" s="1" customFormat="1" ht="16.5" customHeight="1">
      <c r="B186" s="32"/>
      <c r="C186" s="131" t="s">
        <v>494</v>
      </c>
      <c r="D186" s="131" t="s">
        <v>195</v>
      </c>
      <c r="E186" s="132" t="s">
        <v>6031</v>
      </c>
      <c r="F186" s="133" t="s">
        <v>6032</v>
      </c>
      <c r="G186" s="134" t="s">
        <v>465</v>
      </c>
      <c r="H186" s="135">
        <v>150</v>
      </c>
      <c r="I186" s="136"/>
      <c r="J186" s="137">
        <f t="shared" si="20"/>
        <v>0</v>
      </c>
      <c r="K186" s="133" t="s">
        <v>19</v>
      </c>
      <c r="L186" s="32"/>
      <c r="M186" s="138" t="s">
        <v>19</v>
      </c>
      <c r="N186" s="139" t="s">
        <v>43</v>
      </c>
      <c r="P186" s="140">
        <f t="shared" si="21"/>
        <v>0</v>
      </c>
      <c r="Q186" s="140">
        <v>0</v>
      </c>
      <c r="R186" s="140">
        <f t="shared" si="22"/>
        <v>0</v>
      </c>
      <c r="S186" s="140">
        <v>0</v>
      </c>
      <c r="T186" s="141">
        <f t="shared" si="23"/>
        <v>0</v>
      </c>
      <c r="AR186" s="142" t="s">
        <v>106</v>
      </c>
      <c r="AT186" s="142" t="s">
        <v>195</v>
      </c>
      <c r="AU186" s="142" t="s">
        <v>82</v>
      </c>
      <c r="AY186" s="17" t="s">
        <v>193</v>
      </c>
      <c r="BE186" s="143">
        <f t="shared" si="24"/>
        <v>0</v>
      </c>
      <c r="BF186" s="143">
        <f t="shared" si="25"/>
        <v>0</v>
      </c>
      <c r="BG186" s="143">
        <f t="shared" si="26"/>
        <v>0</v>
      </c>
      <c r="BH186" s="143">
        <f t="shared" si="27"/>
        <v>0</v>
      </c>
      <c r="BI186" s="143">
        <f t="shared" si="28"/>
        <v>0</v>
      </c>
      <c r="BJ186" s="17" t="s">
        <v>80</v>
      </c>
      <c r="BK186" s="143">
        <f t="shared" si="29"/>
        <v>0</v>
      </c>
      <c r="BL186" s="17" t="s">
        <v>106</v>
      </c>
      <c r="BM186" s="142" t="s">
        <v>778</v>
      </c>
    </row>
    <row r="187" spans="2:65" s="1" customFormat="1" ht="16.5" customHeight="1">
      <c r="B187" s="32"/>
      <c r="C187" s="131" t="s">
        <v>502</v>
      </c>
      <c r="D187" s="131" t="s">
        <v>195</v>
      </c>
      <c r="E187" s="132" t="s">
        <v>6033</v>
      </c>
      <c r="F187" s="133" t="s">
        <v>6034</v>
      </c>
      <c r="G187" s="134" t="s">
        <v>465</v>
      </c>
      <c r="H187" s="135">
        <v>70</v>
      </c>
      <c r="I187" s="136"/>
      <c r="J187" s="137">
        <f t="shared" si="20"/>
        <v>0</v>
      </c>
      <c r="K187" s="133" t="s">
        <v>19</v>
      </c>
      <c r="L187" s="32"/>
      <c r="M187" s="138" t="s">
        <v>19</v>
      </c>
      <c r="N187" s="139" t="s">
        <v>43</v>
      </c>
      <c r="P187" s="140">
        <f t="shared" si="21"/>
        <v>0</v>
      </c>
      <c r="Q187" s="140">
        <v>0</v>
      </c>
      <c r="R187" s="140">
        <f t="shared" si="22"/>
        <v>0</v>
      </c>
      <c r="S187" s="140">
        <v>0</v>
      </c>
      <c r="T187" s="141">
        <f t="shared" si="23"/>
        <v>0</v>
      </c>
      <c r="AR187" s="142" t="s">
        <v>106</v>
      </c>
      <c r="AT187" s="142" t="s">
        <v>195</v>
      </c>
      <c r="AU187" s="142" t="s">
        <v>82</v>
      </c>
      <c r="AY187" s="17" t="s">
        <v>193</v>
      </c>
      <c r="BE187" s="143">
        <f t="shared" si="24"/>
        <v>0</v>
      </c>
      <c r="BF187" s="143">
        <f t="shared" si="25"/>
        <v>0</v>
      </c>
      <c r="BG187" s="143">
        <f t="shared" si="26"/>
        <v>0</v>
      </c>
      <c r="BH187" s="143">
        <f t="shared" si="27"/>
        <v>0</v>
      </c>
      <c r="BI187" s="143">
        <f t="shared" si="28"/>
        <v>0</v>
      </c>
      <c r="BJ187" s="17" t="s">
        <v>80</v>
      </c>
      <c r="BK187" s="143">
        <f t="shared" si="29"/>
        <v>0</v>
      </c>
      <c r="BL187" s="17" t="s">
        <v>106</v>
      </c>
      <c r="BM187" s="142" t="s">
        <v>790</v>
      </c>
    </row>
    <row r="188" spans="2:65" s="1" customFormat="1" ht="16.5" customHeight="1">
      <c r="B188" s="32"/>
      <c r="C188" s="131" t="s">
        <v>507</v>
      </c>
      <c r="D188" s="131" t="s">
        <v>195</v>
      </c>
      <c r="E188" s="132" t="s">
        <v>6035</v>
      </c>
      <c r="F188" s="133" t="s">
        <v>6036</v>
      </c>
      <c r="G188" s="134" t="s">
        <v>465</v>
      </c>
      <c r="H188" s="135">
        <v>45</v>
      </c>
      <c r="I188" s="136"/>
      <c r="J188" s="137">
        <f t="shared" si="20"/>
        <v>0</v>
      </c>
      <c r="K188" s="133" t="s">
        <v>19</v>
      </c>
      <c r="L188" s="32"/>
      <c r="M188" s="138" t="s">
        <v>19</v>
      </c>
      <c r="N188" s="139" t="s">
        <v>43</v>
      </c>
      <c r="P188" s="140">
        <f t="shared" si="21"/>
        <v>0</v>
      </c>
      <c r="Q188" s="140">
        <v>0</v>
      </c>
      <c r="R188" s="140">
        <f t="shared" si="22"/>
        <v>0</v>
      </c>
      <c r="S188" s="140">
        <v>0</v>
      </c>
      <c r="T188" s="141">
        <f t="shared" si="23"/>
        <v>0</v>
      </c>
      <c r="AR188" s="142" t="s">
        <v>106</v>
      </c>
      <c r="AT188" s="142" t="s">
        <v>195</v>
      </c>
      <c r="AU188" s="142" t="s">
        <v>82</v>
      </c>
      <c r="AY188" s="17" t="s">
        <v>193</v>
      </c>
      <c r="BE188" s="143">
        <f t="shared" si="24"/>
        <v>0</v>
      </c>
      <c r="BF188" s="143">
        <f t="shared" si="25"/>
        <v>0</v>
      </c>
      <c r="BG188" s="143">
        <f t="shared" si="26"/>
        <v>0</v>
      </c>
      <c r="BH188" s="143">
        <f t="shared" si="27"/>
        <v>0</v>
      </c>
      <c r="BI188" s="143">
        <f t="shared" si="28"/>
        <v>0</v>
      </c>
      <c r="BJ188" s="17" t="s">
        <v>80</v>
      </c>
      <c r="BK188" s="143">
        <f t="shared" si="29"/>
        <v>0</v>
      </c>
      <c r="BL188" s="17" t="s">
        <v>106</v>
      </c>
      <c r="BM188" s="142" t="s">
        <v>799</v>
      </c>
    </row>
    <row r="189" spans="2:65" s="1" customFormat="1" ht="16.5" customHeight="1">
      <c r="B189" s="32"/>
      <c r="C189" s="131" t="s">
        <v>513</v>
      </c>
      <c r="D189" s="131" t="s">
        <v>195</v>
      </c>
      <c r="E189" s="132" t="s">
        <v>6037</v>
      </c>
      <c r="F189" s="133" t="s">
        <v>6038</v>
      </c>
      <c r="G189" s="134" t="s">
        <v>465</v>
      </c>
      <c r="H189" s="135">
        <v>10</v>
      </c>
      <c r="I189" s="136"/>
      <c r="J189" s="137">
        <f t="shared" si="20"/>
        <v>0</v>
      </c>
      <c r="K189" s="133" t="s">
        <v>19</v>
      </c>
      <c r="L189" s="32"/>
      <c r="M189" s="138" t="s">
        <v>19</v>
      </c>
      <c r="N189" s="139" t="s">
        <v>43</v>
      </c>
      <c r="P189" s="140">
        <f t="shared" si="21"/>
        <v>0</v>
      </c>
      <c r="Q189" s="140">
        <v>0</v>
      </c>
      <c r="R189" s="140">
        <f t="shared" si="22"/>
        <v>0</v>
      </c>
      <c r="S189" s="140">
        <v>0</v>
      </c>
      <c r="T189" s="141">
        <f t="shared" si="23"/>
        <v>0</v>
      </c>
      <c r="AR189" s="142" t="s">
        <v>106</v>
      </c>
      <c r="AT189" s="142" t="s">
        <v>195</v>
      </c>
      <c r="AU189" s="142" t="s">
        <v>82</v>
      </c>
      <c r="AY189" s="17" t="s">
        <v>193</v>
      </c>
      <c r="BE189" s="143">
        <f t="shared" si="24"/>
        <v>0</v>
      </c>
      <c r="BF189" s="143">
        <f t="shared" si="25"/>
        <v>0</v>
      </c>
      <c r="BG189" s="143">
        <f t="shared" si="26"/>
        <v>0</v>
      </c>
      <c r="BH189" s="143">
        <f t="shared" si="27"/>
        <v>0</v>
      </c>
      <c r="BI189" s="143">
        <f t="shared" si="28"/>
        <v>0</v>
      </c>
      <c r="BJ189" s="17" t="s">
        <v>80</v>
      </c>
      <c r="BK189" s="143">
        <f t="shared" si="29"/>
        <v>0</v>
      </c>
      <c r="BL189" s="17" t="s">
        <v>106</v>
      </c>
      <c r="BM189" s="142" t="s">
        <v>804</v>
      </c>
    </row>
    <row r="190" spans="2:65" s="1" customFormat="1" ht="16.5" customHeight="1">
      <c r="B190" s="32"/>
      <c r="C190" s="131" t="s">
        <v>519</v>
      </c>
      <c r="D190" s="131" t="s">
        <v>195</v>
      </c>
      <c r="E190" s="132" t="s">
        <v>6039</v>
      </c>
      <c r="F190" s="133" t="s">
        <v>6040</v>
      </c>
      <c r="G190" s="134" t="s">
        <v>465</v>
      </c>
      <c r="H190" s="135">
        <v>20</v>
      </c>
      <c r="I190" s="136"/>
      <c r="J190" s="137">
        <f t="shared" si="20"/>
        <v>0</v>
      </c>
      <c r="K190" s="133" t="s">
        <v>19</v>
      </c>
      <c r="L190" s="32"/>
      <c r="M190" s="138" t="s">
        <v>19</v>
      </c>
      <c r="N190" s="139" t="s">
        <v>43</v>
      </c>
      <c r="P190" s="140">
        <f t="shared" si="21"/>
        <v>0</v>
      </c>
      <c r="Q190" s="140">
        <v>0</v>
      </c>
      <c r="R190" s="140">
        <f t="shared" si="22"/>
        <v>0</v>
      </c>
      <c r="S190" s="140">
        <v>0</v>
      </c>
      <c r="T190" s="141">
        <f t="shared" si="23"/>
        <v>0</v>
      </c>
      <c r="AR190" s="142" t="s">
        <v>106</v>
      </c>
      <c r="AT190" s="142" t="s">
        <v>195</v>
      </c>
      <c r="AU190" s="142" t="s">
        <v>82</v>
      </c>
      <c r="AY190" s="17" t="s">
        <v>193</v>
      </c>
      <c r="BE190" s="143">
        <f t="shared" si="24"/>
        <v>0</v>
      </c>
      <c r="BF190" s="143">
        <f t="shared" si="25"/>
        <v>0</v>
      </c>
      <c r="BG190" s="143">
        <f t="shared" si="26"/>
        <v>0</v>
      </c>
      <c r="BH190" s="143">
        <f t="shared" si="27"/>
        <v>0</v>
      </c>
      <c r="BI190" s="143">
        <f t="shared" si="28"/>
        <v>0</v>
      </c>
      <c r="BJ190" s="17" t="s">
        <v>80</v>
      </c>
      <c r="BK190" s="143">
        <f t="shared" si="29"/>
        <v>0</v>
      </c>
      <c r="BL190" s="17" t="s">
        <v>106</v>
      </c>
      <c r="BM190" s="142" t="s">
        <v>810</v>
      </c>
    </row>
    <row r="191" spans="2:65" s="1" customFormat="1" ht="16.5" customHeight="1">
      <c r="B191" s="32"/>
      <c r="C191" s="131" t="s">
        <v>524</v>
      </c>
      <c r="D191" s="131" t="s">
        <v>195</v>
      </c>
      <c r="E191" s="132" t="s">
        <v>6041</v>
      </c>
      <c r="F191" s="133" t="s">
        <v>6042</v>
      </c>
      <c r="G191" s="134" t="s">
        <v>465</v>
      </c>
      <c r="H191" s="135">
        <v>5</v>
      </c>
      <c r="I191" s="136"/>
      <c r="J191" s="137">
        <f t="shared" si="20"/>
        <v>0</v>
      </c>
      <c r="K191" s="133" t="s">
        <v>19</v>
      </c>
      <c r="L191" s="32"/>
      <c r="M191" s="138" t="s">
        <v>19</v>
      </c>
      <c r="N191" s="139" t="s">
        <v>43</v>
      </c>
      <c r="P191" s="140">
        <f t="shared" si="21"/>
        <v>0</v>
      </c>
      <c r="Q191" s="140">
        <v>0</v>
      </c>
      <c r="R191" s="140">
        <f t="shared" si="22"/>
        <v>0</v>
      </c>
      <c r="S191" s="140">
        <v>0</v>
      </c>
      <c r="T191" s="141">
        <f t="shared" si="23"/>
        <v>0</v>
      </c>
      <c r="AR191" s="142" t="s">
        <v>106</v>
      </c>
      <c r="AT191" s="142" t="s">
        <v>195</v>
      </c>
      <c r="AU191" s="142" t="s">
        <v>82</v>
      </c>
      <c r="AY191" s="17" t="s">
        <v>193</v>
      </c>
      <c r="BE191" s="143">
        <f t="shared" si="24"/>
        <v>0</v>
      </c>
      <c r="BF191" s="143">
        <f t="shared" si="25"/>
        <v>0</v>
      </c>
      <c r="BG191" s="143">
        <f t="shared" si="26"/>
        <v>0</v>
      </c>
      <c r="BH191" s="143">
        <f t="shared" si="27"/>
        <v>0</v>
      </c>
      <c r="BI191" s="143">
        <f t="shared" si="28"/>
        <v>0</v>
      </c>
      <c r="BJ191" s="17" t="s">
        <v>80</v>
      </c>
      <c r="BK191" s="143">
        <f t="shared" si="29"/>
        <v>0</v>
      </c>
      <c r="BL191" s="17" t="s">
        <v>106</v>
      </c>
      <c r="BM191" s="142" t="s">
        <v>823</v>
      </c>
    </row>
    <row r="192" spans="2:65" s="1" customFormat="1" ht="16.5" customHeight="1">
      <c r="B192" s="32"/>
      <c r="C192" s="131" t="s">
        <v>529</v>
      </c>
      <c r="D192" s="131" t="s">
        <v>195</v>
      </c>
      <c r="E192" s="132" t="s">
        <v>6043</v>
      </c>
      <c r="F192" s="133" t="s">
        <v>6044</v>
      </c>
      <c r="G192" s="134" t="s">
        <v>465</v>
      </c>
      <c r="H192" s="135">
        <v>1</v>
      </c>
      <c r="I192" s="136"/>
      <c r="J192" s="137">
        <f t="shared" si="20"/>
        <v>0</v>
      </c>
      <c r="K192" s="133" t="s">
        <v>19</v>
      </c>
      <c r="L192" s="32"/>
      <c r="M192" s="138" t="s">
        <v>19</v>
      </c>
      <c r="N192" s="139" t="s">
        <v>43</v>
      </c>
      <c r="P192" s="140">
        <f t="shared" si="21"/>
        <v>0</v>
      </c>
      <c r="Q192" s="140">
        <v>0</v>
      </c>
      <c r="R192" s="140">
        <f t="shared" si="22"/>
        <v>0</v>
      </c>
      <c r="S192" s="140">
        <v>0</v>
      </c>
      <c r="T192" s="141">
        <f t="shared" si="23"/>
        <v>0</v>
      </c>
      <c r="AR192" s="142" t="s">
        <v>106</v>
      </c>
      <c r="AT192" s="142" t="s">
        <v>195</v>
      </c>
      <c r="AU192" s="142" t="s">
        <v>82</v>
      </c>
      <c r="AY192" s="17" t="s">
        <v>193</v>
      </c>
      <c r="BE192" s="143">
        <f t="shared" si="24"/>
        <v>0</v>
      </c>
      <c r="BF192" s="143">
        <f t="shared" si="25"/>
        <v>0</v>
      </c>
      <c r="BG192" s="143">
        <f t="shared" si="26"/>
        <v>0</v>
      </c>
      <c r="BH192" s="143">
        <f t="shared" si="27"/>
        <v>0</v>
      </c>
      <c r="BI192" s="143">
        <f t="shared" si="28"/>
        <v>0</v>
      </c>
      <c r="BJ192" s="17" t="s">
        <v>80</v>
      </c>
      <c r="BK192" s="143">
        <f t="shared" si="29"/>
        <v>0</v>
      </c>
      <c r="BL192" s="17" t="s">
        <v>106</v>
      </c>
      <c r="BM192" s="142" t="s">
        <v>837</v>
      </c>
    </row>
    <row r="193" spans="2:65" s="1" customFormat="1" ht="16.5" customHeight="1">
      <c r="B193" s="32"/>
      <c r="C193" s="131" t="s">
        <v>534</v>
      </c>
      <c r="D193" s="131" t="s">
        <v>195</v>
      </c>
      <c r="E193" s="132" t="s">
        <v>6045</v>
      </c>
      <c r="F193" s="133" t="s">
        <v>6046</v>
      </c>
      <c r="G193" s="134" t="s">
        <v>465</v>
      </c>
      <c r="H193" s="135">
        <v>1</v>
      </c>
      <c r="I193" s="136"/>
      <c r="J193" s="137">
        <f t="shared" si="20"/>
        <v>0</v>
      </c>
      <c r="K193" s="133" t="s">
        <v>19</v>
      </c>
      <c r="L193" s="32"/>
      <c r="M193" s="138" t="s">
        <v>19</v>
      </c>
      <c r="N193" s="139" t="s">
        <v>43</v>
      </c>
      <c r="P193" s="140">
        <f t="shared" si="21"/>
        <v>0</v>
      </c>
      <c r="Q193" s="140">
        <v>0</v>
      </c>
      <c r="R193" s="140">
        <f t="shared" si="22"/>
        <v>0</v>
      </c>
      <c r="S193" s="140">
        <v>0</v>
      </c>
      <c r="T193" s="141">
        <f t="shared" si="23"/>
        <v>0</v>
      </c>
      <c r="AR193" s="142" t="s">
        <v>106</v>
      </c>
      <c r="AT193" s="142" t="s">
        <v>195</v>
      </c>
      <c r="AU193" s="142" t="s">
        <v>82</v>
      </c>
      <c r="AY193" s="17" t="s">
        <v>193</v>
      </c>
      <c r="BE193" s="143">
        <f t="shared" si="24"/>
        <v>0</v>
      </c>
      <c r="BF193" s="143">
        <f t="shared" si="25"/>
        <v>0</v>
      </c>
      <c r="BG193" s="143">
        <f t="shared" si="26"/>
        <v>0</v>
      </c>
      <c r="BH193" s="143">
        <f t="shared" si="27"/>
        <v>0</v>
      </c>
      <c r="BI193" s="143">
        <f t="shared" si="28"/>
        <v>0</v>
      </c>
      <c r="BJ193" s="17" t="s">
        <v>80</v>
      </c>
      <c r="BK193" s="143">
        <f t="shared" si="29"/>
        <v>0</v>
      </c>
      <c r="BL193" s="17" t="s">
        <v>106</v>
      </c>
      <c r="BM193" s="142" t="s">
        <v>852</v>
      </c>
    </row>
    <row r="194" spans="2:65" s="11" customFormat="1" ht="22.9" customHeight="1">
      <c r="B194" s="119"/>
      <c r="D194" s="120" t="s">
        <v>71</v>
      </c>
      <c r="E194" s="129" t="s">
        <v>6047</v>
      </c>
      <c r="F194" s="129" t="s">
        <v>2345</v>
      </c>
      <c r="I194" s="122"/>
      <c r="J194" s="130">
        <f>BK194</f>
        <v>0</v>
      </c>
      <c r="L194" s="119"/>
      <c r="M194" s="124"/>
      <c r="P194" s="125">
        <f>SUM(P195:P196)</f>
        <v>0</v>
      </c>
      <c r="R194" s="125">
        <f>SUM(R195:R196)</f>
        <v>0</v>
      </c>
      <c r="T194" s="126">
        <f>SUM(T195:T196)</f>
        <v>0</v>
      </c>
      <c r="AR194" s="120" t="s">
        <v>80</v>
      </c>
      <c r="AT194" s="127" t="s">
        <v>71</v>
      </c>
      <c r="AU194" s="127" t="s">
        <v>80</v>
      </c>
      <c r="AY194" s="120" t="s">
        <v>193</v>
      </c>
      <c r="BK194" s="128">
        <f>SUM(BK195:BK196)</f>
        <v>0</v>
      </c>
    </row>
    <row r="195" spans="2:65" s="1" customFormat="1" ht="16.5" customHeight="1">
      <c r="B195" s="32"/>
      <c r="C195" s="131" t="s">
        <v>540</v>
      </c>
      <c r="D195" s="131" t="s">
        <v>195</v>
      </c>
      <c r="E195" s="132" t="s">
        <v>6048</v>
      </c>
      <c r="F195" s="133" t="s">
        <v>6049</v>
      </c>
      <c r="G195" s="134" t="s">
        <v>465</v>
      </c>
      <c r="H195" s="135">
        <v>1</v>
      </c>
      <c r="I195" s="136"/>
      <c r="J195" s="137">
        <f>ROUND(I195*H195,2)</f>
        <v>0</v>
      </c>
      <c r="K195" s="133" t="s">
        <v>19</v>
      </c>
      <c r="L195" s="32"/>
      <c r="M195" s="138" t="s">
        <v>19</v>
      </c>
      <c r="N195" s="139" t="s">
        <v>43</v>
      </c>
      <c r="P195" s="140">
        <f>O195*H195</f>
        <v>0</v>
      </c>
      <c r="Q195" s="140">
        <v>0</v>
      </c>
      <c r="R195" s="140">
        <f>Q195*H195</f>
        <v>0</v>
      </c>
      <c r="S195" s="140">
        <v>0</v>
      </c>
      <c r="T195" s="141">
        <f>S195*H195</f>
        <v>0</v>
      </c>
      <c r="AR195" s="142" t="s">
        <v>106</v>
      </c>
      <c r="AT195" s="142" t="s">
        <v>195</v>
      </c>
      <c r="AU195" s="142" t="s">
        <v>82</v>
      </c>
      <c r="AY195" s="17" t="s">
        <v>193</v>
      </c>
      <c r="BE195" s="143">
        <f>IF(N195="základní",J195,0)</f>
        <v>0</v>
      </c>
      <c r="BF195" s="143">
        <f>IF(N195="snížená",J195,0)</f>
        <v>0</v>
      </c>
      <c r="BG195" s="143">
        <f>IF(N195="zákl. přenesená",J195,0)</f>
        <v>0</v>
      </c>
      <c r="BH195" s="143">
        <f>IF(N195="sníž. přenesená",J195,0)</f>
        <v>0</v>
      </c>
      <c r="BI195" s="143">
        <f>IF(N195="nulová",J195,0)</f>
        <v>0</v>
      </c>
      <c r="BJ195" s="17" t="s">
        <v>80</v>
      </c>
      <c r="BK195" s="143">
        <f>ROUND(I195*H195,2)</f>
        <v>0</v>
      </c>
      <c r="BL195" s="17" t="s">
        <v>106</v>
      </c>
      <c r="BM195" s="142" t="s">
        <v>892</v>
      </c>
    </row>
    <row r="196" spans="2:65" s="1" customFormat="1" ht="16.5" customHeight="1">
      <c r="B196" s="32"/>
      <c r="C196" s="131" t="s">
        <v>545</v>
      </c>
      <c r="D196" s="131" t="s">
        <v>195</v>
      </c>
      <c r="E196" s="132" t="s">
        <v>6050</v>
      </c>
      <c r="F196" s="133" t="s">
        <v>6051</v>
      </c>
      <c r="G196" s="134" t="s">
        <v>465</v>
      </c>
      <c r="H196" s="135">
        <v>1</v>
      </c>
      <c r="I196" s="136"/>
      <c r="J196" s="137">
        <f>ROUND(I196*H196,2)</f>
        <v>0</v>
      </c>
      <c r="K196" s="133" t="s">
        <v>19</v>
      </c>
      <c r="L196" s="32"/>
      <c r="M196" s="138" t="s">
        <v>19</v>
      </c>
      <c r="N196" s="139" t="s">
        <v>43</v>
      </c>
      <c r="P196" s="140">
        <f>O196*H196</f>
        <v>0</v>
      </c>
      <c r="Q196" s="140">
        <v>0</v>
      </c>
      <c r="R196" s="140">
        <f>Q196*H196</f>
        <v>0</v>
      </c>
      <c r="S196" s="140">
        <v>0</v>
      </c>
      <c r="T196" s="141">
        <f>S196*H196</f>
        <v>0</v>
      </c>
      <c r="AR196" s="142" t="s">
        <v>106</v>
      </c>
      <c r="AT196" s="142" t="s">
        <v>195</v>
      </c>
      <c r="AU196" s="142" t="s">
        <v>82</v>
      </c>
      <c r="AY196" s="17" t="s">
        <v>193</v>
      </c>
      <c r="BE196" s="143">
        <f>IF(N196="základní",J196,0)</f>
        <v>0</v>
      </c>
      <c r="BF196" s="143">
        <f>IF(N196="snížená",J196,0)</f>
        <v>0</v>
      </c>
      <c r="BG196" s="143">
        <f>IF(N196="zákl. přenesená",J196,0)</f>
        <v>0</v>
      </c>
      <c r="BH196" s="143">
        <f>IF(N196="sníž. přenesená",J196,0)</f>
        <v>0</v>
      </c>
      <c r="BI196" s="143">
        <f>IF(N196="nulová",J196,0)</f>
        <v>0</v>
      </c>
      <c r="BJ196" s="17" t="s">
        <v>80</v>
      </c>
      <c r="BK196" s="143">
        <f>ROUND(I196*H196,2)</f>
        <v>0</v>
      </c>
      <c r="BL196" s="17" t="s">
        <v>106</v>
      </c>
      <c r="BM196" s="142" t="s">
        <v>118</v>
      </c>
    </row>
    <row r="197" spans="2:65" s="11" customFormat="1" ht="25.9" customHeight="1">
      <c r="B197" s="119"/>
      <c r="D197" s="120" t="s">
        <v>71</v>
      </c>
      <c r="E197" s="121" t="s">
        <v>6052</v>
      </c>
      <c r="F197" s="121" t="s">
        <v>6053</v>
      </c>
      <c r="I197" s="122"/>
      <c r="J197" s="123">
        <f>BK197</f>
        <v>0</v>
      </c>
      <c r="L197" s="119"/>
      <c r="M197" s="124"/>
      <c r="P197" s="125">
        <f>P198+P204</f>
        <v>0</v>
      </c>
      <c r="R197" s="125">
        <f>R198+R204</f>
        <v>0</v>
      </c>
      <c r="T197" s="126">
        <f>T198+T204</f>
        <v>0</v>
      </c>
      <c r="AR197" s="120" t="s">
        <v>80</v>
      </c>
      <c r="AT197" s="127" t="s">
        <v>71</v>
      </c>
      <c r="AU197" s="127" t="s">
        <v>72</v>
      </c>
      <c r="AY197" s="120" t="s">
        <v>193</v>
      </c>
      <c r="BK197" s="128">
        <f>BK198+BK204</f>
        <v>0</v>
      </c>
    </row>
    <row r="198" spans="2:65" s="11" customFormat="1" ht="22.9" customHeight="1">
      <c r="B198" s="119"/>
      <c r="D198" s="120" t="s">
        <v>71</v>
      </c>
      <c r="E198" s="129" t="s">
        <v>6054</v>
      </c>
      <c r="F198" s="129" t="s">
        <v>6055</v>
      </c>
      <c r="I198" s="122"/>
      <c r="J198" s="130">
        <f>BK198</f>
        <v>0</v>
      </c>
      <c r="L198" s="119"/>
      <c r="M198" s="124"/>
      <c r="P198" s="125">
        <f>SUM(P199:P203)</f>
        <v>0</v>
      </c>
      <c r="R198" s="125">
        <f>SUM(R199:R203)</f>
        <v>0</v>
      </c>
      <c r="T198" s="126">
        <f>SUM(T199:T203)</f>
        <v>0</v>
      </c>
      <c r="AR198" s="120" t="s">
        <v>80</v>
      </c>
      <c r="AT198" s="127" t="s">
        <v>71</v>
      </c>
      <c r="AU198" s="127" t="s">
        <v>80</v>
      </c>
      <c r="AY198" s="120" t="s">
        <v>193</v>
      </c>
      <c r="BK198" s="128">
        <f>SUM(BK199:BK203)</f>
        <v>0</v>
      </c>
    </row>
    <row r="199" spans="2:65" s="1" customFormat="1" ht="16.5" customHeight="1">
      <c r="B199" s="32"/>
      <c r="C199" s="131" t="s">
        <v>551</v>
      </c>
      <c r="D199" s="131" t="s">
        <v>195</v>
      </c>
      <c r="E199" s="132" t="s">
        <v>6056</v>
      </c>
      <c r="F199" s="133" t="s">
        <v>6057</v>
      </c>
      <c r="G199" s="134" t="s">
        <v>465</v>
      </c>
      <c r="H199" s="135">
        <v>1</v>
      </c>
      <c r="I199" s="136"/>
      <c r="J199" s="137">
        <f>ROUND(I199*H199,2)</f>
        <v>0</v>
      </c>
      <c r="K199" s="133" t="s">
        <v>19</v>
      </c>
      <c r="L199" s="32"/>
      <c r="M199" s="138" t="s">
        <v>19</v>
      </c>
      <c r="N199" s="139" t="s">
        <v>43</v>
      </c>
      <c r="P199" s="140">
        <f>O199*H199</f>
        <v>0</v>
      </c>
      <c r="Q199" s="140">
        <v>0</v>
      </c>
      <c r="R199" s="140">
        <f>Q199*H199</f>
        <v>0</v>
      </c>
      <c r="S199" s="140">
        <v>0</v>
      </c>
      <c r="T199" s="141">
        <f>S199*H199</f>
        <v>0</v>
      </c>
      <c r="AR199" s="142" t="s">
        <v>106</v>
      </c>
      <c r="AT199" s="142" t="s">
        <v>195</v>
      </c>
      <c r="AU199" s="142" t="s">
        <v>82</v>
      </c>
      <c r="AY199" s="17" t="s">
        <v>193</v>
      </c>
      <c r="BE199" s="143">
        <f>IF(N199="základní",J199,0)</f>
        <v>0</v>
      </c>
      <c r="BF199" s="143">
        <f>IF(N199="snížená",J199,0)</f>
        <v>0</v>
      </c>
      <c r="BG199" s="143">
        <f>IF(N199="zákl. přenesená",J199,0)</f>
        <v>0</v>
      </c>
      <c r="BH199" s="143">
        <f>IF(N199="sníž. přenesená",J199,0)</f>
        <v>0</v>
      </c>
      <c r="BI199" s="143">
        <f>IF(N199="nulová",J199,0)</f>
        <v>0</v>
      </c>
      <c r="BJ199" s="17" t="s">
        <v>80</v>
      </c>
      <c r="BK199" s="143">
        <f>ROUND(I199*H199,2)</f>
        <v>0</v>
      </c>
      <c r="BL199" s="17" t="s">
        <v>106</v>
      </c>
      <c r="BM199" s="142" t="s">
        <v>120</v>
      </c>
    </row>
    <row r="200" spans="2:65" s="1" customFormat="1" ht="16.5" customHeight="1">
      <c r="B200" s="32"/>
      <c r="C200" s="131" t="s">
        <v>567</v>
      </c>
      <c r="D200" s="131" t="s">
        <v>195</v>
      </c>
      <c r="E200" s="132" t="s">
        <v>6058</v>
      </c>
      <c r="F200" s="133" t="s">
        <v>6059</v>
      </c>
      <c r="G200" s="134" t="s">
        <v>465</v>
      </c>
      <c r="H200" s="135">
        <v>1</v>
      </c>
      <c r="I200" s="136"/>
      <c r="J200" s="137">
        <f>ROUND(I200*H200,2)</f>
        <v>0</v>
      </c>
      <c r="K200" s="133" t="s">
        <v>19</v>
      </c>
      <c r="L200" s="32"/>
      <c r="M200" s="138" t="s">
        <v>19</v>
      </c>
      <c r="N200" s="139" t="s">
        <v>43</v>
      </c>
      <c r="P200" s="140">
        <f>O200*H200</f>
        <v>0</v>
      </c>
      <c r="Q200" s="140">
        <v>0</v>
      </c>
      <c r="R200" s="140">
        <f>Q200*H200</f>
        <v>0</v>
      </c>
      <c r="S200" s="140">
        <v>0</v>
      </c>
      <c r="T200" s="141">
        <f>S200*H200</f>
        <v>0</v>
      </c>
      <c r="AR200" s="142" t="s">
        <v>106</v>
      </c>
      <c r="AT200" s="142" t="s">
        <v>195</v>
      </c>
      <c r="AU200" s="142" t="s">
        <v>82</v>
      </c>
      <c r="AY200" s="17" t="s">
        <v>193</v>
      </c>
      <c r="BE200" s="143">
        <f>IF(N200="základní",J200,0)</f>
        <v>0</v>
      </c>
      <c r="BF200" s="143">
        <f>IF(N200="snížená",J200,0)</f>
        <v>0</v>
      </c>
      <c r="BG200" s="143">
        <f>IF(N200="zákl. přenesená",J200,0)</f>
        <v>0</v>
      </c>
      <c r="BH200" s="143">
        <f>IF(N200="sníž. přenesená",J200,0)</f>
        <v>0</v>
      </c>
      <c r="BI200" s="143">
        <f>IF(N200="nulová",J200,0)</f>
        <v>0</v>
      </c>
      <c r="BJ200" s="17" t="s">
        <v>80</v>
      </c>
      <c r="BK200" s="143">
        <f>ROUND(I200*H200,2)</f>
        <v>0</v>
      </c>
      <c r="BL200" s="17" t="s">
        <v>106</v>
      </c>
      <c r="BM200" s="142" t="s">
        <v>927</v>
      </c>
    </row>
    <row r="201" spans="2:65" s="1" customFormat="1" ht="16.5" customHeight="1">
      <c r="B201" s="32"/>
      <c r="C201" s="131" t="s">
        <v>578</v>
      </c>
      <c r="D201" s="131" t="s">
        <v>195</v>
      </c>
      <c r="E201" s="132" t="s">
        <v>6060</v>
      </c>
      <c r="F201" s="133" t="s">
        <v>6061</v>
      </c>
      <c r="G201" s="134" t="s">
        <v>465</v>
      </c>
      <c r="H201" s="135">
        <v>1</v>
      </c>
      <c r="I201" s="136"/>
      <c r="J201" s="137">
        <f>ROUND(I201*H201,2)</f>
        <v>0</v>
      </c>
      <c r="K201" s="133" t="s">
        <v>19</v>
      </c>
      <c r="L201" s="32"/>
      <c r="M201" s="138" t="s">
        <v>19</v>
      </c>
      <c r="N201" s="139" t="s">
        <v>43</v>
      </c>
      <c r="P201" s="140">
        <f>O201*H201</f>
        <v>0</v>
      </c>
      <c r="Q201" s="140">
        <v>0</v>
      </c>
      <c r="R201" s="140">
        <f>Q201*H201</f>
        <v>0</v>
      </c>
      <c r="S201" s="140">
        <v>0</v>
      </c>
      <c r="T201" s="141">
        <f>S201*H201</f>
        <v>0</v>
      </c>
      <c r="AR201" s="142" t="s">
        <v>106</v>
      </c>
      <c r="AT201" s="142" t="s">
        <v>195</v>
      </c>
      <c r="AU201" s="142" t="s">
        <v>82</v>
      </c>
      <c r="AY201" s="17" t="s">
        <v>193</v>
      </c>
      <c r="BE201" s="143">
        <f>IF(N201="základní",J201,0)</f>
        <v>0</v>
      </c>
      <c r="BF201" s="143">
        <f>IF(N201="snížená",J201,0)</f>
        <v>0</v>
      </c>
      <c r="BG201" s="143">
        <f>IF(N201="zákl. přenesená",J201,0)</f>
        <v>0</v>
      </c>
      <c r="BH201" s="143">
        <f>IF(N201="sníž. přenesená",J201,0)</f>
        <v>0</v>
      </c>
      <c r="BI201" s="143">
        <f>IF(N201="nulová",J201,0)</f>
        <v>0</v>
      </c>
      <c r="BJ201" s="17" t="s">
        <v>80</v>
      </c>
      <c r="BK201" s="143">
        <f>ROUND(I201*H201,2)</f>
        <v>0</v>
      </c>
      <c r="BL201" s="17" t="s">
        <v>106</v>
      </c>
      <c r="BM201" s="142" t="s">
        <v>937</v>
      </c>
    </row>
    <row r="202" spans="2:65" s="1" customFormat="1" ht="16.5" customHeight="1">
      <c r="B202" s="32"/>
      <c r="C202" s="131" t="s">
        <v>585</v>
      </c>
      <c r="D202" s="131" t="s">
        <v>195</v>
      </c>
      <c r="E202" s="132" t="s">
        <v>6062</v>
      </c>
      <c r="F202" s="133" t="s">
        <v>6063</v>
      </c>
      <c r="G202" s="134" t="s">
        <v>465</v>
      </c>
      <c r="H202" s="135">
        <v>1</v>
      </c>
      <c r="I202" s="136"/>
      <c r="J202" s="137">
        <f>ROUND(I202*H202,2)</f>
        <v>0</v>
      </c>
      <c r="K202" s="133" t="s">
        <v>19</v>
      </c>
      <c r="L202" s="32"/>
      <c r="M202" s="138" t="s">
        <v>19</v>
      </c>
      <c r="N202" s="139" t="s">
        <v>43</v>
      </c>
      <c r="P202" s="140">
        <f>O202*H202</f>
        <v>0</v>
      </c>
      <c r="Q202" s="140">
        <v>0</v>
      </c>
      <c r="R202" s="140">
        <f>Q202*H202</f>
        <v>0</v>
      </c>
      <c r="S202" s="140">
        <v>0</v>
      </c>
      <c r="T202" s="141">
        <f>S202*H202</f>
        <v>0</v>
      </c>
      <c r="AR202" s="142" t="s">
        <v>106</v>
      </c>
      <c r="AT202" s="142" t="s">
        <v>195</v>
      </c>
      <c r="AU202" s="142" t="s">
        <v>82</v>
      </c>
      <c r="AY202" s="17" t="s">
        <v>193</v>
      </c>
      <c r="BE202" s="143">
        <f>IF(N202="základní",J202,0)</f>
        <v>0</v>
      </c>
      <c r="BF202" s="143">
        <f>IF(N202="snížená",J202,0)</f>
        <v>0</v>
      </c>
      <c r="BG202" s="143">
        <f>IF(N202="zákl. přenesená",J202,0)</f>
        <v>0</v>
      </c>
      <c r="BH202" s="143">
        <f>IF(N202="sníž. přenesená",J202,0)</f>
        <v>0</v>
      </c>
      <c r="BI202" s="143">
        <f>IF(N202="nulová",J202,0)</f>
        <v>0</v>
      </c>
      <c r="BJ202" s="17" t="s">
        <v>80</v>
      </c>
      <c r="BK202" s="143">
        <f>ROUND(I202*H202,2)</f>
        <v>0</v>
      </c>
      <c r="BL202" s="17" t="s">
        <v>106</v>
      </c>
      <c r="BM202" s="142" t="s">
        <v>947</v>
      </c>
    </row>
    <row r="203" spans="2:65" s="1" customFormat="1" ht="16.5" customHeight="1">
      <c r="B203" s="32"/>
      <c r="C203" s="131" t="s">
        <v>590</v>
      </c>
      <c r="D203" s="131" t="s">
        <v>195</v>
      </c>
      <c r="E203" s="132" t="s">
        <v>6064</v>
      </c>
      <c r="F203" s="133" t="s">
        <v>6065</v>
      </c>
      <c r="G203" s="134" t="s">
        <v>465</v>
      </c>
      <c r="H203" s="135">
        <v>1</v>
      </c>
      <c r="I203" s="136"/>
      <c r="J203" s="137">
        <f>ROUND(I203*H203,2)</f>
        <v>0</v>
      </c>
      <c r="K203" s="133" t="s">
        <v>19</v>
      </c>
      <c r="L203" s="32"/>
      <c r="M203" s="138" t="s">
        <v>19</v>
      </c>
      <c r="N203" s="139" t="s">
        <v>43</v>
      </c>
      <c r="P203" s="140">
        <f>O203*H203</f>
        <v>0</v>
      </c>
      <c r="Q203" s="140">
        <v>0</v>
      </c>
      <c r="R203" s="140">
        <f>Q203*H203</f>
        <v>0</v>
      </c>
      <c r="S203" s="140">
        <v>0</v>
      </c>
      <c r="T203" s="141">
        <f>S203*H203</f>
        <v>0</v>
      </c>
      <c r="AR203" s="142" t="s">
        <v>106</v>
      </c>
      <c r="AT203" s="142" t="s">
        <v>195</v>
      </c>
      <c r="AU203" s="142" t="s">
        <v>82</v>
      </c>
      <c r="AY203" s="17" t="s">
        <v>193</v>
      </c>
      <c r="BE203" s="143">
        <f>IF(N203="základní",J203,0)</f>
        <v>0</v>
      </c>
      <c r="BF203" s="143">
        <f>IF(N203="snížená",J203,0)</f>
        <v>0</v>
      </c>
      <c r="BG203" s="143">
        <f>IF(N203="zákl. přenesená",J203,0)</f>
        <v>0</v>
      </c>
      <c r="BH203" s="143">
        <f>IF(N203="sníž. přenesená",J203,0)</f>
        <v>0</v>
      </c>
      <c r="BI203" s="143">
        <f>IF(N203="nulová",J203,0)</f>
        <v>0</v>
      </c>
      <c r="BJ203" s="17" t="s">
        <v>80</v>
      </c>
      <c r="BK203" s="143">
        <f>ROUND(I203*H203,2)</f>
        <v>0</v>
      </c>
      <c r="BL203" s="17" t="s">
        <v>106</v>
      </c>
      <c r="BM203" s="142" t="s">
        <v>958</v>
      </c>
    </row>
    <row r="204" spans="2:65" s="11" customFormat="1" ht="22.9" customHeight="1">
      <c r="B204" s="119"/>
      <c r="D204" s="120" t="s">
        <v>71</v>
      </c>
      <c r="E204" s="129" t="s">
        <v>6066</v>
      </c>
      <c r="F204" s="129" t="s">
        <v>4679</v>
      </c>
      <c r="I204" s="122"/>
      <c r="J204" s="130">
        <f>BK204</f>
        <v>0</v>
      </c>
      <c r="L204" s="119"/>
      <c r="M204" s="124"/>
      <c r="P204" s="125">
        <f>SUM(P205:P208)</f>
        <v>0</v>
      </c>
      <c r="R204" s="125">
        <f>SUM(R205:R208)</f>
        <v>0</v>
      </c>
      <c r="T204" s="126">
        <f>SUM(T205:T208)</f>
        <v>0</v>
      </c>
      <c r="AR204" s="120" t="s">
        <v>80</v>
      </c>
      <c r="AT204" s="127" t="s">
        <v>71</v>
      </c>
      <c r="AU204" s="127" t="s">
        <v>80</v>
      </c>
      <c r="AY204" s="120" t="s">
        <v>193</v>
      </c>
      <c r="BK204" s="128">
        <f>SUM(BK205:BK208)</f>
        <v>0</v>
      </c>
    </row>
    <row r="205" spans="2:65" s="1" customFormat="1" ht="16.5" customHeight="1">
      <c r="B205" s="32"/>
      <c r="C205" s="131" t="s">
        <v>599</v>
      </c>
      <c r="D205" s="131" t="s">
        <v>195</v>
      </c>
      <c r="E205" s="132" t="s">
        <v>6067</v>
      </c>
      <c r="F205" s="133" t="s">
        <v>6068</v>
      </c>
      <c r="G205" s="134" t="s">
        <v>465</v>
      </c>
      <c r="H205" s="135">
        <v>1</v>
      </c>
      <c r="I205" s="136"/>
      <c r="J205" s="137">
        <f>ROUND(I205*H205,2)</f>
        <v>0</v>
      </c>
      <c r="K205" s="133" t="s">
        <v>19</v>
      </c>
      <c r="L205" s="32"/>
      <c r="M205" s="138" t="s">
        <v>19</v>
      </c>
      <c r="N205" s="139" t="s">
        <v>43</v>
      </c>
      <c r="P205" s="140">
        <f>O205*H205</f>
        <v>0</v>
      </c>
      <c r="Q205" s="140">
        <v>0</v>
      </c>
      <c r="R205" s="140">
        <f>Q205*H205</f>
        <v>0</v>
      </c>
      <c r="S205" s="140">
        <v>0</v>
      </c>
      <c r="T205" s="141">
        <f>S205*H205</f>
        <v>0</v>
      </c>
      <c r="AR205" s="142" t="s">
        <v>106</v>
      </c>
      <c r="AT205" s="142" t="s">
        <v>195</v>
      </c>
      <c r="AU205" s="142" t="s">
        <v>82</v>
      </c>
      <c r="AY205" s="17" t="s">
        <v>193</v>
      </c>
      <c r="BE205" s="143">
        <f>IF(N205="základní",J205,0)</f>
        <v>0</v>
      </c>
      <c r="BF205" s="143">
        <f>IF(N205="snížená",J205,0)</f>
        <v>0</v>
      </c>
      <c r="BG205" s="143">
        <f>IF(N205="zákl. přenesená",J205,0)</f>
        <v>0</v>
      </c>
      <c r="BH205" s="143">
        <f>IF(N205="sníž. přenesená",J205,0)</f>
        <v>0</v>
      </c>
      <c r="BI205" s="143">
        <f>IF(N205="nulová",J205,0)</f>
        <v>0</v>
      </c>
      <c r="BJ205" s="17" t="s">
        <v>80</v>
      </c>
      <c r="BK205" s="143">
        <f>ROUND(I205*H205,2)</f>
        <v>0</v>
      </c>
      <c r="BL205" s="17" t="s">
        <v>106</v>
      </c>
      <c r="BM205" s="142" t="s">
        <v>966</v>
      </c>
    </row>
    <row r="206" spans="2:65" s="1" customFormat="1" ht="16.5" customHeight="1">
      <c r="B206" s="32"/>
      <c r="C206" s="131" t="s">
        <v>614</v>
      </c>
      <c r="D206" s="131" t="s">
        <v>195</v>
      </c>
      <c r="E206" s="132" t="s">
        <v>6069</v>
      </c>
      <c r="F206" s="133" t="s">
        <v>6070</v>
      </c>
      <c r="G206" s="134" t="s">
        <v>465</v>
      </c>
      <c r="H206" s="135">
        <v>1</v>
      </c>
      <c r="I206" s="136"/>
      <c r="J206" s="137">
        <f>ROUND(I206*H206,2)</f>
        <v>0</v>
      </c>
      <c r="K206" s="133" t="s">
        <v>19</v>
      </c>
      <c r="L206" s="32"/>
      <c r="M206" s="138" t="s">
        <v>19</v>
      </c>
      <c r="N206" s="139" t="s">
        <v>43</v>
      </c>
      <c r="P206" s="140">
        <f>O206*H206</f>
        <v>0</v>
      </c>
      <c r="Q206" s="140">
        <v>0</v>
      </c>
      <c r="R206" s="140">
        <f>Q206*H206</f>
        <v>0</v>
      </c>
      <c r="S206" s="140">
        <v>0</v>
      </c>
      <c r="T206" s="141">
        <f>S206*H206</f>
        <v>0</v>
      </c>
      <c r="AR206" s="142" t="s">
        <v>106</v>
      </c>
      <c r="AT206" s="142" t="s">
        <v>195</v>
      </c>
      <c r="AU206" s="142" t="s">
        <v>82</v>
      </c>
      <c r="AY206" s="17" t="s">
        <v>193</v>
      </c>
      <c r="BE206" s="143">
        <f>IF(N206="základní",J206,0)</f>
        <v>0</v>
      </c>
      <c r="BF206" s="143">
        <f>IF(N206="snížená",J206,0)</f>
        <v>0</v>
      </c>
      <c r="BG206" s="143">
        <f>IF(N206="zákl. přenesená",J206,0)</f>
        <v>0</v>
      </c>
      <c r="BH206" s="143">
        <f>IF(N206="sníž. přenesená",J206,0)</f>
        <v>0</v>
      </c>
      <c r="BI206" s="143">
        <f>IF(N206="nulová",J206,0)</f>
        <v>0</v>
      </c>
      <c r="BJ206" s="17" t="s">
        <v>80</v>
      </c>
      <c r="BK206" s="143">
        <f>ROUND(I206*H206,2)</f>
        <v>0</v>
      </c>
      <c r="BL206" s="17" t="s">
        <v>106</v>
      </c>
      <c r="BM206" s="142" t="s">
        <v>982</v>
      </c>
    </row>
    <row r="207" spans="2:65" s="1" customFormat="1" ht="16.5" customHeight="1">
      <c r="B207" s="32"/>
      <c r="C207" s="131" t="s">
        <v>626</v>
      </c>
      <c r="D207" s="131" t="s">
        <v>195</v>
      </c>
      <c r="E207" s="132" t="s">
        <v>6071</v>
      </c>
      <c r="F207" s="133" t="s">
        <v>6072</v>
      </c>
      <c r="G207" s="134" t="s">
        <v>465</v>
      </c>
      <c r="H207" s="135">
        <v>1</v>
      </c>
      <c r="I207" s="136"/>
      <c r="J207" s="137">
        <f>ROUND(I207*H207,2)</f>
        <v>0</v>
      </c>
      <c r="K207" s="133" t="s">
        <v>19</v>
      </c>
      <c r="L207" s="32"/>
      <c r="M207" s="138" t="s">
        <v>19</v>
      </c>
      <c r="N207" s="139" t="s">
        <v>43</v>
      </c>
      <c r="P207" s="140">
        <f>O207*H207</f>
        <v>0</v>
      </c>
      <c r="Q207" s="140">
        <v>0</v>
      </c>
      <c r="R207" s="140">
        <f>Q207*H207</f>
        <v>0</v>
      </c>
      <c r="S207" s="140">
        <v>0</v>
      </c>
      <c r="T207" s="141">
        <f>S207*H207</f>
        <v>0</v>
      </c>
      <c r="AR207" s="142" t="s">
        <v>106</v>
      </c>
      <c r="AT207" s="142" t="s">
        <v>195</v>
      </c>
      <c r="AU207" s="142" t="s">
        <v>82</v>
      </c>
      <c r="AY207" s="17" t="s">
        <v>193</v>
      </c>
      <c r="BE207" s="143">
        <f>IF(N207="základní",J207,0)</f>
        <v>0</v>
      </c>
      <c r="BF207" s="143">
        <f>IF(N207="snížená",J207,0)</f>
        <v>0</v>
      </c>
      <c r="BG207" s="143">
        <f>IF(N207="zákl. přenesená",J207,0)</f>
        <v>0</v>
      </c>
      <c r="BH207" s="143">
        <f>IF(N207="sníž. přenesená",J207,0)</f>
        <v>0</v>
      </c>
      <c r="BI207" s="143">
        <f>IF(N207="nulová",J207,0)</f>
        <v>0</v>
      </c>
      <c r="BJ207" s="17" t="s">
        <v>80</v>
      </c>
      <c r="BK207" s="143">
        <f>ROUND(I207*H207,2)</f>
        <v>0</v>
      </c>
      <c r="BL207" s="17" t="s">
        <v>106</v>
      </c>
      <c r="BM207" s="142" t="s">
        <v>997</v>
      </c>
    </row>
    <row r="208" spans="2:65" s="1" customFormat="1" ht="16.5" customHeight="1">
      <c r="B208" s="32"/>
      <c r="C208" s="131" t="s">
        <v>631</v>
      </c>
      <c r="D208" s="131" t="s">
        <v>195</v>
      </c>
      <c r="E208" s="132" t="s">
        <v>6073</v>
      </c>
      <c r="F208" s="133" t="s">
        <v>6074</v>
      </c>
      <c r="G208" s="134" t="s">
        <v>465</v>
      </c>
      <c r="H208" s="135">
        <v>1</v>
      </c>
      <c r="I208" s="136"/>
      <c r="J208" s="137">
        <f>ROUND(I208*H208,2)</f>
        <v>0</v>
      </c>
      <c r="K208" s="133" t="s">
        <v>19</v>
      </c>
      <c r="L208" s="32"/>
      <c r="M208" s="181" t="s">
        <v>19</v>
      </c>
      <c r="N208" s="182" t="s">
        <v>43</v>
      </c>
      <c r="O208" s="183"/>
      <c r="P208" s="184">
        <f>O208*H208</f>
        <v>0</v>
      </c>
      <c r="Q208" s="184">
        <v>0</v>
      </c>
      <c r="R208" s="184">
        <f>Q208*H208</f>
        <v>0</v>
      </c>
      <c r="S208" s="184">
        <v>0</v>
      </c>
      <c r="T208" s="185">
        <f>S208*H208</f>
        <v>0</v>
      </c>
      <c r="AR208" s="142" t="s">
        <v>106</v>
      </c>
      <c r="AT208" s="142" t="s">
        <v>195</v>
      </c>
      <c r="AU208" s="142" t="s">
        <v>82</v>
      </c>
      <c r="AY208" s="17" t="s">
        <v>193</v>
      </c>
      <c r="BE208" s="143">
        <f>IF(N208="základní",J208,0)</f>
        <v>0</v>
      </c>
      <c r="BF208" s="143">
        <f>IF(N208="snížená",J208,0)</f>
        <v>0</v>
      </c>
      <c r="BG208" s="143">
        <f>IF(N208="zákl. přenesená",J208,0)</f>
        <v>0</v>
      </c>
      <c r="BH208" s="143">
        <f>IF(N208="sníž. přenesená",J208,0)</f>
        <v>0</v>
      </c>
      <c r="BI208" s="143">
        <f>IF(N208="nulová",J208,0)</f>
        <v>0</v>
      </c>
      <c r="BJ208" s="17" t="s">
        <v>80</v>
      </c>
      <c r="BK208" s="143">
        <f>ROUND(I208*H208,2)</f>
        <v>0</v>
      </c>
      <c r="BL208" s="17" t="s">
        <v>106</v>
      </c>
      <c r="BM208" s="142" t="s">
        <v>1009</v>
      </c>
    </row>
    <row r="209" spans="2:12" s="1" customFormat="1" ht="6.95" customHeight="1">
      <c r="B209" s="41"/>
      <c r="C209" s="42"/>
      <c r="D209" s="42"/>
      <c r="E209" s="42"/>
      <c r="F209" s="42"/>
      <c r="G209" s="42"/>
      <c r="H209" s="42"/>
      <c r="I209" s="42"/>
      <c r="J209" s="42"/>
      <c r="K209" s="42"/>
      <c r="L209" s="32"/>
    </row>
  </sheetData>
  <sheetProtection algorithmName="SHA-512" hashValue="oTO1TEKQmYRSKVTqCPEYs5UNOhtuxwXQeCpmFMu+SYEF7wy0kYU4mbki+hj2ddHeeZowOCmIZHTSI/qJrqVRNg==" saltValue="0YIv+zhtBdlsVgVgjDkbAiGZu7H26051sP5wtVyRqK7kvk0FXDGB4Wt2n7eldVWr3tITMcBarbfuaFbuB9dYog==" spinCount="100000" sheet="1" objects="1" scenarios="1" formatColumns="0" formatRows="0" autoFilter="0"/>
  <autoFilter ref="C102:K208" xr:uid="{00000000-0009-0000-0000-000009000000}"/>
  <mergeCells count="12">
    <mergeCell ref="E95:H95"/>
    <mergeCell ref="L2:V2"/>
    <mergeCell ref="E50:H50"/>
    <mergeCell ref="E52:H52"/>
    <mergeCell ref="E54:H54"/>
    <mergeCell ref="E91:H91"/>
    <mergeCell ref="E93:H93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183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AT2" s="17" t="s">
        <v>114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132</v>
      </c>
      <c r="L4" s="20"/>
      <c r="M4" s="90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318" t="str">
        <f>'Rekapitulace stavby'!K6</f>
        <v>SPgŠ Boskovice - Výstavba nových prostor pro vzdělávání</v>
      </c>
      <c r="F7" s="319"/>
      <c r="G7" s="319"/>
      <c r="H7" s="319"/>
      <c r="L7" s="20"/>
    </row>
    <row r="8" spans="2:46" ht="12" customHeight="1">
      <c r="B8" s="20"/>
      <c r="D8" s="27" t="s">
        <v>133</v>
      </c>
      <c r="L8" s="20"/>
    </row>
    <row r="9" spans="2:46" s="1" customFormat="1" ht="16.5" customHeight="1">
      <c r="B9" s="32"/>
      <c r="E9" s="318" t="s">
        <v>3852</v>
      </c>
      <c r="F9" s="320"/>
      <c r="G9" s="320"/>
      <c r="H9" s="320"/>
      <c r="L9" s="32"/>
    </row>
    <row r="10" spans="2:46" s="1" customFormat="1" ht="12" customHeight="1">
      <c r="B10" s="32"/>
      <c r="D10" s="27" t="s">
        <v>3853</v>
      </c>
      <c r="L10" s="32"/>
    </row>
    <row r="11" spans="2:46" s="1" customFormat="1" ht="16.5" customHeight="1">
      <c r="B11" s="32"/>
      <c r="E11" s="281" t="s">
        <v>6075</v>
      </c>
      <c r="F11" s="320"/>
      <c r="G11" s="320"/>
      <c r="H11" s="320"/>
      <c r="L11" s="32"/>
    </row>
    <row r="12" spans="2:46" s="1" customFormat="1" ht="11.25">
      <c r="B12" s="32"/>
      <c r="L12" s="32"/>
    </row>
    <row r="13" spans="2:46" s="1" customFormat="1" ht="12" customHeight="1">
      <c r="B13" s="32"/>
      <c r="D13" s="27" t="s">
        <v>18</v>
      </c>
      <c r="F13" s="25" t="s">
        <v>19</v>
      </c>
      <c r="I13" s="27" t="s">
        <v>20</v>
      </c>
      <c r="J13" s="25" t="s">
        <v>19</v>
      </c>
      <c r="L13" s="32"/>
    </row>
    <row r="14" spans="2:46" s="1" customFormat="1" ht="12" customHeight="1">
      <c r="B14" s="32"/>
      <c r="D14" s="27" t="s">
        <v>21</v>
      </c>
      <c r="F14" s="25" t="s">
        <v>3855</v>
      </c>
      <c r="I14" s="27" t="s">
        <v>23</v>
      </c>
      <c r="J14" s="49" t="str">
        <f>'Rekapitulace stavby'!AN8</f>
        <v>19. 5. 2025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25</v>
      </c>
      <c r="I16" s="27" t="s">
        <v>26</v>
      </c>
      <c r="J16" s="25" t="str">
        <f>IF('Rekapitulace stavby'!AN10="","",'Rekapitulace stavby'!AN10)</f>
        <v/>
      </c>
      <c r="L16" s="32"/>
    </row>
    <row r="17" spans="2:12" s="1" customFormat="1" ht="18" customHeight="1">
      <c r="B17" s="32"/>
      <c r="E17" s="25" t="str">
        <f>IF('Rekapitulace stavby'!E11="","",'Rekapitulace stavby'!E11)</f>
        <v>Střední pedagogická škola Boskovice</v>
      </c>
      <c r="I17" s="27" t="s">
        <v>28</v>
      </c>
      <c r="J17" s="25" t="str">
        <f>IF('Rekapitulace stavby'!AN11="","",'Rekapitulace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26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321" t="str">
        <f>'Rekapitulace stavby'!E14</f>
        <v>Vyplň údaj</v>
      </c>
      <c r="F20" s="287"/>
      <c r="G20" s="287"/>
      <c r="H20" s="287"/>
      <c r="I20" s="27" t="s">
        <v>28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26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>ERPLAN, U Borové 69, Havlíčkův Brod</v>
      </c>
      <c r="I23" s="27" t="s">
        <v>28</v>
      </c>
      <c r="J23" s="25" t="str">
        <f>IF('Rekapitulace stavby'!AN17="","",'Rekapitulace stavby'!AN17)</f>
        <v/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26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>Ing. Avuk</v>
      </c>
      <c r="I26" s="27" t="s">
        <v>28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1"/>
      <c r="E29" s="292" t="s">
        <v>19</v>
      </c>
      <c r="F29" s="292"/>
      <c r="G29" s="292"/>
      <c r="H29" s="292"/>
      <c r="L29" s="91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0"/>
      <c r="E31" s="50"/>
      <c r="F31" s="50"/>
      <c r="G31" s="50"/>
      <c r="H31" s="50"/>
      <c r="I31" s="50"/>
      <c r="J31" s="50"/>
      <c r="K31" s="50"/>
      <c r="L31" s="32"/>
    </row>
    <row r="32" spans="2:12" s="1" customFormat="1" ht="25.35" customHeight="1">
      <c r="B32" s="32"/>
      <c r="D32" s="92" t="s">
        <v>38</v>
      </c>
      <c r="J32" s="63">
        <f>ROUND(J95, 2)</f>
        <v>0</v>
      </c>
      <c r="L32" s="32"/>
    </row>
    <row r="33" spans="2:12" s="1" customFormat="1" ht="6.95" customHeight="1">
      <c r="B33" s="32"/>
      <c r="D33" s="50"/>
      <c r="E33" s="50"/>
      <c r="F33" s="50"/>
      <c r="G33" s="50"/>
      <c r="H33" s="50"/>
      <c r="I33" s="50"/>
      <c r="J33" s="50"/>
      <c r="K33" s="50"/>
      <c r="L33" s="32"/>
    </row>
    <row r="34" spans="2:12" s="1" customFormat="1" ht="14.45" customHeight="1">
      <c r="B34" s="32"/>
      <c r="F34" s="35" t="s">
        <v>40</v>
      </c>
      <c r="I34" s="35" t="s">
        <v>39</v>
      </c>
      <c r="J34" s="35" t="s">
        <v>41</v>
      </c>
      <c r="L34" s="32"/>
    </row>
    <row r="35" spans="2:12" s="1" customFormat="1" ht="14.45" customHeight="1">
      <c r="B35" s="32"/>
      <c r="D35" s="52" t="s">
        <v>42</v>
      </c>
      <c r="E35" s="27" t="s">
        <v>43</v>
      </c>
      <c r="F35" s="83">
        <f>ROUND((SUM(BE95:BE182)),  2)</f>
        <v>0</v>
      </c>
      <c r="I35" s="93">
        <v>0.21</v>
      </c>
      <c r="J35" s="83">
        <f>ROUND(((SUM(BE95:BE182))*I35),  2)</f>
        <v>0</v>
      </c>
      <c r="L35" s="32"/>
    </row>
    <row r="36" spans="2:12" s="1" customFormat="1" ht="14.45" customHeight="1">
      <c r="B36" s="32"/>
      <c r="E36" s="27" t="s">
        <v>44</v>
      </c>
      <c r="F36" s="83">
        <f>ROUND((SUM(BF95:BF182)),  2)</f>
        <v>0</v>
      </c>
      <c r="I36" s="93">
        <v>0.12</v>
      </c>
      <c r="J36" s="83">
        <f>ROUND(((SUM(BF95:BF182))*I36),  2)</f>
        <v>0</v>
      </c>
      <c r="L36" s="32"/>
    </row>
    <row r="37" spans="2:12" s="1" customFormat="1" ht="14.45" hidden="1" customHeight="1">
      <c r="B37" s="32"/>
      <c r="E37" s="27" t="s">
        <v>45</v>
      </c>
      <c r="F37" s="83">
        <f>ROUND((SUM(BG95:BG182)),  2)</f>
        <v>0</v>
      </c>
      <c r="I37" s="93">
        <v>0.21</v>
      </c>
      <c r="J37" s="83">
        <f>0</f>
        <v>0</v>
      </c>
      <c r="L37" s="32"/>
    </row>
    <row r="38" spans="2:12" s="1" customFormat="1" ht="14.45" hidden="1" customHeight="1">
      <c r="B38" s="32"/>
      <c r="E38" s="27" t="s">
        <v>46</v>
      </c>
      <c r="F38" s="83">
        <f>ROUND((SUM(BH95:BH182)),  2)</f>
        <v>0</v>
      </c>
      <c r="I38" s="93">
        <v>0.12</v>
      </c>
      <c r="J38" s="83">
        <f>0</f>
        <v>0</v>
      </c>
      <c r="L38" s="32"/>
    </row>
    <row r="39" spans="2:12" s="1" customFormat="1" ht="14.45" hidden="1" customHeight="1">
      <c r="B39" s="32"/>
      <c r="E39" s="27" t="s">
        <v>47</v>
      </c>
      <c r="F39" s="83">
        <f>ROUND((SUM(BI95:BI182)),  2)</f>
        <v>0</v>
      </c>
      <c r="I39" s="93">
        <v>0</v>
      </c>
      <c r="J39" s="83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4"/>
      <c r="D41" s="95" t="s">
        <v>48</v>
      </c>
      <c r="E41" s="54"/>
      <c r="F41" s="54"/>
      <c r="G41" s="96" t="s">
        <v>49</v>
      </c>
      <c r="H41" s="97" t="s">
        <v>50</v>
      </c>
      <c r="I41" s="54"/>
      <c r="J41" s="98">
        <f>SUM(J32:J39)</f>
        <v>0</v>
      </c>
      <c r="K41" s="99"/>
      <c r="L41" s="32"/>
    </row>
    <row r="42" spans="2:12" s="1" customFormat="1" ht="14.45" customHeight="1">
      <c r="B42" s="41"/>
      <c r="C42" s="42"/>
      <c r="D42" s="42"/>
      <c r="E42" s="42"/>
      <c r="F42" s="42"/>
      <c r="G42" s="42"/>
      <c r="H42" s="42"/>
      <c r="I42" s="42"/>
      <c r="J42" s="42"/>
      <c r="K42" s="42"/>
      <c r="L42" s="32"/>
    </row>
    <row r="46" spans="2:12" s="1" customFormat="1" ht="6.95" customHeight="1">
      <c r="B46" s="43"/>
      <c r="C46" s="44"/>
      <c r="D46" s="44"/>
      <c r="E46" s="44"/>
      <c r="F46" s="44"/>
      <c r="G46" s="44"/>
      <c r="H46" s="44"/>
      <c r="I46" s="44"/>
      <c r="J46" s="44"/>
      <c r="K46" s="44"/>
      <c r="L46" s="32"/>
    </row>
    <row r="47" spans="2:12" s="1" customFormat="1" ht="24.95" customHeight="1">
      <c r="B47" s="32"/>
      <c r="C47" s="21" t="s">
        <v>135</v>
      </c>
      <c r="L47" s="32"/>
    </row>
    <row r="48" spans="2:12" s="1" customFormat="1" ht="6.95" customHeight="1">
      <c r="B48" s="32"/>
      <c r="L48" s="32"/>
    </row>
    <row r="49" spans="2:47" s="1" customFormat="1" ht="12" customHeight="1">
      <c r="B49" s="32"/>
      <c r="C49" s="27" t="s">
        <v>16</v>
      </c>
      <c r="L49" s="32"/>
    </row>
    <row r="50" spans="2:47" s="1" customFormat="1" ht="16.5" customHeight="1">
      <c r="B50" s="32"/>
      <c r="E50" s="318" t="str">
        <f>E7</f>
        <v>SPgŠ Boskovice - Výstavba nových prostor pro vzdělávání</v>
      </c>
      <c r="F50" s="319"/>
      <c r="G50" s="319"/>
      <c r="H50" s="319"/>
      <c r="L50" s="32"/>
    </row>
    <row r="51" spans="2:47" ht="12" customHeight="1">
      <c r="B51" s="20"/>
      <c r="C51" s="27" t="s">
        <v>133</v>
      </c>
      <c r="L51" s="20"/>
    </row>
    <row r="52" spans="2:47" s="1" customFormat="1" ht="16.5" customHeight="1">
      <c r="B52" s="32"/>
      <c r="E52" s="318" t="s">
        <v>3852</v>
      </c>
      <c r="F52" s="320"/>
      <c r="G52" s="320"/>
      <c r="H52" s="320"/>
      <c r="L52" s="32"/>
    </row>
    <row r="53" spans="2:47" s="1" customFormat="1" ht="12" customHeight="1">
      <c r="B53" s="32"/>
      <c r="C53" s="27" t="s">
        <v>3853</v>
      </c>
      <c r="L53" s="32"/>
    </row>
    <row r="54" spans="2:47" s="1" customFormat="1" ht="16.5" customHeight="1">
      <c r="B54" s="32"/>
      <c r="E54" s="281" t="str">
        <f>E11</f>
        <v>IO 01 - Vodovodní přípojka</v>
      </c>
      <c r="F54" s="320"/>
      <c r="G54" s="320"/>
      <c r="H54" s="320"/>
      <c r="L54" s="32"/>
    </row>
    <row r="55" spans="2:47" s="1" customFormat="1" ht="6.95" customHeight="1">
      <c r="B55" s="32"/>
      <c r="L55" s="32"/>
    </row>
    <row r="56" spans="2:47" s="1" customFormat="1" ht="12" customHeight="1">
      <c r="B56" s="32"/>
      <c r="C56" s="27" t="s">
        <v>21</v>
      </c>
      <c r="F56" s="25" t="str">
        <f>F14</f>
        <v xml:space="preserve"> </v>
      </c>
      <c r="I56" s="27" t="s">
        <v>23</v>
      </c>
      <c r="J56" s="49" t="str">
        <f>IF(J14="","",J14)</f>
        <v>19. 5. 2025</v>
      </c>
      <c r="L56" s="32"/>
    </row>
    <row r="57" spans="2:47" s="1" customFormat="1" ht="6.95" customHeight="1">
      <c r="B57" s="32"/>
      <c r="L57" s="32"/>
    </row>
    <row r="58" spans="2:47" s="1" customFormat="1" ht="25.7" customHeight="1">
      <c r="B58" s="32"/>
      <c r="C58" s="27" t="s">
        <v>25</v>
      </c>
      <c r="F58" s="25" t="str">
        <f>E17</f>
        <v>Střední pedagogická škola Boskovice</v>
      </c>
      <c r="I58" s="27" t="s">
        <v>31</v>
      </c>
      <c r="J58" s="30" t="str">
        <f>E23</f>
        <v>ERPLAN, U Borové 69, Havlíčkův Brod</v>
      </c>
      <c r="L58" s="32"/>
    </row>
    <row r="59" spans="2:47" s="1" customFormat="1" ht="15.2" customHeight="1">
      <c r="B59" s="32"/>
      <c r="C59" s="27" t="s">
        <v>29</v>
      </c>
      <c r="F59" s="25" t="str">
        <f>IF(E20="","",E20)</f>
        <v>Vyplň údaj</v>
      </c>
      <c r="I59" s="27" t="s">
        <v>34</v>
      </c>
      <c r="J59" s="30" t="str">
        <f>E26</f>
        <v>Ing. Avuk</v>
      </c>
      <c r="L59" s="32"/>
    </row>
    <row r="60" spans="2:47" s="1" customFormat="1" ht="10.35" customHeight="1">
      <c r="B60" s="32"/>
      <c r="L60" s="32"/>
    </row>
    <row r="61" spans="2:47" s="1" customFormat="1" ht="29.25" customHeight="1">
      <c r="B61" s="32"/>
      <c r="C61" s="100" t="s">
        <v>136</v>
      </c>
      <c r="D61" s="94"/>
      <c r="E61" s="94"/>
      <c r="F61" s="94"/>
      <c r="G61" s="94"/>
      <c r="H61" s="94"/>
      <c r="I61" s="94"/>
      <c r="J61" s="101" t="s">
        <v>137</v>
      </c>
      <c r="K61" s="94"/>
      <c r="L61" s="32"/>
    </row>
    <row r="62" spans="2:47" s="1" customFormat="1" ht="10.35" customHeight="1">
      <c r="B62" s="32"/>
      <c r="L62" s="32"/>
    </row>
    <row r="63" spans="2:47" s="1" customFormat="1" ht="22.9" customHeight="1">
      <c r="B63" s="32"/>
      <c r="C63" s="102" t="s">
        <v>70</v>
      </c>
      <c r="J63" s="63">
        <f>J95</f>
        <v>0</v>
      </c>
      <c r="L63" s="32"/>
      <c r="AU63" s="17" t="s">
        <v>138</v>
      </c>
    </row>
    <row r="64" spans="2:47" s="8" customFormat="1" ht="24.95" customHeight="1">
      <c r="B64" s="103"/>
      <c r="D64" s="104" t="s">
        <v>139</v>
      </c>
      <c r="E64" s="105"/>
      <c r="F64" s="105"/>
      <c r="G64" s="105"/>
      <c r="H64" s="105"/>
      <c r="I64" s="105"/>
      <c r="J64" s="106">
        <f>J96</f>
        <v>0</v>
      </c>
      <c r="L64" s="103"/>
    </row>
    <row r="65" spans="2:12" s="9" customFormat="1" ht="19.899999999999999" customHeight="1">
      <c r="B65" s="107"/>
      <c r="D65" s="108" t="s">
        <v>140</v>
      </c>
      <c r="E65" s="109"/>
      <c r="F65" s="109"/>
      <c r="G65" s="109"/>
      <c r="H65" s="109"/>
      <c r="I65" s="109"/>
      <c r="J65" s="110">
        <f>J97</f>
        <v>0</v>
      </c>
      <c r="L65" s="107"/>
    </row>
    <row r="66" spans="2:12" s="9" customFormat="1" ht="19.899999999999999" customHeight="1">
      <c r="B66" s="107"/>
      <c r="D66" s="108" t="s">
        <v>147</v>
      </c>
      <c r="E66" s="109"/>
      <c r="F66" s="109"/>
      <c r="G66" s="109"/>
      <c r="H66" s="109"/>
      <c r="I66" s="109"/>
      <c r="J66" s="110">
        <f>J131</f>
        <v>0</v>
      </c>
      <c r="L66" s="107"/>
    </row>
    <row r="67" spans="2:12" s="9" customFormat="1" ht="19.899999999999999" customHeight="1">
      <c r="B67" s="107"/>
      <c r="D67" s="108" t="s">
        <v>6076</v>
      </c>
      <c r="E67" s="109"/>
      <c r="F67" s="109"/>
      <c r="G67" s="109"/>
      <c r="H67" s="109"/>
      <c r="I67" s="109"/>
      <c r="J67" s="110">
        <f>J138</f>
        <v>0</v>
      </c>
      <c r="L67" s="107"/>
    </row>
    <row r="68" spans="2:12" s="9" customFormat="1" ht="19.899999999999999" customHeight="1">
      <c r="B68" s="107"/>
      <c r="D68" s="108" t="s">
        <v>3856</v>
      </c>
      <c r="E68" s="109"/>
      <c r="F68" s="109"/>
      <c r="G68" s="109"/>
      <c r="H68" s="109"/>
      <c r="I68" s="109"/>
      <c r="J68" s="110">
        <f>J141</f>
        <v>0</v>
      </c>
      <c r="L68" s="107"/>
    </row>
    <row r="69" spans="2:12" s="9" customFormat="1" ht="19.899999999999999" customHeight="1">
      <c r="B69" s="107"/>
      <c r="D69" s="108" t="s">
        <v>3857</v>
      </c>
      <c r="E69" s="109"/>
      <c r="F69" s="109"/>
      <c r="G69" s="109"/>
      <c r="H69" s="109"/>
      <c r="I69" s="109"/>
      <c r="J69" s="110">
        <f>J170</f>
        <v>0</v>
      </c>
      <c r="L69" s="107"/>
    </row>
    <row r="70" spans="2:12" s="8" customFormat="1" ht="24.95" customHeight="1">
      <c r="B70" s="103"/>
      <c r="D70" s="104" t="s">
        <v>158</v>
      </c>
      <c r="E70" s="105"/>
      <c r="F70" s="105"/>
      <c r="G70" s="105"/>
      <c r="H70" s="105"/>
      <c r="I70" s="105"/>
      <c r="J70" s="106">
        <f>J175</f>
        <v>0</v>
      </c>
      <c r="L70" s="103"/>
    </row>
    <row r="71" spans="2:12" s="9" customFormat="1" ht="19.899999999999999" customHeight="1">
      <c r="B71" s="107"/>
      <c r="D71" s="108" t="s">
        <v>3859</v>
      </c>
      <c r="E71" s="109"/>
      <c r="F71" s="109"/>
      <c r="G71" s="109"/>
      <c r="H71" s="109"/>
      <c r="I71" s="109"/>
      <c r="J71" s="110">
        <f>J176</f>
        <v>0</v>
      </c>
      <c r="L71" s="107"/>
    </row>
    <row r="72" spans="2:12" s="8" customFormat="1" ht="24.95" customHeight="1">
      <c r="B72" s="103"/>
      <c r="D72" s="104" t="s">
        <v>6077</v>
      </c>
      <c r="E72" s="105"/>
      <c r="F72" s="105"/>
      <c r="G72" s="105"/>
      <c r="H72" s="105"/>
      <c r="I72" s="105"/>
      <c r="J72" s="106">
        <f>J180</f>
        <v>0</v>
      </c>
      <c r="L72" s="103"/>
    </row>
    <row r="73" spans="2:12" s="9" customFormat="1" ht="19.899999999999999" customHeight="1">
      <c r="B73" s="107"/>
      <c r="D73" s="108" t="s">
        <v>6078</v>
      </c>
      <c r="E73" s="109"/>
      <c r="F73" s="109"/>
      <c r="G73" s="109"/>
      <c r="H73" s="109"/>
      <c r="I73" s="109"/>
      <c r="J73" s="110">
        <f>J181</f>
        <v>0</v>
      </c>
      <c r="L73" s="107"/>
    </row>
    <row r="74" spans="2:12" s="1" customFormat="1" ht="21.75" customHeight="1">
      <c r="B74" s="32"/>
      <c r="L74" s="32"/>
    </row>
    <row r="75" spans="2:12" s="1" customFormat="1" ht="6.95" customHeight="1"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32"/>
    </row>
    <row r="79" spans="2:12" s="1" customFormat="1" ht="6.95" customHeight="1">
      <c r="B79" s="43"/>
      <c r="C79" s="44"/>
      <c r="D79" s="44"/>
      <c r="E79" s="44"/>
      <c r="F79" s="44"/>
      <c r="G79" s="44"/>
      <c r="H79" s="44"/>
      <c r="I79" s="44"/>
      <c r="J79" s="44"/>
      <c r="K79" s="44"/>
      <c r="L79" s="32"/>
    </row>
    <row r="80" spans="2:12" s="1" customFormat="1" ht="24.95" customHeight="1">
      <c r="B80" s="32"/>
      <c r="C80" s="21" t="s">
        <v>178</v>
      </c>
      <c r="L80" s="32"/>
    </row>
    <row r="81" spans="2:63" s="1" customFormat="1" ht="6.95" customHeight="1">
      <c r="B81" s="32"/>
      <c r="L81" s="32"/>
    </row>
    <row r="82" spans="2:63" s="1" customFormat="1" ht="12" customHeight="1">
      <c r="B82" s="32"/>
      <c r="C82" s="27" t="s">
        <v>16</v>
      </c>
      <c r="L82" s="32"/>
    </row>
    <row r="83" spans="2:63" s="1" customFormat="1" ht="16.5" customHeight="1">
      <c r="B83" s="32"/>
      <c r="E83" s="318" t="str">
        <f>E7</f>
        <v>SPgŠ Boskovice - Výstavba nových prostor pro vzdělávání</v>
      </c>
      <c r="F83" s="319"/>
      <c r="G83" s="319"/>
      <c r="H83" s="319"/>
      <c r="L83" s="32"/>
    </row>
    <row r="84" spans="2:63" ht="12" customHeight="1">
      <c r="B84" s="20"/>
      <c r="C84" s="27" t="s">
        <v>133</v>
      </c>
      <c r="L84" s="20"/>
    </row>
    <row r="85" spans="2:63" s="1" customFormat="1" ht="16.5" customHeight="1">
      <c r="B85" s="32"/>
      <c r="E85" s="318" t="s">
        <v>3852</v>
      </c>
      <c r="F85" s="320"/>
      <c r="G85" s="320"/>
      <c r="H85" s="320"/>
      <c r="L85" s="32"/>
    </row>
    <row r="86" spans="2:63" s="1" customFormat="1" ht="12" customHeight="1">
      <c r="B86" s="32"/>
      <c r="C86" s="27" t="s">
        <v>3853</v>
      </c>
      <c r="L86" s="32"/>
    </row>
    <row r="87" spans="2:63" s="1" customFormat="1" ht="16.5" customHeight="1">
      <c r="B87" s="32"/>
      <c r="E87" s="281" t="str">
        <f>E11</f>
        <v>IO 01 - Vodovodní přípojka</v>
      </c>
      <c r="F87" s="320"/>
      <c r="G87" s="320"/>
      <c r="H87" s="320"/>
      <c r="L87" s="32"/>
    </row>
    <row r="88" spans="2:63" s="1" customFormat="1" ht="6.95" customHeight="1">
      <c r="B88" s="32"/>
      <c r="L88" s="32"/>
    </row>
    <row r="89" spans="2:63" s="1" customFormat="1" ht="12" customHeight="1">
      <c r="B89" s="32"/>
      <c r="C89" s="27" t="s">
        <v>21</v>
      </c>
      <c r="F89" s="25" t="str">
        <f>F14</f>
        <v xml:space="preserve"> </v>
      </c>
      <c r="I89" s="27" t="s">
        <v>23</v>
      </c>
      <c r="J89" s="49" t="str">
        <f>IF(J14="","",J14)</f>
        <v>19. 5. 2025</v>
      </c>
      <c r="L89" s="32"/>
    </row>
    <row r="90" spans="2:63" s="1" customFormat="1" ht="6.95" customHeight="1">
      <c r="B90" s="32"/>
      <c r="L90" s="32"/>
    </row>
    <row r="91" spans="2:63" s="1" customFormat="1" ht="25.7" customHeight="1">
      <c r="B91" s="32"/>
      <c r="C91" s="27" t="s">
        <v>25</v>
      </c>
      <c r="F91" s="25" t="str">
        <f>E17</f>
        <v>Střední pedagogická škola Boskovice</v>
      </c>
      <c r="I91" s="27" t="s">
        <v>31</v>
      </c>
      <c r="J91" s="30" t="str">
        <f>E23</f>
        <v>ERPLAN, U Borové 69, Havlíčkův Brod</v>
      </c>
      <c r="L91" s="32"/>
    </row>
    <row r="92" spans="2:63" s="1" customFormat="1" ht="15.2" customHeight="1">
      <c r="B92" s="32"/>
      <c r="C92" s="27" t="s">
        <v>29</v>
      </c>
      <c r="F92" s="25" t="str">
        <f>IF(E20="","",E20)</f>
        <v>Vyplň údaj</v>
      </c>
      <c r="I92" s="27" t="s">
        <v>34</v>
      </c>
      <c r="J92" s="30" t="str">
        <f>E26</f>
        <v>Ing. Avuk</v>
      </c>
      <c r="L92" s="32"/>
    </row>
    <row r="93" spans="2:63" s="1" customFormat="1" ht="10.35" customHeight="1">
      <c r="B93" s="32"/>
      <c r="L93" s="32"/>
    </row>
    <row r="94" spans="2:63" s="10" customFormat="1" ht="29.25" customHeight="1">
      <c r="B94" s="111"/>
      <c r="C94" s="112" t="s">
        <v>179</v>
      </c>
      <c r="D94" s="113" t="s">
        <v>57</v>
      </c>
      <c r="E94" s="113" t="s">
        <v>53</v>
      </c>
      <c r="F94" s="113" t="s">
        <v>54</v>
      </c>
      <c r="G94" s="113" t="s">
        <v>180</v>
      </c>
      <c r="H94" s="113" t="s">
        <v>181</v>
      </c>
      <c r="I94" s="113" t="s">
        <v>182</v>
      </c>
      <c r="J94" s="113" t="s">
        <v>137</v>
      </c>
      <c r="K94" s="114" t="s">
        <v>183</v>
      </c>
      <c r="L94" s="111"/>
      <c r="M94" s="56" t="s">
        <v>19</v>
      </c>
      <c r="N94" s="57" t="s">
        <v>42</v>
      </c>
      <c r="O94" s="57" t="s">
        <v>184</v>
      </c>
      <c r="P94" s="57" t="s">
        <v>185</v>
      </c>
      <c r="Q94" s="57" t="s">
        <v>186</v>
      </c>
      <c r="R94" s="57" t="s">
        <v>187</v>
      </c>
      <c r="S94" s="57" t="s">
        <v>188</v>
      </c>
      <c r="T94" s="58" t="s">
        <v>189</v>
      </c>
    </row>
    <row r="95" spans="2:63" s="1" customFormat="1" ht="22.9" customHeight="1">
      <c r="B95" s="32"/>
      <c r="C95" s="61" t="s">
        <v>190</v>
      </c>
      <c r="J95" s="115">
        <f>BK95</f>
        <v>0</v>
      </c>
      <c r="L95" s="32"/>
      <c r="M95" s="59"/>
      <c r="N95" s="50"/>
      <c r="O95" s="50"/>
      <c r="P95" s="116">
        <f>P96+P175+P180</f>
        <v>0</v>
      </c>
      <c r="Q95" s="50"/>
      <c r="R95" s="116">
        <f>R96+R175+R180</f>
        <v>0</v>
      </c>
      <c r="S95" s="50"/>
      <c r="T95" s="117">
        <f>T96+T175+T180</f>
        <v>0</v>
      </c>
      <c r="AT95" s="17" t="s">
        <v>71</v>
      </c>
      <c r="AU95" s="17" t="s">
        <v>138</v>
      </c>
      <c r="BK95" s="118">
        <f>BK96+BK175+BK180</f>
        <v>0</v>
      </c>
    </row>
    <row r="96" spans="2:63" s="11" customFormat="1" ht="25.9" customHeight="1">
      <c r="B96" s="119"/>
      <c r="D96" s="120" t="s">
        <v>71</v>
      </c>
      <c r="E96" s="121" t="s">
        <v>191</v>
      </c>
      <c r="F96" s="121" t="s">
        <v>192</v>
      </c>
      <c r="I96" s="122"/>
      <c r="J96" s="123">
        <f>BK96</f>
        <v>0</v>
      </c>
      <c r="L96" s="119"/>
      <c r="M96" s="124"/>
      <c r="P96" s="125">
        <f>P97+P131+P138+P141+P170</f>
        <v>0</v>
      </c>
      <c r="R96" s="125">
        <f>R97+R131+R138+R141+R170</f>
        <v>0</v>
      </c>
      <c r="T96" s="126">
        <f>T97+T131+T138+T141+T170</f>
        <v>0</v>
      </c>
      <c r="AR96" s="120" t="s">
        <v>80</v>
      </c>
      <c r="AT96" s="127" t="s">
        <v>71</v>
      </c>
      <c r="AU96" s="127" t="s">
        <v>72</v>
      </c>
      <c r="AY96" s="120" t="s">
        <v>193</v>
      </c>
      <c r="BK96" s="128">
        <f>BK97+BK131+BK138+BK141+BK170</f>
        <v>0</v>
      </c>
    </row>
    <row r="97" spans="2:65" s="11" customFormat="1" ht="22.9" customHeight="1">
      <c r="B97" s="119"/>
      <c r="D97" s="120" t="s">
        <v>71</v>
      </c>
      <c r="E97" s="129" t="s">
        <v>80</v>
      </c>
      <c r="F97" s="129" t="s">
        <v>194</v>
      </c>
      <c r="I97" s="122"/>
      <c r="J97" s="130">
        <f>BK97</f>
        <v>0</v>
      </c>
      <c r="L97" s="119"/>
      <c r="M97" s="124"/>
      <c r="P97" s="125">
        <f>SUM(P98:P130)</f>
        <v>0</v>
      </c>
      <c r="R97" s="125">
        <f>SUM(R98:R130)</f>
        <v>0</v>
      </c>
      <c r="T97" s="126">
        <f>SUM(T98:T130)</f>
        <v>0</v>
      </c>
      <c r="AR97" s="120" t="s">
        <v>80</v>
      </c>
      <c r="AT97" s="127" t="s">
        <v>71</v>
      </c>
      <c r="AU97" s="127" t="s">
        <v>80</v>
      </c>
      <c r="AY97" s="120" t="s">
        <v>193</v>
      </c>
      <c r="BK97" s="128">
        <f>SUM(BK98:BK130)</f>
        <v>0</v>
      </c>
    </row>
    <row r="98" spans="2:65" s="1" customFormat="1" ht="37.9" customHeight="1">
      <c r="B98" s="32"/>
      <c r="C98" s="131" t="s">
        <v>80</v>
      </c>
      <c r="D98" s="131" t="s">
        <v>195</v>
      </c>
      <c r="E98" s="132" t="s">
        <v>6079</v>
      </c>
      <c r="F98" s="133" t="s">
        <v>6080</v>
      </c>
      <c r="G98" s="134" t="s">
        <v>198</v>
      </c>
      <c r="H98" s="135">
        <v>3.6</v>
      </c>
      <c r="I98" s="136"/>
      <c r="J98" s="137">
        <f>ROUND(I98*H98,2)</f>
        <v>0</v>
      </c>
      <c r="K98" s="133" t="s">
        <v>3874</v>
      </c>
      <c r="L98" s="32"/>
      <c r="M98" s="138" t="s">
        <v>19</v>
      </c>
      <c r="N98" s="139" t="s">
        <v>43</v>
      </c>
      <c r="P98" s="140">
        <f>O98*H98</f>
        <v>0</v>
      </c>
      <c r="Q98" s="140">
        <v>0</v>
      </c>
      <c r="R98" s="140">
        <f>Q98*H98</f>
        <v>0</v>
      </c>
      <c r="S98" s="140">
        <v>0</v>
      </c>
      <c r="T98" s="141">
        <f>S98*H98</f>
        <v>0</v>
      </c>
      <c r="AR98" s="142" t="s">
        <v>106</v>
      </c>
      <c r="AT98" s="142" t="s">
        <v>195</v>
      </c>
      <c r="AU98" s="142" t="s">
        <v>82</v>
      </c>
      <c r="AY98" s="17" t="s">
        <v>193</v>
      </c>
      <c r="BE98" s="143">
        <f>IF(N98="základní",J98,0)</f>
        <v>0</v>
      </c>
      <c r="BF98" s="143">
        <f>IF(N98="snížená",J98,0)</f>
        <v>0</v>
      </c>
      <c r="BG98" s="143">
        <f>IF(N98="zákl. přenesená",J98,0)</f>
        <v>0</v>
      </c>
      <c r="BH98" s="143">
        <f>IF(N98="sníž. přenesená",J98,0)</f>
        <v>0</v>
      </c>
      <c r="BI98" s="143">
        <f>IF(N98="nulová",J98,0)</f>
        <v>0</v>
      </c>
      <c r="BJ98" s="17" t="s">
        <v>80</v>
      </c>
      <c r="BK98" s="143">
        <f>ROUND(I98*H98,2)</f>
        <v>0</v>
      </c>
      <c r="BL98" s="17" t="s">
        <v>106</v>
      </c>
      <c r="BM98" s="142" t="s">
        <v>82</v>
      </c>
    </row>
    <row r="99" spans="2:65" s="1" customFormat="1" ht="11.25">
      <c r="B99" s="32"/>
      <c r="D99" s="144" t="s">
        <v>201</v>
      </c>
      <c r="F99" s="145" t="s">
        <v>6081</v>
      </c>
      <c r="I99" s="146"/>
      <c r="L99" s="32"/>
      <c r="M99" s="147"/>
      <c r="T99" s="53"/>
      <c r="AT99" s="17" t="s">
        <v>201</v>
      </c>
      <c r="AU99" s="17" t="s">
        <v>82</v>
      </c>
    </row>
    <row r="100" spans="2:65" s="13" customFormat="1" ht="11.25">
      <c r="B100" s="155"/>
      <c r="D100" s="149" t="s">
        <v>203</v>
      </c>
      <c r="E100" s="156" t="s">
        <v>19</v>
      </c>
      <c r="F100" s="157" t="s">
        <v>6082</v>
      </c>
      <c r="H100" s="158">
        <v>3.6</v>
      </c>
      <c r="I100" s="159"/>
      <c r="L100" s="155"/>
      <c r="M100" s="160"/>
      <c r="T100" s="161"/>
      <c r="AT100" s="156" t="s">
        <v>203</v>
      </c>
      <c r="AU100" s="156" t="s">
        <v>82</v>
      </c>
      <c r="AV100" s="13" t="s">
        <v>82</v>
      </c>
      <c r="AW100" s="13" t="s">
        <v>33</v>
      </c>
      <c r="AX100" s="13" t="s">
        <v>72</v>
      </c>
      <c r="AY100" s="156" t="s">
        <v>193</v>
      </c>
    </row>
    <row r="101" spans="2:65" s="14" customFormat="1" ht="11.25">
      <c r="B101" s="174"/>
      <c r="D101" s="149" t="s">
        <v>203</v>
      </c>
      <c r="E101" s="175" t="s">
        <v>19</v>
      </c>
      <c r="F101" s="176" t="s">
        <v>3845</v>
      </c>
      <c r="H101" s="177">
        <v>3.6</v>
      </c>
      <c r="I101" s="178"/>
      <c r="L101" s="174"/>
      <c r="M101" s="179"/>
      <c r="T101" s="180"/>
      <c r="AT101" s="175" t="s">
        <v>203</v>
      </c>
      <c r="AU101" s="175" t="s">
        <v>82</v>
      </c>
      <c r="AV101" s="14" t="s">
        <v>106</v>
      </c>
      <c r="AW101" s="14" t="s">
        <v>33</v>
      </c>
      <c r="AX101" s="14" t="s">
        <v>80</v>
      </c>
      <c r="AY101" s="175" t="s">
        <v>193</v>
      </c>
    </row>
    <row r="102" spans="2:65" s="1" customFormat="1" ht="37.9" customHeight="1">
      <c r="B102" s="32"/>
      <c r="C102" s="131" t="s">
        <v>82</v>
      </c>
      <c r="D102" s="131" t="s">
        <v>195</v>
      </c>
      <c r="E102" s="132" t="s">
        <v>6083</v>
      </c>
      <c r="F102" s="133" t="s">
        <v>6084</v>
      </c>
      <c r="G102" s="134" t="s">
        <v>198</v>
      </c>
      <c r="H102" s="135">
        <v>3.6</v>
      </c>
      <c r="I102" s="136"/>
      <c r="J102" s="137">
        <f>ROUND(I102*H102,2)</f>
        <v>0</v>
      </c>
      <c r="K102" s="133" t="s">
        <v>3874</v>
      </c>
      <c r="L102" s="32"/>
      <c r="M102" s="138" t="s">
        <v>19</v>
      </c>
      <c r="N102" s="139" t="s">
        <v>43</v>
      </c>
      <c r="P102" s="140">
        <f>O102*H102</f>
        <v>0</v>
      </c>
      <c r="Q102" s="140">
        <v>0</v>
      </c>
      <c r="R102" s="140">
        <f>Q102*H102</f>
        <v>0</v>
      </c>
      <c r="S102" s="140">
        <v>0</v>
      </c>
      <c r="T102" s="141">
        <f>S102*H102</f>
        <v>0</v>
      </c>
      <c r="AR102" s="142" t="s">
        <v>106</v>
      </c>
      <c r="AT102" s="142" t="s">
        <v>195</v>
      </c>
      <c r="AU102" s="142" t="s">
        <v>82</v>
      </c>
      <c r="AY102" s="17" t="s">
        <v>193</v>
      </c>
      <c r="BE102" s="143">
        <f>IF(N102="základní",J102,0)</f>
        <v>0</v>
      </c>
      <c r="BF102" s="143">
        <f>IF(N102="snížená",J102,0)</f>
        <v>0</v>
      </c>
      <c r="BG102" s="143">
        <f>IF(N102="zákl. přenesená",J102,0)</f>
        <v>0</v>
      </c>
      <c r="BH102" s="143">
        <f>IF(N102="sníž. přenesená",J102,0)</f>
        <v>0</v>
      </c>
      <c r="BI102" s="143">
        <f>IF(N102="nulová",J102,0)</f>
        <v>0</v>
      </c>
      <c r="BJ102" s="17" t="s">
        <v>80</v>
      </c>
      <c r="BK102" s="143">
        <f>ROUND(I102*H102,2)</f>
        <v>0</v>
      </c>
      <c r="BL102" s="17" t="s">
        <v>106</v>
      </c>
      <c r="BM102" s="142" t="s">
        <v>106</v>
      </c>
    </row>
    <row r="103" spans="2:65" s="1" customFormat="1" ht="11.25">
      <c r="B103" s="32"/>
      <c r="D103" s="144" t="s">
        <v>201</v>
      </c>
      <c r="F103" s="145" t="s">
        <v>6085</v>
      </c>
      <c r="I103" s="146"/>
      <c r="L103" s="32"/>
      <c r="M103" s="147"/>
      <c r="T103" s="53"/>
      <c r="AT103" s="17" t="s">
        <v>201</v>
      </c>
      <c r="AU103" s="17" t="s">
        <v>82</v>
      </c>
    </row>
    <row r="104" spans="2:65" s="1" customFormat="1" ht="24.2" customHeight="1">
      <c r="B104" s="32"/>
      <c r="C104" s="131" t="s">
        <v>100</v>
      </c>
      <c r="D104" s="131" t="s">
        <v>195</v>
      </c>
      <c r="E104" s="132" t="s">
        <v>6086</v>
      </c>
      <c r="F104" s="133" t="s">
        <v>6087</v>
      </c>
      <c r="G104" s="134" t="s">
        <v>210</v>
      </c>
      <c r="H104" s="135">
        <v>3.6</v>
      </c>
      <c r="I104" s="136"/>
      <c r="J104" s="137">
        <f>ROUND(I104*H104,2)</f>
        <v>0</v>
      </c>
      <c r="K104" s="133" t="s">
        <v>3874</v>
      </c>
      <c r="L104" s="32"/>
      <c r="M104" s="138" t="s">
        <v>19</v>
      </c>
      <c r="N104" s="139" t="s">
        <v>43</v>
      </c>
      <c r="P104" s="140">
        <f>O104*H104</f>
        <v>0</v>
      </c>
      <c r="Q104" s="140">
        <v>0</v>
      </c>
      <c r="R104" s="140">
        <f>Q104*H104</f>
        <v>0</v>
      </c>
      <c r="S104" s="140">
        <v>0</v>
      </c>
      <c r="T104" s="141">
        <f>S104*H104</f>
        <v>0</v>
      </c>
      <c r="AR104" s="142" t="s">
        <v>106</v>
      </c>
      <c r="AT104" s="142" t="s">
        <v>195</v>
      </c>
      <c r="AU104" s="142" t="s">
        <v>82</v>
      </c>
      <c r="AY104" s="17" t="s">
        <v>193</v>
      </c>
      <c r="BE104" s="143">
        <f>IF(N104="základní",J104,0)</f>
        <v>0</v>
      </c>
      <c r="BF104" s="143">
        <f>IF(N104="snížená",J104,0)</f>
        <v>0</v>
      </c>
      <c r="BG104" s="143">
        <f>IF(N104="zákl. přenesená",J104,0)</f>
        <v>0</v>
      </c>
      <c r="BH104" s="143">
        <f>IF(N104="sníž. přenesená",J104,0)</f>
        <v>0</v>
      </c>
      <c r="BI104" s="143">
        <f>IF(N104="nulová",J104,0)</f>
        <v>0</v>
      </c>
      <c r="BJ104" s="17" t="s">
        <v>80</v>
      </c>
      <c r="BK104" s="143">
        <f>ROUND(I104*H104,2)</f>
        <v>0</v>
      </c>
      <c r="BL104" s="17" t="s">
        <v>106</v>
      </c>
      <c r="BM104" s="142" t="s">
        <v>240</v>
      </c>
    </row>
    <row r="105" spans="2:65" s="1" customFormat="1" ht="11.25">
      <c r="B105" s="32"/>
      <c r="D105" s="144" t="s">
        <v>201</v>
      </c>
      <c r="F105" s="145" t="s">
        <v>6088</v>
      </c>
      <c r="I105" s="146"/>
      <c r="L105" s="32"/>
      <c r="M105" s="147"/>
      <c r="T105" s="53"/>
      <c r="AT105" s="17" t="s">
        <v>201</v>
      </c>
      <c r="AU105" s="17" t="s">
        <v>82</v>
      </c>
    </row>
    <row r="106" spans="2:65" s="13" customFormat="1" ht="11.25">
      <c r="B106" s="155"/>
      <c r="D106" s="149" t="s">
        <v>203</v>
      </c>
      <c r="E106" s="156" t="s">
        <v>19</v>
      </c>
      <c r="F106" s="157" t="s">
        <v>6089</v>
      </c>
      <c r="H106" s="158">
        <v>3.6</v>
      </c>
      <c r="I106" s="159"/>
      <c r="L106" s="155"/>
      <c r="M106" s="160"/>
      <c r="T106" s="161"/>
      <c r="AT106" s="156" t="s">
        <v>203</v>
      </c>
      <c r="AU106" s="156" t="s">
        <v>82</v>
      </c>
      <c r="AV106" s="13" t="s">
        <v>82</v>
      </c>
      <c r="AW106" s="13" t="s">
        <v>33</v>
      </c>
      <c r="AX106" s="13" t="s">
        <v>72</v>
      </c>
      <c r="AY106" s="156" t="s">
        <v>193</v>
      </c>
    </row>
    <row r="107" spans="2:65" s="14" customFormat="1" ht="11.25">
      <c r="B107" s="174"/>
      <c r="D107" s="149" t="s">
        <v>203</v>
      </c>
      <c r="E107" s="175" t="s">
        <v>19</v>
      </c>
      <c r="F107" s="176" t="s">
        <v>3845</v>
      </c>
      <c r="H107" s="177">
        <v>3.6</v>
      </c>
      <c r="I107" s="178"/>
      <c r="L107" s="174"/>
      <c r="M107" s="179"/>
      <c r="T107" s="180"/>
      <c r="AT107" s="175" t="s">
        <v>203</v>
      </c>
      <c r="AU107" s="175" t="s">
        <v>82</v>
      </c>
      <c r="AV107" s="14" t="s">
        <v>106</v>
      </c>
      <c r="AW107" s="14" t="s">
        <v>33</v>
      </c>
      <c r="AX107" s="14" t="s">
        <v>80</v>
      </c>
      <c r="AY107" s="175" t="s">
        <v>193</v>
      </c>
    </row>
    <row r="108" spans="2:65" s="1" customFormat="1" ht="37.9" customHeight="1">
      <c r="B108" s="32"/>
      <c r="C108" s="131" t="s">
        <v>106</v>
      </c>
      <c r="D108" s="131" t="s">
        <v>195</v>
      </c>
      <c r="E108" s="132" t="s">
        <v>3872</v>
      </c>
      <c r="F108" s="133" t="s">
        <v>3873</v>
      </c>
      <c r="G108" s="134" t="s">
        <v>210</v>
      </c>
      <c r="H108" s="135">
        <v>5.04</v>
      </c>
      <c r="I108" s="136"/>
      <c r="J108" s="137">
        <f>ROUND(I108*H108,2)</f>
        <v>0</v>
      </c>
      <c r="K108" s="133" t="s">
        <v>3874</v>
      </c>
      <c r="L108" s="32"/>
      <c r="M108" s="138" t="s">
        <v>19</v>
      </c>
      <c r="N108" s="139" t="s">
        <v>43</v>
      </c>
      <c r="P108" s="140">
        <f>O108*H108</f>
        <v>0</v>
      </c>
      <c r="Q108" s="140">
        <v>0</v>
      </c>
      <c r="R108" s="140">
        <f>Q108*H108</f>
        <v>0</v>
      </c>
      <c r="S108" s="140">
        <v>0</v>
      </c>
      <c r="T108" s="141">
        <f>S108*H108</f>
        <v>0</v>
      </c>
      <c r="AR108" s="142" t="s">
        <v>106</v>
      </c>
      <c r="AT108" s="142" t="s">
        <v>195</v>
      </c>
      <c r="AU108" s="142" t="s">
        <v>82</v>
      </c>
      <c r="AY108" s="17" t="s">
        <v>193</v>
      </c>
      <c r="BE108" s="143">
        <f>IF(N108="základní",J108,0)</f>
        <v>0</v>
      </c>
      <c r="BF108" s="143">
        <f>IF(N108="snížená",J108,0)</f>
        <v>0</v>
      </c>
      <c r="BG108" s="143">
        <f>IF(N108="zákl. přenesená",J108,0)</f>
        <v>0</v>
      </c>
      <c r="BH108" s="143">
        <f>IF(N108="sníž. přenesená",J108,0)</f>
        <v>0</v>
      </c>
      <c r="BI108" s="143">
        <f>IF(N108="nulová",J108,0)</f>
        <v>0</v>
      </c>
      <c r="BJ108" s="17" t="s">
        <v>80</v>
      </c>
      <c r="BK108" s="143">
        <f>ROUND(I108*H108,2)</f>
        <v>0</v>
      </c>
      <c r="BL108" s="17" t="s">
        <v>106</v>
      </c>
      <c r="BM108" s="142" t="s">
        <v>254</v>
      </c>
    </row>
    <row r="109" spans="2:65" s="1" customFormat="1" ht="11.25">
      <c r="B109" s="32"/>
      <c r="D109" s="144" t="s">
        <v>201</v>
      </c>
      <c r="F109" s="145" t="s">
        <v>3875</v>
      </c>
      <c r="I109" s="146"/>
      <c r="L109" s="32"/>
      <c r="M109" s="147"/>
      <c r="T109" s="53"/>
      <c r="AT109" s="17" t="s">
        <v>201</v>
      </c>
      <c r="AU109" s="17" t="s">
        <v>82</v>
      </c>
    </row>
    <row r="110" spans="2:65" s="1" customFormat="1" ht="37.9" customHeight="1">
      <c r="B110" s="32"/>
      <c r="C110" s="131" t="s">
        <v>231</v>
      </c>
      <c r="D110" s="131" t="s">
        <v>195</v>
      </c>
      <c r="E110" s="132" t="s">
        <v>323</v>
      </c>
      <c r="F110" s="133" t="s">
        <v>324</v>
      </c>
      <c r="G110" s="134" t="s">
        <v>210</v>
      </c>
      <c r="H110" s="135">
        <v>1.08</v>
      </c>
      <c r="I110" s="136"/>
      <c r="J110" s="137">
        <f>ROUND(I110*H110,2)</f>
        <v>0</v>
      </c>
      <c r="K110" s="133" t="s">
        <v>3874</v>
      </c>
      <c r="L110" s="32"/>
      <c r="M110" s="138" t="s">
        <v>19</v>
      </c>
      <c r="N110" s="139" t="s">
        <v>43</v>
      </c>
      <c r="P110" s="140">
        <f>O110*H110</f>
        <v>0</v>
      </c>
      <c r="Q110" s="140">
        <v>0</v>
      </c>
      <c r="R110" s="140">
        <f>Q110*H110</f>
        <v>0</v>
      </c>
      <c r="S110" s="140">
        <v>0</v>
      </c>
      <c r="T110" s="141">
        <f>S110*H110</f>
        <v>0</v>
      </c>
      <c r="AR110" s="142" t="s">
        <v>106</v>
      </c>
      <c r="AT110" s="142" t="s">
        <v>195</v>
      </c>
      <c r="AU110" s="142" t="s">
        <v>82</v>
      </c>
      <c r="AY110" s="17" t="s">
        <v>193</v>
      </c>
      <c r="BE110" s="143">
        <f>IF(N110="základní",J110,0)</f>
        <v>0</v>
      </c>
      <c r="BF110" s="143">
        <f>IF(N110="snížená",J110,0)</f>
        <v>0</v>
      </c>
      <c r="BG110" s="143">
        <f>IF(N110="zákl. přenesená",J110,0)</f>
        <v>0</v>
      </c>
      <c r="BH110" s="143">
        <f>IF(N110="sníž. přenesená",J110,0)</f>
        <v>0</v>
      </c>
      <c r="BI110" s="143">
        <f>IF(N110="nulová",J110,0)</f>
        <v>0</v>
      </c>
      <c r="BJ110" s="17" t="s">
        <v>80</v>
      </c>
      <c r="BK110" s="143">
        <f>ROUND(I110*H110,2)</f>
        <v>0</v>
      </c>
      <c r="BL110" s="17" t="s">
        <v>106</v>
      </c>
      <c r="BM110" s="142" t="s">
        <v>267</v>
      </c>
    </row>
    <row r="111" spans="2:65" s="1" customFormat="1" ht="11.25">
      <c r="B111" s="32"/>
      <c r="D111" s="144" t="s">
        <v>201</v>
      </c>
      <c r="F111" s="145" t="s">
        <v>3876</v>
      </c>
      <c r="I111" s="146"/>
      <c r="L111" s="32"/>
      <c r="M111" s="147"/>
      <c r="T111" s="53"/>
      <c r="AT111" s="17" t="s">
        <v>201</v>
      </c>
      <c r="AU111" s="17" t="s">
        <v>82</v>
      </c>
    </row>
    <row r="112" spans="2:65" s="1" customFormat="1" ht="24.2" customHeight="1">
      <c r="B112" s="32"/>
      <c r="C112" s="131" t="s">
        <v>240</v>
      </c>
      <c r="D112" s="131" t="s">
        <v>195</v>
      </c>
      <c r="E112" s="132" t="s">
        <v>6090</v>
      </c>
      <c r="F112" s="133" t="s">
        <v>6091</v>
      </c>
      <c r="G112" s="134" t="s">
        <v>210</v>
      </c>
      <c r="H112" s="135">
        <v>3.6</v>
      </c>
      <c r="I112" s="136"/>
      <c r="J112" s="137">
        <f>ROUND(I112*H112,2)</f>
        <v>0</v>
      </c>
      <c r="K112" s="133" t="s">
        <v>3874</v>
      </c>
      <c r="L112" s="32"/>
      <c r="M112" s="138" t="s">
        <v>19</v>
      </c>
      <c r="N112" s="139" t="s">
        <v>43</v>
      </c>
      <c r="P112" s="140">
        <f>O112*H112</f>
        <v>0</v>
      </c>
      <c r="Q112" s="140">
        <v>0</v>
      </c>
      <c r="R112" s="140">
        <f>Q112*H112</f>
        <v>0</v>
      </c>
      <c r="S112" s="140">
        <v>0</v>
      </c>
      <c r="T112" s="141">
        <f>S112*H112</f>
        <v>0</v>
      </c>
      <c r="AR112" s="142" t="s">
        <v>106</v>
      </c>
      <c r="AT112" s="142" t="s">
        <v>195</v>
      </c>
      <c r="AU112" s="142" t="s">
        <v>82</v>
      </c>
      <c r="AY112" s="17" t="s">
        <v>193</v>
      </c>
      <c r="BE112" s="143">
        <f>IF(N112="základní",J112,0)</f>
        <v>0</v>
      </c>
      <c r="BF112" s="143">
        <f>IF(N112="snížená",J112,0)</f>
        <v>0</v>
      </c>
      <c r="BG112" s="143">
        <f>IF(N112="zákl. přenesená",J112,0)</f>
        <v>0</v>
      </c>
      <c r="BH112" s="143">
        <f>IF(N112="sníž. přenesená",J112,0)</f>
        <v>0</v>
      </c>
      <c r="BI112" s="143">
        <f>IF(N112="nulová",J112,0)</f>
        <v>0</v>
      </c>
      <c r="BJ112" s="17" t="s">
        <v>80</v>
      </c>
      <c r="BK112" s="143">
        <f>ROUND(I112*H112,2)</f>
        <v>0</v>
      </c>
      <c r="BL112" s="17" t="s">
        <v>106</v>
      </c>
      <c r="BM112" s="142" t="s">
        <v>8</v>
      </c>
    </row>
    <row r="113" spans="2:65" s="1" customFormat="1" ht="11.25">
      <c r="B113" s="32"/>
      <c r="D113" s="144" t="s">
        <v>201</v>
      </c>
      <c r="F113" s="145" t="s">
        <v>6092</v>
      </c>
      <c r="I113" s="146"/>
      <c r="L113" s="32"/>
      <c r="M113" s="147"/>
      <c r="T113" s="53"/>
      <c r="AT113" s="17" t="s">
        <v>201</v>
      </c>
      <c r="AU113" s="17" t="s">
        <v>82</v>
      </c>
    </row>
    <row r="114" spans="2:65" s="1" customFormat="1" ht="24.2" customHeight="1">
      <c r="B114" s="32"/>
      <c r="C114" s="131" t="s">
        <v>247</v>
      </c>
      <c r="D114" s="131" t="s">
        <v>195</v>
      </c>
      <c r="E114" s="132" t="s">
        <v>347</v>
      </c>
      <c r="F114" s="133" t="s">
        <v>348</v>
      </c>
      <c r="G114" s="134" t="s">
        <v>349</v>
      </c>
      <c r="H114" s="135">
        <v>2.16</v>
      </c>
      <c r="I114" s="136"/>
      <c r="J114" s="137">
        <f>ROUND(I114*H114,2)</f>
        <v>0</v>
      </c>
      <c r="K114" s="133" t="s">
        <v>3874</v>
      </c>
      <c r="L114" s="32"/>
      <c r="M114" s="138" t="s">
        <v>19</v>
      </c>
      <c r="N114" s="139" t="s">
        <v>43</v>
      </c>
      <c r="P114" s="140">
        <f>O114*H114</f>
        <v>0</v>
      </c>
      <c r="Q114" s="140">
        <v>0</v>
      </c>
      <c r="R114" s="140">
        <f>Q114*H114</f>
        <v>0</v>
      </c>
      <c r="S114" s="140">
        <v>0</v>
      </c>
      <c r="T114" s="141">
        <f>S114*H114</f>
        <v>0</v>
      </c>
      <c r="AR114" s="142" t="s">
        <v>106</v>
      </c>
      <c r="AT114" s="142" t="s">
        <v>195</v>
      </c>
      <c r="AU114" s="142" t="s">
        <v>82</v>
      </c>
      <c r="AY114" s="17" t="s">
        <v>193</v>
      </c>
      <c r="BE114" s="143">
        <f>IF(N114="základní",J114,0)</f>
        <v>0</v>
      </c>
      <c r="BF114" s="143">
        <f>IF(N114="snížená",J114,0)</f>
        <v>0</v>
      </c>
      <c r="BG114" s="143">
        <f>IF(N114="zákl. přenesená",J114,0)</f>
        <v>0</v>
      </c>
      <c r="BH114" s="143">
        <f>IF(N114="sníž. přenesená",J114,0)</f>
        <v>0</v>
      </c>
      <c r="BI114" s="143">
        <f>IF(N114="nulová",J114,0)</f>
        <v>0</v>
      </c>
      <c r="BJ114" s="17" t="s">
        <v>80</v>
      </c>
      <c r="BK114" s="143">
        <f>ROUND(I114*H114,2)</f>
        <v>0</v>
      </c>
      <c r="BL114" s="17" t="s">
        <v>106</v>
      </c>
      <c r="BM114" s="142" t="s">
        <v>310</v>
      </c>
    </row>
    <row r="115" spans="2:65" s="1" customFormat="1" ht="11.25">
      <c r="B115" s="32"/>
      <c r="D115" s="144" t="s">
        <v>201</v>
      </c>
      <c r="F115" s="145" t="s">
        <v>3880</v>
      </c>
      <c r="I115" s="146"/>
      <c r="L115" s="32"/>
      <c r="M115" s="147"/>
      <c r="T115" s="53"/>
      <c r="AT115" s="17" t="s">
        <v>201</v>
      </c>
      <c r="AU115" s="17" t="s">
        <v>82</v>
      </c>
    </row>
    <row r="116" spans="2:65" s="12" customFormat="1" ht="11.25">
      <c r="B116" s="148"/>
      <c r="D116" s="149" t="s">
        <v>203</v>
      </c>
      <c r="E116" s="150" t="s">
        <v>19</v>
      </c>
      <c r="F116" s="151" t="s">
        <v>3881</v>
      </c>
      <c r="H116" s="150" t="s">
        <v>19</v>
      </c>
      <c r="I116" s="152"/>
      <c r="L116" s="148"/>
      <c r="M116" s="153"/>
      <c r="T116" s="154"/>
      <c r="AT116" s="150" t="s">
        <v>203</v>
      </c>
      <c r="AU116" s="150" t="s">
        <v>82</v>
      </c>
      <c r="AV116" s="12" t="s">
        <v>80</v>
      </c>
      <c r="AW116" s="12" t="s">
        <v>33</v>
      </c>
      <c r="AX116" s="12" t="s">
        <v>72</v>
      </c>
      <c r="AY116" s="150" t="s">
        <v>193</v>
      </c>
    </row>
    <row r="117" spans="2:65" s="13" customFormat="1" ht="11.25">
      <c r="B117" s="155"/>
      <c r="D117" s="149" t="s">
        <v>203</v>
      </c>
      <c r="E117" s="156" t="s">
        <v>19</v>
      </c>
      <c r="F117" s="157" t="s">
        <v>6093</v>
      </c>
      <c r="H117" s="158">
        <v>2.16</v>
      </c>
      <c r="I117" s="159"/>
      <c r="L117" s="155"/>
      <c r="M117" s="160"/>
      <c r="T117" s="161"/>
      <c r="AT117" s="156" t="s">
        <v>203</v>
      </c>
      <c r="AU117" s="156" t="s">
        <v>82</v>
      </c>
      <c r="AV117" s="13" t="s">
        <v>82</v>
      </c>
      <c r="AW117" s="13" t="s">
        <v>33</v>
      </c>
      <c r="AX117" s="13" t="s">
        <v>72</v>
      </c>
      <c r="AY117" s="156" t="s">
        <v>193</v>
      </c>
    </row>
    <row r="118" spans="2:65" s="14" customFormat="1" ht="11.25">
      <c r="B118" s="174"/>
      <c r="D118" s="149" t="s">
        <v>203</v>
      </c>
      <c r="E118" s="175" t="s">
        <v>19</v>
      </c>
      <c r="F118" s="176" t="s">
        <v>3845</v>
      </c>
      <c r="H118" s="177">
        <v>2.16</v>
      </c>
      <c r="I118" s="178"/>
      <c r="L118" s="174"/>
      <c r="M118" s="179"/>
      <c r="T118" s="180"/>
      <c r="AT118" s="175" t="s">
        <v>203</v>
      </c>
      <c r="AU118" s="175" t="s">
        <v>82</v>
      </c>
      <c r="AV118" s="14" t="s">
        <v>106</v>
      </c>
      <c r="AW118" s="14" t="s">
        <v>33</v>
      </c>
      <c r="AX118" s="14" t="s">
        <v>80</v>
      </c>
      <c r="AY118" s="175" t="s">
        <v>193</v>
      </c>
    </row>
    <row r="119" spans="2:65" s="1" customFormat="1" ht="24.2" customHeight="1">
      <c r="B119" s="32"/>
      <c r="C119" s="131" t="s">
        <v>254</v>
      </c>
      <c r="D119" s="131" t="s">
        <v>195</v>
      </c>
      <c r="E119" s="132" t="s">
        <v>355</v>
      </c>
      <c r="F119" s="133" t="s">
        <v>356</v>
      </c>
      <c r="G119" s="134" t="s">
        <v>210</v>
      </c>
      <c r="H119" s="135">
        <v>1.08</v>
      </c>
      <c r="I119" s="136"/>
      <c r="J119" s="137">
        <f>ROUND(I119*H119,2)</f>
        <v>0</v>
      </c>
      <c r="K119" s="133" t="s">
        <v>3874</v>
      </c>
      <c r="L119" s="32"/>
      <c r="M119" s="138" t="s">
        <v>19</v>
      </c>
      <c r="N119" s="139" t="s">
        <v>43</v>
      </c>
      <c r="P119" s="140">
        <f>O119*H119</f>
        <v>0</v>
      </c>
      <c r="Q119" s="140">
        <v>0</v>
      </c>
      <c r="R119" s="140">
        <f>Q119*H119</f>
        <v>0</v>
      </c>
      <c r="S119" s="140">
        <v>0</v>
      </c>
      <c r="T119" s="141">
        <f>S119*H119</f>
        <v>0</v>
      </c>
      <c r="AR119" s="142" t="s">
        <v>106</v>
      </c>
      <c r="AT119" s="142" t="s">
        <v>195</v>
      </c>
      <c r="AU119" s="142" t="s">
        <v>82</v>
      </c>
      <c r="AY119" s="17" t="s">
        <v>193</v>
      </c>
      <c r="BE119" s="143">
        <f>IF(N119="základní",J119,0)</f>
        <v>0</v>
      </c>
      <c r="BF119" s="143">
        <f>IF(N119="snížená",J119,0)</f>
        <v>0</v>
      </c>
      <c r="BG119" s="143">
        <f>IF(N119="zákl. přenesená",J119,0)</f>
        <v>0</v>
      </c>
      <c r="BH119" s="143">
        <f>IF(N119="sníž. přenesená",J119,0)</f>
        <v>0</v>
      </c>
      <c r="BI119" s="143">
        <f>IF(N119="nulová",J119,0)</f>
        <v>0</v>
      </c>
      <c r="BJ119" s="17" t="s">
        <v>80</v>
      </c>
      <c r="BK119" s="143">
        <f>ROUND(I119*H119,2)</f>
        <v>0</v>
      </c>
      <c r="BL119" s="17" t="s">
        <v>106</v>
      </c>
      <c r="BM119" s="142" t="s">
        <v>328</v>
      </c>
    </row>
    <row r="120" spans="2:65" s="1" customFormat="1" ht="11.25">
      <c r="B120" s="32"/>
      <c r="D120" s="144" t="s">
        <v>201</v>
      </c>
      <c r="F120" s="145" t="s">
        <v>3883</v>
      </c>
      <c r="I120" s="146"/>
      <c r="L120" s="32"/>
      <c r="M120" s="147"/>
      <c r="T120" s="53"/>
      <c r="AT120" s="17" t="s">
        <v>201</v>
      </c>
      <c r="AU120" s="17" t="s">
        <v>82</v>
      </c>
    </row>
    <row r="121" spans="2:65" s="1" customFormat="1" ht="24.2" customHeight="1">
      <c r="B121" s="32"/>
      <c r="C121" s="131" t="s">
        <v>261</v>
      </c>
      <c r="D121" s="131" t="s">
        <v>195</v>
      </c>
      <c r="E121" s="132" t="s">
        <v>367</v>
      </c>
      <c r="F121" s="133" t="s">
        <v>368</v>
      </c>
      <c r="G121" s="134" t="s">
        <v>210</v>
      </c>
      <c r="H121" s="135">
        <v>2.52</v>
      </c>
      <c r="I121" s="136"/>
      <c r="J121" s="137">
        <f>ROUND(I121*H121,2)</f>
        <v>0</v>
      </c>
      <c r="K121" s="133" t="s">
        <v>3874</v>
      </c>
      <c r="L121" s="32"/>
      <c r="M121" s="138" t="s">
        <v>19</v>
      </c>
      <c r="N121" s="139" t="s">
        <v>43</v>
      </c>
      <c r="P121" s="140">
        <f>O121*H121</f>
        <v>0</v>
      </c>
      <c r="Q121" s="140">
        <v>0</v>
      </c>
      <c r="R121" s="140">
        <f>Q121*H121</f>
        <v>0</v>
      </c>
      <c r="S121" s="140">
        <v>0</v>
      </c>
      <c r="T121" s="141">
        <f>S121*H121</f>
        <v>0</v>
      </c>
      <c r="AR121" s="142" t="s">
        <v>106</v>
      </c>
      <c r="AT121" s="142" t="s">
        <v>195</v>
      </c>
      <c r="AU121" s="142" t="s">
        <v>82</v>
      </c>
      <c r="AY121" s="17" t="s">
        <v>193</v>
      </c>
      <c r="BE121" s="143">
        <f>IF(N121="základní",J121,0)</f>
        <v>0</v>
      </c>
      <c r="BF121" s="143">
        <f>IF(N121="snížená",J121,0)</f>
        <v>0</v>
      </c>
      <c r="BG121" s="143">
        <f>IF(N121="zákl. přenesená",J121,0)</f>
        <v>0</v>
      </c>
      <c r="BH121" s="143">
        <f>IF(N121="sníž. přenesená",J121,0)</f>
        <v>0</v>
      </c>
      <c r="BI121" s="143">
        <f>IF(N121="nulová",J121,0)</f>
        <v>0</v>
      </c>
      <c r="BJ121" s="17" t="s">
        <v>80</v>
      </c>
      <c r="BK121" s="143">
        <f>ROUND(I121*H121,2)</f>
        <v>0</v>
      </c>
      <c r="BL121" s="17" t="s">
        <v>106</v>
      </c>
      <c r="BM121" s="142" t="s">
        <v>340</v>
      </c>
    </row>
    <row r="122" spans="2:65" s="1" customFormat="1" ht="11.25">
      <c r="B122" s="32"/>
      <c r="D122" s="144" t="s">
        <v>201</v>
      </c>
      <c r="F122" s="145" t="s">
        <v>3884</v>
      </c>
      <c r="I122" s="146"/>
      <c r="L122" s="32"/>
      <c r="M122" s="147"/>
      <c r="T122" s="53"/>
      <c r="AT122" s="17" t="s">
        <v>201</v>
      </c>
      <c r="AU122" s="17" t="s">
        <v>82</v>
      </c>
    </row>
    <row r="123" spans="2:65" s="1" customFormat="1" ht="37.9" customHeight="1">
      <c r="B123" s="32"/>
      <c r="C123" s="131" t="s">
        <v>267</v>
      </c>
      <c r="D123" s="131" t="s">
        <v>195</v>
      </c>
      <c r="E123" s="132" t="s">
        <v>3885</v>
      </c>
      <c r="F123" s="133" t="s">
        <v>3886</v>
      </c>
      <c r="G123" s="134" t="s">
        <v>210</v>
      </c>
      <c r="H123" s="135">
        <v>0.84</v>
      </c>
      <c r="I123" s="136"/>
      <c r="J123" s="137">
        <f>ROUND(I123*H123,2)</f>
        <v>0</v>
      </c>
      <c r="K123" s="133" t="s">
        <v>3874</v>
      </c>
      <c r="L123" s="32"/>
      <c r="M123" s="138" t="s">
        <v>19</v>
      </c>
      <c r="N123" s="139" t="s">
        <v>43</v>
      </c>
      <c r="P123" s="140">
        <f>O123*H123</f>
        <v>0</v>
      </c>
      <c r="Q123" s="140">
        <v>0</v>
      </c>
      <c r="R123" s="140">
        <f>Q123*H123</f>
        <v>0</v>
      </c>
      <c r="S123" s="140">
        <v>0</v>
      </c>
      <c r="T123" s="141">
        <f>S123*H123</f>
        <v>0</v>
      </c>
      <c r="AR123" s="142" t="s">
        <v>106</v>
      </c>
      <c r="AT123" s="142" t="s">
        <v>195</v>
      </c>
      <c r="AU123" s="142" t="s">
        <v>82</v>
      </c>
      <c r="AY123" s="17" t="s">
        <v>193</v>
      </c>
      <c r="BE123" s="143">
        <f>IF(N123="základní",J123,0)</f>
        <v>0</v>
      </c>
      <c r="BF123" s="143">
        <f>IF(N123="snížená",J123,0)</f>
        <v>0</v>
      </c>
      <c r="BG123" s="143">
        <f>IF(N123="zákl. přenesená",J123,0)</f>
        <v>0</v>
      </c>
      <c r="BH123" s="143">
        <f>IF(N123="sníž. přenesená",J123,0)</f>
        <v>0</v>
      </c>
      <c r="BI123" s="143">
        <f>IF(N123="nulová",J123,0)</f>
        <v>0</v>
      </c>
      <c r="BJ123" s="17" t="s">
        <v>80</v>
      </c>
      <c r="BK123" s="143">
        <f>ROUND(I123*H123,2)</f>
        <v>0</v>
      </c>
      <c r="BL123" s="17" t="s">
        <v>106</v>
      </c>
      <c r="BM123" s="142" t="s">
        <v>354</v>
      </c>
    </row>
    <row r="124" spans="2:65" s="1" customFormat="1" ht="11.25">
      <c r="B124" s="32"/>
      <c r="D124" s="144" t="s">
        <v>201</v>
      </c>
      <c r="F124" s="145" t="s">
        <v>3887</v>
      </c>
      <c r="I124" s="146"/>
      <c r="L124" s="32"/>
      <c r="M124" s="147"/>
      <c r="T124" s="53"/>
      <c r="AT124" s="17" t="s">
        <v>201</v>
      </c>
      <c r="AU124" s="17" t="s">
        <v>82</v>
      </c>
    </row>
    <row r="125" spans="2:65" s="13" customFormat="1" ht="11.25">
      <c r="B125" s="155"/>
      <c r="D125" s="149" t="s">
        <v>203</v>
      </c>
      <c r="E125" s="156" t="s">
        <v>19</v>
      </c>
      <c r="F125" s="157" t="s">
        <v>6094</v>
      </c>
      <c r="H125" s="158">
        <v>0.84</v>
      </c>
      <c r="I125" s="159"/>
      <c r="L125" s="155"/>
      <c r="M125" s="160"/>
      <c r="T125" s="161"/>
      <c r="AT125" s="156" t="s">
        <v>203</v>
      </c>
      <c r="AU125" s="156" t="s">
        <v>82</v>
      </c>
      <c r="AV125" s="13" t="s">
        <v>82</v>
      </c>
      <c r="AW125" s="13" t="s">
        <v>33</v>
      </c>
      <c r="AX125" s="13" t="s">
        <v>72</v>
      </c>
      <c r="AY125" s="156" t="s">
        <v>193</v>
      </c>
    </row>
    <row r="126" spans="2:65" s="14" customFormat="1" ht="11.25">
      <c r="B126" s="174"/>
      <c r="D126" s="149" t="s">
        <v>203</v>
      </c>
      <c r="E126" s="175" t="s">
        <v>19</v>
      </c>
      <c r="F126" s="176" t="s">
        <v>3845</v>
      </c>
      <c r="H126" s="177">
        <v>0.84</v>
      </c>
      <c r="I126" s="178"/>
      <c r="L126" s="174"/>
      <c r="M126" s="179"/>
      <c r="T126" s="180"/>
      <c r="AT126" s="175" t="s">
        <v>203</v>
      </c>
      <c r="AU126" s="175" t="s">
        <v>82</v>
      </c>
      <c r="AV126" s="14" t="s">
        <v>106</v>
      </c>
      <c r="AW126" s="14" t="s">
        <v>33</v>
      </c>
      <c r="AX126" s="14" t="s">
        <v>80</v>
      </c>
      <c r="AY126" s="175" t="s">
        <v>193</v>
      </c>
    </row>
    <row r="127" spans="2:65" s="1" customFormat="1" ht="16.5" customHeight="1">
      <c r="B127" s="32"/>
      <c r="C127" s="162" t="s">
        <v>273</v>
      </c>
      <c r="D127" s="162" t="s">
        <v>380</v>
      </c>
      <c r="E127" s="163" t="s">
        <v>3889</v>
      </c>
      <c r="F127" s="164" t="s">
        <v>3890</v>
      </c>
      <c r="G127" s="165" t="s">
        <v>349</v>
      </c>
      <c r="H127" s="166">
        <v>1.68</v>
      </c>
      <c r="I127" s="167"/>
      <c r="J127" s="168">
        <f>ROUND(I127*H127,2)</f>
        <v>0</v>
      </c>
      <c r="K127" s="164" t="s">
        <v>3874</v>
      </c>
      <c r="L127" s="169"/>
      <c r="M127" s="170" t="s">
        <v>19</v>
      </c>
      <c r="N127" s="171" t="s">
        <v>43</v>
      </c>
      <c r="P127" s="140">
        <f>O127*H127</f>
        <v>0</v>
      </c>
      <c r="Q127" s="140">
        <v>0</v>
      </c>
      <c r="R127" s="140">
        <f>Q127*H127</f>
        <v>0</v>
      </c>
      <c r="S127" s="140">
        <v>0</v>
      </c>
      <c r="T127" s="141">
        <f>S127*H127</f>
        <v>0</v>
      </c>
      <c r="AR127" s="142" t="s">
        <v>254</v>
      </c>
      <c r="AT127" s="142" t="s">
        <v>380</v>
      </c>
      <c r="AU127" s="142" t="s">
        <v>82</v>
      </c>
      <c r="AY127" s="17" t="s">
        <v>193</v>
      </c>
      <c r="BE127" s="143">
        <f>IF(N127="základní",J127,0)</f>
        <v>0</v>
      </c>
      <c r="BF127" s="143">
        <f>IF(N127="snížená",J127,0)</f>
        <v>0</v>
      </c>
      <c r="BG127" s="143">
        <f>IF(N127="zákl. přenesená",J127,0)</f>
        <v>0</v>
      </c>
      <c r="BH127" s="143">
        <f>IF(N127="sníž. přenesená",J127,0)</f>
        <v>0</v>
      </c>
      <c r="BI127" s="143">
        <f>IF(N127="nulová",J127,0)</f>
        <v>0</v>
      </c>
      <c r="BJ127" s="17" t="s">
        <v>80</v>
      </c>
      <c r="BK127" s="143">
        <f>ROUND(I127*H127,2)</f>
        <v>0</v>
      </c>
      <c r="BL127" s="17" t="s">
        <v>106</v>
      </c>
      <c r="BM127" s="142" t="s">
        <v>366</v>
      </c>
    </row>
    <row r="128" spans="2:65" s="12" customFormat="1" ht="11.25">
      <c r="B128" s="148"/>
      <c r="D128" s="149" t="s">
        <v>203</v>
      </c>
      <c r="E128" s="150" t="s">
        <v>19</v>
      </c>
      <c r="F128" s="151" t="s">
        <v>3891</v>
      </c>
      <c r="H128" s="150" t="s">
        <v>19</v>
      </c>
      <c r="I128" s="152"/>
      <c r="L128" s="148"/>
      <c r="M128" s="153"/>
      <c r="T128" s="154"/>
      <c r="AT128" s="150" t="s">
        <v>203</v>
      </c>
      <c r="AU128" s="150" t="s">
        <v>82</v>
      </c>
      <c r="AV128" s="12" t="s">
        <v>80</v>
      </c>
      <c r="AW128" s="12" t="s">
        <v>33</v>
      </c>
      <c r="AX128" s="12" t="s">
        <v>72</v>
      </c>
      <c r="AY128" s="150" t="s">
        <v>193</v>
      </c>
    </row>
    <row r="129" spans="2:65" s="13" customFormat="1" ht="11.25">
      <c r="B129" s="155"/>
      <c r="D129" s="149" t="s">
        <v>203</v>
      </c>
      <c r="E129" s="156" t="s">
        <v>19</v>
      </c>
      <c r="F129" s="157" t="s">
        <v>6095</v>
      </c>
      <c r="H129" s="158">
        <v>1.68</v>
      </c>
      <c r="I129" s="159"/>
      <c r="L129" s="155"/>
      <c r="M129" s="160"/>
      <c r="T129" s="161"/>
      <c r="AT129" s="156" t="s">
        <v>203</v>
      </c>
      <c r="AU129" s="156" t="s">
        <v>82</v>
      </c>
      <c r="AV129" s="13" t="s">
        <v>82</v>
      </c>
      <c r="AW129" s="13" t="s">
        <v>33</v>
      </c>
      <c r="AX129" s="13" t="s">
        <v>72</v>
      </c>
      <c r="AY129" s="156" t="s">
        <v>193</v>
      </c>
    </row>
    <row r="130" spans="2:65" s="14" customFormat="1" ht="11.25">
      <c r="B130" s="174"/>
      <c r="D130" s="149" t="s">
        <v>203</v>
      </c>
      <c r="E130" s="175" t="s">
        <v>19</v>
      </c>
      <c r="F130" s="176" t="s">
        <v>3845</v>
      </c>
      <c r="H130" s="177">
        <v>1.68</v>
      </c>
      <c r="I130" s="178"/>
      <c r="L130" s="174"/>
      <c r="M130" s="179"/>
      <c r="T130" s="180"/>
      <c r="AT130" s="175" t="s">
        <v>203</v>
      </c>
      <c r="AU130" s="175" t="s">
        <v>82</v>
      </c>
      <c r="AV130" s="14" t="s">
        <v>106</v>
      </c>
      <c r="AW130" s="14" t="s">
        <v>33</v>
      </c>
      <c r="AX130" s="14" t="s">
        <v>80</v>
      </c>
      <c r="AY130" s="175" t="s">
        <v>193</v>
      </c>
    </row>
    <row r="131" spans="2:65" s="11" customFormat="1" ht="22.9" customHeight="1">
      <c r="B131" s="119"/>
      <c r="D131" s="120" t="s">
        <v>71</v>
      </c>
      <c r="E131" s="129" t="s">
        <v>106</v>
      </c>
      <c r="F131" s="129" t="s">
        <v>1179</v>
      </c>
      <c r="I131" s="122"/>
      <c r="J131" s="130">
        <f>BK131</f>
        <v>0</v>
      </c>
      <c r="L131" s="119"/>
      <c r="M131" s="124"/>
      <c r="P131" s="125">
        <f>SUM(P132:P137)</f>
        <v>0</v>
      </c>
      <c r="R131" s="125">
        <f>SUM(R132:R137)</f>
        <v>0</v>
      </c>
      <c r="T131" s="126">
        <f>SUM(T132:T137)</f>
        <v>0</v>
      </c>
      <c r="AR131" s="120" t="s">
        <v>80</v>
      </c>
      <c r="AT131" s="127" t="s">
        <v>71</v>
      </c>
      <c r="AU131" s="127" t="s">
        <v>80</v>
      </c>
      <c r="AY131" s="120" t="s">
        <v>193</v>
      </c>
      <c r="BK131" s="128">
        <f>SUM(BK132:BK137)</f>
        <v>0</v>
      </c>
    </row>
    <row r="132" spans="2:65" s="1" customFormat="1" ht="16.5" customHeight="1">
      <c r="B132" s="32"/>
      <c r="C132" s="131" t="s">
        <v>8</v>
      </c>
      <c r="D132" s="131" t="s">
        <v>195</v>
      </c>
      <c r="E132" s="132" t="s">
        <v>3900</v>
      </c>
      <c r="F132" s="133" t="s">
        <v>3901</v>
      </c>
      <c r="G132" s="134" t="s">
        <v>210</v>
      </c>
      <c r="H132" s="135">
        <v>0.24</v>
      </c>
      <c r="I132" s="136"/>
      <c r="J132" s="137">
        <f>ROUND(I132*H132,2)</f>
        <v>0</v>
      </c>
      <c r="K132" s="133" t="s">
        <v>3874</v>
      </c>
      <c r="L132" s="32"/>
      <c r="M132" s="138" t="s">
        <v>19</v>
      </c>
      <c r="N132" s="139" t="s">
        <v>43</v>
      </c>
      <c r="P132" s="140">
        <f>O132*H132</f>
        <v>0</v>
      </c>
      <c r="Q132" s="140">
        <v>0</v>
      </c>
      <c r="R132" s="140">
        <f>Q132*H132</f>
        <v>0</v>
      </c>
      <c r="S132" s="140">
        <v>0</v>
      </c>
      <c r="T132" s="141">
        <f>S132*H132</f>
        <v>0</v>
      </c>
      <c r="AR132" s="142" t="s">
        <v>106</v>
      </c>
      <c r="AT132" s="142" t="s">
        <v>195</v>
      </c>
      <c r="AU132" s="142" t="s">
        <v>82</v>
      </c>
      <c r="AY132" s="17" t="s">
        <v>193</v>
      </c>
      <c r="BE132" s="143">
        <f>IF(N132="základní",J132,0)</f>
        <v>0</v>
      </c>
      <c r="BF132" s="143">
        <f>IF(N132="snížená",J132,0)</f>
        <v>0</v>
      </c>
      <c r="BG132" s="143">
        <f>IF(N132="zákl. přenesená",J132,0)</f>
        <v>0</v>
      </c>
      <c r="BH132" s="143">
        <f>IF(N132="sníž. přenesená",J132,0)</f>
        <v>0</v>
      </c>
      <c r="BI132" s="143">
        <f>IF(N132="nulová",J132,0)</f>
        <v>0</v>
      </c>
      <c r="BJ132" s="17" t="s">
        <v>80</v>
      </c>
      <c r="BK132" s="143">
        <f>ROUND(I132*H132,2)</f>
        <v>0</v>
      </c>
      <c r="BL132" s="17" t="s">
        <v>106</v>
      </c>
      <c r="BM132" s="142" t="s">
        <v>385</v>
      </c>
    </row>
    <row r="133" spans="2:65" s="1" customFormat="1" ht="11.25">
      <c r="B133" s="32"/>
      <c r="D133" s="144" t="s">
        <v>201</v>
      </c>
      <c r="F133" s="145" t="s">
        <v>3902</v>
      </c>
      <c r="I133" s="146"/>
      <c r="L133" s="32"/>
      <c r="M133" s="147"/>
      <c r="T133" s="53"/>
      <c r="AT133" s="17" t="s">
        <v>201</v>
      </c>
      <c r="AU133" s="17" t="s">
        <v>82</v>
      </c>
    </row>
    <row r="134" spans="2:65" s="13" customFormat="1" ht="11.25">
      <c r="B134" s="155"/>
      <c r="D134" s="149" t="s">
        <v>203</v>
      </c>
      <c r="E134" s="156" t="s">
        <v>19</v>
      </c>
      <c r="F134" s="157" t="s">
        <v>6096</v>
      </c>
      <c r="H134" s="158">
        <v>0.24</v>
      </c>
      <c r="I134" s="159"/>
      <c r="L134" s="155"/>
      <c r="M134" s="160"/>
      <c r="T134" s="161"/>
      <c r="AT134" s="156" t="s">
        <v>203</v>
      </c>
      <c r="AU134" s="156" t="s">
        <v>82</v>
      </c>
      <c r="AV134" s="13" t="s">
        <v>82</v>
      </c>
      <c r="AW134" s="13" t="s">
        <v>33</v>
      </c>
      <c r="AX134" s="13" t="s">
        <v>72</v>
      </c>
      <c r="AY134" s="156" t="s">
        <v>193</v>
      </c>
    </row>
    <row r="135" spans="2:65" s="14" customFormat="1" ht="11.25">
      <c r="B135" s="174"/>
      <c r="D135" s="149" t="s">
        <v>203</v>
      </c>
      <c r="E135" s="175" t="s">
        <v>19</v>
      </c>
      <c r="F135" s="176" t="s">
        <v>3845</v>
      </c>
      <c r="H135" s="177">
        <v>0.24</v>
      </c>
      <c r="I135" s="178"/>
      <c r="L135" s="174"/>
      <c r="M135" s="179"/>
      <c r="T135" s="180"/>
      <c r="AT135" s="175" t="s">
        <v>203</v>
      </c>
      <c r="AU135" s="175" t="s">
        <v>82</v>
      </c>
      <c r="AV135" s="14" t="s">
        <v>106</v>
      </c>
      <c r="AW135" s="14" t="s">
        <v>33</v>
      </c>
      <c r="AX135" s="14" t="s">
        <v>80</v>
      </c>
      <c r="AY135" s="175" t="s">
        <v>193</v>
      </c>
    </row>
    <row r="136" spans="2:65" s="1" customFormat="1" ht="24.2" customHeight="1">
      <c r="B136" s="32"/>
      <c r="C136" s="131" t="s">
        <v>298</v>
      </c>
      <c r="D136" s="131" t="s">
        <v>195</v>
      </c>
      <c r="E136" s="132" t="s">
        <v>6097</v>
      </c>
      <c r="F136" s="133" t="s">
        <v>6098</v>
      </c>
      <c r="G136" s="134" t="s">
        <v>198</v>
      </c>
      <c r="H136" s="135">
        <v>3.6</v>
      </c>
      <c r="I136" s="136"/>
      <c r="J136" s="137">
        <f>ROUND(I136*H136,2)</f>
        <v>0</v>
      </c>
      <c r="K136" s="133" t="s">
        <v>3874</v>
      </c>
      <c r="L136" s="32"/>
      <c r="M136" s="138" t="s">
        <v>19</v>
      </c>
      <c r="N136" s="139" t="s">
        <v>43</v>
      </c>
      <c r="P136" s="140">
        <f>O136*H136</f>
        <v>0</v>
      </c>
      <c r="Q136" s="140">
        <v>0</v>
      </c>
      <c r="R136" s="140">
        <f>Q136*H136</f>
        <v>0</v>
      </c>
      <c r="S136" s="140">
        <v>0</v>
      </c>
      <c r="T136" s="141">
        <f>S136*H136</f>
        <v>0</v>
      </c>
      <c r="AR136" s="142" t="s">
        <v>106</v>
      </c>
      <c r="AT136" s="142" t="s">
        <v>195</v>
      </c>
      <c r="AU136" s="142" t="s">
        <v>82</v>
      </c>
      <c r="AY136" s="17" t="s">
        <v>193</v>
      </c>
      <c r="BE136" s="143">
        <f>IF(N136="základní",J136,0)</f>
        <v>0</v>
      </c>
      <c r="BF136" s="143">
        <f>IF(N136="snížená",J136,0)</f>
        <v>0</v>
      </c>
      <c r="BG136" s="143">
        <f>IF(N136="zákl. přenesená",J136,0)</f>
        <v>0</v>
      </c>
      <c r="BH136" s="143">
        <f>IF(N136="sníž. přenesená",J136,0)</f>
        <v>0</v>
      </c>
      <c r="BI136" s="143">
        <f>IF(N136="nulová",J136,0)</f>
        <v>0</v>
      </c>
      <c r="BJ136" s="17" t="s">
        <v>80</v>
      </c>
      <c r="BK136" s="143">
        <f>ROUND(I136*H136,2)</f>
        <v>0</v>
      </c>
      <c r="BL136" s="17" t="s">
        <v>106</v>
      </c>
      <c r="BM136" s="142" t="s">
        <v>401</v>
      </c>
    </row>
    <row r="137" spans="2:65" s="1" customFormat="1" ht="11.25">
      <c r="B137" s="32"/>
      <c r="D137" s="144" t="s">
        <v>201</v>
      </c>
      <c r="F137" s="145" t="s">
        <v>6099</v>
      </c>
      <c r="I137" s="146"/>
      <c r="L137" s="32"/>
      <c r="M137" s="147"/>
      <c r="T137" s="53"/>
      <c r="AT137" s="17" t="s">
        <v>201</v>
      </c>
      <c r="AU137" s="17" t="s">
        <v>82</v>
      </c>
    </row>
    <row r="138" spans="2:65" s="11" customFormat="1" ht="22.9" customHeight="1">
      <c r="B138" s="119"/>
      <c r="D138" s="120" t="s">
        <v>71</v>
      </c>
      <c r="E138" s="129" t="s">
        <v>231</v>
      </c>
      <c r="F138" s="129" t="s">
        <v>6100</v>
      </c>
      <c r="I138" s="122"/>
      <c r="J138" s="130">
        <f>BK138</f>
        <v>0</v>
      </c>
      <c r="L138" s="119"/>
      <c r="M138" s="124"/>
      <c r="P138" s="125">
        <f>SUM(P139:P140)</f>
        <v>0</v>
      </c>
      <c r="R138" s="125">
        <f>SUM(R139:R140)</f>
        <v>0</v>
      </c>
      <c r="T138" s="126">
        <f>SUM(T139:T140)</f>
        <v>0</v>
      </c>
      <c r="AR138" s="120" t="s">
        <v>80</v>
      </c>
      <c r="AT138" s="127" t="s">
        <v>71</v>
      </c>
      <c r="AU138" s="127" t="s">
        <v>80</v>
      </c>
      <c r="AY138" s="120" t="s">
        <v>193</v>
      </c>
      <c r="BK138" s="128">
        <f>SUM(BK139:BK140)</f>
        <v>0</v>
      </c>
    </row>
    <row r="139" spans="2:65" s="1" customFormat="1" ht="37.9" customHeight="1">
      <c r="B139" s="32"/>
      <c r="C139" s="131" t="s">
        <v>310</v>
      </c>
      <c r="D139" s="131" t="s">
        <v>195</v>
      </c>
      <c r="E139" s="132" t="s">
        <v>6101</v>
      </c>
      <c r="F139" s="133" t="s">
        <v>6102</v>
      </c>
      <c r="G139" s="134" t="s">
        <v>198</v>
      </c>
      <c r="H139" s="135">
        <v>3.6</v>
      </c>
      <c r="I139" s="136"/>
      <c r="J139" s="137">
        <f>ROUND(I139*H139,2)</f>
        <v>0</v>
      </c>
      <c r="K139" s="133" t="s">
        <v>3874</v>
      </c>
      <c r="L139" s="32"/>
      <c r="M139" s="138" t="s">
        <v>19</v>
      </c>
      <c r="N139" s="139" t="s">
        <v>43</v>
      </c>
      <c r="P139" s="140">
        <f>O139*H139</f>
        <v>0</v>
      </c>
      <c r="Q139" s="140">
        <v>0</v>
      </c>
      <c r="R139" s="140">
        <f>Q139*H139</f>
        <v>0</v>
      </c>
      <c r="S139" s="140">
        <v>0</v>
      </c>
      <c r="T139" s="141">
        <f>S139*H139</f>
        <v>0</v>
      </c>
      <c r="AR139" s="142" t="s">
        <v>106</v>
      </c>
      <c r="AT139" s="142" t="s">
        <v>195</v>
      </c>
      <c r="AU139" s="142" t="s">
        <v>82</v>
      </c>
      <c r="AY139" s="17" t="s">
        <v>193</v>
      </c>
      <c r="BE139" s="143">
        <f>IF(N139="základní",J139,0)</f>
        <v>0</v>
      </c>
      <c r="BF139" s="143">
        <f>IF(N139="snížená",J139,0)</f>
        <v>0</v>
      </c>
      <c r="BG139" s="143">
        <f>IF(N139="zákl. přenesená",J139,0)</f>
        <v>0</v>
      </c>
      <c r="BH139" s="143">
        <f>IF(N139="sníž. přenesená",J139,0)</f>
        <v>0</v>
      </c>
      <c r="BI139" s="143">
        <f>IF(N139="nulová",J139,0)</f>
        <v>0</v>
      </c>
      <c r="BJ139" s="17" t="s">
        <v>80</v>
      </c>
      <c r="BK139" s="143">
        <f>ROUND(I139*H139,2)</f>
        <v>0</v>
      </c>
      <c r="BL139" s="17" t="s">
        <v>106</v>
      </c>
      <c r="BM139" s="142" t="s">
        <v>413</v>
      </c>
    </row>
    <row r="140" spans="2:65" s="1" customFormat="1" ht="11.25">
      <c r="B140" s="32"/>
      <c r="D140" s="144" t="s">
        <v>201</v>
      </c>
      <c r="F140" s="145" t="s">
        <v>6103</v>
      </c>
      <c r="I140" s="146"/>
      <c r="L140" s="32"/>
      <c r="M140" s="147"/>
      <c r="T140" s="53"/>
      <c r="AT140" s="17" t="s">
        <v>201</v>
      </c>
      <c r="AU140" s="17" t="s">
        <v>82</v>
      </c>
    </row>
    <row r="141" spans="2:65" s="11" customFormat="1" ht="22.9" customHeight="1">
      <c r="B141" s="119"/>
      <c r="D141" s="120" t="s">
        <v>71</v>
      </c>
      <c r="E141" s="129" t="s">
        <v>254</v>
      </c>
      <c r="F141" s="129" t="s">
        <v>3909</v>
      </c>
      <c r="I141" s="122"/>
      <c r="J141" s="130">
        <f>BK141</f>
        <v>0</v>
      </c>
      <c r="L141" s="119"/>
      <c r="M141" s="124"/>
      <c r="P141" s="125">
        <f>SUM(P142:P169)</f>
        <v>0</v>
      </c>
      <c r="R141" s="125">
        <f>SUM(R142:R169)</f>
        <v>0</v>
      </c>
      <c r="T141" s="126">
        <f>SUM(T142:T169)</f>
        <v>0</v>
      </c>
      <c r="AR141" s="120" t="s">
        <v>80</v>
      </c>
      <c r="AT141" s="127" t="s">
        <v>71</v>
      </c>
      <c r="AU141" s="127" t="s">
        <v>80</v>
      </c>
      <c r="AY141" s="120" t="s">
        <v>193</v>
      </c>
      <c r="BK141" s="128">
        <f>SUM(BK142:BK169)</f>
        <v>0</v>
      </c>
    </row>
    <row r="142" spans="2:65" s="1" customFormat="1" ht="21.75" customHeight="1">
      <c r="B142" s="32"/>
      <c r="C142" s="131" t="s">
        <v>322</v>
      </c>
      <c r="D142" s="131" t="s">
        <v>195</v>
      </c>
      <c r="E142" s="132" t="s">
        <v>6104</v>
      </c>
      <c r="F142" s="133" t="s">
        <v>6105</v>
      </c>
      <c r="G142" s="134" t="s">
        <v>465</v>
      </c>
      <c r="H142" s="135">
        <v>1</v>
      </c>
      <c r="I142" s="136"/>
      <c r="J142" s="137">
        <f>ROUND(I142*H142,2)</f>
        <v>0</v>
      </c>
      <c r="K142" s="133" t="s">
        <v>3874</v>
      </c>
      <c r="L142" s="32"/>
      <c r="M142" s="138" t="s">
        <v>19</v>
      </c>
      <c r="N142" s="139" t="s">
        <v>43</v>
      </c>
      <c r="P142" s="140">
        <f>O142*H142</f>
        <v>0</v>
      </c>
      <c r="Q142" s="140">
        <v>0</v>
      </c>
      <c r="R142" s="140">
        <f>Q142*H142</f>
        <v>0</v>
      </c>
      <c r="S142" s="140">
        <v>0</v>
      </c>
      <c r="T142" s="141">
        <f>S142*H142</f>
        <v>0</v>
      </c>
      <c r="AR142" s="142" t="s">
        <v>106</v>
      </c>
      <c r="AT142" s="142" t="s">
        <v>195</v>
      </c>
      <c r="AU142" s="142" t="s">
        <v>82</v>
      </c>
      <c r="AY142" s="17" t="s">
        <v>193</v>
      </c>
      <c r="BE142" s="143">
        <f>IF(N142="základní",J142,0)</f>
        <v>0</v>
      </c>
      <c r="BF142" s="143">
        <f>IF(N142="snížená",J142,0)</f>
        <v>0</v>
      </c>
      <c r="BG142" s="143">
        <f>IF(N142="zákl. přenesená",J142,0)</f>
        <v>0</v>
      </c>
      <c r="BH142" s="143">
        <f>IF(N142="sníž. přenesená",J142,0)</f>
        <v>0</v>
      </c>
      <c r="BI142" s="143">
        <f>IF(N142="nulová",J142,0)</f>
        <v>0</v>
      </c>
      <c r="BJ142" s="17" t="s">
        <v>80</v>
      </c>
      <c r="BK142" s="143">
        <f>ROUND(I142*H142,2)</f>
        <v>0</v>
      </c>
      <c r="BL142" s="17" t="s">
        <v>106</v>
      </c>
      <c r="BM142" s="142" t="s">
        <v>424</v>
      </c>
    </row>
    <row r="143" spans="2:65" s="1" customFormat="1" ht="11.25">
      <c r="B143" s="32"/>
      <c r="D143" s="144" t="s">
        <v>201</v>
      </c>
      <c r="F143" s="145" t="s">
        <v>6106</v>
      </c>
      <c r="I143" s="146"/>
      <c r="L143" s="32"/>
      <c r="M143" s="147"/>
      <c r="T143" s="53"/>
      <c r="AT143" s="17" t="s">
        <v>201</v>
      </c>
      <c r="AU143" s="17" t="s">
        <v>82</v>
      </c>
    </row>
    <row r="144" spans="2:65" s="1" customFormat="1" ht="24.2" customHeight="1">
      <c r="B144" s="32"/>
      <c r="C144" s="131" t="s">
        <v>328</v>
      </c>
      <c r="D144" s="131" t="s">
        <v>195</v>
      </c>
      <c r="E144" s="132" t="s">
        <v>6107</v>
      </c>
      <c r="F144" s="133" t="s">
        <v>6108</v>
      </c>
      <c r="G144" s="134" t="s">
        <v>465</v>
      </c>
      <c r="H144" s="135">
        <v>1</v>
      </c>
      <c r="I144" s="136"/>
      <c r="J144" s="137">
        <f>ROUND(I144*H144,2)</f>
        <v>0</v>
      </c>
      <c r="K144" s="133" t="s">
        <v>3874</v>
      </c>
      <c r="L144" s="32"/>
      <c r="M144" s="138" t="s">
        <v>19</v>
      </c>
      <c r="N144" s="139" t="s">
        <v>43</v>
      </c>
      <c r="P144" s="140">
        <f>O144*H144</f>
        <v>0</v>
      </c>
      <c r="Q144" s="140">
        <v>0</v>
      </c>
      <c r="R144" s="140">
        <f>Q144*H144</f>
        <v>0</v>
      </c>
      <c r="S144" s="140">
        <v>0</v>
      </c>
      <c r="T144" s="141">
        <f>S144*H144</f>
        <v>0</v>
      </c>
      <c r="AR144" s="142" t="s">
        <v>106</v>
      </c>
      <c r="AT144" s="142" t="s">
        <v>195</v>
      </c>
      <c r="AU144" s="142" t="s">
        <v>82</v>
      </c>
      <c r="AY144" s="17" t="s">
        <v>193</v>
      </c>
      <c r="BE144" s="143">
        <f>IF(N144="základní",J144,0)</f>
        <v>0</v>
      </c>
      <c r="BF144" s="143">
        <f>IF(N144="snížená",J144,0)</f>
        <v>0</v>
      </c>
      <c r="BG144" s="143">
        <f>IF(N144="zákl. přenesená",J144,0)</f>
        <v>0</v>
      </c>
      <c r="BH144" s="143">
        <f>IF(N144="sníž. přenesená",J144,0)</f>
        <v>0</v>
      </c>
      <c r="BI144" s="143">
        <f>IF(N144="nulová",J144,0)</f>
        <v>0</v>
      </c>
      <c r="BJ144" s="17" t="s">
        <v>80</v>
      </c>
      <c r="BK144" s="143">
        <f>ROUND(I144*H144,2)</f>
        <v>0</v>
      </c>
      <c r="BL144" s="17" t="s">
        <v>106</v>
      </c>
      <c r="BM144" s="142" t="s">
        <v>436</v>
      </c>
    </row>
    <row r="145" spans="2:65" s="1" customFormat="1" ht="11.25">
      <c r="B145" s="32"/>
      <c r="D145" s="144" t="s">
        <v>201</v>
      </c>
      <c r="F145" s="145" t="s">
        <v>6109</v>
      </c>
      <c r="I145" s="146"/>
      <c r="L145" s="32"/>
      <c r="M145" s="147"/>
      <c r="T145" s="53"/>
      <c r="AT145" s="17" t="s">
        <v>201</v>
      </c>
      <c r="AU145" s="17" t="s">
        <v>82</v>
      </c>
    </row>
    <row r="146" spans="2:65" s="1" customFormat="1" ht="16.5" customHeight="1">
      <c r="B146" s="32"/>
      <c r="C146" s="162" t="s">
        <v>334</v>
      </c>
      <c r="D146" s="162" t="s">
        <v>380</v>
      </c>
      <c r="E146" s="163" t="s">
        <v>6110</v>
      </c>
      <c r="F146" s="164" t="s">
        <v>6111</v>
      </c>
      <c r="G146" s="165" t="s">
        <v>465</v>
      </c>
      <c r="H146" s="166">
        <v>1</v>
      </c>
      <c r="I146" s="167"/>
      <c r="J146" s="168">
        <f>ROUND(I146*H146,2)</f>
        <v>0</v>
      </c>
      <c r="K146" s="164" t="s">
        <v>3874</v>
      </c>
      <c r="L146" s="169"/>
      <c r="M146" s="170" t="s">
        <v>19</v>
      </c>
      <c r="N146" s="171" t="s">
        <v>43</v>
      </c>
      <c r="P146" s="140">
        <f>O146*H146</f>
        <v>0</v>
      </c>
      <c r="Q146" s="140">
        <v>0</v>
      </c>
      <c r="R146" s="140">
        <f>Q146*H146</f>
        <v>0</v>
      </c>
      <c r="S146" s="140">
        <v>0</v>
      </c>
      <c r="T146" s="141">
        <f>S146*H146</f>
        <v>0</v>
      </c>
      <c r="AR146" s="142" t="s">
        <v>254</v>
      </c>
      <c r="AT146" s="142" t="s">
        <v>380</v>
      </c>
      <c r="AU146" s="142" t="s">
        <v>82</v>
      </c>
      <c r="AY146" s="17" t="s">
        <v>193</v>
      </c>
      <c r="BE146" s="143">
        <f>IF(N146="základní",J146,0)</f>
        <v>0</v>
      </c>
      <c r="BF146" s="143">
        <f>IF(N146="snížená",J146,0)</f>
        <v>0</v>
      </c>
      <c r="BG146" s="143">
        <f>IF(N146="zákl. přenesená",J146,0)</f>
        <v>0</v>
      </c>
      <c r="BH146" s="143">
        <f>IF(N146="sníž. přenesená",J146,0)</f>
        <v>0</v>
      </c>
      <c r="BI146" s="143">
        <f>IF(N146="nulová",J146,0)</f>
        <v>0</v>
      </c>
      <c r="BJ146" s="17" t="s">
        <v>80</v>
      </c>
      <c r="BK146" s="143">
        <f>ROUND(I146*H146,2)</f>
        <v>0</v>
      </c>
      <c r="BL146" s="17" t="s">
        <v>106</v>
      </c>
      <c r="BM146" s="142" t="s">
        <v>450</v>
      </c>
    </row>
    <row r="147" spans="2:65" s="1" customFormat="1" ht="24.2" customHeight="1">
      <c r="B147" s="32"/>
      <c r="C147" s="131" t="s">
        <v>340</v>
      </c>
      <c r="D147" s="131" t="s">
        <v>195</v>
      </c>
      <c r="E147" s="132" t="s">
        <v>6112</v>
      </c>
      <c r="F147" s="133" t="s">
        <v>6113</v>
      </c>
      <c r="G147" s="134" t="s">
        <v>465</v>
      </c>
      <c r="H147" s="135">
        <v>2</v>
      </c>
      <c r="I147" s="136"/>
      <c r="J147" s="137">
        <f>ROUND(I147*H147,2)</f>
        <v>0</v>
      </c>
      <c r="K147" s="133" t="s">
        <v>3874</v>
      </c>
      <c r="L147" s="32"/>
      <c r="M147" s="138" t="s">
        <v>19</v>
      </c>
      <c r="N147" s="139" t="s">
        <v>43</v>
      </c>
      <c r="P147" s="140">
        <f>O147*H147</f>
        <v>0</v>
      </c>
      <c r="Q147" s="140">
        <v>0</v>
      </c>
      <c r="R147" s="140">
        <f>Q147*H147</f>
        <v>0</v>
      </c>
      <c r="S147" s="140">
        <v>0</v>
      </c>
      <c r="T147" s="141">
        <f>S147*H147</f>
        <v>0</v>
      </c>
      <c r="AR147" s="142" t="s">
        <v>106</v>
      </c>
      <c r="AT147" s="142" t="s">
        <v>195</v>
      </c>
      <c r="AU147" s="142" t="s">
        <v>82</v>
      </c>
      <c r="AY147" s="17" t="s">
        <v>193</v>
      </c>
      <c r="BE147" s="143">
        <f>IF(N147="základní",J147,0)</f>
        <v>0</v>
      </c>
      <c r="BF147" s="143">
        <f>IF(N147="snížená",J147,0)</f>
        <v>0</v>
      </c>
      <c r="BG147" s="143">
        <f>IF(N147="zákl. přenesená",J147,0)</f>
        <v>0</v>
      </c>
      <c r="BH147" s="143">
        <f>IF(N147="sníž. přenesená",J147,0)</f>
        <v>0</v>
      </c>
      <c r="BI147" s="143">
        <f>IF(N147="nulová",J147,0)</f>
        <v>0</v>
      </c>
      <c r="BJ147" s="17" t="s">
        <v>80</v>
      </c>
      <c r="BK147" s="143">
        <f>ROUND(I147*H147,2)</f>
        <v>0</v>
      </c>
      <c r="BL147" s="17" t="s">
        <v>106</v>
      </c>
      <c r="BM147" s="142" t="s">
        <v>462</v>
      </c>
    </row>
    <row r="148" spans="2:65" s="1" customFormat="1" ht="11.25">
      <c r="B148" s="32"/>
      <c r="D148" s="144" t="s">
        <v>201</v>
      </c>
      <c r="F148" s="145" t="s">
        <v>6114</v>
      </c>
      <c r="I148" s="146"/>
      <c r="L148" s="32"/>
      <c r="M148" s="147"/>
      <c r="T148" s="53"/>
      <c r="AT148" s="17" t="s">
        <v>201</v>
      </c>
      <c r="AU148" s="17" t="s">
        <v>82</v>
      </c>
    </row>
    <row r="149" spans="2:65" s="1" customFormat="1" ht="16.5" customHeight="1">
      <c r="B149" s="32"/>
      <c r="C149" s="162" t="s">
        <v>346</v>
      </c>
      <c r="D149" s="162" t="s">
        <v>380</v>
      </c>
      <c r="E149" s="163" t="s">
        <v>6115</v>
      </c>
      <c r="F149" s="164" t="s">
        <v>6116</v>
      </c>
      <c r="G149" s="165" t="s">
        <v>465</v>
      </c>
      <c r="H149" s="166">
        <v>2</v>
      </c>
      <c r="I149" s="167"/>
      <c r="J149" s="168">
        <f>ROUND(I149*H149,2)</f>
        <v>0</v>
      </c>
      <c r="K149" s="164" t="s">
        <v>19</v>
      </c>
      <c r="L149" s="169"/>
      <c r="M149" s="170" t="s">
        <v>19</v>
      </c>
      <c r="N149" s="171" t="s">
        <v>43</v>
      </c>
      <c r="P149" s="140">
        <f>O149*H149</f>
        <v>0</v>
      </c>
      <c r="Q149" s="140">
        <v>0</v>
      </c>
      <c r="R149" s="140">
        <f>Q149*H149</f>
        <v>0</v>
      </c>
      <c r="S149" s="140">
        <v>0</v>
      </c>
      <c r="T149" s="141">
        <f>S149*H149</f>
        <v>0</v>
      </c>
      <c r="AR149" s="142" t="s">
        <v>254</v>
      </c>
      <c r="AT149" s="142" t="s">
        <v>380</v>
      </c>
      <c r="AU149" s="142" t="s">
        <v>82</v>
      </c>
      <c r="AY149" s="17" t="s">
        <v>193</v>
      </c>
      <c r="BE149" s="143">
        <f>IF(N149="základní",J149,0)</f>
        <v>0</v>
      </c>
      <c r="BF149" s="143">
        <f>IF(N149="snížená",J149,0)</f>
        <v>0</v>
      </c>
      <c r="BG149" s="143">
        <f>IF(N149="zákl. přenesená",J149,0)</f>
        <v>0</v>
      </c>
      <c r="BH149" s="143">
        <f>IF(N149="sníž. přenesená",J149,0)</f>
        <v>0</v>
      </c>
      <c r="BI149" s="143">
        <f>IF(N149="nulová",J149,0)</f>
        <v>0</v>
      </c>
      <c r="BJ149" s="17" t="s">
        <v>80</v>
      </c>
      <c r="BK149" s="143">
        <f>ROUND(I149*H149,2)</f>
        <v>0</v>
      </c>
      <c r="BL149" s="17" t="s">
        <v>106</v>
      </c>
      <c r="BM149" s="142" t="s">
        <v>472</v>
      </c>
    </row>
    <row r="150" spans="2:65" s="1" customFormat="1" ht="24.2" customHeight="1">
      <c r="B150" s="32"/>
      <c r="C150" s="131" t="s">
        <v>354</v>
      </c>
      <c r="D150" s="131" t="s">
        <v>195</v>
      </c>
      <c r="E150" s="132" t="s">
        <v>6117</v>
      </c>
      <c r="F150" s="133" t="s">
        <v>6118</v>
      </c>
      <c r="G150" s="134" t="s">
        <v>465</v>
      </c>
      <c r="H150" s="135">
        <v>1</v>
      </c>
      <c r="I150" s="136"/>
      <c r="J150" s="137">
        <f>ROUND(I150*H150,2)</f>
        <v>0</v>
      </c>
      <c r="K150" s="133" t="s">
        <v>3874</v>
      </c>
      <c r="L150" s="32"/>
      <c r="M150" s="138" t="s">
        <v>19</v>
      </c>
      <c r="N150" s="139" t="s">
        <v>43</v>
      </c>
      <c r="P150" s="140">
        <f>O150*H150</f>
        <v>0</v>
      </c>
      <c r="Q150" s="140">
        <v>0</v>
      </c>
      <c r="R150" s="140">
        <f>Q150*H150</f>
        <v>0</v>
      </c>
      <c r="S150" s="140">
        <v>0</v>
      </c>
      <c r="T150" s="141">
        <f>S150*H150</f>
        <v>0</v>
      </c>
      <c r="AR150" s="142" t="s">
        <v>106</v>
      </c>
      <c r="AT150" s="142" t="s">
        <v>195</v>
      </c>
      <c r="AU150" s="142" t="s">
        <v>82</v>
      </c>
      <c r="AY150" s="17" t="s">
        <v>193</v>
      </c>
      <c r="BE150" s="143">
        <f>IF(N150="základní",J150,0)</f>
        <v>0</v>
      </c>
      <c r="BF150" s="143">
        <f>IF(N150="snížená",J150,0)</f>
        <v>0</v>
      </c>
      <c r="BG150" s="143">
        <f>IF(N150="zákl. přenesená",J150,0)</f>
        <v>0</v>
      </c>
      <c r="BH150" s="143">
        <f>IF(N150="sníž. přenesená",J150,0)</f>
        <v>0</v>
      </c>
      <c r="BI150" s="143">
        <f>IF(N150="nulová",J150,0)</f>
        <v>0</v>
      </c>
      <c r="BJ150" s="17" t="s">
        <v>80</v>
      </c>
      <c r="BK150" s="143">
        <f>ROUND(I150*H150,2)</f>
        <v>0</v>
      </c>
      <c r="BL150" s="17" t="s">
        <v>106</v>
      </c>
      <c r="BM150" s="142" t="s">
        <v>486</v>
      </c>
    </row>
    <row r="151" spans="2:65" s="1" customFormat="1" ht="11.25">
      <c r="B151" s="32"/>
      <c r="D151" s="144" t="s">
        <v>201</v>
      </c>
      <c r="F151" s="145" t="s">
        <v>6119</v>
      </c>
      <c r="I151" s="146"/>
      <c r="L151" s="32"/>
      <c r="M151" s="147"/>
      <c r="T151" s="53"/>
      <c r="AT151" s="17" t="s">
        <v>201</v>
      </c>
      <c r="AU151" s="17" t="s">
        <v>82</v>
      </c>
    </row>
    <row r="152" spans="2:65" s="1" customFormat="1" ht="16.5" customHeight="1">
      <c r="B152" s="32"/>
      <c r="C152" s="162" t="s">
        <v>7</v>
      </c>
      <c r="D152" s="162" t="s">
        <v>380</v>
      </c>
      <c r="E152" s="163" t="s">
        <v>6120</v>
      </c>
      <c r="F152" s="164" t="s">
        <v>6121</v>
      </c>
      <c r="G152" s="165" t="s">
        <v>465</v>
      </c>
      <c r="H152" s="166">
        <v>1</v>
      </c>
      <c r="I152" s="167"/>
      <c r="J152" s="168">
        <f>ROUND(I152*H152,2)</f>
        <v>0</v>
      </c>
      <c r="K152" s="164" t="s">
        <v>3874</v>
      </c>
      <c r="L152" s="169"/>
      <c r="M152" s="170" t="s">
        <v>19</v>
      </c>
      <c r="N152" s="171" t="s">
        <v>43</v>
      </c>
      <c r="P152" s="140">
        <f>O152*H152</f>
        <v>0</v>
      </c>
      <c r="Q152" s="140">
        <v>0</v>
      </c>
      <c r="R152" s="140">
        <f>Q152*H152</f>
        <v>0</v>
      </c>
      <c r="S152" s="140">
        <v>0</v>
      </c>
      <c r="T152" s="141">
        <f>S152*H152</f>
        <v>0</v>
      </c>
      <c r="AR152" s="142" t="s">
        <v>254</v>
      </c>
      <c r="AT152" s="142" t="s">
        <v>380</v>
      </c>
      <c r="AU152" s="142" t="s">
        <v>82</v>
      </c>
      <c r="AY152" s="17" t="s">
        <v>193</v>
      </c>
      <c r="BE152" s="143">
        <f>IF(N152="základní",J152,0)</f>
        <v>0</v>
      </c>
      <c r="BF152" s="143">
        <f>IF(N152="snížená",J152,0)</f>
        <v>0</v>
      </c>
      <c r="BG152" s="143">
        <f>IF(N152="zákl. přenesená",J152,0)</f>
        <v>0</v>
      </c>
      <c r="BH152" s="143">
        <f>IF(N152="sníž. přenesená",J152,0)</f>
        <v>0</v>
      </c>
      <c r="BI152" s="143">
        <f>IF(N152="nulová",J152,0)</f>
        <v>0</v>
      </c>
      <c r="BJ152" s="17" t="s">
        <v>80</v>
      </c>
      <c r="BK152" s="143">
        <f>ROUND(I152*H152,2)</f>
        <v>0</v>
      </c>
      <c r="BL152" s="17" t="s">
        <v>106</v>
      </c>
      <c r="BM152" s="142" t="s">
        <v>502</v>
      </c>
    </row>
    <row r="153" spans="2:65" s="1" customFormat="1" ht="24.2" customHeight="1">
      <c r="B153" s="32"/>
      <c r="C153" s="131" t="s">
        <v>366</v>
      </c>
      <c r="D153" s="131" t="s">
        <v>195</v>
      </c>
      <c r="E153" s="132" t="s">
        <v>6122</v>
      </c>
      <c r="F153" s="133" t="s">
        <v>6123</v>
      </c>
      <c r="G153" s="134" t="s">
        <v>432</v>
      </c>
      <c r="H153" s="135">
        <v>4</v>
      </c>
      <c r="I153" s="136"/>
      <c r="J153" s="137">
        <f>ROUND(I153*H153,2)</f>
        <v>0</v>
      </c>
      <c r="K153" s="133" t="s">
        <v>3874</v>
      </c>
      <c r="L153" s="32"/>
      <c r="M153" s="138" t="s">
        <v>19</v>
      </c>
      <c r="N153" s="139" t="s">
        <v>43</v>
      </c>
      <c r="P153" s="140">
        <f>O153*H153</f>
        <v>0</v>
      </c>
      <c r="Q153" s="140">
        <v>0</v>
      </c>
      <c r="R153" s="140">
        <f>Q153*H153</f>
        <v>0</v>
      </c>
      <c r="S153" s="140">
        <v>0</v>
      </c>
      <c r="T153" s="141">
        <f>S153*H153</f>
        <v>0</v>
      </c>
      <c r="AR153" s="142" t="s">
        <v>106</v>
      </c>
      <c r="AT153" s="142" t="s">
        <v>195</v>
      </c>
      <c r="AU153" s="142" t="s">
        <v>82</v>
      </c>
      <c r="AY153" s="17" t="s">
        <v>193</v>
      </c>
      <c r="BE153" s="143">
        <f>IF(N153="základní",J153,0)</f>
        <v>0</v>
      </c>
      <c r="BF153" s="143">
        <f>IF(N153="snížená",J153,0)</f>
        <v>0</v>
      </c>
      <c r="BG153" s="143">
        <f>IF(N153="zákl. přenesená",J153,0)</f>
        <v>0</v>
      </c>
      <c r="BH153" s="143">
        <f>IF(N153="sníž. přenesená",J153,0)</f>
        <v>0</v>
      </c>
      <c r="BI153" s="143">
        <f>IF(N153="nulová",J153,0)</f>
        <v>0</v>
      </c>
      <c r="BJ153" s="17" t="s">
        <v>80</v>
      </c>
      <c r="BK153" s="143">
        <f>ROUND(I153*H153,2)</f>
        <v>0</v>
      </c>
      <c r="BL153" s="17" t="s">
        <v>106</v>
      </c>
      <c r="BM153" s="142" t="s">
        <v>513</v>
      </c>
    </row>
    <row r="154" spans="2:65" s="1" customFormat="1" ht="11.25">
      <c r="B154" s="32"/>
      <c r="D154" s="144" t="s">
        <v>201</v>
      </c>
      <c r="F154" s="145" t="s">
        <v>6124</v>
      </c>
      <c r="I154" s="146"/>
      <c r="L154" s="32"/>
      <c r="M154" s="147"/>
      <c r="T154" s="53"/>
      <c r="AT154" s="17" t="s">
        <v>201</v>
      </c>
      <c r="AU154" s="17" t="s">
        <v>82</v>
      </c>
    </row>
    <row r="155" spans="2:65" s="1" customFormat="1" ht="16.5" customHeight="1">
      <c r="B155" s="32"/>
      <c r="C155" s="162" t="s">
        <v>379</v>
      </c>
      <c r="D155" s="162" t="s">
        <v>380</v>
      </c>
      <c r="E155" s="163" t="s">
        <v>6125</v>
      </c>
      <c r="F155" s="164" t="s">
        <v>6126</v>
      </c>
      <c r="G155" s="165" t="s">
        <v>432</v>
      </c>
      <c r="H155" s="166">
        <v>4</v>
      </c>
      <c r="I155" s="167"/>
      <c r="J155" s="168">
        <f>ROUND(I155*H155,2)</f>
        <v>0</v>
      </c>
      <c r="K155" s="164" t="s">
        <v>3874</v>
      </c>
      <c r="L155" s="169"/>
      <c r="M155" s="170" t="s">
        <v>19</v>
      </c>
      <c r="N155" s="171" t="s">
        <v>43</v>
      </c>
      <c r="P155" s="140">
        <f>O155*H155</f>
        <v>0</v>
      </c>
      <c r="Q155" s="140">
        <v>0</v>
      </c>
      <c r="R155" s="140">
        <f>Q155*H155</f>
        <v>0</v>
      </c>
      <c r="S155" s="140">
        <v>0</v>
      </c>
      <c r="T155" s="141">
        <f>S155*H155</f>
        <v>0</v>
      </c>
      <c r="AR155" s="142" t="s">
        <v>254</v>
      </c>
      <c r="AT155" s="142" t="s">
        <v>380</v>
      </c>
      <c r="AU155" s="142" t="s">
        <v>82</v>
      </c>
      <c r="AY155" s="17" t="s">
        <v>193</v>
      </c>
      <c r="BE155" s="143">
        <f>IF(N155="základní",J155,0)</f>
        <v>0</v>
      </c>
      <c r="BF155" s="143">
        <f>IF(N155="snížená",J155,0)</f>
        <v>0</v>
      </c>
      <c r="BG155" s="143">
        <f>IF(N155="zákl. přenesená",J155,0)</f>
        <v>0</v>
      </c>
      <c r="BH155" s="143">
        <f>IF(N155="sníž. přenesená",J155,0)</f>
        <v>0</v>
      </c>
      <c r="BI155" s="143">
        <f>IF(N155="nulová",J155,0)</f>
        <v>0</v>
      </c>
      <c r="BJ155" s="17" t="s">
        <v>80</v>
      </c>
      <c r="BK155" s="143">
        <f>ROUND(I155*H155,2)</f>
        <v>0</v>
      </c>
      <c r="BL155" s="17" t="s">
        <v>106</v>
      </c>
      <c r="BM155" s="142" t="s">
        <v>524</v>
      </c>
    </row>
    <row r="156" spans="2:65" s="1" customFormat="1" ht="24.2" customHeight="1">
      <c r="B156" s="32"/>
      <c r="C156" s="131" t="s">
        <v>385</v>
      </c>
      <c r="D156" s="131" t="s">
        <v>195</v>
      </c>
      <c r="E156" s="132" t="s">
        <v>6127</v>
      </c>
      <c r="F156" s="133" t="s">
        <v>6128</v>
      </c>
      <c r="G156" s="134" t="s">
        <v>465</v>
      </c>
      <c r="H156" s="135">
        <v>1</v>
      </c>
      <c r="I156" s="136"/>
      <c r="J156" s="137">
        <f>ROUND(I156*H156,2)</f>
        <v>0</v>
      </c>
      <c r="K156" s="133" t="s">
        <v>3874</v>
      </c>
      <c r="L156" s="32"/>
      <c r="M156" s="138" t="s">
        <v>19</v>
      </c>
      <c r="N156" s="139" t="s">
        <v>43</v>
      </c>
      <c r="P156" s="140">
        <f>O156*H156</f>
        <v>0</v>
      </c>
      <c r="Q156" s="140">
        <v>0</v>
      </c>
      <c r="R156" s="140">
        <f>Q156*H156</f>
        <v>0</v>
      </c>
      <c r="S156" s="140">
        <v>0</v>
      </c>
      <c r="T156" s="141">
        <f>S156*H156</f>
        <v>0</v>
      </c>
      <c r="AR156" s="142" t="s">
        <v>106</v>
      </c>
      <c r="AT156" s="142" t="s">
        <v>195</v>
      </c>
      <c r="AU156" s="142" t="s">
        <v>82</v>
      </c>
      <c r="AY156" s="17" t="s">
        <v>193</v>
      </c>
      <c r="BE156" s="143">
        <f>IF(N156="základní",J156,0)</f>
        <v>0</v>
      </c>
      <c r="BF156" s="143">
        <f>IF(N156="snížená",J156,0)</f>
        <v>0</v>
      </c>
      <c r="BG156" s="143">
        <f>IF(N156="zákl. přenesená",J156,0)</f>
        <v>0</v>
      </c>
      <c r="BH156" s="143">
        <f>IF(N156="sníž. přenesená",J156,0)</f>
        <v>0</v>
      </c>
      <c r="BI156" s="143">
        <f>IF(N156="nulová",J156,0)</f>
        <v>0</v>
      </c>
      <c r="BJ156" s="17" t="s">
        <v>80</v>
      </c>
      <c r="BK156" s="143">
        <f>ROUND(I156*H156,2)</f>
        <v>0</v>
      </c>
      <c r="BL156" s="17" t="s">
        <v>106</v>
      </c>
      <c r="BM156" s="142" t="s">
        <v>534</v>
      </c>
    </row>
    <row r="157" spans="2:65" s="1" customFormat="1" ht="11.25">
      <c r="B157" s="32"/>
      <c r="D157" s="144" t="s">
        <v>201</v>
      </c>
      <c r="F157" s="145" t="s">
        <v>6129</v>
      </c>
      <c r="I157" s="146"/>
      <c r="L157" s="32"/>
      <c r="M157" s="147"/>
      <c r="T157" s="53"/>
      <c r="AT157" s="17" t="s">
        <v>201</v>
      </c>
      <c r="AU157" s="17" t="s">
        <v>82</v>
      </c>
    </row>
    <row r="158" spans="2:65" s="1" customFormat="1" ht="16.5" customHeight="1">
      <c r="B158" s="32"/>
      <c r="C158" s="162" t="s">
        <v>391</v>
      </c>
      <c r="D158" s="162" t="s">
        <v>380</v>
      </c>
      <c r="E158" s="163" t="s">
        <v>6130</v>
      </c>
      <c r="F158" s="164" t="s">
        <v>6131</v>
      </c>
      <c r="G158" s="165" t="s">
        <v>465</v>
      </c>
      <c r="H158" s="166">
        <v>1</v>
      </c>
      <c r="I158" s="167"/>
      <c r="J158" s="168">
        <f>ROUND(I158*H158,2)</f>
        <v>0</v>
      </c>
      <c r="K158" s="164" t="s">
        <v>3874</v>
      </c>
      <c r="L158" s="169"/>
      <c r="M158" s="170" t="s">
        <v>19</v>
      </c>
      <c r="N158" s="171" t="s">
        <v>43</v>
      </c>
      <c r="P158" s="140">
        <f>O158*H158</f>
        <v>0</v>
      </c>
      <c r="Q158" s="140">
        <v>0</v>
      </c>
      <c r="R158" s="140">
        <f>Q158*H158</f>
        <v>0</v>
      </c>
      <c r="S158" s="140">
        <v>0</v>
      </c>
      <c r="T158" s="141">
        <f>S158*H158</f>
        <v>0</v>
      </c>
      <c r="AR158" s="142" t="s">
        <v>254</v>
      </c>
      <c r="AT158" s="142" t="s">
        <v>380</v>
      </c>
      <c r="AU158" s="142" t="s">
        <v>82</v>
      </c>
      <c r="AY158" s="17" t="s">
        <v>193</v>
      </c>
      <c r="BE158" s="143">
        <f>IF(N158="základní",J158,0)</f>
        <v>0</v>
      </c>
      <c r="BF158" s="143">
        <f>IF(N158="snížená",J158,0)</f>
        <v>0</v>
      </c>
      <c r="BG158" s="143">
        <f>IF(N158="zákl. přenesená",J158,0)</f>
        <v>0</v>
      </c>
      <c r="BH158" s="143">
        <f>IF(N158="sníž. přenesená",J158,0)</f>
        <v>0</v>
      </c>
      <c r="BI158" s="143">
        <f>IF(N158="nulová",J158,0)</f>
        <v>0</v>
      </c>
      <c r="BJ158" s="17" t="s">
        <v>80</v>
      </c>
      <c r="BK158" s="143">
        <f>ROUND(I158*H158,2)</f>
        <v>0</v>
      </c>
      <c r="BL158" s="17" t="s">
        <v>106</v>
      </c>
      <c r="BM158" s="142" t="s">
        <v>545</v>
      </c>
    </row>
    <row r="159" spans="2:65" s="1" customFormat="1" ht="24.2" customHeight="1">
      <c r="B159" s="32"/>
      <c r="C159" s="131" t="s">
        <v>401</v>
      </c>
      <c r="D159" s="131" t="s">
        <v>195</v>
      </c>
      <c r="E159" s="132" t="s">
        <v>6132</v>
      </c>
      <c r="F159" s="133" t="s">
        <v>6133</v>
      </c>
      <c r="G159" s="134" t="s">
        <v>465</v>
      </c>
      <c r="H159" s="135">
        <v>1</v>
      </c>
      <c r="I159" s="136"/>
      <c r="J159" s="137">
        <f>ROUND(I159*H159,2)</f>
        <v>0</v>
      </c>
      <c r="K159" s="133" t="s">
        <v>3874</v>
      </c>
      <c r="L159" s="32"/>
      <c r="M159" s="138" t="s">
        <v>19</v>
      </c>
      <c r="N159" s="139" t="s">
        <v>43</v>
      </c>
      <c r="P159" s="140">
        <f>O159*H159</f>
        <v>0</v>
      </c>
      <c r="Q159" s="140">
        <v>0</v>
      </c>
      <c r="R159" s="140">
        <f>Q159*H159</f>
        <v>0</v>
      </c>
      <c r="S159" s="140">
        <v>0</v>
      </c>
      <c r="T159" s="141">
        <f>S159*H159</f>
        <v>0</v>
      </c>
      <c r="AR159" s="142" t="s">
        <v>106</v>
      </c>
      <c r="AT159" s="142" t="s">
        <v>195</v>
      </c>
      <c r="AU159" s="142" t="s">
        <v>82</v>
      </c>
      <c r="AY159" s="17" t="s">
        <v>193</v>
      </c>
      <c r="BE159" s="143">
        <f>IF(N159="základní",J159,0)</f>
        <v>0</v>
      </c>
      <c r="BF159" s="143">
        <f>IF(N159="snížená",J159,0)</f>
        <v>0</v>
      </c>
      <c r="BG159" s="143">
        <f>IF(N159="zákl. přenesená",J159,0)</f>
        <v>0</v>
      </c>
      <c r="BH159" s="143">
        <f>IF(N159="sníž. přenesená",J159,0)</f>
        <v>0</v>
      </c>
      <c r="BI159" s="143">
        <f>IF(N159="nulová",J159,0)</f>
        <v>0</v>
      </c>
      <c r="BJ159" s="17" t="s">
        <v>80</v>
      </c>
      <c r="BK159" s="143">
        <f>ROUND(I159*H159,2)</f>
        <v>0</v>
      </c>
      <c r="BL159" s="17" t="s">
        <v>106</v>
      </c>
      <c r="BM159" s="142" t="s">
        <v>567</v>
      </c>
    </row>
    <row r="160" spans="2:65" s="1" customFormat="1" ht="11.25">
      <c r="B160" s="32"/>
      <c r="D160" s="144" t="s">
        <v>201</v>
      </c>
      <c r="F160" s="145" t="s">
        <v>6134</v>
      </c>
      <c r="I160" s="146"/>
      <c r="L160" s="32"/>
      <c r="M160" s="147"/>
      <c r="T160" s="53"/>
      <c r="AT160" s="17" t="s">
        <v>201</v>
      </c>
      <c r="AU160" s="17" t="s">
        <v>82</v>
      </c>
    </row>
    <row r="161" spans="2:65" s="1" customFormat="1" ht="16.5" customHeight="1">
      <c r="B161" s="32"/>
      <c r="C161" s="162" t="s">
        <v>408</v>
      </c>
      <c r="D161" s="162" t="s">
        <v>380</v>
      </c>
      <c r="E161" s="163" t="s">
        <v>6135</v>
      </c>
      <c r="F161" s="164" t="s">
        <v>6136</v>
      </c>
      <c r="G161" s="165" t="s">
        <v>465</v>
      </c>
      <c r="H161" s="166">
        <v>1</v>
      </c>
      <c r="I161" s="167"/>
      <c r="J161" s="168">
        <f>ROUND(I161*H161,2)</f>
        <v>0</v>
      </c>
      <c r="K161" s="164" t="s">
        <v>3874</v>
      </c>
      <c r="L161" s="169"/>
      <c r="M161" s="170" t="s">
        <v>19</v>
      </c>
      <c r="N161" s="171" t="s">
        <v>43</v>
      </c>
      <c r="P161" s="140">
        <f>O161*H161</f>
        <v>0</v>
      </c>
      <c r="Q161" s="140">
        <v>0</v>
      </c>
      <c r="R161" s="140">
        <f>Q161*H161</f>
        <v>0</v>
      </c>
      <c r="S161" s="140">
        <v>0</v>
      </c>
      <c r="T161" s="141">
        <f>S161*H161</f>
        <v>0</v>
      </c>
      <c r="AR161" s="142" t="s">
        <v>254</v>
      </c>
      <c r="AT161" s="142" t="s">
        <v>380</v>
      </c>
      <c r="AU161" s="142" t="s">
        <v>82</v>
      </c>
      <c r="AY161" s="17" t="s">
        <v>193</v>
      </c>
      <c r="BE161" s="143">
        <f>IF(N161="základní",J161,0)</f>
        <v>0</v>
      </c>
      <c r="BF161" s="143">
        <f>IF(N161="snížená",J161,0)</f>
        <v>0</v>
      </c>
      <c r="BG161" s="143">
        <f>IF(N161="zákl. přenesená",J161,0)</f>
        <v>0</v>
      </c>
      <c r="BH161" s="143">
        <f>IF(N161="sníž. přenesená",J161,0)</f>
        <v>0</v>
      </c>
      <c r="BI161" s="143">
        <f>IF(N161="nulová",J161,0)</f>
        <v>0</v>
      </c>
      <c r="BJ161" s="17" t="s">
        <v>80</v>
      </c>
      <c r="BK161" s="143">
        <f>ROUND(I161*H161,2)</f>
        <v>0</v>
      </c>
      <c r="BL161" s="17" t="s">
        <v>106</v>
      </c>
      <c r="BM161" s="142" t="s">
        <v>585</v>
      </c>
    </row>
    <row r="162" spans="2:65" s="1" customFormat="1" ht="16.5" customHeight="1">
      <c r="B162" s="32"/>
      <c r="C162" s="162" t="s">
        <v>413</v>
      </c>
      <c r="D162" s="162" t="s">
        <v>380</v>
      </c>
      <c r="E162" s="163" t="s">
        <v>6137</v>
      </c>
      <c r="F162" s="164" t="s">
        <v>6138</v>
      </c>
      <c r="G162" s="165" t="s">
        <v>465</v>
      </c>
      <c r="H162" s="166">
        <v>1</v>
      </c>
      <c r="I162" s="167"/>
      <c r="J162" s="168">
        <f>ROUND(I162*H162,2)</f>
        <v>0</v>
      </c>
      <c r="K162" s="164" t="s">
        <v>3874</v>
      </c>
      <c r="L162" s="169"/>
      <c r="M162" s="170" t="s">
        <v>19</v>
      </c>
      <c r="N162" s="171" t="s">
        <v>43</v>
      </c>
      <c r="P162" s="140">
        <f>O162*H162</f>
        <v>0</v>
      </c>
      <c r="Q162" s="140">
        <v>0</v>
      </c>
      <c r="R162" s="140">
        <f>Q162*H162</f>
        <v>0</v>
      </c>
      <c r="S162" s="140">
        <v>0</v>
      </c>
      <c r="T162" s="141">
        <f>S162*H162</f>
        <v>0</v>
      </c>
      <c r="AR162" s="142" t="s">
        <v>254</v>
      </c>
      <c r="AT162" s="142" t="s">
        <v>380</v>
      </c>
      <c r="AU162" s="142" t="s">
        <v>82</v>
      </c>
      <c r="AY162" s="17" t="s">
        <v>193</v>
      </c>
      <c r="BE162" s="143">
        <f>IF(N162="základní",J162,0)</f>
        <v>0</v>
      </c>
      <c r="BF162" s="143">
        <f>IF(N162="snížená",J162,0)</f>
        <v>0</v>
      </c>
      <c r="BG162" s="143">
        <f>IF(N162="zákl. přenesená",J162,0)</f>
        <v>0</v>
      </c>
      <c r="BH162" s="143">
        <f>IF(N162="sníž. přenesená",J162,0)</f>
        <v>0</v>
      </c>
      <c r="BI162" s="143">
        <f>IF(N162="nulová",J162,0)</f>
        <v>0</v>
      </c>
      <c r="BJ162" s="17" t="s">
        <v>80</v>
      </c>
      <c r="BK162" s="143">
        <f>ROUND(I162*H162,2)</f>
        <v>0</v>
      </c>
      <c r="BL162" s="17" t="s">
        <v>106</v>
      </c>
      <c r="BM162" s="142" t="s">
        <v>599</v>
      </c>
    </row>
    <row r="163" spans="2:65" s="1" customFormat="1" ht="16.5" customHeight="1">
      <c r="B163" s="32"/>
      <c r="C163" s="131" t="s">
        <v>419</v>
      </c>
      <c r="D163" s="131" t="s">
        <v>195</v>
      </c>
      <c r="E163" s="132" t="s">
        <v>6139</v>
      </c>
      <c r="F163" s="133" t="s">
        <v>6140</v>
      </c>
      <c r="G163" s="134" t="s">
        <v>465</v>
      </c>
      <c r="H163" s="135">
        <v>1</v>
      </c>
      <c r="I163" s="136"/>
      <c r="J163" s="137">
        <f>ROUND(I163*H163,2)</f>
        <v>0</v>
      </c>
      <c r="K163" s="133" t="s">
        <v>3874</v>
      </c>
      <c r="L163" s="32"/>
      <c r="M163" s="138" t="s">
        <v>19</v>
      </c>
      <c r="N163" s="139" t="s">
        <v>43</v>
      </c>
      <c r="P163" s="140">
        <f>O163*H163</f>
        <v>0</v>
      </c>
      <c r="Q163" s="140">
        <v>0</v>
      </c>
      <c r="R163" s="140">
        <f>Q163*H163</f>
        <v>0</v>
      </c>
      <c r="S163" s="140">
        <v>0</v>
      </c>
      <c r="T163" s="141">
        <f>S163*H163</f>
        <v>0</v>
      </c>
      <c r="AR163" s="142" t="s">
        <v>106</v>
      </c>
      <c r="AT163" s="142" t="s">
        <v>195</v>
      </c>
      <c r="AU163" s="142" t="s">
        <v>82</v>
      </c>
      <c r="AY163" s="17" t="s">
        <v>193</v>
      </c>
      <c r="BE163" s="143">
        <f>IF(N163="základní",J163,0)</f>
        <v>0</v>
      </c>
      <c r="BF163" s="143">
        <f>IF(N163="snížená",J163,0)</f>
        <v>0</v>
      </c>
      <c r="BG163" s="143">
        <f>IF(N163="zákl. přenesená",J163,0)</f>
        <v>0</v>
      </c>
      <c r="BH163" s="143">
        <f>IF(N163="sníž. přenesená",J163,0)</f>
        <v>0</v>
      </c>
      <c r="BI163" s="143">
        <f>IF(N163="nulová",J163,0)</f>
        <v>0</v>
      </c>
      <c r="BJ163" s="17" t="s">
        <v>80</v>
      </c>
      <c r="BK163" s="143">
        <f>ROUND(I163*H163,2)</f>
        <v>0</v>
      </c>
      <c r="BL163" s="17" t="s">
        <v>106</v>
      </c>
      <c r="BM163" s="142" t="s">
        <v>626</v>
      </c>
    </row>
    <row r="164" spans="2:65" s="1" customFormat="1" ht="11.25">
      <c r="B164" s="32"/>
      <c r="D164" s="144" t="s">
        <v>201</v>
      </c>
      <c r="F164" s="145" t="s">
        <v>6141</v>
      </c>
      <c r="I164" s="146"/>
      <c r="L164" s="32"/>
      <c r="M164" s="147"/>
      <c r="T164" s="53"/>
      <c r="AT164" s="17" t="s">
        <v>201</v>
      </c>
      <c r="AU164" s="17" t="s">
        <v>82</v>
      </c>
    </row>
    <row r="165" spans="2:65" s="1" customFormat="1" ht="16.5" customHeight="1">
      <c r="B165" s="32"/>
      <c r="C165" s="162" t="s">
        <v>424</v>
      </c>
      <c r="D165" s="162" t="s">
        <v>380</v>
      </c>
      <c r="E165" s="163" t="s">
        <v>6142</v>
      </c>
      <c r="F165" s="164" t="s">
        <v>6143</v>
      </c>
      <c r="G165" s="165" t="s">
        <v>465</v>
      </c>
      <c r="H165" s="166">
        <v>1</v>
      </c>
      <c r="I165" s="167"/>
      <c r="J165" s="168">
        <f>ROUND(I165*H165,2)</f>
        <v>0</v>
      </c>
      <c r="K165" s="164" t="s">
        <v>3874</v>
      </c>
      <c r="L165" s="169"/>
      <c r="M165" s="170" t="s">
        <v>19</v>
      </c>
      <c r="N165" s="171" t="s">
        <v>43</v>
      </c>
      <c r="P165" s="140">
        <f>O165*H165</f>
        <v>0</v>
      </c>
      <c r="Q165" s="140">
        <v>0</v>
      </c>
      <c r="R165" s="140">
        <f>Q165*H165</f>
        <v>0</v>
      </c>
      <c r="S165" s="140">
        <v>0</v>
      </c>
      <c r="T165" s="141">
        <f>S165*H165</f>
        <v>0</v>
      </c>
      <c r="AR165" s="142" t="s">
        <v>254</v>
      </c>
      <c r="AT165" s="142" t="s">
        <v>380</v>
      </c>
      <c r="AU165" s="142" t="s">
        <v>82</v>
      </c>
      <c r="AY165" s="17" t="s">
        <v>193</v>
      </c>
      <c r="BE165" s="143">
        <f>IF(N165="základní",J165,0)</f>
        <v>0</v>
      </c>
      <c r="BF165" s="143">
        <f>IF(N165="snížená",J165,0)</f>
        <v>0</v>
      </c>
      <c r="BG165" s="143">
        <f>IF(N165="zákl. přenesená",J165,0)</f>
        <v>0</v>
      </c>
      <c r="BH165" s="143">
        <f>IF(N165="sníž. přenesená",J165,0)</f>
        <v>0</v>
      </c>
      <c r="BI165" s="143">
        <f>IF(N165="nulová",J165,0)</f>
        <v>0</v>
      </c>
      <c r="BJ165" s="17" t="s">
        <v>80</v>
      </c>
      <c r="BK165" s="143">
        <f>ROUND(I165*H165,2)</f>
        <v>0</v>
      </c>
      <c r="BL165" s="17" t="s">
        <v>106</v>
      </c>
      <c r="BM165" s="142" t="s">
        <v>639</v>
      </c>
    </row>
    <row r="166" spans="2:65" s="1" customFormat="1" ht="16.5" customHeight="1">
      <c r="B166" s="32"/>
      <c r="C166" s="131" t="s">
        <v>429</v>
      </c>
      <c r="D166" s="131" t="s">
        <v>195</v>
      </c>
      <c r="E166" s="132" t="s">
        <v>3995</v>
      </c>
      <c r="F166" s="133" t="s">
        <v>3996</v>
      </c>
      <c r="G166" s="134" t="s">
        <v>432</v>
      </c>
      <c r="H166" s="135">
        <v>3</v>
      </c>
      <c r="I166" s="136"/>
      <c r="J166" s="137">
        <f>ROUND(I166*H166,2)</f>
        <v>0</v>
      </c>
      <c r="K166" s="133" t="s">
        <v>3874</v>
      </c>
      <c r="L166" s="32"/>
      <c r="M166" s="138" t="s">
        <v>19</v>
      </c>
      <c r="N166" s="139" t="s">
        <v>43</v>
      </c>
      <c r="P166" s="140">
        <f>O166*H166</f>
        <v>0</v>
      </c>
      <c r="Q166" s="140">
        <v>0</v>
      </c>
      <c r="R166" s="140">
        <f>Q166*H166</f>
        <v>0</v>
      </c>
      <c r="S166" s="140">
        <v>0</v>
      </c>
      <c r="T166" s="141">
        <f>S166*H166</f>
        <v>0</v>
      </c>
      <c r="AR166" s="142" t="s">
        <v>106</v>
      </c>
      <c r="AT166" s="142" t="s">
        <v>195</v>
      </c>
      <c r="AU166" s="142" t="s">
        <v>82</v>
      </c>
      <c r="AY166" s="17" t="s">
        <v>193</v>
      </c>
      <c r="BE166" s="143">
        <f>IF(N166="základní",J166,0)</f>
        <v>0</v>
      </c>
      <c r="BF166" s="143">
        <f>IF(N166="snížená",J166,0)</f>
        <v>0</v>
      </c>
      <c r="BG166" s="143">
        <f>IF(N166="zákl. přenesená",J166,0)</f>
        <v>0</v>
      </c>
      <c r="BH166" s="143">
        <f>IF(N166="sníž. přenesená",J166,0)</f>
        <v>0</v>
      </c>
      <c r="BI166" s="143">
        <f>IF(N166="nulová",J166,0)</f>
        <v>0</v>
      </c>
      <c r="BJ166" s="17" t="s">
        <v>80</v>
      </c>
      <c r="BK166" s="143">
        <f>ROUND(I166*H166,2)</f>
        <v>0</v>
      </c>
      <c r="BL166" s="17" t="s">
        <v>106</v>
      </c>
      <c r="BM166" s="142" t="s">
        <v>658</v>
      </c>
    </row>
    <row r="167" spans="2:65" s="1" customFormat="1" ht="11.25">
      <c r="B167" s="32"/>
      <c r="D167" s="144" t="s">
        <v>201</v>
      </c>
      <c r="F167" s="145" t="s">
        <v>3997</v>
      </c>
      <c r="I167" s="146"/>
      <c r="L167" s="32"/>
      <c r="M167" s="147"/>
      <c r="T167" s="53"/>
      <c r="AT167" s="17" t="s">
        <v>201</v>
      </c>
      <c r="AU167" s="17" t="s">
        <v>82</v>
      </c>
    </row>
    <row r="168" spans="2:65" s="1" customFormat="1" ht="16.5" customHeight="1">
      <c r="B168" s="32"/>
      <c r="C168" s="131" t="s">
        <v>436</v>
      </c>
      <c r="D168" s="131" t="s">
        <v>195</v>
      </c>
      <c r="E168" s="132" t="s">
        <v>3998</v>
      </c>
      <c r="F168" s="133" t="s">
        <v>3999</v>
      </c>
      <c r="G168" s="134" t="s">
        <v>432</v>
      </c>
      <c r="H168" s="135">
        <v>3</v>
      </c>
      <c r="I168" s="136"/>
      <c r="J168" s="137">
        <f>ROUND(I168*H168,2)</f>
        <v>0</v>
      </c>
      <c r="K168" s="133" t="s">
        <v>3874</v>
      </c>
      <c r="L168" s="32"/>
      <c r="M168" s="138" t="s">
        <v>19</v>
      </c>
      <c r="N168" s="139" t="s">
        <v>43</v>
      </c>
      <c r="P168" s="140">
        <f>O168*H168</f>
        <v>0</v>
      </c>
      <c r="Q168" s="140">
        <v>0</v>
      </c>
      <c r="R168" s="140">
        <f>Q168*H168</f>
        <v>0</v>
      </c>
      <c r="S168" s="140">
        <v>0</v>
      </c>
      <c r="T168" s="141">
        <f>S168*H168</f>
        <v>0</v>
      </c>
      <c r="AR168" s="142" t="s">
        <v>106</v>
      </c>
      <c r="AT168" s="142" t="s">
        <v>195</v>
      </c>
      <c r="AU168" s="142" t="s">
        <v>82</v>
      </c>
      <c r="AY168" s="17" t="s">
        <v>193</v>
      </c>
      <c r="BE168" s="143">
        <f>IF(N168="základní",J168,0)</f>
        <v>0</v>
      </c>
      <c r="BF168" s="143">
        <f>IF(N168="snížená",J168,0)</f>
        <v>0</v>
      </c>
      <c r="BG168" s="143">
        <f>IF(N168="zákl. přenesená",J168,0)</f>
        <v>0</v>
      </c>
      <c r="BH168" s="143">
        <f>IF(N168="sníž. přenesená",J168,0)</f>
        <v>0</v>
      </c>
      <c r="BI168" s="143">
        <f>IF(N168="nulová",J168,0)</f>
        <v>0</v>
      </c>
      <c r="BJ168" s="17" t="s">
        <v>80</v>
      </c>
      <c r="BK168" s="143">
        <f>ROUND(I168*H168,2)</f>
        <v>0</v>
      </c>
      <c r="BL168" s="17" t="s">
        <v>106</v>
      </c>
      <c r="BM168" s="142" t="s">
        <v>674</v>
      </c>
    </row>
    <row r="169" spans="2:65" s="1" customFormat="1" ht="11.25">
      <c r="B169" s="32"/>
      <c r="D169" s="144" t="s">
        <v>201</v>
      </c>
      <c r="F169" s="145" t="s">
        <v>4000</v>
      </c>
      <c r="I169" s="146"/>
      <c r="L169" s="32"/>
      <c r="M169" s="147"/>
      <c r="T169" s="53"/>
      <c r="AT169" s="17" t="s">
        <v>201</v>
      </c>
      <c r="AU169" s="17" t="s">
        <v>82</v>
      </c>
    </row>
    <row r="170" spans="2:65" s="11" customFormat="1" ht="22.9" customHeight="1">
      <c r="B170" s="119"/>
      <c r="D170" s="120" t="s">
        <v>71</v>
      </c>
      <c r="E170" s="129" t="s">
        <v>4001</v>
      </c>
      <c r="F170" s="129" t="s">
        <v>4002</v>
      </c>
      <c r="I170" s="122"/>
      <c r="J170" s="130">
        <f>BK170</f>
        <v>0</v>
      </c>
      <c r="L170" s="119"/>
      <c r="M170" s="124"/>
      <c r="P170" s="125">
        <f>SUM(P171:P174)</f>
        <v>0</v>
      </c>
      <c r="R170" s="125">
        <f>SUM(R171:R174)</f>
        <v>0</v>
      </c>
      <c r="T170" s="126">
        <f>SUM(T171:T174)</f>
        <v>0</v>
      </c>
      <c r="AR170" s="120" t="s">
        <v>80</v>
      </c>
      <c r="AT170" s="127" t="s">
        <v>71</v>
      </c>
      <c r="AU170" s="127" t="s">
        <v>80</v>
      </c>
      <c r="AY170" s="120" t="s">
        <v>193</v>
      </c>
      <c r="BK170" s="128">
        <f>SUM(BK171:BK174)</f>
        <v>0</v>
      </c>
    </row>
    <row r="171" spans="2:65" s="1" customFormat="1" ht="24.2" customHeight="1">
      <c r="B171" s="32"/>
      <c r="C171" s="131" t="s">
        <v>445</v>
      </c>
      <c r="D171" s="131" t="s">
        <v>195</v>
      </c>
      <c r="E171" s="132" t="s">
        <v>6144</v>
      </c>
      <c r="F171" s="133" t="s">
        <v>6145</v>
      </c>
      <c r="G171" s="134" t="s">
        <v>349</v>
      </c>
      <c r="H171" s="135">
        <v>0.32100000000000001</v>
      </c>
      <c r="I171" s="136"/>
      <c r="J171" s="137">
        <f>ROUND(I171*H171,2)</f>
        <v>0</v>
      </c>
      <c r="K171" s="133" t="s">
        <v>3874</v>
      </c>
      <c r="L171" s="32"/>
      <c r="M171" s="138" t="s">
        <v>19</v>
      </c>
      <c r="N171" s="139" t="s">
        <v>43</v>
      </c>
      <c r="P171" s="140">
        <f>O171*H171</f>
        <v>0</v>
      </c>
      <c r="Q171" s="140">
        <v>0</v>
      </c>
      <c r="R171" s="140">
        <f>Q171*H171</f>
        <v>0</v>
      </c>
      <c r="S171" s="140">
        <v>0</v>
      </c>
      <c r="T171" s="141">
        <f>S171*H171</f>
        <v>0</v>
      </c>
      <c r="AR171" s="142" t="s">
        <v>106</v>
      </c>
      <c r="AT171" s="142" t="s">
        <v>195</v>
      </c>
      <c r="AU171" s="142" t="s">
        <v>82</v>
      </c>
      <c r="AY171" s="17" t="s">
        <v>193</v>
      </c>
      <c r="BE171" s="143">
        <f>IF(N171="základní",J171,0)</f>
        <v>0</v>
      </c>
      <c r="BF171" s="143">
        <f>IF(N171="snížená",J171,0)</f>
        <v>0</v>
      </c>
      <c r="BG171" s="143">
        <f>IF(N171="zákl. přenesená",J171,0)</f>
        <v>0</v>
      </c>
      <c r="BH171" s="143">
        <f>IF(N171="sníž. přenesená",J171,0)</f>
        <v>0</v>
      </c>
      <c r="BI171" s="143">
        <f>IF(N171="nulová",J171,0)</f>
        <v>0</v>
      </c>
      <c r="BJ171" s="17" t="s">
        <v>80</v>
      </c>
      <c r="BK171" s="143">
        <f>ROUND(I171*H171,2)</f>
        <v>0</v>
      </c>
      <c r="BL171" s="17" t="s">
        <v>106</v>
      </c>
      <c r="BM171" s="142" t="s">
        <v>686</v>
      </c>
    </row>
    <row r="172" spans="2:65" s="1" customFormat="1" ht="11.25">
      <c r="B172" s="32"/>
      <c r="D172" s="144" t="s">
        <v>201</v>
      </c>
      <c r="F172" s="145" t="s">
        <v>6146</v>
      </c>
      <c r="I172" s="146"/>
      <c r="L172" s="32"/>
      <c r="M172" s="147"/>
      <c r="T172" s="53"/>
      <c r="AT172" s="17" t="s">
        <v>201</v>
      </c>
      <c r="AU172" s="17" t="s">
        <v>82</v>
      </c>
    </row>
    <row r="173" spans="2:65" s="1" customFormat="1" ht="24.2" customHeight="1">
      <c r="B173" s="32"/>
      <c r="C173" s="131" t="s">
        <v>450</v>
      </c>
      <c r="D173" s="131" t="s">
        <v>195</v>
      </c>
      <c r="E173" s="132" t="s">
        <v>4003</v>
      </c>
      <c r="F173" s="133" t="s">
        <v>4004</v>
      </c>
      <c r="G173" s="134" t="s">
        <v>349</v>
      </c>
      <c r="H173" s="135">
        <v>0.11899999999999999</v>
      </c>
      <c r="I173" s="136"/>
      <c r="J173" s="137">
        <f>ROUND(I173*H173,2)</f>
        <v>0</v>
      </c>
      <c r="K173" s="133" t="s">
        <v>3874</v>
      </c>
      <c r="L173" s="32"/>
      <c r="M173" s="138" t="s">
        <v>19</v>
      </c>
      <c r="N173" s="139" t="s">
        <v>43</v>
      </c>
      <c r="P173" s="140">
        <f>O173*H173</f>
        <v>0</v>
      </c>
      <c r="Q173" s="140">
        <v>0</v>
      </c>
      <c r="R173" s="140">
        <f>Q173*H173</f>
        <v>0</v>
      </c>
      <c r="S173" s="140">
        <v>0</v>
      </c>
      <c r="T173" s="141">
        <f>S173*H173</f>
        <v>0</v>
      </c>
      <c r="AR173" s="142" t="s">
        <v>106</v>
      </c>
      <c r="AT173" s="142" t="s">
        <v>195</v>
      </c>
      <c r="AU173" s="142" t="s">
        <v>82</v>
      </c>
      <c r="AY173" s="17" t="s">
        <v>193</v>
      </c>
      <c r="BE173" s="143">
        <f>IF(N173="základní",J173,0)</f>
        <v>0</v>
      </c>
      <c r="BF173" s="143">
        <f>IF(N173="snížená",J173,0)</f>
        <v>0</v>
      </c>
      <c r="BG173" s="143">
        <f>IF(N173="zákl. přenesená",J173,0)</f>
        <v>0</v>
      </c>
      <c r="BH173" s="143">
        <f>IF(N173="sníž. přenesená",J173,0)</f>
        <v>0</v>
      </c>
      <c r="BI173" s="143">
        <f>IF(N173="nulová",J173,0)</f>
        <v>0</v>
      </c>
      <c r="BJ173" s="17" t="s">
        <v>80</v>
      </c>
      <c r="BK173" s="143">
        <f>ROUND(I173*H173,2)</f>
        <v>0</v>
      </c>
      <c r="BL173" s="17" t="s">
        <v>106</v>
      </c>
      <c r="BM173" s="142" t="s">
        <v>699</v>
      </c>
    </row>
    <row r="174" spans="2:65" s="1" customFormat="1" ht="11.25">
      <c r="B174" s="32"/>
      <c r="D174" s="144" t="s">
        <v>201</v>
      </c>
      <c r="F174" s="145" t="s">
        <v>4005</v>
      </c>
      <c r="I174" s="146"/>
      <c r="L174" s="32"/>
      <c r="M174" s="147"/>
      <c r="T174" s="53"/>
      <c r="AT174" s="17" t="s">
        <v>201</v>
      </c>
      <c r="AU174" s="17" t="s">
        <v>82</v>
      </c>
    </row>
    <row r="175" spans="2:65" s="11" customFormat="1" ht="25.9" customHeight="1">
      <c r="B175" s="119"/>
      <c r="D175" s="120" t="s">
        <v>71</v>
      </c>
      <c r="E175" s="121" t="s">
        <v>2215</v>
      </c>
      <c r="F175" s="121" t="s">
        <v>2216</v>
      </c>
      <c r="I175" s="122"/>
      <c r="J175" s="123">
        <f>BK175</f>
        <v>0</v>
      </c>
      <c r="L175" s="119"/>
      <c r="M175" s="124"/>
      <c r="P175" s="125">
        <f>P176</f>
        <v>0</v>
      </c>
      <c r="R175" s="125">
        <f>R176</f>
        <v>0</v>
      </c>
      <c r="T175" s="126">
        <f>T176</f>
        <v>0</v>
      </c>
      <c r="AR175" s="120" t="s">
        <v>82</v>
      </c>
      <c r="AT175" s="127" t="s">
        <v>71</v>
      </c>
      <c r="AU175" s="127" t="s">
        <v>72</v>
      </c>
      <c r="AY175" s="120" t="s">
        <v>193</v>
      </c>
      <c r="BK175" s="128">
        <f>BK176</f>
        <v>0</v>
      </c>
    </row>
    <row r="176" spans="2:65" s="11" customFormat="1" ht="22.9" customHeight="1">
      <c r="B176" s="119"/>
      <c r="D176" s="120" t="s">
        <v>71</v>
      </c>
      <c r="E176" s="129" t="s">
        <v>4103</v>
      </c>
      <c r="F176" s="129" t="s">
        <v>4104</v>
      </c>
      <c r="I176" s="122"/>
      <c r="J176" s="130">
        <f>BK176</f>
        <v>0</v>
      </c>
      <c r="L176" s="119"/>
      <c r="M176" s="124"/>
      <c r="P176" s="125">
        <f>SUM(P177:P179)</f>
        <v>0</v>
      </c>
      <c r="R176" s="125">
        <f>SUM(R177:R179)</f>
        <v>0</v>
      </c>
      <c r="T176" s="126">
        <f>SUM(T177:T179)</f>
        <v>0</v>
      </c>
      <c r="AR176" s="120" t="s">
        <v>82</v>
      </c>
      <c r="AT176" s="127" t="s">
        <v>71</v>
      </c>
      <c r="AU176" s="127" t="s">
        <v>80</v>
      </c>
      <c r="AY176" s="120" t="s">
        <v>193</v>
      </c>
      <c r="BK176" s="128">
        <f>SUM(BK177:BK179)</f>
        <v>0</v>
      </c>
    </row>
    <row r="177" spans="2:65" s="1" customFormat="1" ht="16.5" customHeight="1">
      <c r="B177" s="32"/>
      <c r="C177" s="131" t="s">
        <v>456</v>
      </c>
      <c r="D177" s="131" t="s">
        <v>195</v>
      </c>
      <c r="E177" s="132" t="s">
        <v>6147</v>
      </c>
      <c r="F177" s="133" t="s">
        <v>6148</v>
      </c>
      <c r="G177" s="134" t="s">
        <v>3135</v>
      </c>
      <c r="H177" s="135">
        <v>1</v>
      </c>
      <c r="I177" s="136"/>
      <c r="J177" s="137">
        <f>ROUND(I177*H177,2)</f>
        <v>0</v>
      </c>
      <c r="K177" s="133" t="s">
        <v>3874</v>
      </c>
      <c r="L177" s="32"/>
      <c r="M177" s="138" t="s">
        <v>19</v>
      </c>
      <c r="N177" s="139" t="s">
        <v>43</v>
      </c>
      <c r="P177" s="140">
        <f>O177*H177</f>
        <v>0</v>
      </c>
      <c r="Q177" s="140">
        <v>0</v>
      </c>
      <c r="R177" s="140">
        <f>Q177*H177</f>
        <v>0</v>
      </c>
      <c r="S177" s="140">
        <v>0</v>
      </c>
      <c r="T177" s="141">
        <f>S177*H177</f>
        <v>0</v>
      </c>
      <c r="AR177" s="142" t="s">
        <v>328</v>
      </c>
      <c r="AT177" s="142" t="s">
        <v>195</v>
      </c>
      <c r="AU177" s="142" t="s">
        <v>82</v>
      </c>
      <c r="AY177" s="17" t="s">
        <v>193</v>
      </c>
      <c r="BE177" s="143">
        <f>IF(N177="základní",J177,0)</f>
        <v>0</v>
      </c>
      <c r="BF177" s="143">
        <f>IF(N177="snížená",J177,0)</f>
        <v>0</v>
      </c>
      <c r="BG177" s="143">
        <f>IF(N177="zákl. přenesená",J177,0)</f>
        <v>0</v>
      </c>
      <c r="BH177" s="143">
        <f>IF(N177="sníž. přenesená",J177,0)</f>
        <v>0</v>
      </c>
      <c r="BI177" s="143">
        <f>IF(N177="nulová",J177,0)</f>
        <v>0</v>
      </c>
      <c r="BJ177" s="17" t="s">
        <v>80</v>
      </c>
      <c r="BK177" s="143">
        <f>ROUND(I177*H177,2)</f>
        <v>0</v>
      </c>
      <c r="BL177" s="17" t="s">
        <v>328</v>
      </c>
      <c r="BM177" s="142" t="s">
        <v>710</v>
      </c>
    </row>
    <row r="178" spans="2:65" s="1" customFormat="1" ht="11.25">
      <c r="B178" s="32"/>
      <c r="D178" s="144" t="s">
        <v>201</v>
      </c>
      <c r="F178" s="145" t="s">
        <v>6149</v>
      </c>
      <c r="I178" s="146"/>
      <c r="L178" s="32"/>
      <c r="M178" s="147"/>
      <c r="T178" s="53"/>
      <c r="AT178" s="17" t="s">
        <v>201</v>
      </c>
      <c r="AU178" s="17" t="s">
        <v>82</v>
      </c>
    </row>
    <row r="179" spans="2:65" s="1" customFormat="1" ht="16.5" customHeight="1">
      <c r="B179" s="32"/>
      <c r="C179" s="131" t="s">
        <v>462</v>
      </c>
      <c r="D179" s="131" t="s">
        <v>195</v>
      </c>
      <c r="E179" s="132" t="s">
        <v>6150</v>
      </c>
      <c r="F179" s="133" t="s">
        <v>6151</v>
      </c>
      <c r="G179" s="134" t="s">
        <v>3135</v>
      </c>
      <c r="H179" s="135">
        <v>1</v>
      </c>
      <c r="I179" s="136"/>
      <c r="J179" s="137">
        <f>ROUND(I179*H179,2)</f>
        <v>0</v>
      </c>
      <c r="K179" s="133" t="s">
        <v>19</v>
      </c>
      <c r="L179" s="32"/>
      <c r="M179" s="138" t="s">
        <v>19</v>
      </c>
      <c r="N179" s="139" t="s">
        <v>43</v>
      </c>
      <c r="P179" s="140">
        <f>O179*H179</f>
        <v>0</v>
      </c>
      <c r="Q179" s="140">
        <v>0</v>
      </c>
      <c r="R179" s="140">
        <f>Q179*H179</f>
        <v>0</v>
      </c>
      <c r="S179" s="140">
        <v>0</v>
      </c>
      <c r="T179" s="141">
        <f>S179*H179</f>
        <v>0</v>
      </c>
      <c r="AR179" s="142" t="s">
        <v>328</v>
      </c>
      <c r="AT179" s="142" t="s">
        <v>195</v>
      </c>
      <c r="AU179" s="142" t="s">
        <v>82</v>
      </c>
      <c r="AY179" s="17" t="s">
        <v>193</v>
      </c>
      <c r="BE179" s="143">
        <f>IF(N179="základní",J179,0)</f>
        <v>0</v>
      </c>
      <c r="BF179" s="143">
        <f>IF(N179="snížená",J179,0)</f>
        <v>0</v>
      </c>
      <c r="BG179" s="143">
        <f>IF(N179="zákl. přenesená",J179,0)</f>
        <v>0</v>
      </c>
      <c r="BH179" s="143">
        <f>IF(N179="sníž. přenesená",J179,0)</f>
        <v>0</v>
      </c>
      <c r="BI179" s="143">
        <f>IF(N179="nulová",J179,0)</f>
        <v>0</v>
      </c>
      <c r="BJ179" s="17" t="s">
        <v>80</v>
      </c>
      <c r="BK179" s="143">
        <f>ROUND(I179*H179,2)</f>
        <v>0</v>
      </c>
      <c r="BL179" s="17" t="s">
        <v>328</v>
      </c>
      <c r="BM179" s="142" t="s">
        <v>720</v>
      </c>
    </row>
    <row r="180" spans="2:65" s="11" customFormat="1" ht="25.9" customHeight="1">
      <c r="B180" s="119"/>
      <c r="D180" s="120" t="s">
        <v>71</v>
      </c>
      <c r="E180" s="121" t="s">
        <v>6152</v>
      </c>
      <c r="F180" s="121" t="s">
        <v>6153</v>
      </c>
      <c r="I180" s="122"/>
      <c r="J180" s="123">
        <f>BK180</f>
        <v>0</v>
      </c>
      <c r="L180" s="119"/>
      <c r="M180" s="124"/>
      <c r="P180" s="125">
        <f>P181</f>
        <v>0</v>
      </c>
      <c r="R180" s="125">
        <f>R181</f>
        <v>0</v>
      </c>
      <c r="T180" s="126">
        <f>T181</f>
        <v>0</v>
      </c>
      <c r="AR180" s="120" t="s">
        <v>231</v>
      </c>
      <c r="AT180" s="127" t="s">
        <v>71</v>
      </c>
      <c r="AU180" s="127" t="s">
        <v>72</v>
      </c>
      <c r="AY180" s="120" t="s">
        <v>193</v>
      </c>
      <c r="BK180" s="128">
        <f>BK181</f>
        <v>0</v>
      </c>
    </row>
    <row r="181" spans="2:65" s="11" customFormat="1" ht="22.9" customHeight="1">
      <c r="B181" s="119"/>
      <c r="D181" s="120" t="s">
        <v>71</v>
      </c>
      <c r="E181" s="129" t="s">
        <v>6154</v>
      </c>
      <c r="F181" s="129" t="s">
        <v>6155</v>
      </c>
      <c r="I181" s="122"/>
      <c r="J181" s="130">
        <f>BK181</f>
        <v>0</v>
      </c>
      <c r="L181" s="119"/>
      <c r="M181" s="124"/>
      <c r="P181" s="125">
        <f>P182</f>
        <v>0</v>
      </c>
      <c r="R181" s="125">
        <f>R182</f>
        <v>0</v>
      </c>
      <c r="T181" s="126">
        <f>T182</f>
        <v>0</v>
      </c>
      <c r="AR181" s="120" t="s">
        <v>231</v>
      </c>
      <c r="AT181" s="127" t="s">
        <v>71</v>
      </c>
      <c r="AU181" s="127" t="s">
        <v>80</v>
      </c>
      <c r="AY181" s="120" t="s">
        <v>193</v>
      </c>
      <c r="BK181" s="128">
        <f>BK182</f>
        <v>0</v>
      </c>
    </row>
    <row r="182" spans="2:65" s="1" customFormat="1" ht="16.5" customHeight="1">
      <c r="B182" s="32"/>
      <c r="C182" s="131" t="s">
        <v>468</v>
      </c>
      <c r="D182" s="131" t="s">
        <v>195</v>
      </c>
      <c r="E182" s="132" t="s">
        <v>6156</v>
      </c>
      <c r="F182" s="133" t="s">
        <v>6157</v>
      </c>
      <c r="G182" s="134" t="s">
        <v>3135</v>
      </c>
      <c r="H182" s="135">
        <v>1</v>
      </c>
      <c r="I182" s="136"/>
      <c r="J182" s="137">
        <f>ROUND(I182*H182,2)</f>
        <v>0</v>
      </c>
      <c r="K182" s="133" t="s">
        <v>19</v>
      </c>
      <c r="L182" s="32"/>
      <c r="M182" s="181" t="s">
        <v>19</v>
      </c>
      <c r="N182" s="182" t="s">
        <v>43</v>
      </c>
      <c r="O182" s="183"/>
      <c r="P182" s="184">
        <f>O182*H182</f>
        <v>0</v>
      </c>
      <c r="Q182" s="184">
        <v>0</v>
      </c>
      <c r="R182" s="184">
        <f>Q182*H182</f>
        <v>0</v>
      </c>
      <c r="S182" s="184">
        <v>0</v>
      </c>
      <c r="T182" s="185">
        <f>S182*H182</f>
        <v>0</v>
      </c>
      <c r="AR182" s="142" t="s">
        <v>106</v>
      </c>
      <c r="AT182" s="142" t="s">
        <v>195</v>
      </c>
      <c r="AU182" s="142" t="s">
        <v>82</v>
      </c>
      <c r="AY182" s="17" t="s">
        <v>193</v>
      </c>
      <c r="BE182" s="143">
        <f>IF(N182="základní",J182,0)</f>
        <v>0</v>
      </c>
      <c r="BF182" s="143">
        <f>IF(N182="snížená",J182,0)</f>
        <v>0</v>
      </c>
      <c r="BG182" s="143">
        <f>IF(N182="zákl. přenesená",J182,0)</f>
        <v>0</v>
      </c>
      <c r="BH182" s="143">
        <f>IF(N182="sníž. přenesená",J182,0)</f>
        <v>0</v>
      </c>
      <c r="BI182" s="143">
        <f>IF(N182="nulová",J182,0)</f>
        <v>0</v>
      </c>
      <c r="BJ182" s="17" t="s">
        <v>80</v>
      </c>
      <c r="BK182" s="143">
        <f>ROUND(I182*H182,2)</f>
        <v>0</v>
      </c>
      <c r="BL182" s="17" t="s">
        <v>106</v>
      </c>
      <c r="BM182" s="142" t="s">
        <v>753</v>
      </c>
    </row>
    <row r="183" spans="2:65" s="1" customFormat="1" ht="6.95" customHeight="1">
      <c r="B183" s="41"/>
      <c r="C183" s="42"/>
      <c r="D183" s="42"/>
      <c r="E183" s="42"/>
      <c r="F183" s="42"/>
      <c r="G183" s="42"/>
      <c r="H183" s="42"/>
      <c r="I183" s="42"/>
      <c r="J183" s="42"/>
      <c r="K183" s="42"/>
      <c r="L183" s="32"/>
    </row>
  </sheetData>
  <sheetProtection algorithmName="SHA-512" hashValue="YhzG20q5PiQcRC1YXPVAuiuTcgRuAl07H5t5ZlHaFyCy6iHyWkL0WuuuOjRApeV8LfR/HYv2coGdRINjI5cV6A==" saltValue="P5D23Hiy1pTF3XMdih/8uZ6zJOYLgNx0eo7ilopCBsGV7oVXyg7EtY44HCjdZFmDOBrJtpgHLGPWLLB2SavhWA==" spinCount="100000" sheet="1" objects="1" scenarios="1" formatColumns="0" formatRows="0" autoFilter="0"/>
  <autoFilter ref="C94:K182" xr:uid="{00000000-0009-0000-0000-00000A000000}"/>
  <mergeCells count="12">
    <mergeCell ref="E87:H87"/>
    <mergeCell ref="L2:V2"/>
    <mergeCell ref="E50:H50"/>
    <mergeCell ref="E52:H52"/>
    <mergeCell ref="E54:H54"/>
    <mergeCell ref="E83:H83"/>
    <mergeCell ref="E85:H85"/>
    <mergeCell ref="E7:H7"/>
    <mergeCell ref="E9:H9"/>
    <mergeCell ref="E11:H11"/>
    <mergeCell ref="E20:H20"/>
    <mergeCell ref="E29:H29"/>
  </mergeCells>
  <hyperlinks>
    <hyperlink ref="F99" r:id="rId1" xr:uid="{00000000-0004-0000-0A00-000000000000}"/>
    <hyperlink ref="F103" r:id="rId2" xr:uid="{00000000-0004-0000-0A00-000001000000}"/>
    <hyperlink ref="F105" r:id="rId3" xr:uid="{00000000-0004-0000-0A00-000002000000}"/>
    <hyperlink ref="F109" r:id="rId4" xr:uid="{00000000-0004-0000-0A00-000003000000}"/>
    <hyperlink ref="F111" r:id="rId5" xr:uid="{00000000-0004-0000-0A00-000004000000}"/>
    <hyperlink ref="F113" r:id="rId6" xr:uid="{00000000-0004-0000-0A00-000005000000}"/>
    <hyperlink ref="F115" r:id="rId7" xr:uid="{00000000-0004-0000-0A00-000006000000}"/>
    <hyperlink ref="F120" r:id="rId8" xr:uid="{00000000-0004-0000-0A00-000007000000}"/>
    <hyperlink ref="F122" r:id="rId9" xr:uid="{00000000-0004-0000-0A00-000008000000}"/>
    <hyperlink ref="F124" r:id="rId10" xr:uid="{00000000-0004-0000-0A00-000009000000}"/>
    <hyperlink ref="F133" r:id="rId11" xr:uid="{00000000-0004-0000-0A00-00000A000000}"/>
    <hyperlink ref="F137" r:id="rId12" xr:uid="{00000000-0004-0000-0A00-00000B000000}"/>
    <hyperlink ref="F140" r:id="rId13" xr:uid="{00000000-0004-0000-0A00-00000C000000}"/>
    <hyperlink ref="F143" r:id="rId14" xr:uid="{00000000-0004-0000-0A00-00000D000000}"/>
    <hyperlink ref="F145" r:id="rId15" xr:uid="{00000000-0004-0000-0A00-00000E000000}"/>
    <hyperlink ref="F148" r:id="rId16" xr:uid="{00000000-0004-0000-0A00-00000F000000}"/>
    <hyperlink ref="F151" r:id="rId17" xr:uid="{00000000-0004-0000-0A00-000010000000}"/>
    <hyperlink ref="F154" r:id="rId18" xr:uid="{00000000-0004-0000-0A00-000011000000}"/>
    <hyperlink ref="F157" r:id="rId19" xr:uid="{00000000-0004-0000-0A00-000012000000}"/>
    <hyperlink ref="F160" r:id="rId20" xr:uid="{00000000-0004-0000-0A00-000013000000}"/>
    <hyperlink ref="F164" r:id="rId21" xr:uid="{00000000-0004-0000-0A00-000014000000}"/>
    <hyperlink ref="F167" r:id="rId22" xr:uid="{00000000-0004-0000-0A00-000015000000}"/>
    <hyperlink ref="F169" r:id="rId23" xr:uid="{00000000-0004-0000-0A00-000016000000}"/>
    <hyperlink ref="F172" r:id="rId24" xr:uid="{00000000-0004-0000-0A00-000017000000}"/>
    <hyperlink ref="F174" r:id="rId25" xr:uid="{00000000-0004-0000-0A00-000018000000}"/>
    <hyperlink ref="F178" r:id="rId26" xr:uid="{00000000-0004-0000-0A00-000019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2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299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AT2" s="17" t="s">
        <v>119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132</v>
      </c>
      <c r="L4" s="20"/>
      <c r="M4" s="90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318" t="str">
        <f>'Rekapitulace stavby'!K6</f>
        <v>SPgŠ Boskovice - Výstavba nových prostor pro vzdělávání</v>
      </c>
      <c r="F7" s="319"/>
      <c r="G7" s="319"/>
      <c r="H7" s="319"/>
      <c r="L7" s="20"/>
    </row>
    <row r="8" spans="2:46" ht="12" customHeight="1">
      <c r="B8" s="20"/>
      <c r="D8" s="27" t="s">
        <v>133</v>
      </c>
      <c r="L8" s="20"/>
    </row>
    <row r="9" spans="2:46" s="1" customFormat="1" ht="16.5" customHeight="1">
      <c r="B9" s="32"/>
      <c r="E9" s="318" t="s">
        <v>6158</v>
      </c>
      <c r="F9" s="320"/>
      <c r="G9" s="320"/>
      <c r="H9" s="320"/>
      <c r="L9" s="32"/>
    </row>
    <row r="10" spans="2:46" s="1" customFormat="1" ht="12" customHeight="1">
      <c r="B10" s="32"/>
      <c r="D10" s="27" t="s">
        <v>3853</v>
      </c>
      <c r="L10" s="32"/>
    </row>
    <row r="11" spans="2:46" s="1" customFormat="1" ht="16.5" customHeight="1">
      <c r="B11" s="32"/>
      <c r="E11" s="281" t="s">
        <v>6159</v>
      </c>
      <c r="F11" s="320"/>
      <c r="G11" s="320"/>
      <c r="H11" s="320"/>
      <c r="L11" s="32"/>
    </row>
    <row r="12" spans="2:46" s="1" customFormat="1" ht="11.25">
      <c r="B12" s="32"/>
      <c r="L12" s="32"/>
    </row>
    <row r="13" spans="2:46" s="1" customFormat="1" ht="12" customHeight="1">
      <c r="B13" s="32"/>
      <c r="D13" s="27" t="s">
        <v>18</v>
      </c>
      <c r="F13" s="25" t="s">
        <v>19</v>
      </c>
      <c r="I13" s="27" t="s">
        <v>20</v>
      </c>
      <c r="J13" s="25" t="s">
        <v>19</v>
      </c>
      <c r="L13" s="32"/>
    </row>
    <row r="14" spans="2:46" s="1" customFormat="1" ht="12" customHeight="1">
      <c r="B14" s="32"/>
      <c r="D14" s="27" t="s">
        <v>21</v>
      </c>
      <c r="F14" s="25" t="s">
        <v>22</v>
      </c>
      <c r="I14" s="27" t="s">
        <v>23</v>
      </c>
      <c r="J14" s="49" t="str">
        <f>'Rekapitulace stavby'!AN8</f>
        <v>19. 5. 2025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25</v>
      </c>
      <c r="I16" s="27" t="s">
        <v>26</v>
      </c>
      <c r="J16" s="25" t="s">
        <v>19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19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26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321" t="str">
        <f>'Rekapitulace stavby'!E14</f>
        <v>Vyplň údaj</v>
      </c>
      <c r="F20" s="287"/>
      <c r="G20" s="287"/>
      <c r="H20" s="287"/>
      <c r="I20" s="27" t="s">
        <v>28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26</v>
      </c>
      <c r="J22" s="25" t="s">
        <v>19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19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26</v>
      </c>
      <c r="J25" s="25" t="s">
        <v>6160</v>
      </c>
      <c r="L25" s="32"/>
    </row>
    <row r="26" spans="2:12" s="1" customFormat="1" ht="18" customHeight="1">
      <c r="B26" s="32"/>
      <c r="E26" s="25" t="s">
        <v>6161</v>
      </c>
      <c r="I26" s="27" t="s">
        <v>28</v>
      </c>
      <c r="J26" s="25" t="s">
        <v>19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1"/>
      <c r="E29" s="292" t="s">
        <v>19</v>
      </c>
      <c r="F29" s="292"/>
      <c r="G29" s="292"/>
      <c r="H29" s="292"/>
      <c r="L29" s="91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0"/>
      <c r="E31" s="50"/>
      <c r="F31" s="50"/>
      <c r="G31" s="50"/>
      <c r="H31" s="50"/>
      <c r="I31" s="50"/>
      <c r="J31" s="50"/>
      <c r="K31" s="50"/>
      <c r="L31" s="32"/>
    </row>
    <row r="32" spans="2:12" s="1" customFormat="1" ht="25.35" customHeight="1">
      <c r="B32" s="32"/>
      <c r="D32" s="92" t="s">
        <v>38</v>
      </c>
      <c r="J32" s="63">
        <f>ROUND(J97, 2)</f>
        <v>0</v>
      </c>
      <c r="L32" s="32"/>
    </row>
    <row r="33" spans="2:12" s="1" customFormat="1" ht="6.95" customHeight="1">
      <c r="B33" s="32"/>
      <c r="D33" s="50"/>
      <c r="E33" s="50"/>
      <c r="F33" s="50"/>
      <c r="G33" s="50"/>
      <c r="H33" s="50"/>
      <c r="I33" s="50"/>
      <c r="J33" s="50"/>
      <c r="K33" s="50"/>
      <c r="L33" s="32"/>
    </row>
    <row r="34" spans="2:12" s="1" customFormat="1" ht="14.45" customHeight="1">
      <c r="B34" s="32"/>
      <c r="F34" s="35" t="s">
        <v>40</v>
      </c>
      <c r="I34" s="35" t="s">
        <v>39</v>
      </c>
      <c r="J34" s="35" t="s">
        <v>41</v>
      </c>
      <c r="L34" s="32"/>
    </row>
    <row r="35" spans="2:12" s="1" customFormat="1" ht="14.45" customHeight="1">
      <c r="B35" s="32"/>
      <c r="D35" s="52" t="s">
        <v>42</v>
      </c>
      <c r="E35" s="27" t="s">
        <v>43</v>
      </c>
      <c r="F35" s="83">
        <f>ROUND((SUM(BE97:BE298)),  2)</f>
        <v>0</v>
      </c>
      <c r="I35" s="93">
        <v>0.21</v>
      </c>
      <c r="J35" s="83">
        <f>ROUND(((SUM(BE97:BE298))*I35),  2)</f>
        <v>0</v>
      </c>
      <c r="L35" s="32"/>
    </row>
    <row r="36" spans="2:12" s="1" customFormat="1" ht="14.45" customHeight="1">
      <c r="B36" s="32"/>
      <c r="E36" s="27" t="s">
        <v>44</v>
      </c>
      <c r="F36" s="83">
        <f>ROUND((SUM(BF97:BF298)),  2)</f>
        <v>0</v>
      </c>
      <c r="I36" s="93">
        <v>0.12</v>
      </c>
      <c r="J36" s="83">
        <f>ROUND(((SUM(BF97:BF298))*I36),  2)</f>
        <v>0</v>
      </c>
      <c r="L36" s="32"/>
    </row>
    <row r="37" spans="2:12" s="1" customFormat="1" ht="14.45" hidden="1" customHeight="1">
      <c r="B37" s="32"/>
      <c r="E37" s="27" t="s">
        <v>45</v>
      </c>
      <c r="F37" s="83">
        <f>ROUND((SUM(BG97:BG298)),  2)</f>
        <v>0</v>
      </c>
      <c r="I37" s="93">
        <v>0.21</v>
      </c>
      <c r="J37" s="83">
        <f>0</f>
        <v>0</v>
      </c>
      <c r="L37" s="32"/>
    </row>
    <row r="38" spans="2:12" s="1" customFormat="1" ht="14.45" hidden="1" customHeight="1">
      <c r="B38" s="32"/>
      <c r="E38" s="27" t="s">
        <v>46</v>
      </c>
      <c r="F38" s="83">
        <f>ROUND((SUM(BH97:BH298)),  2)</f>
        <v>0</v>
      </c>
      <c r="I38" s="93">
        <v>0.12</v>
      </c>
      <c r="J38" s="83">
        <f>0</f>
        <v>0</v>
      </c>
      <c r="L38" s="32"/>
    </row>
    <row r="39" spans="2:12" s="1" customFormat="1" ht="14.45" hidden="1" customHeight="1">
      <c r="B39" s="32"/>
      <c r="E39" s="27" t="s">
        <v>47</v>
      </c>
      <c r="F39" s="83">
        <f>ROUND((SUM(BI97:BI298)),  2)</f>
        <v>0</v>
      </c>
      <c r="I39" s="93">
        <v>0</v>
      </c>
      <c r="J39" s="83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4"/>
      <c r="D41" s="95" t="s">
        <v>48</v>
      </c>
      <c r="E41" s="54"/>
      <c r="F41" s="54"/>
      <c r="G41" s="96" t="s">
        <v>49</v>
      </c>
      <c r="H41" s="97" t="s">
        <v>50</v>
      </c>
      <c r="I41" s="54"/>
      <c r="J41" s="98">
        <f>SUM(J32:J39)</f>
        <v>0</v>
      </c>
      <c r="K41" s="99"/>
      <c r="L41" s="32"/>
    </row>
    <row r="42" spans="2:12" s="1" customFormat="1" ht="14.45" customHeight="1">
      <c r="B42" s="41"/>
      <c r="C42" s="42"/>
      <c r="D42" s="42"/>
      <c r="E42" s="42"/>
      <c r="F42" s="42"/>
      <c r="G42" s="42"/>
      <c r="H42" s="42"/>
      <c r="I42" s="42"/>
      <c r="J42" s="42"/>
      <c r="K42" s="42"/>
      <c r="L42" s="32"/>
    </row>
    <row r="46" spans="2:12" s="1" customFormat="1" ht="6.95" customHeight="1">
      <c r="B46" s="43"/>
      <c r="C46" s="44"/>
      <c r="D46" s="44"/>
      <c r="E46" s="44"/>
      <c r="F46" s="44"/>
      <c r="G46" s="44"/>
      <c r="H46" s="44"/>
      <c r="I46" s="44"/>
      <c r="J46" s="44"/>
      <c r="K46" s="44"/>
      <c r="L46" s="32"/>
    </row>
    <row r="47" spans="2:12" s="1" customFormat="1" ht="24.95" customHeight="1">
      <c r="B47" s="32"/>
      <c r="C47" s="21" t="s">
        <v>135</v>
      </c>
      <c r="L47" s="32"/>
    </row>
    <row r="48" spans="2:12" s="1" customFormat="1" ht="6.95" customHeight="1">
      <c r="B48" s="32"/>
      <c r="L48" s="32"/>
    </row>
    <row r="49" spans="2:47" s="1" customFormat="1" ht="12" customHeight="1">
      <c r="B49" s="32"/>
      <c r="C49" s="27" t="s">
        <v>16</v>
      </c>
      <c r="L49" s="32"/>
    </row>
    <row r="50" spans="2:47" s="1" customFormat="1" ht="16.5" customHeight="1">
      <c r="B50" s="32"/>
      <c r="E50" s="318" t="str">
        <f>E7</f>
        <v>SPgŠ Boskovice - Výstavba nových prostor pro vzdělávání</v>
      </c>
      <c r="F50" s="319"/>
      <c r="G50" s="319"/>
      <c r="H50" s="319"/>
      <c r="L50" s="32"/>
    </row>
    <row r="51" spans="2:47" ht="12" customHeight="1">
      <c r="B51" s="20"/>
      <c r="C51" s="27" t="s">
        <v>133</v>
      </c>
      <c r="L51" s="20"/>
    </row>
    <row r="52" spans="2:47" s="1" customFormat="1" ht="16.5" customHeight="1">
      <c r="B52" s="32"/>
      <c r="E52" s="318" t="s">
        <v>6158</v>
      </c>
      <c r="F52" s="320"/>
      <c r="G52" s="320"/>
      <c r="H52" s="320"/>
      <c r="L52" s="32"/>
    </row>
    <row r="53" spans="2:47" s="1" customFormat="1" ht="12" customHeight="1">
      <c r="B53" s="32"/>
      <c r="C53" s="27" t="s">
        <v>3853</v>
      </c>
      <c r="L53" s="32"/>
    </row>
    <row r="54" spans="2:47" s="1" customFormat="1" ht="16.5" customHeight="1">
      <c r="B54" s="32"/>
      <c r="E54" s="281" t="str">
        <f>E11</f>
        <v>100 - Dopravní řešení</v>
      </c>
      <c r="F54" s="320"/>
      <c r="G54" s="320"/>
      <c r="H54" s="320"/>
      <c r="L54" s="32"/>
    </row>
    <row r="55" spans="2:47" s="1" customFormat="1" ht="6.95" customHeight="1">
      <c r="B55" s="32"/>
      <c r="L55" s="32"/>
    </row>
    <row r="56" spans="2:47" s="1" customFormat="1" ht="12" customHeight="1">
      <c r="B56" s="32"/>
      <c r="C56" s="27" t="s">
        <v>21</v>
      </c>
      <c r="F56" s="25" t="str">
        <f>F14</f>
        <v>Boskovice</v>
      </c>
      <c r="I56" s="27" t="s">
        <v>23</v>
      </c>
      <c r="J56" s="49" t="str">
        <f>IF(J14="","",J14)</f>
        <v>19. 5. 2025</v>
      </c>
      <c r="L56" s="32"/>
    </row>
    <row r="57" spans="2:47" s="1" customFormat="1" ht="6.95" customHeight="1">
      <c r="B57" s="32"/>
      <c r="L57" s="32"/>
    </row>
    <row r="58" spans="2:47" s="1" customFormat="1" ht="25.7" customHeight="1">
      <c r="B58" s="32"/>
      <c r="C58" s="27" t="s">
        <v>25</v>
      </c>
      <c r="F58" s="25" t="str">
        <f>E17</f>
        <v>Střední pedagogická škola Boskovice</v>
      </c>
      <c r="I58" s="27" t="s">
        <v>31</v>
      </c>
      <c r="J58" s="30" t="str">
        <f>E23</f>
        <v>ERPLAN, U Borové 69, Havlíčkův Brod</v>
      </c>
      <c r="L58" s="32"/>
    </row>
    <row r="59" spans="2:47" s="1" customFormat="1" ht="15.2" customHeight="1">
      <c r="B59" s="32"/>
      <c r="C59" s="27" t="s">
        <v>29</v>
      </c>
      <c r="F59" s="25" t="str">
        <f>IF(E20="","",E20)</f>
        <v>Vyplň údaj</v>
      </c>
      <c r="I59" s="27" t="s">
        <v>34</v>
      </c>
      <c r="J59" s="30" t="str">
        <f>E26</f>
        <v>Václav Křišťál</v>
      </c>
      <c r="L59" s="32"/>
    </row>
    <row r="60" spans="2:47" s="1" customFormat="1" ht="10.35" customHeight="1">
      <c r="B60" s="32"/>
      <c r="L60" s="32"/>
    </row>
    <row r="61" spans="2:47" s="1" customFormat="1" ht="29.25" customHeight="1">
      <c r="B61" s="32"/>
      <c r="C61" s="100" t="s">
        <v>136</v>
      </c>
      <c r="D61" s="94"/>
      <c r="E61" s="94"/>
      <c r="F61" s="94"/>
      <c r="G61" s="94"/>
      <c r="H61" s="94"/>
      <c r="I61" s="94"/>
      <c r="J61" s="101" t="s">
        <v>137</v>
      </c>
      <c r="K61" s="94"/>
      <c r="L61" s="32"/>
    </row>
    <row r="62" spans="2:47" s="1" customFormat="1" ht="10.35" customHeight="1">
      <c r="B62" s="32"/>
      <c r="L62" s="32"/>
    </row>
    <row r="63" spans="2:47" s="1" customFormat="1" ht="22.9" customHeight="1">
      <c r="B63" s="32"/>
      <c r="C63" s="102" t="s">
        <v>70</v>
      </c>
      <c r="J63" s="63">
        <f>J97</f>
        <v>0</v>
      </c>
      <c r="L63" s="32"/>
      <c r="AU63" s="17" t="s">
        <v>138</v>
      </c>
    </row>
    <row r="64" spans="2:47" s="8" customFormat="1" ht="24.95" customHeight="1">
      <c r="B64" s="103"/>
      <c r="D64" s="104" t="s">
        <v>139</v>
      </c>
      <c r="E64" s="105"/>
      <c r="F64" s="105"/>
      <c r="G64" s="105"/>
      <c r="H64" s="105"/>
      <c r="I64" s="105"/>
      <c r="J64" s="106">
        <f>J98</f>
        <v>0</v>
      </c>
      <c r="L64" s="103"/>
    </row>
    <row r="65" spans="2:12" s="9" customFormat="1" ht="19.899999999999999" customHeight="1">
      <c r="B65" s="107"/>
      <c r="D65" s="108" t="s">
        <v>140</v>
      </c>
      <c r="E65" s="109"/>
      <c r="F65" s="109"/>
      <c r="G65" s="109"/>
      <c r="H65" s="109"/>
      <c r="I65" s="109"/>
      <c r="J65" s="110">
        <f>J99</f>
        <v>0</v>
      </c>
      <c r="L65" s="107"/>
    </row>
    <row r="66" spans="2:12" s="9" customFormat="1" ht="19.899999999999999" customHeight="1">
      <c r="B66" s="107"/>
      <c r="D66" s="108" t="s">
        <v>143</v>
      </c>
      <c r="E66" s="109"/>
      <c r="F66" s="109"/>
      <c r="G66" s="109"/>
      <c r="H66" s="109"/>
      <c r="I66" s="109"/>
      <c r="J66" s="110">
        <f>J171</f>
        <v>0</v>
      </c>
      <c r="L66" s="107"/>
    </row>
    <row r="67" spans="2:12" s="9" customFormat="1" ht="19.899999999999999" customHeight="1">
      <c r="B67" s="107"/>
      <c r="D67" s="108" t="s">
        <v>145</v>
      </c>
      <c r="E67" s="109"/>
      <c r="F67" s="109"/>
      <c r="G67" s="109"/>
      <c r="H67" s="109"/>
      <c r="I67" s="109"/>
      <c r="J67" s="110">
        <f>J176</f>
        <v>0</v>
      </c>
      <c r="L67" s="107"/>
    </row>
    <row r="68" spans="2:12" s="9" customFormat="1" ht="19.899999999999999" customHeight="1">
      <c r="B68" s="107"/>
      <c r="D68" s="108" t="s">
        <v>6076</v>
      </c>
      <c r="E68" s="109"/>
      <c r="F68" s="109"/>
      <c r="G68" s="109"/>
      <c r="H68" s="109"/>
      <c r="I68" s="109"/>
      <c r="J68" s="110">
        <f>J204</f>
        <v>0</v>
      </c>
      <c r="L68" s="107"/>
    </row>
    <row r="69" spans="2:12" s="9" customFormat="1" ht="19.899999999999999" customHeight="1">
      <c r="B69" s="107"/>
      <c r="D69" s="108" t="s">
        <v>153</v>
      </c>
      <c r="E69" s="109"/>
      <c r="F69" s="109"/>
      <c r="G69" s="109"/>
      <c r="H69" s="109"/>
      <c r="I69" s="109"/>
      <c r="J69" s="110">
        <f>J227</f>
        <v>0</v>
      </c>
      <c r="L69" s="107"/>
    </row>
    <row r="70" spans="2:12" s="9" customFormat="1" ht="19.899999999999999" customHeight="1">
      <c r="B70" s="107"/>
      <c r="D70" s="108" t="s">
        <v>6162</v>
      </c>
      <c r="E70" s="109"/>
      <c r="F70" s="109"/>
      <c r="G70" s="109"/>
      <c r="H70" s="109"/>
      <c r="I70" s="109"/>
      <c r="J70" s="110">
        <f>J270</f>
        <v>0</v>
      </c>
      <c r="L70" s="107"/>
    </row>
    <row r="71" spans="2:12" s="9" customFormat="1" ht="19.899999999999999" customHeight="1">
      <c r="B71" s="107"/>
      <c r="D71" s="108" t="s">
        <v>3857</v>
      </c>
      <c r="E71" s="109"/>
      <c r="F71" s="109"/>
      <c r="G71" s="109"/>
      <c r="H71" s="109"/>
      <c r="I71" s="109"/>
      <c r="J71" s="110">
        <f>J278</f>
        <v>0</v>
      </c>
      <c r="L71" s="107"/>
    </row>
    <row r="72" spans="2:12" s="8" customFormat="1" ht="24.95" customHeight="1">
      <c r="B72" s="103"/>
      <c r="D72" s="104" t="s">
        <v>158</v>
      </c>
      <c r="E72" s="105"/>
      <c r="F72" s="105"/>
      <c r="G72" s="105"/>
      <c r="H72" s="105"/>
      <c r="I72" s="105"/>
      <c r="J72" s="106">
        <f>J281</f>
        <v>0</v>
      </c>
      <c r="L72" s="103"/>
    </row>
    <row r="73" spans="2:12" s="9" customFormat="1" ht="19.899999999999999" customHeight="1">
      <c r="B73" s="107"/>
      <c r="D73" s="108" t="s">
        <v>159</v>
      </c>
      <c r="E73" s="109"/>
      <c r="F73" s="109"/>
      <c r="G73" s="109"/>
      <c r="H73" s="109"/>
      <c r="I73" s="109"/>
      <c r="J73" s="110">
        <f>J282</f>
        <v>0</v>
      </c>
      <c r="L73" s="107"/>
    </row>
    <row r="74" spans="2:12" s="8" customFormat="1" ht="24.95" customHeight="1">
      <c r="B74" s="103"/>
      <c r="D74" s="104" t="s">
        <v>5053</v>
      </c>
      <c r="E74" s="105"/>
      <c r="F74" s="105"/>
      <c r="G74" s="105"/>
      <c r="H74" s="105"/>
      <c r="I74" s="105"/>
      <c r="J74" s="106">
        <f>J289</f>
        <v>0</v>
      </c>
      <c r="L74" s="103"/>
    </row>
    <row r="75" spans="2:12" s="9" customFormat="1" ht="19.899999999999999" customHeight="1">
      <c r="B75" s="107"/>
      <c r="D75" s="108" t="s">
        <v>6163</v>
      </c>
      <c r="E75" s="109"/>
      <c r="F75" s="109"/>
      <c r="G75" s="109"/>
      <c r="H75" s="109"/>
      <c r="I75" s="109"/>
      <c r="J75" s="110">
        <f>J290</f>
        <v>0</v>
      </c>
      <c r="L75" s="107"/>
    </row>
    <row r="76" spans="2:12" s="1" customFormat="1" ht="21.75" customHeight="1">
      <c r="B76" s="32"/>
      <c r="L76" s="32"/>
    </row>
    <row r="77" spans="2:12" s="1" customFormat="1" ht="6.95" customHeight="1"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32"/>
    </row>
    <row r="81" spans="2:20" s="1" customFormat="1" ht="6.95" customHeight="1">
      <c r="B81" s="43"/>
      <c r="C81" s="44"/>
      <c r="D81" s="44"/>
      <c r="E81" s="44"/>
      <c r="F81" s="44"/>
      <c r="G81" s="44"/>
      <c r="H81" s="44"/>
      <c r="I81" s="44"/>
      <c r="J81" s="44"/>
      <c r="K81" s="44"/>
      <c r="L81" s="32"/>
    </row>
    <row r="82" spans="2:20" s="1" customFormat="1" ht="24.95" customHeight="1">
      <c r="B82" s="32"/>
      <c r="C82" s="21" t="s">
        <v>178</v>
      </c>
      <c r="L82" s="32"/>
    </row>
    <row r="83" spans="2:20" s="1" customFormat="1" ht="6.95" customHeight="1">
      <c r="B83" s="32"/>
      <c r="L83" s="32"/>
    </row>
    <row r="84" spans="2:20" s="1" customFormat="1" ht="12" customHeight="1">
      <c r="B84" s="32"/>
      <c r="C84" s="27" t="s">
        <v>16</v>
      </c>
      <c r="L84" s="32"/>
    </row>
    <row r="85" spans="2:20" s="1" customFormat="1" ht="16.5" customHeight="1">
      <c r="B85" s="32"/>
      <c r="E85" s="318" t="str">
        <f>E7</f>
        <v>SPgŠ Boskovice - Výstavba nových prostor pro vzdělávání</v>
      </c>
      <c r="F85" s="319"/>
      <c r="G85" s="319"/>
      <c r="H85" s="319"/>
      <c r="L85" s="32"/>
    </row>
    <row r="86" spans="2:20" ht="12" customHeight="1">
      <c r="B86" s="20"/>
      <c r="C86" s="27" t="s">
        <v>133</v>
      </c>
      <c r="L86" s="20"/>
    </row>
    <row r="87" spans="2:20" s="1" customFormat="1" ht="16.5" customHeight="1">
      <c r="B87" s="32"/>
      <c r="E87" s="318" t="s">
        <v>6158</v>
      </c>
      <c r="F87" s="320"/>
      <c r="G87" s="320"/>
      <c r="H87" s="320"/>
      <c r="L87" s="32"/>
    </row>
    <row r="88" spans="2:20" s="1" customFormat="1" ht="12" customHeight="1">
      <c r="B88" s="32"/>
      <c r="C88" s="27" t="s">
        <v>3853</v>
      </c>
      <c r="L88" s="32"/>
    </row>
    <row r="89" spans="2:20" s="1" customFormat="1" ht="16.5" customHeight="1">
      <c r="B89" s="32"/>
      <c r="E89" s="281" t="str">
        <f>E11</f>
        <v>100 - Dopravní řešení</v>
      </c>
      <c r="F89" s="320"/>
      <c r="G89" s="320"/>
      <c r="H89" s="320"/>
      <c r="L89" s="32"/>
    </row>
    <row r="90" spans="2:20" s="1" customFormat="1" ht="6.95" customHeight="1">
      <c r="B90" s="32"/>
      <c r="L90" s="32"/>
    </row>
    <row r="91" spans="2:20" s="1" customFormat="1" ht="12" customHeight="1">
      <c r="B91" s="32"/>
      <c r="C91" s="27" t="s">
        <v>21</v>
      </c>
      <c r="F91" s="25" t="str">
        <f>F14</f>
        <v>Boskovice</v>
      </c>
      <c r="I91" s="27" t="s">
        <v>23</v>
      </c>
      <c r="J91" s="49" t="str">
        <f>IF(J14="","",J14)</f>
        <v>19. 5. 2025</v>
      </c>
      <c r="L91" s="32"/>
    </row>
    <row r="92" spans="2:20" s="1" customFormat="1" ht="6.95" customHeight="1">
      <c r="B92" s="32"/>
      <c r="L92" s="32"/>
    </row>
    <row r="93" spans="2:20" s="1" customFormat="1" ht="25.7" customHeight="1">
      <c r="B93" s="32"/>
      <c r="C93" s="27" t="s">
        <v>25</v>
      </c>
      <c r="F93" s="25" t="str">
        <f>E17</f>
        <v>Střední pedagogická škola Boskovice</v>
      </c>
      <c r="I93" s="27" t="s">
        <v>31</v>
      </c>
      <c r="J93" s="30" t="str">
        <f>E23</f>
        <v>ERPLAN, U Borové 69, Havlíčkův Brod</v>
      </c>
      <c r="L93" s="32"/>
    </row>
    <row r="94" spans="2:20" s="1" customFormat="1" ht="15.2" customHeight="1">
      <c r="B94" s="32"/>
      <c r="C94" s="27" t="s">
        <v>29</v>
      </c>
      <c r="F94" s="25" t="str">
        <f>IF(E20="","",E20)</f>
        <v>Vyplň údaj</v>
      </c>
      <c r="I94" s="27" t="s">
        <v>34</v>
      </c>
      <c r="J94" s="30" t="str">
        <f>E26</f>
        <v>Václav Křišťál</v>
      </c>
      <c r="L94" s="32"/>
    </row>
    <row r="95" spans="2:20" s="1" customFormat="1" ht="10.35" customHeight="1">
      <c r="B95" s="32"/>
      <c r="L95" s="32"/>
    </row>
    <row r="96" spans="2:20" s="10" customFormat="1" ht="29.25" customHeight="1">
      <c r="B96" s="111"/>
      <c r="C96" s="112" t="s">
        <v>179</v>
      </c>
      <c r="D96" s="113" t="s">
        <v>57</v>
      </c>
      <c r="E96" s="113" t="s">
        <v>53</v>
      </c>
      <c r="F96" s="113" t="s">
        <v>54</v>
      </c>
      <c r="G96" s="113" t="s">
        <v>180</v>
      </c>
      <c r="H96" s="113" t="s">
        <v>181</v>
      </c>
      <c r="I96" s="113" t="s">
        <v>182</v>
      </c>
      <c r="J96" s="113" t="s">
        <v>137</v>
      </c>
      <c r="K96" s="114" t="s">
        <v>183</v>
      </c>
      <c r="L96" s="111"/>
      <c r="M96" s="56" t="s">
        <v>19</v>
      </c>
      <c r="N96" s="57" t="s">
        <v>42</v>
      </c>
      <c r="O96" s="57" t="s">
        <v>184</v>
      </c>
      <c r="P96" s="57" t="s">
        <v>185</v>
      </c>
      <c r="Q96" s="57" t="s">
        <v>186</v>
      </c>
      <c r="R96" s="57" t="s">
        <v>187</v>
      </c>
      <c r="S96" s="57" t="s">
        <v>188</v>
      </c>
      <c r="T96" s="58" t="s">
        <v>189</v>
      </c>
    </row>
    <row r="97" spans="2:65" s="1" customFormat="1" ht="22.9" customHeight="1">
      <c r="B97" s="32"/>
      <c r="C97" s="61" t="s">
        <v>190</v>
      </c>
      <c r="J97" s="115">
        <f>BK97</f>
        <v>0</v>
      </c>
      <c r="L97" s="32"/>
      <c r="M97" s="59"/>
      <c r="N97" s="50"/>
      <c r="O97" s="50"/>
      <c r="P97" s="116">
        <f>P98+P281+P289</f>
        <v>0</v>
      </c>
      <c r="Q97" s="50"/>
      <c r="R97" s="116">
        <f>R98+R281+R289</f>
        <v>2297.8858304999999</v>
      </c>
      <c r="S97" s="50"/>
      <c r="T97" s="117">
        <f>T98+T281+T289</f>
        <v>23.811999999999998</v>
      </c>
      <c r="AT97" s="17" t="s">
        <v>71</v>
      </c>
      <c r="AU97" s="17" t="s">
        <v>138</v>
      </c>
      <c r="BK97" s="118">
        <f>BK98+BK281+BK289</f>
        <v>0</v>
      </c>
    </row>
    <row r="98" spans="2:65" s="11" customFormat="1" ht="25.9" customHeight="1">
      <c r="B98" s="119"/>
      <c r="D98" s="120" t="s">
        <v>71</v>
      </c>
      <c r="E98" s="121" t="s">
        <v>191</v>
      </c>
      <c r="F98" s="121" t="s">
        <v>192</v>
      </c>
      <c r="I98" s="122"/>
      <c r="J98" s="123">
        <f>BK98</f>
        <v>0</v>
      </c>
      <c r="L98" s="119"/>
      <c r="M98" s="124"/>
      <c r="P98" s="125">
        <f>P99+P171+P176+P204+P227+P270+P278</f>
        <v>0</v>
      </c>
      <c r="R98" s="125">
        <f>R99+R171+R176+R204+R227+R270+R278</f>
        <v>2297.0127304999996</v>
      </c>
      <c r="T98" s="126">
        <f>T99+T171+T176+T204+T227+T270+T278</f>
        <v>23.811999999999998</v>
      </c>
      <c r="AR98" s="120" t="s">
        <v>80</v>
      </c>
      <c r="AT98" s="127" t="s">
        <v>71</v>
      </c>
      <c r="AU98" s="127" t="s">
        <v>72</v>
      </c>
      <c r="AY98" s="120" t="s">
        <v>193</v>
      </c>
      <c r="BK98" s="128">
        <f>BK99+BK171+BK176+BK204+BK227+BK270+BK278</f>
        <v>0</v>
      </c>
    </row>
    <row r="99" spans="2:65" s="11" customFormat="1" ht="22.9" customHeight="1">
      <c r="B99" s="119"/>
      <c r="D99" s="120" t="s">
        <v>71</v>
      </c>
      <c r="E99" s="129" t="s">
        <v>80</v>
      </c>
      <c r="F99" s="129" t="s">
        <v>194</v>
      </c>
      <c r="I99" s="122"/>
      <c r="J99" s="130">
        <f>BK99</f>
        <v>0</v>
      </c>
      <c r="L99" s="119"/>
      <c r="M99" s="124"/>
      <c r="P99" s="125">
        <f>SUM(P100:P170)</f>
        <v>0</v>
      </c>
      <c r="R99" s="125">
        <f>SUM(R100:R170)</f>
        <v>99.001908</v>
      </c>
      <c r="T99" s="126">
        <f>SUM(T100:T170)</f>
        <v>0</v>
      </c>
      <c r="AR99" s="120" t="s">
        <v>80</v>
      </c>
      <c r="AT99" s="127" t="s">
        <v>71</v>
      </c>
      <c r="AU99" s="127" t="s">
        <v>80</v>
      </c>
      <c r="AY99" s="120" t="s">
        <v>193</v>
      </c>
      <c r="BK99" s="128">
        <f>SUM(BK100:BK170)</f>
        <v>0</v>
      </c>
    </row>
    <row r="100" spans="2:65" s="1" customFormat="1" ht="21.75" customHeight="1">
      <c r="B100" s="32"/>
      <c r="C100" s="131" t="s">
        <v>80</v>
      </c>
      <c r="D100" s="131" t="s">
        <v>195</v>
      </c>
      <c r="E100" s="132" t="s">
        <v>6164</v>
      </c>
      <c r="F100" s="133" t="s">
        <v>6165</v>
      </c>
      <c r="G100" s="134" t="s">
        <v>210</v>
      </c>
      <c r="H100" s="135">
        <v>1025.74</v>
      </c>
      <c r="I100" s="136"/>
      <c r="J100" s="137">
        <f>ROUND(I100*H100,2)</f>
        <v>0</v>
      </c>
      <c r="K100" s="133" t="s">
        <v>199</v>
      </c>
      <c r="L100" s="32"/>
      <c r="M100" s="138" t="s">
        <v>19</v>
      </c>
      <c r="N100" s="139" t="s">
        <v>43</v>
      </c>
      <c r="P100" s="140">
        <f>O100*H100</f>
        <v>0</v>
      </c>
      <c r="Q100" s="140">
        <v>0</v>
      </c>
      <c r="R100" s="140">
        <f>Q100*H100</f>
        <v>0</v>
      </c>
      <c r="S100" s="140">
        <v>0</v>
      </c>
      <c r="T100" s="141">
        <f>S100*H100</f>
        <v>0</v>
      </c>
      <c r="AR100" s="142" t="s">
        <v>106</v>
      </c>
      <c r="AT100" s="142" t="s">
        <v>195</v>
      </c>
      <c r="AU100" s="142" t="s">
        <v>82</v>
      </c>
      <c r="AY100" s="17" t="s">
        <v>193</v>
      </c>
      <c r="BE100" s="143">
        <f>IF(N100="základní",J100,0)</f>
        <v>0</v>
      </c>
      <c r="BF100" s="143">
        <f>IF(N100="snížená",J100,0)</f>
        <v>0</v>
      </c>
      <c r="BG100" s="143">
        <f>IF(N100="zákl. přenesená",J100,0)</f>
        <v>0</v>
      </c>
      <c r="BH100" s="143">
        <f>IF(N100="sníž. přenesená",J100,0)</f>
        <v>0</v>
      </c>
      <c r="BI100" s="143">
        <f>IF(N100="nulová",J100,0)</f>
        <v>0</v>
      </c>
      <c r="BJ100" s="17" t="s">
        <v>80</v>
      </c>
      <c r="BK100" s="143">
        <f>ROUND(I100*H100,2)</f>
        <v>0</v>
      </c>
      <c r="BL100" s="17" t="s">
        <v>106</v>
      </c>
      <c r="BM100" s="142" t="s">
        <v>6166</v>
      </c>
    </row>
    <row r="101" spans="2:65" s="1" customFormat="1" ht="11.25">
      <c r="B101" s="32"/>
      <c r="D101" s="144" t="s">
        <v>201</v>
      </c>
      <c r="F101" s="145" t="s">
        <v>6167</v>
      </c>
      <c r="I101" s="146"/>
      <c r="L101" s="32"/>
      <c r="M101" s="147"/>
      <c r="T101" s="53"/>
      <c r="AT101" s="17" t="s">
        <v>201</v>
      </c>
      <c r="AU101" s="17" t="s">
        <v>82</v>
      </c>
    </row>
    <row r="102" spans="2:65" s="13" customFormat="1" ht="11.25">
      <c r="B102" s="155"/>
      <c r="D102" s="149" t="s">
        <v>203</v>
      </c>
      <c r="E102" s="156" t="s">
        <v>19</v>
      </c>
      <c r="F102" s="157" t="s">
        <v>6168</v>
      </c>
      <c r="H102" s="158">
        <v>487.24</v>
      </c>
      <c r="I102" s="159"/>
      <c r="L102" s="155"/>
      <c r="M102" s="160"/>
      <c r="T102" s="161"/>
      <c r="AT102" s="156" t="s">
        <v>203</v>
      </c>
      <c r="AU102" s="156" t="s">
        <v>82</v>
      </c>
      <c r="AV102" s="13" t="s">
        <v>82</v>
      </c>
      <c r="AW102" s="13" t="s">
        <v>33</v>
      </c>
      <c r="AX102" s="13" t="s">
        <v>72</v>
      </c>
      <c r="AY102" s="156" t="s">
        <v>193</v>
      </c>
    </row>
    <row r="103" spans="2:65" s="13" customFormat="1" ht="11.25">
      <c r="B103" s="155"/>
      <c r="D103" s="149" t="s">
        <v>203</v>
      </c>
      <c r="E103" s="156" t="s">
        <v>19</v>
      </c>
      <c r="F103" s="157" t="s">
        <v>6169</v>
      </c>
      <c r="H103" s="158">
        <v>468.5</v>
      </c>
      <c r="I103" s="159"/>
      <c r="L103" s="155"/>
      <c r="M103" s="160"/>
      <c r="T103" s="161"/>
      <c r="AT103" s="156" t="s">
        <v>203</v>
      </c>
      <c r="AU103" s="156" t="s">
        <v>82</v>
      </c>
      <c r="AV103" s="13" t="s">
        <v>82</v>
      </c>
      <c r="AW103" s="13" t="s">
        <v>33</v>
      </c>
      <c r="AX103" s="13" t="s">
        <v>72</v>
      </c>
      <c r="AY103" s="156" t="s">
        <v>193</v>
      </c>
    </row>
    <row r="104" spans="2:65" s="12" customFormat="1" ht="11.25">
      <c r="B104" s="148"/>
      <c r="D104" s="149" t="s">
        <v>203</v>
      </c>
      <c r="E104" s="150" t="s">
        <v>19</v>
      </c>
      <c r="F104" s="151" t="s">
        <v>205</v>
      </c>
      <c r="H104" s="150" t="s">
        <v>19</v>
      </c>
      <c r="I104" s="152"/>
      <c r="L104" s="148"/>
      <c r="M104" s="153"/>
      <c r="T104" s="154"/>
      <c r="AT104" s="150" t="s">
        <v>203</v>
      </c>
      <c r="AU104" s="150" t="s">
        <v>82</v>
      </c>
      <c r="AV104" s="12" t="s">
        <v>80</v>
      </c>
      <c r="AW104" s="12" t="s">
        <v>33</v>
      </c>
      <c r="AX104" s="12" t="s">
        <v>72</v>
      </c>
      <c r="AY104" s="150" t="s">
        <v>193</v>
      </c>
    </row>
    <row r="105" spans="2:65" s="13" customFormat="1" ht="11.25">
      <c r="B105" s="155"/>
      <c r="D105" s="149" t="s">
        <v>203</v>
      </c>
      <c r="E105" s="156" t="s">
        <v>19</v>
      </c>
      <c r="F105" s="157" t="s">
        <v>6170</v>
      </c>
      <c r="H105" s="158">
        <v>70</v>
      </c>
      <c r="I105" s="159"/>
      <c r="L105" s="155"/>
      <c r="M105" s="160"/>
      <c r="T105" s="161"/>
      <c r="AT105" s="156" t="s">
        <v>203</v>
      </c>
      <c r="AU105" s="156" t="s">
        <v>82</v>
      </c>
      <c r="AV105" s="13" t="s">
        <v>82</v>
      </c>
      <c r="AW105" s="13" t="s">
        <v>33</v>
      </c>
      <c r="AX105" s="13" t="s">
        <v>72</v>
      </c>
      <c r="AY105" s="156" t="s">
        <v>193</v>
      </c>
    </row>
    <row r="106" spans="2:65" s="14" customFormat="1" ht="11.25">
      <c r="B106" s="174"/>
      <c r="D106" s="149" t="s">
        <v>203</v>
      </c>
      <c r="E106" s="175" t="s">
        <v>19</v>
      </c>
      <c r="F106" s="176" t="s">
        <v>3845</v>
      </c>
      <c r="H106" s="177">
        <v>1025.74</v>
      </c>
      <c r="I106" s="178"/>
      <c r="L106" s="174"/>
      <c r="M106" s="179"/>
      <c r="T106" s="180"/>
      <c r="AT106" s="175" t="s">
        <v>203</v>
      </c>
      <c r="AU106" s="175" t="s">
        <v>82</v>
      </c>
      <c r="AV106" s="14" t="s">
        <v>106</v>
      </c>
      <c r="AW106" s="14" t="s">
        <v>4</v>
      </c>
      <c r="AX106" s="14" t="s">
        <v>80</v>
      </c>
      <c r="AY106" s="175" t="s">
        <v>193</v>
      </c>
    </row>
    <row r="107" spans="2:65" s="1" customFormat="1" ht="24.2" customHeight="1">
      <c r="B107" s="32"/>
      <c r="C107" s="131" t="s">
        <v>82</v>
      </c>
      <c r="D107" s="131" t="s">
        <v>195</v>
      </c>
      <c r="E107" s="132" t="s">
        <v>1064</v>
      </c>
      <c r="F107" s="133" t="s">
        <v>1065</v>
      </c>
      <c r="G107" s="134" t="s">
        <v>210</v>
      </c>
      <c r="H107" s="135">
        <v>14.4</v>
      </c>
      <c r="I107" s="136"/>
      <c r="J107" s="137">
        <f>ROUND(I107*H107,2)</f>
        <v>0</v>
      </c>
      <c r="K107" s="133" t="s">
        <v>199</v>
      </c>
      <c r="L107" s="32"/>
      <c r="M107" s="138" t="s">
        <v>19</v>
      </c>
      <c r="N107" s="139" t="s">
        <v>43</v>
      </c>
      <c r="P107" s="140">
        <f>O107*H107</f>
        <v>0</v>
      </c>
      <c r="Q107" s="140">
        <v>0</v>
      </c>
      <c r="R107" s="140">
        <f>Q107*H107</f>
        <v>0</v>
      </c>
      <c r="S107" s="140">
        <v>0</v>
      </c>
      <c r="T107" s="141">
        <f>S107*H107</f>
        <v>0</v>
      </c>
      <c r="AR107" s="142" t="s">
        <v>106</v>
      </c>
      <c r="AT107" s="142" t="s">
        <v>195</v>
      </c>
      <c r="AU107" s="142" t="s">
        <v>82</v>
      </c>
      <c r="AY107" s="17" t="s">
        <v>193</v>
      </c>
      <c r="BE107" s="143">
        <f>IF(N107="základní",J107,0)</f>
        <v>0</v>
      </c>
      <c r="BF107" s="143">
        <f>IF(N107="snížená",J107,0)</f>
        <v>0</v>
      </c>
      <c r="BG107" s="143">
        <f>IF(N107="zákl. přenesená",J107,0)</f>
        <v>0</v>
      </c>
      <c r="BH107" s="143">
        <f>IF(N107="sníž. přenesená",J107,0)</f>
        <v>0</v>
      </c>
      <c r="BI107" s="143">
        <f>IF(N107="nulová",J107,0)</f>
        <v>0</v>
      </c>
      <c r="BJ107" s="17" t="s">
        <v>80</v>
      </c>
      <c r="BK107" s="143">
        <f>ROUND(I107*H107,2)</f>
        <v>0</v>
      </c>
      <c r="BL107" s="17" t="s">
        <v>106</v>
      </c>
      <c r="BM107" s="142" t="s">
        <v>6171</v>
      </c>
    </row>
    <row r="108" spans="2:65" s="1" customFormat="1" ht="11.25">
      <c r="B108" s="32"/>
      <c r="D108" s="144" t="s">
        <v>201</v>
      </c>
      <c r="F108" s="145" t="s">
        <v>1067</v>
      </c>
      <c r="I108" s="146"/>
      <c r="L108" s="32"/>
      <c r="M108" s="147"/>
      <c r="T108" s="53"/>
      <c r="AT108" s="17" t="s">
        <v>201</v>
      </c>
      <c r="AU108" s="17" t="s">
        <v>82</v>
      </c>
    </row>
    <row r="109" spans="2:65" s="12" customFormat="1" ht="11.25">
      <c r="B109" s="148"/>
      <c r="D109" s="149" t="s">
        <v>203</v>
      </c>
      <c r="E109" s="150" t="s">
        <v>19</v>
      </c>
      <c r="F109" s="151" t="s">
        <v>6172</v>
      </c>
      <c r="H109" s="150" t="s">
        <v>19</v>
      </c>
      <c r="I109" s="152"/>
      <c r="L109" s="148"/>
      <c r="M109" s="153"/>
      <c r="T109" s="154"/>
      <c r="AT109" s="150" t="s">
        <v>203</v>
      </c>
      <c r="AU109" s="150" t="s">
        <v>82</v>
      </c>
      <c r="AV109" s="12" t="s">
        <v>80</v>
      </c>
      <c r="AW109" s="12" t="s">
        <v>33</v>
      </c>
      <c r="AX109" s="12" t="s">
        <v>72</v>
      </c>
      <c r="AY109" s="150" t="s">
        <v>193</v>
      </c>
    </row>
    <row r="110" spans="2:65" s="13" customFormat="1" ht="11.25">
      <c r="B110" s="155"/>
      <c r="D110" s="149" t="s">
        <v>203</v>
      </c>
      <c r="E110" s="156" t="s">
        <v>19</v>
      </c>
      <c r="F110" s="157" t="s">
        <v>6173</v>
      </c>
      <c r="H110" s="158">
        <v>14.4</v>
      </c>
      <c r="I110" s="159"/>
      <c r="L110" s="155"/>
      <c r="M110" s="160"/>
      <c r="T110" s="161"/>
      <c r="AT110" s="156" t="s">
        <v>203</v>
      </c>
      <c r="AU110" s="156" t="s">
        <v>82</v>
      </c>
      <c r="AV110" s="13" t="s">
        <v>82</v>
      </c>
      <c r="AW110" s="13" t="s">
        <v>33</v>
      </c>
      <c r="AX110" s="13" t="s">
        <v>72</v>
      </c>
      <c r="AY110" s="156" t="s">
        <v>193</v>
      </c>
    </row>
    <row r="111" spans="2:65" s="1" customFormat="1" ht="37.9" customHeight="1">
      <c r="B111" s="32"/>
      <c r="C111" s="131" t="s">
        <v>100</v>
      </c>
      <c r="D111" s="131" t="s">
        <v>195</v>
      </c>
      <c r="E111" s="132" t="s">
        <v>323</v>
      </c>
      <c r="F111" s="133" t="s">
        <v>324</v>
      </c>
      <c r="G111" s="134" t="s">
        <v>210</v>
      </c>
      <c r="H111" s="135">
        <v>1563.64</v>
      </c>
      <c r="I111" s="136"/>
      <c r="J111" s="137">
        <f>ROUND(I111*H111,2)</f>
        <v>0</v>
      </c>
      <c r="K111" s="133" t="s">
        <v>199</v>
      </c>
      <c r="L111" s="32"/>
      <c r="M111" s="138" t="s">
        <v>19</v>
      </c>
      <c r="N111" s="139" t="s">
        <v>43</v>
      </c>
      <c r="P111" s="140">
        <f>O111*H111</f>
        <v>0</v>
      </c>
      <c r="Q111" s="140">
        <v>0</v>
      </c>
      <c r="R111" s="140">
        <f>Q111*H111</f>
        <v>0</v>
      </c>
      <c r="S111" s="140">
        <v>0</v>
      </c>
      <c r="T111" s="141">
        <f>S111*H111</f>
        <v>0</v>
      </c>
      <c r="AR111" s="142" t="s">
        <v>106</v>
      </c>
      <c r="AT111" s="142" t="s">
        <v>195</v>
      </c>
      <c r="AU111" s="142" t="s">
        <v>82</v>
      </c>
      <c r="AY111" s="17" t="s">
        <v>193</v>
      </c>
      <c r="BE111" s="143">
        <f>IF(N111="základní",J111,0)</f>
        <v>0</v>
      </c>
      <c r="BF111" s="143">
        <f>IF(N111="snížená",J111,0)</f>
        <v>0</v>
      </c>
      <c r="BG111" s="143">
        <f>IF(N111="zákl. přenesená",J111,0)</f>
        <v>0</v>
      </c>
      <c r="BH111" s="143">
        <f>IF(N111="sníž. přenesená",J111,0)</f>
        <v>0</v>
      </c>
      <c r="BI111" s="143">
        <f>IF(N111="nulová",J111,0)</f>
        <v>0</v>
      </c>
      <c r="BJ111" s="17" t="s">
        <v>80</v>
      </c>
      <c r="BK111" s="143">
        <f>ROUND(I111*H111,2)</f>
        <v>0</v>
      </c>
      <c r="BL111" s="17" t="s">
        <v>106</v>
      </c>
      <c r="BM111" s="142" t="s">
        <v>6174</v>
      </c>
    </row>
    <row r="112" spans="2:65" s="1" customFormat="1" ht="11.25">
      <c r="B112" s="32"/>
      <c r="D112" s="144" t="s">
        <v>201</v>
      </c>
      <c r="F112" s="145" t="s">
        <v>326</v>
      </c>
      <c r="I112" s="146"/>
      <c r="L112" s="32"/>
      <c r="M112" s="147"/>
      <c r="T112" s="53"/>
      <c r="AT112" s="17" t="s">
        <v>201</v>
      </c>
      <c r="AU112" s="17" t="s">
        <v>82</v>
      </c>
    </row>
    <row r="113" spans="2:65" s="13" customFormat="1" ht="11.25">
      <c r="B113" s="155"/>
      <c r="D113" s="149" t="s">
        <v>203</v>
      </c>
      <c r="E113" s="156" t="s">
        <v>19</v>
      </c>
      <c r="F113" s="157" t="s">
        <v>6168</v>
      </c>
      <c r="H113" s="158">
        <v>487.24</v>
      </c>
      <c r="I113" s="159"/>
      <c r="L113" s="155"/>
      <c r="M113" s="160"/>
      <c r="T113" s="161"/>
      <c r="AT113" s="156" t="s">
        <v>203</v>
      </c>
      <c r="AU113" s="156" t="s">
        <v>82</v>
      </c>
      <c r="AV113" s="13" t="s">
        <v>82</v>
      </c>
      <c r="AW113" s="13" t="s">
        <v>33</v>
      </c>
      <c r="AX113" s="13" t="s">
        <v>72</v>
      </c>
      <c r="AY113" s="156" t="s">
        <v>193</v>
      </c>
    </row>
    <row r="114" spans="2:65" s="13" customFormat="1" ht="11.25">
      <c r="B114" s="155"/>
      <c r="D114" s="149" t="s">
        <v>203</v>
      </c>
      <c r="E114" s="156" t="s">
        <v>19</v>
      </c>
      <c r="F114" s="157" t="s">
        <v>6175</v>
      </c>
      <c r="H114" s="158">
        <v>468.5</v>
      </c>
      <c r="I114" s="159"/>
      <c r="L114" s="155"/>
      <c r="M114" s="160"/>
      <c r="T114" s="161"/>
      <c r="AT114" s="156" t="s">
        <v>203</v>
      </c>
      <c r="AU114" s="156" t="s">
        <v>82</v>
      </c>
      <c r="AV114" s="13" t="s">
        <v>82</v>
      </c>
      <c r="AW114" s="13" t="s">
        <v>33</v>
      </c>
      <c r="AX114" s="13" t="s">
        <v>72</v>
      </c>
      <c r="AY114" s="156" t="s">
        <v>193</v>
      </c>
    </row>
    <row r="115" spans="2:65" s="13" customFormat="1" ht="11.25">
      <c r="B115" s="155"/>
      <c r="D115" s="149" t="s">
        <v>203</v>
      </c>
      <c r="E115" s="156" t="s">
        <v>19</v>
      </c>
      <c r="F115" s="157" t="s">
        <v>6176</v>
      </c>
      <c r="H115" s="158">
        <v>468.5</v>
      </c>
      <c r="I115" s="159"/>
      <c r="L115" s="155"/>
      <c r="M115" s="160"/>
      <c r="T115" s="161"/>
      <c r="AT115" s="156" t="s">
        <v>203</v>
      </c>
      <c r="AU115" s="156" t="s">
        <v>82</v>
      </c>
      <c r="AV115" s="13" t="s">
        <v>82</v>
      </c>
      <c r="AW115" s="13" t="s">
        <v>33</v>
      </c>
      <c r="AX115" s="13" t="s">
        <v>72</v>
      </c>
      <c r="AY115" s="156" t="s">
        <v>193</v>
      </c>
    </row>
    <row r="116" spans="2:65" s="13" customFormat="1" ht="11.25">
      <c r="B116" s="155"/>
      <c r="D116" s="149" t="s">
        <v>203</v>
      </c>
      <c r="E116" s="156" t="s">
        <v>19</v>
      </c>
      <c r="F116" s="157" t="s">
        <v>6177</v>
      </c>
      <c r="H116" s="158">
        <v>55</v>
      </c>
      <c r="I116" s="159"/>
      <c r="L116" s="155"/>
      <c r="M116" s="160"/>
      <c r="T116" s="161"/>
      <c r="AT116" s="156" t="s">
        <v>203</v>
      </c>
      <c r="AU116" s="156" t="s">
        <v>82</v>
      </c>
      <c r="AV116" s="13" t="s">
        <v>82</v>
      </c>
      <c r="AW116" s="13" t="s">
        <v>33</v>
      </c>
      <c r="AX116" s="13" t="s">
        <v>72</v>
      </c>
      <c r="AY116" s="156" t="s">
        <v>193</v>
      </c>
    </row>
    <row r="117" spans="2:65" s="12" customFormat="1" ht="11.25">
      <c r="B117" s="148"/>
      <c r="D117" s="149" t="s">
        <v>203</v>
      </c>
      <c r="E117" s="150" t="s">
        <v>19</v>
      </c>
      <c r="F117" s="151" t="s">
        <v>205</v>
      </c>
      <c r="H117" s="150" t="s">
        <v>19</v>
      </c>
      <c r="I117" s="152"/>
      <c r="L117" s="148"/>
      <c r="M117" s="153"/>
      <c r="T117" s="154"/>
      <c r="AT117" s="150" t="s">
        <v>203</v>
      </c>
      <c r="AU117" s="150" t="s">
        <v>82</v>
      </c>
      <c r="AV117" s="12" t="s">
        <v>80</v>
      </c>
      <c r="AW117" s="12" t="s">
        <v>33</v>
      </c>
      <c r="AX117" s="12" t="s">
        <v>72</v>
      </c>
      <c r="AY117" s="150" t="s">
        <v>193</v>
      </c>
    </row>
    <row r="118" spans="2:65" s="13" customFormat="1" ht="11.25">
      <c r="B118" s="155"/>
      <c r="D118" s="149" t="s">
        <v>203</v>
      </c>
      <c r="E118" s="156" t="s">
        <v>19</v>
      </c>
      <c r="F118" s="157" t="s">
        <v>6178</v>
      </c>
      <c r="H118" s="158">
        <v>84.4</v>
      </c>
      <c r="I118" s="159"/>
      <c r="L118" s="155"/>
      <c r="M118" s="160"/>
      <c r="T118" s="161"/>
      <c r="AT118" s="156" t="s">
        <v>203</v>
      </c>
      <c r="AU118" s="156" t="s">
        <v>82</v>
      </c>
      <c r="AV118" s="13" t="s">
        <v>82</v>
      </c>
      <c r="AW118" s="13" t="s">
        <v>33</v>
      </c>
      <c r="AX118" s="13" t="s">
        <v>72</v>
      </c>
      <c r="AY118" s="156" t="s">
        <v>193</v>
      </c>
    </row>
    <row r="119" spans="2:65" s="14" customFormat="1" ht="11.25">
      <c r="B119" s="174"/>
      <c r="D119" s="149" t="s">
        <v>203</v>
      </c>
      <c r="E119" s="175" t="s">
        <v>19</v>
      </c>
      <c r="F119" s="176" t="s">
        <v>3845</v>
      </c>
      <c r="H119" s="177">
        <v>1563.64</v>
      </c>
      <c r="I119" s="178"/>
      <c r="L119" s="174"/>
      <c r="M119" s="179"/>
      <c r="T119" s="180"/>
      <c r="AT119" s="175" t="s">
        <v>203</v>
      </c>
      <c r="AU119" s="175" t="s">
        <v>82</v>
      </c>
      <c r="AV119" s="14" t="s">
        <v>106</v>
      </c>
      <c r="AW119" s="14" t="s">
        <v>4</v>
      </c>
      <c r="AX119" s="14" t="s">
        <v>80</v>
      </c>
      <c r="AY119" s="175" t="s">
        <v>193</v>
      </c>
    </row>
    <row r="120" spans="2:65" s="1" customFormat="1" ht="37.9" customHeight="1">
      <c r="B120" s="32"/>
      <c r="C120" s="131" t="s">
        <v>106</v>
      </c>
      <c r="D120" s="131" t="s">
        <v>195</v>
      </c>
      <c r="E120" s="132" t="s">
        <v>329</v>
      </c>
      <c r="F120" s="133" t="s">
        <v>330</v>
      </c>
      <c r="G120" s="134" t="s">
        <v>210</v>
      </c>
      <c r="H120" s="135">
        <v>15141.4</v>
      </c>
      <c r="I120" s="136"/>
      <c r="J120" s="137">
        <f>ROUND(I120*H120,2)</f>
        <v>0</v>
      </c>
      <c r="K120" s="133" t="s">
        <v>199</v>
      </c>
      <c r="L120" s="32"/>
      <c r="M120" s="138" t="s">
        <v>19</v>
      </c>
      <c r="N120" s="139" t="s">
        <v>43</v>
      </c>
      <c r="P120" s="140">
        <f>O120*H120</f>
        <v>0</v>
      </c>
      <c r="Q120" s="140">
        <v>0</v>
      </c>
      <c r="R120" s="140">
        <f>Q120*H120</f>
        <v>0</v>
      </c>
      <c r="S120" s="140">
        <v>0</v>
      </c>
      <c r="T120" s="141">
        <f>S120*H120</f>
        <v>0</v>
      </c>
      <c r="AR120" s="142" t="s">
        <v>106</v>
      </c>
      <c r="AT120" s="142" t="s">
        <v>195</v>
      </c>
      <c r="AU120" s="142" t="s">
        <v>82</v>
      </c>
      <c r="AY120" s="17" t="s">
        <v>193</v>
      </c>
      <c r="BE120" s="143">
        <f>IF(N120="základní",J120,0)</f>
        <v>0</v>
      </c>
      <c r="BF120" s="143">
        <f>IF(N120="snížená",J120,0)</f>
        <v>0</v>
      </c>
      <c r="BG120" s="143">
        <f>IF(N120="zákl. přenesená",J120,0)</f>
        <v>0</v>
      </c>
      <c r="BH120" s="143">
        <f>IF(N120="sníž. přenesená",J120,0)</f>
        <v>0</v>
      </c>
      <c r="BI120" s="143">
        <f>IF(N120="nulová",J120,0)</f>
        <v>0</v>
      </c>
      <c r="BJ120" s="17" t="s">
        <v>80</v>
      </c>
      <c r="BK120" s="143">
        <f>ROUND(I120*H120,2)</f>
        <v>0</v>
      </c>
      <c r="BL120" s="17" t="s">
        <v>106</v>
      </c>
      <c r="BM120" s="142" t="s">
        <v>6179</v>
      </c>
    </row>
    <row r="121" spans="2:65" s="1" customFormat="1" ht="11.25">
      <c r="B121" s="32"/>
      <c r="D121" s="144" t="s">
        <v>201</v>
      </c>
      <c r="F121" s="145" t="s">
        <v>332</v>
      </c>
      <c r="I121" s="146"/>
      <c r="L121" s="32"/>
      <c r="M121" s="147"/>
      <c r="T121" s="53"/>
      <c r="AT121" s="17" t="s">
        <v>201</v>
      </c>
      <c r="AU121" s="17" t="s">
        <v>82</v>
      </c>
    </row>
    <row r="122" spans="2:65" s="13" customFormat="1" ht="11.25">
      <c r="B122" s="155"/>
      <c r="D122" s="149" t="s">
        <v>203</v>
      </c>
      <c r="E122" s="156" t="s">
        <v>19</v>
      </c>
      <c r="F122" s="157" t="s">
        <v>6180</v>
      </c>
      <c r="H122" s="158">
        <v>4685</v>
      </c>
      <c r="I122" s="159"/>
      <c r="L122" s="155"/>
      <c r="M122" s="160"/>
      <c r="T122" s="161"/>
      <c r="AT122" s="156" t="s">
        <v>203</v>
      </c>
      <c r="AU122" s="156" t="s">
        <v>82</v>
      </c>
      <c r="AV122" s="13" t="s">
        <v>82</v>
      </c>
      <c r="AW122" s="13" t="s">
        <v>33</v>
      </c>
      <c r="AX122" s="13" t="s">
        <v>72</v>
      </c>
      <c r="AY122" s="156" t="s">
        <v>193</v>
      </c>
    </row>
    <row r="123" spans="2:65" s="13" customFormat="1" ht="11.25">
      <c r="B123" s="155"/>
      <c r="D123" s="149" t="s">
        <v>203</v>
      </c>
      <c r="E123" s="156" t="s">
        <v>19</v>
      </c>
      <c r="F123" s="157" t="s">
        <v>6181</v>
      </c>
      <c r="H123" s="158">
        <v>4872.3999999999996</v>
      </c>
      <c r="I123" s="159"/>
      <c r="L123" s="155"/>
      <c r="M123" s="160"/>
      <c r="T123" s="161"/>
      <c r="AT123" s="156" t="s">
        <v>203</v>
      </c>
      <c r="AU123" s="156" t="s">
        <v>82</v>
      </c>
      <c r="AV123" s="13" t="s">
        <v>82</v>
      </c>
      <c r="AW123" s="13" t="s">
        <v>33</v>
      </c>
      <c r="AX123" s="13" t="s">
        <v>72</v>
      </c>
      <c r="AY123" s="156" t="s">
        <v>193</v>
      </c>
    </row>
    <row r="124" spans="2:65" s="13" customFormat="1" ht="11.25">
      <c r="B124" s="155"/>
      <c r="D124" s="149" t="s">
        <v>203</v>
      </c>
      <c r="E124" s="156" t="s">
        <v>19</v>
      </c>
      <c r="F124" s="157" t="s">
        <v>6182</v>
      </c>
      <c r="H124" s="158">
        <v>4685</v>
      </c>
      <c r="I124" s="159"/>
      <c r="L124" s="155"/>
      <c r="M124" s="160"/>
      <c r="T124" s="161"/>
      <c r="AT124" s="156" t="s">
        <v>203</v>
      </c>
      <c r="AU124" s="156" t="s">
        <v>82</v>
      </c>
      <c r="AV124" s="13" t="s">
        <v>82</v>
      </c>
      <c r="AW124" s="13" t="s">
        <v>33</v>
      </c>
      <c r="AX124" s="13" t="s">
        <v>72</v>
      </c>
      <c r="AY124" s="156" t="s">
        <v>193</v>
      </c>
    </row>
    <row r="125" spans="2:65" s="13" customFormat="1" ht="11.25">
      <c r="B125" s="155"/>
      <c r="D125" s="149" t="s">
        <v>203</v>
      </c>
      <c r="E125" s="156" t="s">
        <v>19</v>
      </c>
      <c r="F125" s="157" t="s">
        <v>6177</v>
      </c>
      <c r="H125" s="158">
        <v>55</v>
      </c>
      <c r="I125" s="159"/>
      <c r="L125" s="155"/>
      <c r="M125" s="160"/>
      <c r="T125" s="161"/>
      <c r="AT125" s="156" t="s">
        <v>203</v>
      </c>
      <c r="AU125" s="156" t="s">
        <v>82</v>
      </c>
      <c r="AV125" s="13" t="s">
        <v>82</v>
      </c>
      <c r="AW125" s="13" t="s">
        <v>33</v>
      </c>
      <c r="AX125" s="13" t="s">
        <v>72</v>
      </c>
      <c r="AY125" s="156" t="s">
        <v>193</v>
      </c>
    </row>
    <row r="126" spans="2:65" s="12" customFormat="1" ht="11.25">
      <c r="B126" s="148"/>
      <c r="D126" s="149" t="s">
        <v>203</v>
      </c>
      <c r="E126" s="150" t="s">
        <v>19</v>
      </c>
      <c r="F126" s="151" t="s">
        <v>205</v>
      </c>
      <c r="H126" s="150" t="s">
        <v>19</v>
      </c>
      <c r="I126" s="152"/>
      <c r="L126" s="148"/>
      <c r="M126" s="153"/>
      <c r="T126" s="154"/>
      <c r="AT126" s="150" t="s">
        <v>203</v>
      </c>
      <c r="AU126" s="150" t="s">
        <v>82</v>
      </c>
      <c r="AV126" s="12" t="s">
        <v>80</v>
      </c>
      <c r="AW126" s="12" t="s">
        <v>33</v>
      </c>
      <c r="AX126" s="12" t="s">
        <v>72</v>
      </c>
      <c r="AY126" s="150" t="s">
        <v>193</v>
      </c>
    </row>
    <row r="127" spans="2:65" s="13" customFormat="1" ht="11.25">
      <c r="B127" s="155"/>
      <c r="D127" s="149" t="s">
        <v>203</v>
      </c>
      <c r="E127" s="156" t="s">
        <v>19</v>
      </c>
      <c r="F127" s="157" t="s">
        <v>6183</v>
      </c>
      <c r="H127" s="158">
        <v>844</v>
      </c>
      <c r="I127" s="159"/>
      <c r="L127" s="155"/>
      <c r="M127" s="160"/>
      <c r="T127" s="161"/>
      <c r="AT127" s="156" t="s">
        <v>203</v>
      </c>
      <c r="AU127" s="156" t="s">
        <v>82</v>
      </c>
      <c r="AV127" s="13" t="s">
        <v>82</v>
      </c>
      <c r="AW127" s="13" t="s">
        <v>33</v>
      </c>
      <c r="AX127" s="13" t="s">
        <v>72</v>
      </c>
      <c r="AY127" s="156" t="s">
        <v>193</v>
      </c>
    </row>
    <row r="128" spans="2:65" s="14" customFormat="1" ht="11.25">
      <c r="B128" s="174"/>
      <c r="D128" s="149" t="s">
        <v>203</v>
      </c>
      <c r="E128" s="175" t="s">
        <v>19</v>
      </c>
      <c r="F128" s="176" t="s">
        <v>3845</v>
      </c>
      <c r="H128" s="177">
        <v>15141.4</v>
      </c>
      <c r="I128" s="178"/>
      <c r="L128" s="174"/>
      <c r="M128" s="179"/>
      <c r="T128" s="180"/>
      <c r="AT128" s="175" t="s">
        <v>203</v>
      </c>
      <c r="AU128" s="175" t="s">
        <v>82</v>
      </c>
      <c r="AV128" s="14" t="s">
        <v>106</v>
      </c>
      <c r="AW128" s="14" t="s">
        <v>4</v>
      </c>
      <c r="AX128" s="14" t="s">
        <v>80</v>
      </c>
      <c r="AY128" s="175" t="s">
        <v>193</v>
      </c>
    </row>
    <row r="129" spans="2:65" s="1" customFormat="1" ht="16.5" customHeight="1">
      <c r="B129" s="32"/>
      <c r="C129" s="162" t="s">
        <v>231</v>
      </c>
      <c r="D129" s="162" t="s">
        <v>380</v>
      </c>
      <c r="E129" s="163" t="s">
        <v>381</v>
      </c>
      <c r="F129" s="164" t="s">
        <v>382</v>
      </c>
      <c r="G129" s="165" t="s">
        <v>349</v>
      </c>
      <c r="H129" s="166">
        <v>99</v>
      </c>
      <c r="I129" s="167"/>
      <c r="J129" s="168">
        <f>ROUND(I129*H129,2)</f>
        <v>0</v>
      </c>
      <c r="K129" s="164" t="s">
        <v>199</v>
      </c>
      <c r="L129" s="169"/>
      <c r="M129" s="170" t="s">
        <v>19</v>
      </c>
      <c r="N129" s="171" t="s">
        <v>43</v>
      </c>
      <c r="P129" s="140">
        <f>O129*H129</f>
        <v>0</v>
      </c>
      <c r="Q129" s="140">
        <v>1</v>
      </c>
      <c r="R129" s="140">
        <f>Q129*H129</f>
        <v>99</v>
      </c>
      <c r="S129" s="140">
        <v>0</v>
      </c>
      <c r="T129" s="141">
        <f>S129*H129</f>
        <v>0</v>
      </c>
      <c r="AR129" s="142" t="s">
        <v>254</v>
      </c>
      <c r="AT129" s="142" t="s">
        <v>380</v>
      </c>
      <c r="AU129" s="142" t="s">
        <v>82</v>
      </c>
      <c r="AY129" s="17" t="s">
        <v>193</v>
      </c>
      <c r="BE129" s="143">
        <f>IF(N129="základní",J129,0)</f>
        <v>0</v>
      </c>
      <c r="BF129" s="143">
        <f>IF(N129="snížená",J129,0)</f>
        <v>0</v>
      </c>
      <c r="BG129" s="143">
        <f>IF(N129="zákl. přenesená",J129,0)</f>
        <v>0</v>
      </c>
      <c r="BH129" s="143">
        <f>IF(N129="sníž. přenesená",J129,0)</f>
        <v>0</v>
      </c>
      <c r="BI129" s="143">
        <f>IF(N129="nulová",J129,0)</f>
        <v>0</v>
      </c>
      <c r="BJ129" s="17" t="s">
        <v>80</v>
      </c>
      <c r="BK129" s="143">
        <f>ROUND(I129*H129,2)</f>
        <v>0</v>
      </c>
      <c r="BL129" s="17" t="s">
        <v>106</v>
      </c>
      <c r="BM129" s="142" t="s">
        <v>6184</v>
      </c>
    </row>
    <row r="130" spans="2:65" s="13" customFormat="1" ht="11.25">
      <c r="B130" s="155"/>
      <c r="D130" s="149" t="s">
        <v>203</v>
      </c>
      <c r="E130" s="156" t="s">
        <v>19</v>
      </c>
      <c r="F130" s="157" t="s">
        <v>6185</v>
      </c>
      <c r="H130" s="158">
        <v>99</v>
      </c>
      <c r="I130" s="159"/>
      <c r="L130" s="155"/>
      <c r="M130" s="160"/>
      <c r="T130" s="161"/>
      <c r="AT130" s="156" t="s">
        <v>203</v>
      </c>
      <c r="AU130" s="156" t="s">
        <v>82</v>
      </c>
      <c r="AV130" s="13" t="s">
        <v>82</v>
      </c>
      <c r="AW130" s="13" t="s">
        <v>33</v>
      </c>
      <c r="AX130" s="13" t="s">
        <v>72</v>
      </c>
      <c r="AY130" s="156" t="s">
        <v>193</v>
      </c>
    </row>
    <row r="131" spans="2:65" s="14" customFormat="1" ht="11.25">
      <c r="B131" s="174"/>
      <c r="D131" s="149" t="s">
        <v>203</v>
      </c>
      <c r="E131" s="175" t="s">
        <v>19</v>
      </c>
      <c r="F131" s="176" t="s">
        <v>3845</v>
      </c>
      <c r="H131" s="177">
        <v>99</v>
      </c>
      <c r="I131" s="178"/>
      <c r="L131" s="174"/>
      <c r="M131" s="179"/>
      <c r="T131" s="180"/>
      <c r="AT131" s="175" t="s">
        <v>203</v>
      </c>
      <c r="AU131" s="175" t="s">
        <v>82</v>
      </c>
      <c r="AV131" s="14" t="s">
        <v>106</v>
      </c>
      <c r="AW131" s="14" t="s">
        <v>4</v>
      </c>
      <c r="AX131" s="14" t="s">
        <v>80</v>
      </c>
      <c r="AY131" s="175" t="s">
        <v>193</v>
      </c>
    </row>
    <row r="132" spans="2:65" s="1" customFormat="1" ht="24.2" customHeight="1">
      <c r="B132" s="32"/>
      <c r="C132" s="131" t="s">
        <v>240</v>
      </c>
      <c r="D132" s="131" t="s">
        <v>195</v>
      </c>
      <c r="E132" s="132" t="s">
        <v>6186</v>
      </c>
      <c r="F132" s="133" t="s">
        <v>6187</v>
      </c>
      <c r="G132" s="134" t="s">
        <v>210</v>
      </c>
      <c r="H132" s="135">
        <v>19.54</v>
      </c>
      <c r="I132" s="136"/>
      <c r="J132" s="137">
        <f>ROUND(I132*H132,2)</f>
        <v>0</v>
      </c>
      <c r="K132" s="133" t="s">
        <v>199</v>
      </c>
      <c r="L132" s="32"/>
      <c r="M132" s="138" t="s">
        <v>19</v>
      </c>
      <c r="N132" s="139" t="s">
        <v>43</v>
      </c>
      <c r="P132" s="140">
        <f>O132*H132</f>
        <v>0</v>
      </c>
      <c r="Q132" s="140">
        <v>0</v>
      </c>
      <c r="R132" s="140">
        <f>Q132*H132</f>
        <v>0</v>
      </c>
      <c r="S132" s="140">
        <v>0</v>
      </c>
      <c r="T132" s="141">
        <f>S132*H132</f>
        <v>0</v>
      </c>
      <c r="AR132" s="142" t="s">
        <v>106</v>
      </c>
      <c r="AT132" s="142" t="s">
        <v>195</v>
      </c>
      <c r="AU132" s="142" t="s">
        <v>82</v>
      </c>
      <c r="AY132" s="17" t="s">
        <v>193</v>
      </c>
      <c r="BE132" s="143">
        <f>IF(N132="základní",J132,0)</f>
        <v>0</v>
      </c>
      <c r="BF132" s="143">
        <f>IF(N132="snížená",J132,0)</f>
        <v>0</v>
      </c>
      <c r="BG132" s="143">
        <f>IF(N132="zákl. přenesená",J132,0)</f>
        <v>0</v>
      </c>
      <c r="BH132" s="143">
        <f>IF(N132="sníž. přenesená",J132,0)</f>
        <v>0</v>
      </c>
      <c r="BI132" s="143">
        <f>IF(N132="nulová",J132,0)</f>
        <v>0</v>
      </c>
      <c r="BJ132" s="17" t="s">
        <v>80</v>
      </c>
      <c r="BK132" s="143">
        <f>ROUND(I132*H132,2)</f>
        <v>0</v>
      </c>
      <c r="BL132" s="17" t="s">
        <v>106</v>
      </c>
      <c r="BM132" s="142" t="s">
        <v>6188</v>
      </c>
    </row>
    <row r="133" spans="2:65" s="1" customFormat="1" ht="11.25">
      <c r="B133" s="32"/>
      <c r="D133" s="144" t="s">
        <v>201</v>
      </c>
      <c r="F133" s="145" t="s">
        <v>6189</v>
      </c>
      <c r="I133" s="146"/>
      <c r="L133" s="32"/>
      <c r="M133" s="147"/>
      <c r="T133" s="53"/>
      <c r="AT133" s="17" t="s">
        <v>201</v>
      </c>
      <c r="AU133" s="17" t="s">
        <v>82</v>
      </c>
    </row>
    <row r="134" spans="2:65" s="13" customFormat="1" ht="11.25">
      <c r="B134" s="155"/>
      <c r="D134" s="149" t="s">
        <v>203</v>
      </c>
      <c r="E134" s="156" t="s">
        <v>19</v>
      </c>
      <c r="F134" s="157" t="s">
        <v>6190</v>
      </c>
      <c r="H134" s="158">
        <v>17</v>
      </c>
      <c r="I134" s="159"/>
      <c r="L134" s="155"/>
      <c r="M134" s="160"/>
      <c r="T134" s="161"/>
      <c r="AT134" s="156" t="s">
        <v>203</v>
      </c>
      <c r="AU134" s="156" t="s">
        <v>82</v>
      </c>
      <c r="AV134" s="13" t="s">
        <v>82</v>
      </c>
      <c r="AW134" s="13" t="s">
        <v>33</v>
      </c>
      <c r="AX134" s="13" t="s">
        <v>72</v>
      </c>
      <c r="AY134" s="156" t="s">
        <v>193</v>
      </c>
    </row>
    <row r="135" spans="2:65" s="13" customFormat="1" ht="11.25">
      <c r="B135" s="155"/>
      <c r="D135" s="149" t="s">
        <v>203</v>
      </c>
      <c r="E135" s="156" t="s">
        <v>19</v>
      </c>
      <c r="F135" s="157" t="s">
        <v>6191</v>
      </c>
      <c r="H135" s="158">
        <v>2.54</v>
      </c>
      <c r="I135" s="159"/>
      <c r="L135" s="155"/>
      <c r="M135" s="160"/>
      <c r="T135" s="161"/>
      <c r="AT135" s="156" t="s">
        <v>203</v>
      </c>
      <c r="AU135" s="156" t="s">
        <v>82</v>
      </c>
      <c r="AV135" s="13" t="s">
        <v>82</v>
      </c>
      <c r="AW135" s="13" t="s">
        <v>33</v>
      </c>
      <c r="AX135" s="13" t="s">
        <v>72</v>
      </c>
      <c r="AY135" s="156" t="s">
        <v>193</v>
      </c>
    </row>
    <row r="136" spans="2:65" s="14" customFormat="1" ht="11.25">
      <c r="B136" s="174"/>
      <c r="D136" s="149" t="s">
        <v>203</v>
      </c>
      <c r="E136" s="175" t="s">
        <v>19</v>
      </c>
      <c r="F136" s="176" t="s">
        <v>3845</v>
      </c>
      <c r="H136" s="177">
        <v>19.54</v>
      </c>
      <c r="I136" s="178"/>
      <c r="L136" s="174"/>
      <c r="M136" s="179"/>
      <c r="T136" s="180"/>
      <c r="AT136" s="175" t="s">
        <v>203</v>
      </c>
      <c r="AU136" s="175" t="s">
        <v>82</v>
      </c>
      <c r="AV136" s="14" t="s">
        <v>106</v>
      </c>
      <c r="AW136" s="14" t="s">
        <v>4</v>
      </c>
      <c r="AX136" s="14" t="s">
        <v>80</v>
      </c>
      <c r="AY136" s="175" t="s">
        <v>193</v>
      </c>
    </row>
    <row r="137" spans="2:65" s="1" customFormat="1" ht="24.2" customHeight="1">
      <c r="B137" s="32"/>
      <c r="C137" s="131" t="s">
        <v>247</v>
      </c>
      <c r="D137" s="131" t="s">
        <v>195</v>
      </c>
      <c r="E137" s="132" t="s">
        <v>360</v>
      </c>
      <c r="F137" s="133" t="s">
        <v>361</v>
      </c>
      <c r="G137" s="134" t="s">
        <v>210</v>
      </c>
      <c r="H137" s="135">
        <v>55</v>
      </c>
      <c r="I137" s="136"/>
      <c r="J137" s="137">
        <f>ROUND(I137*H137,2)</f>
        <v>0</v>
      </c>
      <c r="K137" s="133" t="s">
        <v>199</v>
      </c>
      <c r="L137" s="32"/>
      <c r="M137" s="138" t="s">
        <v>19</v>
      </c>
      <c r="N137" s="139" t="s">
        <v>43</v>
      </c>
      <c r="P137" s="140">
        <f>O137*H137</f>
        <v>0</v>
      </c>
      <c r="Q137" s="140">
        <v>0</v>
      </c>
      <c r="R137" s="140">
        <f>Q137*H137</f>
        <v>0</v>
      </c>
      <c r="S137" s="140">
        <v>0</v>
      </c>
      <c r="T137" s="141">
        <f>S137*H137</f>
        <v>0</v>
      </c>
      <c r="AR137" s="142" t="s">
        <v>106</v>
      </c>
      <c r="AT137" s="142" t="s">
        <v>195</v>
      </c>
      <c r="AU137" s="142" t="s">
        <v>82</v>
      </c>
      <c r="AY137" s="17" t="s">
        <v>193</v>
      </c>
      <c r="BE137" s="143">
        <f>IF(N137="základní",J137,0)</f>
        <v>0</v>
      </c>
      <c r="BF137" s="143">
        <f>IF(N137="snížená",J137,0)</f>
        <v>0</v>
      </c>
      <c r="BG137" s="143">
        <f>IF(N137="zákl. přenesená",J137,0)</f>
        <v>0</v>
      </c>
      <c r="BH137" s="143">
        <f>IF(N137="sníž. přenesená",J137,0)</f>
        <v>0</v>
      </c>
      <c r="BI137" s="143">
        <f>IF(N137="nulová",J137,0)</f>
        <v>0</v>
      </c>
      <c r="BJ137" s="17" t="s">
        <v>80</v>
      </c>
      <c r="BK137" s="143">
        <f>ROUND(I137*H137,2)</f>
        <v>0</v>
      </c>
      <c r="BL137" s="17" t="s">
        <v>106</v>
      </c>
      <c r="BM137" s="142" t="s">
        <v>6192</v>
      </c>
    </row>
    <row r="138" spans="2:65" s="1" customFormat="1" ht="11.25">
      <c r="B138" s="32"/>
      <c r="D138" s="144" t="s">
        <v>201</v>
      </c>
      <c r="F138" s="145" t="s">
        <v>363</v>
      </c>
      <c r="I138" s="146"/>
      <c r="L138" s="32"/>
      <c r="M138" s="147"/>
      <c r="T138" s="53"/>
      <c r="AT138" s="17" t="s">
        <v>201</v>
      </c>
      <c r="AU138" s="17" t="s">
        <v>82</v>
      </c>
    </row>
    <row r="139" spans="2:65" s="1" customFormat="1" ht="24.2" customHeight="1">
      <c r="B139" s="32"/>
      <c r="C139" s="131" t="s">
        <v>254</v>
      </c>
      <c r="D139" s="131" t="s">
        <v>195</v>
      </c>
      <c r="E139" s="132" t="s">
        <v>347</v>
      </c>
      <c r="F139" s="133" t="s">
        <v>348</v>
      </c>
      <c r="G139" s="134" t="s">
        <v>349</v>
      </c>
      <c r="H139" s="135">
        <v>1846.3320000000001</v>
      </c>
      <c r="I139" s="136"/>
      <c r="J139" s="137">
        <f>ROUND(I139*H139,2)</f>
        <v>0</v>
      </c>
      <c r="K139" s="133" t="s">
        <v>199</v>
      </c>
      <c r="L139" s="32"/>
      <c r="M139" s="138" t="s">
        <v>19</v>
      </c>
      <c r="N139" s="139" t="s">
        <v>43</v>
      </c>
      <c r="P139" s="140">
        <f>O139*H139</f>
        <v>0</v>
      </c>
      <c r="Q139" s="140">
        <v>0</v>
      </c>
      <c r="R139" s="140">
        <f>Q139*H139</f>
        <v>0</v>
      </c>
      <c r="S139" s="140">
        <v>0</v>
      </c>
      <c r="T139" s="141">
        <f>S139*H139</f>
        <v>0</v>
      </c>
      <c r="AR139" s="142" t="s">
        <v>106</v>
      </c>
      <c r="AT139" s="142" t="s">
        <v>195</v>
      </c>
      <c r="AU139" s="142" t="s">
        <v>82</v>
      </c>
      <c r="AY139" s="17" t="s">
        <v>193</v>
      </c>
      <c r="BE139" s="143">
        <f>IF(N139="základní",J139,0)</f>
        <v>0</v>
      </c>
      <c r="BF139" s="143">
        <f>IF(N139="snížená",J139,0)</f>
        <v>0</v>
      </c>
      <c r="BG139" s="143">
        <f>IF(N139="zákl. přenesená",J139,0)</f>
        <v>0</v>
      </c>
      <c r="BH139" s="143">
        <f>IF(N139="sníž. přenesená",J139,0)</f>
        <v>0</v>
      </c>
      <c r="BI139" s="143">
        <f>IF(N139="nulová",J139,0)</f>
        <v>0</v>
      </c>
      <c r="BJ139" s="17" t="s">
        <v>80</v>
      </c>
      <c r="BK139" s="143">
        <f>ROUND(I139*H139,2)</f>
        <v>0</v>
      </c>
      <c r="BL139" s="17" t="s">
        <v>106</v>
      </c>
      <c r="BM139" s="142" t="s">
        <v>6193</v>
      </c>
    </row>
    <row r="140" spans="2:65" s="1" customFormat="1" ht="11.25">
      <c r="B140" s="32"/>
      <c r="D140" s="144" t="s">
        <v>201</v>
      </c>
      <c r="F140" s="145" t="s">
        <v>351</v>
      </c>
      <c r="I140" s="146"/>
      <c r="L140" s="32"/>
      <c r="M140" s="147"/>
      <c r="T140" s="53"/>
      <c r="AT140" s="17" t="s">
        <v>201</v>
      </c>
      <c r="AU140" s="17" t="s">
        <v>82</v>
      </c>
    </row>
    <row r="141" spans="2:65" s="13" customFormat="1" ht="11.25">
      <c r="B141" s="155"/>
      <c r="D141" s="149" t="s">
        <v>203</v>
      </c>
      <c r="E141" s="156" t="s">
        <v>19</v>
      </c>
      <c r="F141" s="157" t="s">
        <v>6194</v>
      </c>
      <c r="H141" s="158">
        <v>877.03200000000004</v>
      </c>
      <c r="I141" s="159"/>
      <c r="L141" s="155"/>
      <c r="M141" s="160"/>
      <c r="T141" s="161"/>
      <c r="AT141" s="156" t="s">
        <v>203</v>
      </c>
      <c r="AU141" s="156" t="s">
        <v>82</v>
      </c>
      <c r="AV141" s="13" t="s">
        <v>82</v>
      </c>
      <c r="AW141" s="13" t="s">
        <v>33</v>
      </c>
      <c r="AX141" s="13" t="s">
        <v>72</v>
      </c>
      <c r="AY141" s="156" t="s">
        <v>193</v>
      </c>
    </row>
    <row r="142" spans="2:65" s="13" customFormat="1" ht="11.25">
      <c r="B142" s="155"/>
      <c r="D142" s="149" t="s">
        <v>203</v>
      </c>
      <c r="E142" s="156" t="s">
        <v>19</v>
      </c>
      <c r="F142" s="157" t="s">
        <v>6195</v>
      </c>
      <c r="H142" s="158">
        <v>843.3</v>
      </c>
      <c r="I142" s="159"/>
      <c r="L142" s="155"/>
      <c r="M142" s="160"/>
      <c r="T142" s="161"/>
      <c r="AT142" s="156" t="s">
        <v>203</v>
      </c>
      <c r="AU142" s="156" t="s">
        <v>82</v>
      </c>
      <c r="AV142" s="13" t="s">
        <v>82</v>
      </c>
      <c r="AW142" s="13" t="s">
        <v>33</v>
      </c>
      <c r="AX142" s="13" t="s">
        <v>72</v>
      </c>
      <c r="AY142" s="156" t="s">
        <v>193</v>
      </c>
    </row>
    <row r="143" spans="2:65" s="12" customFormat="1" ht="11.25">
      <c r="B143" s="148"/>
      <c r="D143" s="149" t="s">
        <v>203</v>
      </c>
      <c r="E143" s="150" t="s">
        <v>19</v>
      </c>
      <c r="F143" s="151" t="s">
        <v>205</v>
      </c>
      <c r="H143" s="150" t="s">
        <v>19</v>
      </c>
      <c r="I143" s="152"/>
      <c r="L143" s="148"/>
      <c r="M143" s="153"/>
      <c r="T143" s="154"/>
      <c r="AT143" s="150" t="s">
        <v>203</v>
      </c>
      <c r="AU143" s="150" t="s">
        <v>82</v>
      </c>
      <c r="AV143" s="12" t="s">
        <v>80</v>
      </c>
      <c r="AW143" s="12" t="s">
        <v>33</v>
      </c>
      <c r="AX143" s="12" t="s">
        <v>72</v>
      </c>
      <c r="AY143" s="150" t="s">
        <v>193</v>
      </c>
    </row>
    <row r="144" spans="2:65" s="13" customFormat="1" ht="11.25">
      <c r="B144" s="155"/>
      <c r="D144" s="149" t="s">
        <v>203</v>
      </c>
      <c r="E144" s="156" t="s">
        <v>19</v>
      </c>
      <c r="F144" s="157" t="s">
        <v>6196</v>
      </c>
      <c r="H144" s="158">
        <v>126</v>
      </c>
      <c r="I144" s="159"/>
      <c r="L144" s="155"/>
      <c r="M144" s="160"/>
      <c r="T144" s="161"/>
      <c r="AT144" s="156" t="s">
        <v>203</v>
      </c>
      <c r="AU144" s="156" t="s">
        <v>82</v>
      </c>
      <c r="AV144" s="13" t="s">
        <v>82</v>
      </c>
      <c r="AW144" s="13" t="s">
        <v>33</v>
      </c>
      <c r="AX144" s="13" t="s">
        <v>72</v>
      </c>
      <c r="AY144" s="156" t="s">
        <v>193</v>
      </c>
    </row>
    <row r="145" spans="2:65" s="14" customFormat="1" ht="11.25">
      <c r="B145" s="174"/>
      <c r="D145" s="149" t="s">
        <v>203</v>
      </c>
      <c r="E145" s="175" t="s">
        <v>19</v>
      </c>
      <c r="F145" s="176" t="s">
        <v>3845</v>
      </c>
      <c r="H145" s="177">
        <v>1846.3319999999999</v>
      </c>
      <c r="I145" s="178"/>
      <c r="L145" s="174"/>
      <c r="M145" s="179"/>
      <c r="T145" s="180"/>
      <c r="AT145" s="175" t="s">
        <v>203</v>
      </c>
      <c r="AU145" s="175" t="s">
        <v>82</v>
      </c>
      <c r="AV145" s="14" t="s">
        <v>106</v>
      </c>
      <c r="AW145" s="14" t="s">
        <v>4</v>
      </c>
      <c r="AX145" s="14" t="s">
        <v>80</v>
      </c>
      <c r="AY145" s="175" t="s">
        <v>193</v>
      </c>
    </row>
    <row r="146" spans="2:65" s="1" customFormat="1" ht="24.2" customHeight="1">
      <c r="B146" s="32"/>
      <c r="C146" s="131" t="s">
        <v>261</v>
      </c>
      <c r="D146" s="131" t="s">
        <v>195</v>
      </c>
      <c r="E146" s="132" t="s">
        <v>6197</v>
      </c>
      <c r="F146" s="133" t="s">
        <v>6198</v>
      </c>
      <c r="G146" s="134" t="s">
        <v>210</v>
      </c>
      <c r="H146" s="135">
        <v>17</v>
      </c>
      <c r="I146" s="136"/>
      <c r="J146" s="137">
        <f>ROUND(I146*H146,2)</f>
        <v>0</v>
      </c>
      <c r="K146" s="133" t="s">
        <v>199</v>
      </c>
      <c r="L146" s="32"/>
      <c r="M146" s="138" t="s">
        <v>19</v>
      </c>
      <c r="N146" s="139" t="s">
        <v>43</v>
      </c>
      <c r="P146" s="140">
        <f>O146*H146</f>
        <v>0</v>
      </c>
      <c r="Q146" s="140">
        <v>0</v>
      </c>
      <c r="R146" s="140">
        <f>Q146*H146</f>
        <v>0</v>
      </c>
      <c r="S146" s="140">
        <v>0</v>
      </c>
      <c r="T146" s="141">
        <f>S146*H146</f>
        <v>0</v>
      </c>
      <c r="AR146" s="142" t="s">
        <v>106</v>
      </c>
      <c r="AT146" s="142" t="s">
        <v>195</v>
      </c>
      <c r="AU146" s="142" t="s">
        <v>82</v>
      </c>
      <c r="AY146" s="17" t="s">
        <v>193</v>
      </c>
      <c r="BE146" s="143">
        <f>IF(N146="základní",J146,0)</f>
        <v>0</v>
      </c>
      <c r="BF146" s="143">
        <f>IF(N146="snížená",J146,0)</f>
        <v>0</v>
      </c>
      <c r="BG146" s="143">
        <f>IF(N146="zákl. přenesená",J146,0)</f>
        <v>0</v>
      </c>
      <c r="BH146" s="143">
        <f>IF(N146="sníž. přenesená",J146,0)</f>
        <v>0</v>
      </c>
      <c r="BI146" s="143">
        <f>IF(N146="nulová",J146,0)</f>
        <v>0</v>
      </c>
      <c r="BJ146" s="17" t="s">
        <v>80</v>
      </c>
      <c r="BK146" s="143">
        <f>ROUND(I146*H146,2)</f>
        <v>0</v>
      </c>
      <c r="BL146" s="17" t="s">
        <v>106</v>
      </c>
      <c r="BM146" s="142" t="s">
        <v>6199</v>
      </c>
    </row>
    <row r="147" spans="2:65" s="1" customFormat="1" ht="11.25">
      <c r="B147" s="32"/>
      <c r="D147" s="144" t="s">
        <v>201</v>
      </c>
      <c r="F147" s="145" t="s">
        <v>6200</v>
      </c>
      <c r="I147" s="146"/>
      <c r="L147" s="32"/>
      <c r="M147" s="147"/>
      <c r="T147" s="53"/>
      <c r="AT147" s="17" t="s">
        <v>201</v>
      </c>
      <c r="AU147" s="17" t="s">
        <v>82</v>
      </c>
    </row>
    <row r="148" spans="2:65" s="12" customFormat="1" ht="11.25">
      <c r="B148" s="148"/>
      <c r="D148" s="149" t="s">
        <v>203</v>
      </c>
      <c r="E148" s="150" t="s">
        <v>19</v>
      </c>
      <c r="F148" s="151" t="s">
        <v>6201</v>
      </c>
      <c r="H148" s="150" t="s">
        <v>19</v>
      </c>
      <c r="I148" s="152"/>
      <c r="L148" s="148"/>
      <c r="M148" s="153"/>
      <c r="T148" s="154"/>
      <c r="AT148" s="150" t="s">
        <v>203</v>
      </c>
      <c r="AU148" s="150" t="s">
        <v>82</v>
      </c>
      <c r="AV148" s="12" t="s">
        <v>80</v>
      </c>
      <c r="AW148" s="12" t="s">
        <v>33</v>
      </c>
      <c r="AX148" s="12" t="s">
        <v>72</v>
      </c>
      <c r="AY148" s="150" t="s">
        <v>193</v>
      </c>
    </row>
    <row r="149" spans="2:65" s="13" customFormat="1" ht="11.25">
      <c r="B149" s="155"/>
      <c r="D149" s="149" t="s">
        <v>203</v>
      </c>
      <c r="E149" s="156" t="s">
        <v>19</v>
      </c>
      <c r="F149" s="157" t="s">
        <v>6202</v>
      </c>
      <c r="H149" s="158">
        <v>17</v>
      </c>
      <c r="I149" s="159"/>
      <c r="L149" s="155"/>
      <c r="M149" s="160"/>
      <c r="T149" s="161"/>
      <c r="AT149" s="156" t="s">
        <v>203</v>
      </c>
      <c r="AU149" s="156" t="s">
        <v>82</v>
      </c>
      <c r="AV149" s="13" t="s">
        <v>82</v>
      </c>
      <c r="AW149" s="13" t="s">
        <v>33</v>
      </c>
      <c r="AX149" s="13" t="s">
        <v>72</v>
      </c>
      <c r="AY149" s="156" t="s">
        <v>193</v>
      </c>
    </row>
    <row r="150" spans="2:65" s="14" customFormat="1" ht="11.25">
      <c r="B150" s="174"/>
      <c r="D150" s="149" t="s">
        <v>203</v>
      </c>
      <c r="E150" s="175" t="s">
        <v>19</v>
      </c>
      <c r="F150" s="176" t="s">
        <v>3845</v>
      </c>
      <c r="H150" s="177">
        <v>17</v>
      </c>
      <c r="I150" s="178"/>
      <c r="L150" s="174"/>
      <c r="M150" s="179"/>
      <c r="T150" s="180"/>
      <c r="AT150" s="175" t="s">
        <v>203</v>
      </c>
      <c r="AU150" s="175" t="s">
        <v>82</v>
      </c>
      <c r="AV150" s="14" t="s">
        <v>106</v>
      </c>
      <c r="AW150" s="14" t="s">
        <v>4</v>
      </c>
      <c r="AX150" s="14" t="s">
        <v>80</v>
      </c>
      <c r="AY150" s="175" t="s">
        <v>193</v>
      </c>
    </row>
    <row r="151" spans="2:65" s="1" customFormat="1" ht="24.2" customHeight="1">
      <c r="B151" s="32"/>
      <c r="C151" s="131" t="s">
        <v>267</v>
      </c>
      <c r="D151" s="131" t="s">
        <v>195</v>
      </c>
      <c r="E151" s="132" t="s">
        <v>6203</v>
      </c>
      <c r="F151" s="133" t="s">
        <v>6204</v>
      </c>
      <c r="G151" s="134" t="s">
        <v>198</v>
      </c>
      <c r="H151" s="135">
        <v>95.4</v>
      </c>
      <c r="I151" s="136"/>
      <c r="J151" s="137">
        <f>ROUND(I151*H151,2)</f>
        <v>0</v>
      </c>
      <c r="K151" s="133" t="s">
        <v>199</v>
      </c>
      <c r="L151" s="32"/>
      <c r="M151" s="138" t="s">
        <v>19</v>
      </c>
      <c r="N151" s="139" t="s">
        <v>43</v>
      </c>
      <c r="P151" s="140">
        <f>O151*H151</f>
        <v>0</v>
      </c>
      <c r="Q151" s="140">
        <v>0</v>
      </c>
      <c r="R151" s="140">
        <f>Q151*H151</f>
        <v>0</v>
      </c>
      <c r="S151" s="140">
        <v>0</v>
      </c>
      <c r="T151" s="141">
        <f>S151*H151</f>
        <v>0</v>
      </c>
      <c r="AR151" s="142" t="s">
        <v>106</v>
      </c>
      <c r="AT151" s="142" t="s">
        <v>195</v>
      </c>
      <c r="AU151" s="142" t="s">
        <v>82</v>
      </c>
      <c r="AY151" s="17" t="s">
        <v>193</v>
      </c>
      <c r="BE151" s="143">
        <f>IF(N151="základní",J151,0)</f>
        <v>0</v>
      </c>
      <c r="BF151" s="143">
        <f>IF(N151="snížená",J151,0)</f>
        <v>0</v>
      </c>
      <c r="BG151" s="143">
        <f>IF(N151="zákl. přenesená",J151,0)</f>
        <v>0</v>
      </c>
      <c r="BH151" s="143">
        <f>IF(N151="sníž. přenesená",J151,0)</f>
        <v>0</v>
      </c>
      <c r="BI151" s="143">
        <f>IF(N151="nulová",J151,0)</f>
        <v>0</v>
      </c>
      <c r="BJ151" s="17" t="s">
        <v>80</v>
      </c>
      <c r="BK151" s="143">
        <f>ROUND(I151*H151,2)</f>
        <v>0</v>
      </c>
      <c r="BL151" s="17" t="s">
        <v>106</v>
      </c>
      <c r="BM151" s="142" t="s">
        <v>6205</v>
      </c>
    </row>
    <row r="152" spans="2:65" s="1" customFormat="1" ht="11.25">
      <c r="B152" s="32"/>
      <c r="D152" s="144" t="s">
        <v>201</v>
      </c>
      <c r="F152" s="145" t="s">
        <v>6206</v>
      </c>
      <c r="I152" s="146"/>
      <c r="L152" s="32"/>
      <c r="M152" s="147"/>
      <c r="T152" s="53"/>
      <c r="AT152" s="17" t="s">
        <v>201</v>
      </c>
      <c r="AU152" s="17" t="s">
        <v>82</v>
      </c>
    </row>
    <row r="153" spans="2:65" s="13" customFormat="1" ht="11.25">
      <c r="B153" s="155"/>
      <c r="D153" s="149" t="s">
        <v>203</v>
      </c>
      <c r="E153" s="156" t="s">
        <v>19</v>
      </c>
      <c r="F153" s="157" t="s">
        <v>6207</v>
      </c>
      <c r="H153" s="158">
        <v>25.4</v>
      </c>
      <c r="I153" s="159"/>
      <c r="L153" s="155"/>
      <c r="M153" s="160"/>
      <c r="T153" s="161"/>
      <c r="AT153" s="156" t="s">
        <v>203</v>
      </c>
      <c r="AU153" s="156" t="s">
        <v>82</v>
      </c>
      <c r="AV153" s="13" t="s">
        <v>82</v>
      </c>
      <c r="AW153" s="13" t="s">
        <v>33</v>
      </c>
      <c r="AX153" s="13" t="s">
        <v>72</v>
      </c>
      <c r="AY153" s="156" t="s">
        <v>193</v>
      </c>
    </row>
    <row r="154" spans="2:65" s="12" customFormat="1" ht="11.25">
      <c r="B154" s="148"/>
      <c r="D154" s="149" t="s">
        <v>203</v>
      </c>
      <c r="E154" s="150" t="s">
        <v>19</v>
      </c>
      <c r="F154" s="151" t="s">
        <v>205</v>
      </c>
      <c r="H154" s="150" t="s">
        <v>19</v>
      </c>
      <c r="I154" s="152"/>
      <c r="L154" s="148"/>
      <c r="M154" s="153"/>
      <c r="T154" s="154"/>
      <c r="AT154" s="150" t="s">
        <v>203</v>
      </c>
      <c r="AU154" s="150" t="s">
        <v>82</v>
      </c>
      <c r="AV154" s="12" t="s">
        <v>80</v>
      </c>
      <c r="AW154" s="12" t="s">
        <v>33</v>
      </c>
      <c r="AX154" s="12" t="s">
        <v>72</v>
      </c>
      <c r="AY154" s="150" t="s">
        <v>193</v>
      </c>
    </row>
    <row r="155" spans="2:65" s="13" customFormat="1" ht="11.25">
      <c r="B155" s="155"/>
      <c r="D155" s="149" t="s">
        <v>203</v>
      </c>
      <c r="E155" s="156" t="s">
        <v>19</v>
      </c>
      <c r="F155" s="157" t="s">
        <v>6170</v>
      </c>
      <c r="H155" s="158">
        <v>70</v>
      </c>
      <c r="I155" s="159"/>
      <c r="L155" s="155"/>
      <c r="M155" s="160"/>
      <c r="T155" s="161"/>
      <c r="AT155" s="156" t="s">
        <v>203</v>
      </c>
      <c r="AU155" s="156" t="s">
        <v>82</v>
      </c>
      <c r="AV155" s="13" t="s">
        <v>82</v>
      </c>
      <c r="AW155" s="13" t="s">
        <v>33</v>
      </c>
      <c r="AX155" s="13" t="s">
        <v>72</v>
      </c>
      <c r="AY155" s="156" t="s">
        <v>193</v>
      </c>
    </row>
    <row r="156" spans="2:65" s="1" customFormat="1" ht="24.2" customHeight="1">
      <c r="B156" s="32"/>
      <c r="C156" s="131" t="s">
        <v>273</v>
      </c>
      <c r="D156" s="131" t="s">
        <v>195</v>
      </c>
      <c r="E156" s="132" t="s">
        <v>520</v>
      </c>
      <c r="F156" s="133" t="s">
        <v>521</v>
      </c>
      <c r="G156" s="134" t="s">
        <v>198</v>
      </c>
      <c r="H156" s="135">
        <v>95.4</v>
      </c>
      <c r="I156" s="136"/>
      <c r="J156" s="137">
        <f>ROUND(I156*H156,2)</f>
        <v>0</v>
      </c>
      <c r="K156" s="133" t="s">
        <v>199</v>
      </c>
      <c r="L156" s="32"/>
      <c r="M156" s="138" t="s">
        <v>19</v>
      </c>
      <c r="N156" s="139" t="s">
        <v>43</v>
      </c>
      <c r="P156" s="140">
        <f>O156*H156</f>
        <v>0</v>
      </c>
      <c r="Q156" s="140">
        <v>0</v>
      </c>
      <c r="R156" s="140">
        <f>Q156*H156</f>
        <v>0</v>
      </c>
      <c r="S156" s="140">
        <v>0</v>
      </c>
      <c r="T156" s="141">
        <f>S156*H156</f>
        <v>0</v>
      </c>
      <c r="AR156" s="142" t="s">
        <v>106</v>
      </c>
      <c r="AT156" s="142" t="s">
        <v>195</v>
      </c>
      <c r="AU156" s="142" t="s">
        <v>82</v>
      </c>
      <c r="AY156" s="17" t="s">
        <v>193</v>
      </c>
      <c r="BE156" s="143">
        <f>IF(N156="základní",J156,0)</f>
        <v>0</v>
      </c>
      <c r="BF156" s="143">
        <f>IF(N156="snížená",J156,0)</f>
        <v>0</v>
      </c>
      <c r="BG156" s="143">
        <f>IF(N156="zákl. přenesená",J156,0)</f>
        <v>0</v>
      </c>
      <c r="BH156" s="143">
        <f>IF(N156="sníž. přenesená",J156,0)</f>
        <v>0</v>
      </c>
      <c r="BI156" s="143">
        <f>IF(N156="nulová",J156,0)</f>
        <v>0</v>
      </c>
      <c r="BJ156" s="17" t="s">
        <v>80</v>
      </c>
      <c r="BK156" s="143">
        <f>ROUND(I156*H156,2)</f>
        <v>0</v>
      </c>
      <c r="BL156" s="17" t="s">
        <v>106</v>
      </c>
      <c r="BM156" s="142" t="s">
        <v>6208</v>
      </c>
    </row>
    <row r="157" spans="2:65" s="1" customFormat="1" ht="11.25">
      <c r="B157" s="32"/>
      <c r="D157" s="144" t="s">
        <v>201</v>
      </c>
      <c r="F157" s="145" t="s">
        <v>523</v>
      </c>
      <c r="I157" s="146"/>
      <c r="L157" s="32"/>
      <c r="M157" s="147"/>
      <c r="T157" s="53"/>
      <c r="AT157" s="17" t="s">
        <v>201</v>
      </c>
      <c r="AU157" s="17" t="s">
        <v>82</v>
      </c>
    </row>
    <row r="158" spans="2:65" s="13" customFormat="1" ht="11.25">
      <c r="B158" s="155"/>
      <c r="D158" s="149" t="s">
        <v>203</v>
      </c>
      <c r="E158" s="156" t="s">
        <v>19</v>
      </c>
      <c r="F158" s="157" t="s">
        <v>6207</v>
      </c>
      <c r="H158" s="158">
        <v>25.4</v>
      </c>
      <c r="I158" s="159"/>
      <c r="L158" s="155"/>
      <c r="M158" s="160"/>
      <c r="T158" s="161"/>
      <c r="AT158" s="156" t="s">
        <v>203</v>
      </c>
      <c r="AU158" s="156" t="s">
        <v>82</v>
      </c>
      <c r="AV158" s="13" t="s">
        <v>82</v>
      </c>
      <c r="AW158" s="13" t="s">
        <v>33</v>
      </c>
      <c r="AX158" s="13" t="s">
        <v>72</v>
      </c>
      <c r="AY158" s="156" t="s">
        <v>193</v>
      </c>
    </row>
    <row r="159" spans="2:65" s="12" customFormat="1" ht="11.25">
      <c r="B159" s="148"/>
      <c r="D159" s="149" t="s">
        <v>203</v>
      </c>
      <c r="E159" s="150" t="s">
        <v>19</v>
      </c>
      <c r="F159" s="151" t="s">
        <v>205</v>
      </c>
      <c r="H159" s="150" t="s">
        <v>19</v>
      </c>
      <c r="I159" s="152"/>
      <c r="L159" s="148"/>
      <c r="M159" s="153"/>
      <c r="T159" s="154"/>
      <c r="AT159" s="150" t="s">
        <v>203</v>
      </c>
      <c r="AU159" s="150" t="s">
        <v>82</v>
      </c>
      <c r="AV159" s="12" t="s">
        <v>80</v>
      </c>
      <c r="AW159" s="12" t="s">
        <v>33</v>
      </c>
      <c r="AX159" s="12" t="s">
        <v>72</v>
      </c>
      <c r="AY159" s="150" t="s">
        <v>193</v>
      </c>
    </row>
    <row r="160" spans="2:65" s="13" customFormat="1" ht="11.25">
      <c r="B160" s="155"/>
      <c r="D160" s="149" t="s">
        <v>203</v>
      </c>
      <c r="E160" s="156" t="s">
        <v>19</v>
      </c>
      <c r="F160" s="157" t="s">
        <v>6170</v>
      </c>
      <c r="H160" s="158">
        <v>70</v>
      </c>
      <c r="I160" s="159"/>
      <c r="L160" s="155"/>
      <c r="M160" s="160"/>
      <c r="T160" s="161"/>
      <c r="AT160" s="156" t="s">
        <v>203</v>
      </c>
      <c r="AU160" s="156" t="s">
        <v>82</v>
      </c>
      <c r="AV160" s="13" t="s">
        <v>82</v>
      </c>
      <c r="AW160" s="13" t="s">
        <v>33</v>
      </c>
      <c r="AX160" s="13" t="s">
        <v>72</v>
      </c>
      <c r="AY160" s="156" t="s">
        <v>193</v>
      </c>
    </row>
    <row r="161" spans="2:65" s="1" customFormat="1" ht="16.5" customHeight="1">
      <c r="B161" s="32"/>
      <c r="C161" s="162" t="s">
        <v>8</v>
      </c>
      <c r="D161" s="162" t="s">
        <v>380</v>
      </c>
      <c r="E161" s="163" t="s">
        <v>530</v>
      </c>
      <c r="F161" s="164" t="s">
        <v>531</v>
      </c>
      <c r="G161" s="165" t="s">
        <v>532</v>
      </c>
      <c r="H161" s="166">
        <v>1.9079999999999999</v>
      </c>
      <c r="I161" s="167"/>
      <c r="J161" s="168">
        <f>ROUND(I161*H161,2)</f>
        <v>0</v>
      </c>
      <c r="K161" s="164" t="s">
        <v>199</v>
      </c>
      <c r="L161" s="169"/>
      <c r="M161" s="170" t="s">
        <v>19</v>
      </c>
      <c r="N161" s="171" t="s">
        <v>43</v>
      </c>
      <c r="P161" s="140">
        <f>O161*H161</f>
        <v>0</v>
      </c>
      <c r="Q161" s="140">
        <v>1E-3</v>
      </c>
      <c r="R161" s="140">
        <f>Q161*H161</f>
        <v>1.908E-3</v>
      </c>
      <c r="S161" s="140">
        <v>0</v>
      </c>
      <c r="T161" s="141">
        <f>S161*H161</f>
        <v>0</v>
      </c>
      <c r="AR161" s="142" t="s">
        <v>254</v>
      </c>
      <c r="AT161" s="142" t="s">
        <v>380</v>
      </c>
      <c r="AU161" s="142" t="s">
        <v>82</v>
      </c>
      <c r="AY161" s="17" t="s">
        <v>193</v>
      </c>
      <c r="BE161" s="143">
        <f>IF(N161="základní",J161,0)</f>
        <v>0</v>
      </c>
      <c r="BF161" s="143">
        <f>IF(N161="snížená",J161,0)</f>
        <v>0</v>
      </c>
      <c r="BG161" s="143">
        <f>IF(N161="zákl. přenesená",J161,0)</f>
        <v>0</v>
      </c>
      <c r="BH161" s="143">
        <f>IF(N161="sníž. přenesená",J161,0)</f>
        <v>0</v>
      </c>
      <c r="BI161" s="143">
        <f>IF(N161="nulová",J161,0)</f>
        <v>0</v>
      </c>
      <c r="BJ161" s="17" t="s">
        <v>80</v>
      </c>
      <c r="BK161" s="143">
        <f>ROUND(I161*H161,2)</f>
        <v>0</v>
      </c>
      <c r="BL161" s="17" t="s">
        <v>106</v>
      </c>
      <c r="BM161" s="142" t="s">
        <v>6209</v>
      </c>
    </row>
    <row r="162" spans="2:65" s="13" customFormat="1" ht="11.25">
      <c r="B162" s="155"/>
      <c r="D162" s="149" t="s">
        <v>203</v>
      </c>
      <c r="E162" s="156" t="s">
        <v>19</v>
      </c>
      <c r="F162" s="157" t="s">
        <v>6210</v>
      </c>
      <c r="H162" s="158">
        <v>1.9079999999999999</v>
      </c>
      <c r="I162" s="159"/>
      <c r="L162" s="155"/>
      <c r="M162" s="160"/>
      <c r="T162" s="161"/>
      <c r="AT162" s="156" t="s">
        <v>203</v>
      </c>
      <c r="AU162" s="156" t="s">
        <v>82</v>
      </c>
      <c r="AV162" s="13" t="s">
        <v>82</v>
      </c>
      <c r="AW162" s="13" t="s">
        <v>33</v>
      </c>
      <c r="AX162" s="13" t="s">
        <v>80</v>
      </c>
      <c r="AY162" s="156" t="s">
        <v>193</v>
      </c>
    </row>
    <row r="163" spans="2:65" s="1" customFormat="1" ht="21.75" customHeight="1">
      <c r="B163" s="32"/>
      <c r="C163" s="131" t="s">
        <v>298</v>
      </c>
      <c r="D163" s="131" t="s">
        <v>195</v>
      </c>
      <c r="E163" s="132" t="s">
        <v>6211</v>
      </c>
      <c r="F163" s="133" t="s">
        <v>6212</v>
      </c>
      <c r="G163" s="134" t="s">
        <v>198</v>
      </c>
      <c r="H163" s="135">
        <v>937</v>
      </c>
      <c r="I163" s="136"/>
      <c r="J163" s="137">
        <f>ROUND(I163*H163,2)</f>
        <v>0</v>
      </c>
      <c r="K163" s="133" t="s">
        <v>199</v>
      </c>
      <c r="L163" s="32"/>
      <c r="M163" s="138" t="s">
        <v>19</v>
      </c>
      <c r="N163" s="139" t="s">
        <v>43</v>
      </c>
      <c r="P163" s="140">
        <f>O163*H163</f>
        <v>0</v>
      </c>
      <c r="Q163" s="140">
        <v>0</v>
      </c>
      <c r="R163" s="140">
        <f>Q163*H163</f>
        <v>0</v>
      </c>
      <c r="S163" s="140">
        <v>0</v>
      </c>
      <c r="T163" s="141">
        <f>S163*H163</f>
        <v>0</v>
      </c>
      <c r="AR163" s="142" t="s">
        <v>106</v>
      </c>
      <c r="AT163" s="142" t="s">
        <v>195</v>
      </c>
      <c r="AU163" s="142" t="s">
        <v>82</v>
      </c>
      <c r="AY163" s="17" t="s">
        <v>193</v>
      </c>
      <c r="BE163" s="143">
        <f>IF(N163="základní",J163,0)</f>
        <v>0</v>
      </c>
      <c r="BF163" s="143">
        <f>IF(N163="snížená",J163,0)</f>
        <v>0</v>
      </c>
      <c r="BG163" s="143">
        <f>IF(N163="zákl. přenesená",J163,0)</f>
        <v>0</v>
      </c>
      <c r="BH163" s="143">
        <f>IF(N163="sníž. přenesená",J163,0)</f>
        <v>0</v>
      </c>
      <c r="BI163" s="143">
        <f>IF(N163="nulová",J163,0)</f>
        <v>0</v>
      </c>
      <c r="BJ163" s="17" t="s">
        <v>80</v>
      </c>
      <c r="BK163" s="143">
        <f>ROUND(I163*H163,2)</f>
        <v>0</v>
      </c>
      <c r="BL163" s="17" t="s">
        <v>106</v>
      </c>
      <c r="BM163" s="142" t="s">
        <v>6213</v>
      </c>
    </row>
    <row r="164" spans="2:65" s="1" customFormat="1" ht="11.25">
      <c r="B164" s="32"/>
      <c r="D164" s="144" t="s">
        <v>201</v>
      </c>
      <c r="F164" s="145" t="s">
        <v>6214</v>
      </c>
      <c r="I164" s="146"/>
      <c r="L164" s="32"/>
      <c r="M164" s="147"/>
      <c r="T164" s="53"/>
      <c r="AT164" s="17" t="s">
        <v>201</v>
      </c>
      <c r="AU164" s="17" t="s">
        <v>82</v>
      </c>
    </row>
    <row r="165" spans="2:65" s="1" customFormat="1" ht="16.5" customHeight="1">
      <c r="B165" s="32"/>
      <c r="C165" s="131" t="s">
        <v>310</v>
      </c>
      <c r="D165" s="131" t="s">
        <v>195</v>
      </c>
      <c r="E165" s="132" t="s">
        <v>6215</v>
      </c>
      <c r="F165" s="133" t="s">
        <v>6216</v>
      </c>
      <c r="G165" s="134" t="s">
        <v>198</v>
      </c>
      <c r="H165" s="135">
        <v>95.4</v>
      </c>
      <c r="I165" s="136"/>
      <c r="J165" s="137">
        <f>ROUND(I165*H165,2)</f>
        <v>0</v>
      </c>
      <c r="K165" s="133" t="s">
        <v>199</v>
      </c>
      <c r="L165" s="32"/>
      <c r="M165" s="138" t="s">
        <v>19</v>
      </c>
      <c r="N165" s="139" t="s">
        <v>43</v>
      </c>
      <c r="P165" s="140">
        <f>O165*H165</f>
        <v>0</v>
      </c>
      <c r="Q165" s="140">
        <v>0</v>
      </c>
      <c r="R165" s="140">
        <f>Q165*H165</f>
        <v>0</v>
      </c>
      <c r="S165" s="140">
        <v>0</v>
      </c>
      <c r="T165" s="141">
        <f>S165*H165</f>
        <v>0</v>
      </c>
      <c r="AR165" s="142" t="s">
        <v>106</v>
      </c>
      <c r="AT165" s="142" t="s">
        <v>195</v>
      </c>
      <c r="AU165" s="142" t="s">
        <v>82</v>
      </c>
      <c r="AY165" s="17" t="s">
        <v>193</v>
      </c>
      <c r="BE165" s="143">
        <f>IF(N165="základní",J165,0)</f>
        <v>0</v>
      </c>
      <c r="BF165" s="143">
        <f>IF(N165="snížená",J165,0)</f>
        <v>0</v>
      </c>
      <c r="BG165" s="143">
        <f>IF(N165="zákl. přenesená",J165,0)</f>
        <v>0</v>
      </c>
      <c r="BH165" s="143">
        <f>IF(N165="sníž. přenesená",J165,0)</f>
        <v>0</v>
      </c>
      <c r="BI165" s="143">
        <f>IF(N165="nulová",J165,0)</f>
        <v>0</v>
      </c>
      <c r="BJ165" s="17" t="s">
        <v>80</v>
      </c>
      <c r="BK165" s="143">
        <f>ROUND(I165*H165,2)</f>
        <v>0</v>
      </c>
      <c r="BL165" s="17" t="s">
        <v>106</v>
      </c>
      <c r="BM165" s="142" t="s">
        <v>6217</v>
      </c>
    </row>
    <row r="166" spans="2:65" s="1" customFormat="1" ht="11.25">
      <c r="B166" s="32"/>
      <c r="D166" s="144" t="s">
        <v>201</v>
      </c>
      <c r="F166" s="145" t="s">
        <v>6218</v>
      </c>
      <c r="I166" s="146"/>
      <c r="L166" s="32"/>
      <c r="M166" s="147"/>
      <c r="T166" s="53"/>
      <c r="AT166" s="17" t="s">
        <v>201</v>
      </c>
      <c r="AU166" s="17" t="s">
        <v>82</v>
      </c>
    </row>
    <row r="167" spans="2:65" s="1" customFormat="1" ht="16.5" customHeight="1">
      <c r="B167" s="32"/>
      <c r="C167" s="131" t="s">
        <v>322</v>
      </c>
      <c r="D167" s="131" t="s">
        <v>195</v>
      </c>
      <c r="E167" s="132" t="s">
        <v>541</v>
      </c>
      <c r="F167" s="133" t="s">
        <v>542</v>
      </c>
      <c r="G167" s="134" t="s">
        <v>198</v>
      </c>
      <c r="H167" s="135">
        <v>95.4</v>
      </c>
      <c r="I167" s="136"/>
      <c r="J167" s="137">
        <f>ROUND(I167*H167,2)</f>
        <v>0</v>
      </c>
      <c r="K167" s="133" t="s">
        <v>199</v>
      </c>
      <c r="L167" s="32"/>
      <c r="M167" s="138" t="s">
        <v>19</v>
      </c>
      <c r="N167" s="139" t="s">
        <v>43</v>
      </c>
      <c r="P167" s="140">
        <f>O167*H167</f>
        <v>0</v>
      </c>
      <c r="Q167" s="140">
        <v>0</v>
      </c>
      <c r="R167" s="140">
        <f>Q167*H167</f>
        <v>0</v>
      </c>
      <c r="S167" s="140">
        <v>0</v>
      </c>
      <c r="T167" s="141">
        <f>S167*H167</f>
        <v>0</v>
      </c>
      <c r="AR167" s="142" t="s">
        <v>106</v>
      </c>
      <c r="AT167" s="142" t="s">
        <v>195</v>
      </c>
      <c r="AU167" s="142" t="s">
        <v>82</v>
      </c>
      <c r="AY167" s="17" t="s">
        <v>193</v>
      </c>
      <c r="BE167" s="143">
        <f>IF(N167="základní",J167,0)</f>
        <v>0</v>
      </c>
      <c r="BF167" s="143">
        <f>IF(N167="snížená",J167,0)</f>
        <v>0</v>
      </c>
      <c r="BG167" s="143">
        <f>IF(N167="zákl. přenesená",J167,0)</f>
        <v>0</v>
      </c>
      <c r="BH167" s="143">
        <f>IF(N167="sníž. přenesená",J167,0)</f>
        <v>0</v>
      </c>
      <c r="BI167" s="143">
        <f>IF(N167="nulová",J167,0)</f>
        <v>0</v>
      </c>
      <c r="BJ167" s="17" t="s">
        <v>80</v>
      </c>
      <c r="BK167" s="143">
        <f>ROUND(I167*H167,2)</f>
        <v>0</v>
      </c>
      <c r="BL167" s="17" t="s">
        <v>106</v>
      </c>
      <c r="BM167" s="142" t="s">
        <v>6219</v>
      </c>
    </row>
    <row r="168" spans="2:65" s="1" customFormat="1" ht="11.25">
      <c r="B168" s="32"/>
      <c r="D168" s="144" t="s">
        <v>201</v>
      </c>
      <c r="F168" s="145" t="s">
        <v>544</v>
      </c>
      <c r="I168" s="146"/>
      <c r="L168" s="32"/>
      <c r="M168" s="147"/>
      <c r="T168" s="53"/>
      <c r="AT168" s="17" t="s">
        <v>201</v>
      </c>
      <c r="AU168" s="17" t="s">
        <v>82</v>
      </c>
    </row>
    <row r="169" spans="2:65" s="1" customFormat="1" ht="24.2" customHeight="1">
      <c r="B169" s="32"/>
      <c r="C169" s="131" t="s">
        <v>328</v>
      </c>
      <c r="D169" s="131" t="s">
        <v>195</v>
      </c>
      <c r="E169" s="132" t="s">
        <v>6220</v>
      </c>
      <c r="F169" s="133" t="s">
        <v>6221</v>
      </c>
      <c r="G169" s="134" t="s">
        <v>198</v>
      </c>
      <c r="H169" s="135">
        <v>95.4</v>
      </c>
      <c r="I169" s="136"/>
      <c r="J169" s="137">
        <f>ROUND(I169*H169,2)</f>
        <v>0</v>
      </c>
      <c r="K169" s="133" t="s">
        <v>199</v>
      </c>
      <c r="L169" s="32"/>
      <c r="M169" s="138" t="s">
        <v>19</v>
      </c>
      <c r="N169" s="139" t="s">
        <v>43</v>
      </c>
      <c r="P169" s="140">
        <f>O169*H169</f>
        <v>0</v>
      </c>
      <c r="Q169" s="140">
        <v>0</v>
      </c>
      <c r="R169" s="140">
        <f>Q169*H169</f>
        <v>0</v>
      </c>
      <c r="S169" s="140">
        <v>0</v>
      </c>
      <c r="T169" s="141">
        <f>S169*H169</f>
        <v>0</v>
      </c>
      <c r="AR169" s="142" t="s">
        <v>106</v>
      </c>
      <c r="AT169" s="142" t="s">
        <v>195</v>
      </c>
      <c r="AU169" s="142" t="s">
        <v>82</v>
      </c>
      <c r="AY169" s="17" t="s">
        <v>193</v>
      </c>
      <c r="BE169" s="143">
        <f>IF(N169="základní",J169,0)</f>
        <v>0</v>
      </c>
      <c r="BF169" s="143">
        <f>IF(N169="snížená",J169,0)</f>
        <v>0</v>
      </c>
      <c r="BG169" s="143">
        <f>IF(N169="zákl. přenesená",J169,0)</f>
        <v>0</v>
      </c>
      <c r="BH169" s="143">
        <f>IF(N169="sníž. přenesená",J169,0)</f>
        <v>0</v>
      </c>
      <c r="BI169" s="143">
        <f>IF(N169="nulová",J169,0)</f>
        <v>0</v>
      </c>
      <c r="BJ169" s="17" t="s">
        <v>80</v>
      </c>
      <c r="BK169" s="143">
        <f>ROUND(I169*H169,2)</f>
        <v>0</v>
      </c>
      <c r="BL169" s="17" t="s">
        <v>106</v>
      </c>
      <c r="BM169" s="142" t="s">
        <v>6222</v>
      </c>
    </row>
    <row r="170" spans="2:65" s="1" customFormat="1" ht="11.25">
      <c r="B170" s="32"/>
      <c r="D170" s="144" t="s">
        <v>201</v>
      </c>
      <c r="F170" s="145" t="s">
        <v>6223</v>
      </c>
      <c r="I170" s="146"/>
      <c r="L170" s="32"/>
      <c r="M170" s="147"/>
      <c r="T170" s="53"/>
      <c r="AT170" s="17" t="s">
        <v>201</v>
      </c>
      <c r="AU170" s="17" t="s">
        <v>82</v>
      </c>
    </row>
    <row r="171" spans="2:65" s="11" customFormat="1" ht="22.9" customHeight="1">
      <c r="B171" s="119"/>
      <c r="D171" s="120" t="s">
        <v>71</v>
      </c>
      <c r="E171" s="129" t="s">
        <v>82</v>
      </c>
      <c r="F171" s="129" t="s">
        <v>550</v>
      </c>
      <c r="I171" s="122"/>
      <c r="J171" s="130">
        <f>BK171</f>
        <v>0</v>
      </c>
      <c r="L171" s="119"/>
      <c r="M171" s="124"/>
      <c r="P171" s="125">
        <f>SUM(P172:P175)</f>
        <v>0</v>
      </c>
      <c r="R171" s="125">
        <f>SUM(R172:R175)</f>
        <v>36.152021499999996</v>
      </c>
      <c r="T171" s="126">
        <f>SUM(T172:T175)</f>
        <v>0</v>
      </c>
      <c r="AR171" s="120" t="s">
        <v>80</v>
      </c>
      <c r="AT171" s="127" t="s">
        <v>71</v>
      </c>
      <c r="AU171" s="127" t="s">
        <v>80</v>
      </c>
      <c r="AY171" s="120" t="s">
        <v>193</v>
      </c>
      <c r="BK171" s="128">
        <f>SUM(BK172:BK175)</f>
        <v>0</v>
      </c>
    </row>
    <row r="172" spans="2:65" s="1" customFormat="1" ht="16.5" customHeight="1">
      <c r="B172" s="32"/>
      <c r="C172" s="131" t="s">
        <v>334</v>
      </c>
      <c r="D172" s="131" t="s">
        <v>195</v>
      </c>
      <c r="E172" s="132" t="s">
        <v>6224</v>
      </c>
      <c r="F172" s="133" t="s">
        <v>6225</v>
      </c>
      <c r="G172" s="134" t="s">
        <v>210</v>
      </c>
      <c r="H172" s="135">
        <v>14.45</v>
      </c>
      <c r="I172" s="136"/>
      <c r="J172" s="137">
        <f>ROUND(I172*H172,2)</f>
        <v>0</v>
      </c>
      <c r="K172" s="133" t="s">
        <v>199</v>
      </c>
      <c r="L172" s="32"/>
      <c r="M172" s="138" t="s">
        <v>19</v>
      </c>
      <c r="N172" s="139" t="s">
        <v>43</v>
      </c>
      <c r="P172" s="140">
        <f>O172*H172</f>
        <v>0</v>
      </c>
      <c r="Q172" s="140">
        <v>2.5018699999999998</v>
      </c>
      <c r="R172" s="140">
        <f>Q172*H172</f>
        <v>36.152021499999996</v>
      </c>
      <c r="S172" s="140">
        <v>0</v>
      </c>
      <c r="T172" s="141">
        <f>S172*H172</f>
        <v>0</v>
      </c>
      <c r="AR172" s="142" t="s">
        <v>106</v>
      </c>
      <c r="AT172" s="142" t="s">
        <v>195</v>
      </c>
      <c r="AU172" s="142" t="s">
        <v>82</v>
      </c>
      <c r="AY172" s="17" t="s">
        <v>193</v>
      </c>
      <c r="BE172" s="143">
        <f>IF(N172="základní",J172,0)</f>
        <v>0</v>
      </c>
      <c r="BF172" s="143">
        <f>IF(N172="snížená",J172,0)</f>
        <v>0</v>
      </c>
      <c r="BG172" s="143">
        <f>IF(N172="zákl. přenesená",J172,0)</f>
        <v>0</v>
      </c>
      <c r="BH172" s="143">
        <f>IF(N172="sníž. přenesená",J172,0)</f>
        <v>0</v>
      </c>
      <c r="BI172" s="143">
        <f>IF(N172="nulová",J172,0)</f>
        <v>0</v>
      </c>
      <c r="BJ172" s="17" t="s">
        <v>80</v>
      </c>
      <c r="BK172" s="143">
        <f>ROUND(I172*H172,2)</f>
        <v>0</v>
      </c>
      <c r="BL172" s="17" t="s">
        <v>106</v>
      </c>
      <c r="BM172" s="142" t="s">
        <v>6226</v>
      </c>
    </row>
    <row r="173" spans="2:65" s="1" customFormat="1" ht="11.25">
      <c r="B173" s="32"/>
      <c r="D173" s="144" t="s">
        <v>201</v>
      </c>
      <c r="F173" s="145" t="s">
        <v>6227</v>
      </c>
      <c r="I173" s="146"/>
      <c r="L173" s="32"/>
      <c r="M173" s="147"/>
      <c r="T173" s="53"/>
      <c r="AT173" s="17" t="s">
        <v>201</v>
      </c>
      <c r="AU173" s="17" t="s">
        <v>82</v>
      </c>
    </row>
    <row r="174" spans="2:65" s="12" customFormat="1" ht="11.25">
      <c r="B174" s="148"/>
      <c r="D174" s="149" t="s">
        <v>203</v>
      </c>
      <c r="E174" s="150" t="s">
        <v>19</v>
      </c>
      <c r="F174" s="151" t="s">
        <v>6172</v>
      </c>
      <c r="H174" s="150" t="s">
        <v>19</v>
      </c>
      <c r="I174" s="152"/>
      <c r="L174" s="148"/>
      <c r="M174" s="153"/>
      <c r="T174" s="154"/>
      <c r="AT174" s="150" t="s">
        <v>203</v>
      </c>
      <c r="AU174" s="150" t="s">
        <v>82</v>
      </c>
      <c r="AV174" s="12" t="s">
        <v>80</v>
      </c>
      <c r="AW174" s="12" t="s">
        <v>33</v>
      </c>
      <c r="AX174" s="12" t="s">
        <v>72</v>
      </c>
      <c r="AY174" s="150" t="s">
        <v>193</v>
      </c>
    </row>
    <row r="175" spans="2:65" s="13" customFormat="1" ht="11.25">
      <c r="B175" s="155"/>
      <c r="D175" s="149" t="s">
        <v>203</v>
      </c>
      <c r="E175" s="156" t="s">
        <v>19</v>
      </c>
      <c r="F175" s="157" t="s">
        <v>6228</v>
      </c>
      <c r="H175" s="158">
        <v>14.45</v>
      </c>
      <c r="I175" s="159"/>
      <c r="L175" s="155"/>
      <c r="M175" s="160"/>
      <c r="T175" s="161"/>
      <c r="AT175" s="156" t="s">
        <v>203</v>
      </c>
      <c r="AU175" s="156" t="s">
        <v>82</v>
      </c>
      <c r="AV175" s="13" t="s">
        <v>82</v>
      </c>
      <c r="AW175" s="13" t="s">
        <v>33</v>
      </c>
      <c r="AX175" s="13" t="s">
        <v>72</v>
      </c>
      <c r="AY175" s="156" t="s">
        <v>193</v>
      </c>
    </row>
    <row r="176" spans="2:65" s="11" customFormat="1" ht="22.9" customHeight="1">
      <c r="B176" s="119"/>
      <c r="D176" s="120" t="s">
        <v>71</v>
      </c>
      <c r="E176" s="129" t="s">
        <v>100</v>
      </c>
      <c r="F176" s="129" t="s">
        <v>813</v>
      </c>
      <c r="I176" s="122"/>
      <c r="J176" s="130">
        <f>BK176</f>
        <v>0</v>
      </c>
      <c r="L176" s="119"/>
      <c r="M176" s="124"/>
      <c r="P176" s="125">
        <f>SUM(P177:P203)</f>
        <v>0</v>
      </c>
      <c r="R176" s="125">
        <f>SUM(R177:R203)</f>
        <v>16.952054499999999</v>
      </c>
      <c r="T176" s="126">
        <f>SUM(T177:T203)</f>
        <v>0</v>
      </c>
      <c r="AR176" s="120" t="s">
        <v>80</v>
      </c>
      <c r="AT176" s="127" t="s">
        <v>71</v>
      </c>
      <c r="AU176" s="127" t="s">
        <v>80</v>
      </c>
      <c r="AY176" s="120" t="s">
        <v>193</v>
      </c>
      <c r="BK176" s="128">
        <f>SUM(BK177:BK203)</f>
        <v>0</v>
      </c>
    </row>
    <row r="177" spans="2:65" s="1" customFormat="1" ht="24.2" customHeight="1">
      <c r="B177" s="32"/>
      <c r="C177" s="131" t="s">
        <v>340</v>
      </c>
      <c r="D177" s="131" t="s">
        <v>195</v>
      </c>
      <c r="E177" s="132" t="s">
        <v>6229</v>
      </c>
      <c r="F177" s="133" t="s">
        <v>6230</v>
      </c>
      <c r="G177" s="134" t="s">
        <v>198</v>
      </c>
      <c r="H177" s="135">
        <v>18</v>
      </c>
      <c r="I177" s="136"/>
      <c r="J177" s="137">
        <f>ROUND(I177*H177,2)</f>
        <v>0</v>
      </c>
      <c r="K177" s="133" t="s">
        <v>199</v>
      </c>
      <c r="L177" s="32"/>
      <c r="M177" s="138" t="s">
        <v>19</v>
      </c>
      <c r="N177" s="139" t="s">
        <v>43</v>
      </c>
      <c r="P177" s="140">
        <f>O177*H177</f>
        <v>0</v>
      </c>
      <c r="Q177" s="140">
        <v>0.61207999999999996</v>
      </c>
      <c r="R177" s="140">
        <f>Q177*H177</f>
        <v>11.017439999999999</v>
      </c>
      <c r="S177" s="140">
        <v>0</v>
      </c>
      <c r="T177" s="141">
        <f>S177*H177</f>
        <v>0</v>
      </c>
      <c r="AR177" s="142" t="s">
        <v>106</v>
      </c>
      <c r="AT177" s="142" t="s">
        <v>195</v>
      </c>
      <c r="AU177" s="142" t="s">
        <v>82</v>
      </c>
      <c r="AY177" s="17" t="s">
        <v>193</v>
      </c>
      <c r="BE177" s="143">
        <f>IF(N177="základní",J177,0)</f>
        <v>0</v>
      </c>
      <c r="BF177" s="143">
        <f>IF(N177="snížená",J177,0)</f>
        <v>0</v>
      </c>
      <c r="BG177" s="143">
        <f>IF(N177="zákl. přenesená",J177,0)</f>
        <v>0</v>
      </c>
      <c r="BH177" s="143">
        <f>IF(N177="sníž. přenesená",J177,0)</f>
        <v>0</v>
      </c>
      <c r="BI177" s="143">
        <f>IF(N177="nulová",J177,0)</f>
        <v>0</v>
      </c>
      <c r="BJ177" s="17" t="s">
        <v>80</v>
      </c>
      <c r="BK177" s="143">
        <f>ROUND(I177*H177,2)</f>
        <v>0</v>
      </c>
      <c r="BL177" s="17" t="s">
        <v>106</v>
      </c>
      <c r="BM177" s="142" t="s">
        <v>6231</v>
      </c>
    </row>
    <row r="178" spans="2:65" s="1" customFormat="1" ht="11.25">
      <c r="B178" s="32"/>
      <c r="D178" s="144" t="s">
        <v>201</v>
      </c>
      <c r="F178" s="145" t="s">
        <v>6232</v>
      </c>
      <c r="I178" s="146"/>
      <c r="L178" s="32"/>
      <c r="M178" s="147"/>
      <c r="T178" s="53"/>
      <c r="AT178" s="17" t="s">
        <v>201</v>
      </c>
      <c r="AU178" s="17" t="s">
        <v>82</v>
      </c>
    </row>
    <row r="179" spans="2:65" s="12" customFormat="1" ht="11.25">
      <c r="B179" s="148"/>
      <c r="D179" s="149" t="s">
        <v>203</v>
      </c>
      <c r="E179" s="150" t="s">
        <v>19</v>
      </c>
      <c r="F179" s="151" t="s">
        <v>6172</v>
      </c>
      <c r="H179" s="150" t="s">
        <v>19</v>
      </c>
      <c r="I179" s="152"/>
      <c r="L179" s="148"/>
      <c r="M179" s="153"/>
      <c r="T179" s="154"/>
      <c r="AT179" s="150" t="s">
        <v>203</v>
      </c>
      <c r="AU179" s="150" t="s">
        <v>82</v>
      </c>
      <c r="AV179" s="12" t="s">
        <v>80</v>
      </c>
      <c r="AW179" s="12" t="s">
        <v>33</v>
      </c>
      <c r="AX179" s="12" t="s">
        <v>72</v>
      </c>
      <c r="AY179" s="150" t="s">
        <v>193</v>
      </c>
    </row>
    <row r="180" spans="2:65" s="13" customFormat="1" ht="11.25">
      <c r="B180" s="155"/>
      <c r="D180" s="149" t="s">
        <v>203</v>
      </c>
      <c r="E180" s="156" t="s">
        <v>19</v>
      </c>
      <c r="F180" s="157" t="s">
        <v>6233</v>
      </c>
      <c r="H180" s="158">
        <v>18</v>
      </c>
      <c r="I180" s="159"/>
      <c r="L180" s="155"/>
      <c r="M180" s="160"/>
      <c r="T180" s="161"/>
      <c r="AT180" s="156" t="s">
        <v>203</v>
      </c>
      <c r="AU180" s="156" t="s">
        <v>82</v>
      </c>
      <c r="AV180" s="13" t="s">
        <v>82</v>
      </c>
      <c r="AW180" s="13" t="s">
        <v>33</v>
      </c>
      <c r="AX180" s="13" t="s">
        <v>72</v>
      </c>
      <c r="AY180" s="156" t="s">
        <v>193</v>
      </c>
    </row>
    <row r="181" spans="2:65" s="1" customFormat="1" ht="24.2" customHeight="1">
      <c r="B181" s="32"/>
      <c r="C181" s="131" t="s">
        <v>346</v>
      </c>
      <c r="D181" s="131" t="s">
        <v>195</v>
      </c>
      <c r="E181" s="132" t="s">
        <v>908</v>
      </c>
      <c r="F181" s="133" t="s">
        <v>909</v>
      </c>
      <c r="G181" s="134" t="s">
        <v>349</v>
      </c>
      <c r="H181" s="135">
        <v>0.22500000000000001</v>
      </c>
      <c r="I181" s="136"/>
      <c r="J181" s="137">
        <f>ROUND(I181*H181,2)</f>
        <v>0</v>
      </c>
      <c r="K181" s="133" t="s">
        <v>199</v>
      </c>
      <c r="L181" s="32"/>
      <c r="M181" s="138" t="s">
        <v>19</v>
      </c>
      <c r="N181" s="139" t="s">
        <v>43</v>
      </c>
      <c r="P181" s="140">
        <f>O181*H181</f>
        <v>0</v>
      </c>
      <c r="Q181" s="140">
        <v>1.04922</v>
      </c>
      <c r="R181" s="140">
        <f>Q181*H181</f>
        <v>0.23607450000000002</v>
      </c>
      <c r="S181" s="140">
        <v>0</v>
      </c>
      <c r="T181" s="141">
        <f>S181*H181</f>
        <v>0</v>
      </c>
      <c r="AR181" s="142" t="s">
        <v>106</v>
      </c>
      <c r="AT181" s="142" t="s">
        <v>195</v>
      </c>
      <c r="AU181" s="142" t="s">
        <v>82</v>
      </c>
      <c r="AY181" s="17" t="s">
        <v>193</v>
      </c>
      <c r="BE181" s="143">
        <f>IF(N181="základní",J181,0)</f>
        <v>0</v>
      </c>
      <c r="BF181" s="143">
        <f>IF(N181="snížená",J181,0)</f>
        <v>0</v>
      </c>
      <c r="BG181" s="143">
        <f>IF(N181="zákl. přenesená",J181,0)</f>
        <v>0</v>
      </c>
      <c r="BH181" s="143">
        <f>IF(N181="sníž. přenesená",J181,0)</f>
        <v>0</v>
      </c>
      <c r="BI181" s="143">
        <f>IF(N181="nulová",J181,0)</f>
        <v>0</v>
      </c>
      <c r="BJ181" s="17" t="s">
        <v>80</v>
      </c>
      <c r="BK181" s="143">
        <f>ROUND(I181*H181,2)</f>
        <v>0</v>
      </c>
      <c r="BL181" s="17" t="s">
        <v>106</v>
      </c>
      <c r="BM181" s="142" t="s">
        <v>6234</v>
      </c>
    </row>
    <row r="182" spans="2:65" s="1" customFormat="1" ht="11.25">
      <c r="B182" s="32"/>
      <c r="D182" s="144" t="s">
        <v>201</v>
      </c>
      <c r="F182" s="145" t="s">
        <v>911</v>
      </c>
      <c r="I182" s="146"/>
      <c r="L182" s="32"/>
      <c r="M182" s="147"/>
      <c r="T182" s="53"/>
      <c r="AT182" s="17" t="s">
        <v>201</v>
      </c>
      <c r="AU182" s="17" t="s">
        <v>82</v>
      </c>
    </row>
    <row r="183" spans="2:65" s="13" customFormat="1" ht="11.25">
      <c r="B183" s="155"/>
      <c r="D183" s="149" t="s">
        <v>203</v>
      </c>
      <c r="E183" s="156" t="s">
        <v>19</v>
      </c>
      <c r="F183" s="157" t="s">
        <v>6235</v>
      </c>
      <c r="H183" s="158">
        <v>0.22500000000000001</v>
      </c>
      <c r="I183" s="159"/>
      <c r="L183" s="155"/>
      <c r="M183" s="160"/>
      <c r="T183" s="161"/>
      <c r="AT183" s="156" t="s">
        <v>203</v>
      </c>
      <c r="AU183" s="156" t="s">
        <v>82</v>
      </c>
      <c r="AV183" s="13" t="s">
        <v>82</v>
      </c>
      <c r="AW183" s="13" t="s">
        <v>33</v>
      </c>
      <c r="AX183" s="13" t="s">
        <v>72</v>
      </c>
      <c r="AY183" s="156" t="s">
        <v>193</v>
      </c>
    </row>
    <row r="184" spans="2:65" s="1" customFormat="1" ht="24.2" customHeight="1">
      <c r="B184" s="32"/>
      <c r="C184" s="131" t="s">
        <v>354</v>
      </c>
      <c r="D184" s="131" t="s">
        <v>195</v>
      </c>
      <c r="E184" s="132" t="s">
        <v>6236</v>
      </c>
      <c r="F184" s="133" t="s">
        <v>6237</v>
      </c>
      <c r="G184" s="134" t="s">
        <v>465</v>
      </c>
      <c r="H184" s="135">
        <v>22</v>
      </c>
      <c r="I184" s="136"/>
      <c r="J184" s="137">
        <f>ROUND(I184*H184,2)</f>
        <v>0</v>
      </c>
      <c r="K184" s="133" t="s">
        <v>199</v>
      </c>
      <c r="L184" s="32"/>
      <c r="M184" s="138" t="s">
        <v>19</v>
      </c>
      <c r="N184" s="139" t="s">
        <v>43</v>
      </c>
      <c r="P184" s="140">
        <f>O184*H184</f>
        <v>0</v>
      </c>
      <c r="Q184" s="140">
        <v>0.17488999999999999</v>
      </c>
      <c r="R184" s="140">
        <f>Q184*H184</f>
        <v>3.8475799999999998</v>
      </c>
      <c r="S184" s="140">
        <v>0</v>
      </c>
      <c r="T184" s="141">
        <f>S184*H184</f>
        <v>0</v>
      </c>
      <c r="AR184" s="142" t="s">
        <v>106</v>
      </c>
      <c r="AT184" s="142" t="s">
        <v>195</v>
      </c>
      <c r="AU184" s="142" t="s">
        <v>82</v>
      </c>
      <c r="AY184" s="17" t="s">
        <v>193</v>
      </c>
      <c r="BE184" s="143">
        <f>IF(N184="základní",J184,0)</f>
        <v>0</v>
      </c>
      <c r="BF184" s="143">
        <f>IF(N184="snížená",J184,0)</f>
        <v>0</v>
      </c>
      <c r="BG184" s="143">
        <f>IF(N184="zákl. přenesená",J184,0)</f>
        <v>0</v>
      </c>
      <c r="BH184" s="143">
        <f>IF(N184="sníž. přenesená",J184,0)</f>
        <v>0</v>
      </c>
      <c r="BI184" s="143">
        <f>IF(N184="nulová",J184,0)</f>
        <v>0</v>
      </c>
      <c r="BJ184" s="17" t="s">
        <v>80</v>
      </c>
      <c r="BK184" s="143">
        <f>ROUND(I184*H184,2)</f>
        <v>0</v>
      </c>
      <c r="BL184" s="17" t="s">
        <v>106</v>
      </c>
      <c r="BM184" s="142" t="s">
        <v>6238</v>
      </c>
    </row>
    <row r="185" spans="2:65" s="1" customFormat="1" ht="11.25">
      <c r="B185" s="32"/>
      <c r="D185" s="144" t="s">
        <v>201</v>
      </c>
      <c r="F185" s="145" t="s">
        <v>6239</v>
      </c>
      <c r="I185" s="146"/>
      <c r="L185" s="32"/>
      <c r="M185" s="147"/>
      <c r="T185" s="53"/>
      <c r="AT185" s="17" t="s">
        <v>201</v>
      </c>
      <c r="AU185" s="17" t="s">
        <v>82</v>
      </c>
    </row>
    <row r="186" spans="2:65" s="12" customFormat="1" ht="11.25">
      <c r="B186" s="148"/>
      <c r="D186" s="149" t="s">
        <v>203</v>
      </c>
      <c r="E186" s="150" t="s">
        <v>19</v>
      </c>
      <c r="F186" s="151" t="s">
        <v>6172</v>
      </c>
      <c r="H186" s="150" t="s">
        <v>19</v>
      </c>
      <c r="I186" s="152"/>
      <c r="L186" s="148"/>
      <c r="M186" s="153"/>
      <c r="T186" s="154"/>
      <c r="AT186" s="150" t="s">
        <v>203</v>
      </c>
      <c r="AU186" s="150" t="s">
        <v>82</v>
      </c>
      <c r="AV186" s="12" t="s">
        <v>80</v>
      </c>
      <c r="AW186" s="12" t="s">
        <v>33</v>
      </c>
      <c r="AX186" s="12" t="s">
        <v>72</v>
      </c>
      <c r="AY186" s="150" t="s">
        <v>193</v>
      </c>
    </row>
    <row r="187" spans="2:65" s="13" customFormat="1" ht="11.25">
      <c r="B187" s="155"/>
      <c r="D187" s="149" t="s">
        <v>203</v>
      </c>
      <c r="E187" s="156" t="s">
        <v>19</v>
      </c>
      <c r="F187" s="157" t="s">
        <v>6240</v>
      </c>
      <c r="H187" s="158">
        <v>16</v>
      </c>
      <c r="I187" s="159"/>
      <c r="L187" s="155"/>
      <c r="M187" s="160"/>
      <c r="T187" s="161"/>
      <c r="AT187" s="156" t="s">
        <v>203</v>
      </c>
      <c r="AU187" s="156" t="s">
        <v>82</v>
      </c>
      <c r="AV187" s="13" t="s">
        <v>82</v>
      </c>
      <c r="AW187" s="13" t="s">
        <v>33</v>
      </c>
      <c r="AX187" s="13" t="s">
        <v>72</v>
      </c>
      <c r="AY187" s="156" t="s">
        <v>193</v>
      </c>
    </row>
    <row r="188" spans="2:65" s="13" customFormat="1" ht="11.25">
      <c r="B188" s="155"/>
      <c r="D188" s="149" t="s">
        <v>203</v>
      </c>
      <c r="E188" s="156" t="s">
        <v>19</v>
      </c>
      <c r="F188" s="157" t="s">
        <v>6241</v>
      </c>
      <c r="H188" s="158">
        <v>6</v>
      </c>
      <c r="I188" s="159"/>
      <c r="L188" s="155"/>
      <c r="M188" s="160"/>
      <c r="T188" s="161"/>
      <c r="AT188" s="156" t="s">
        <v>203</v>
      </c>
      <c r="AU188" s="156" t="s">
        <v>82</v>
      </c>
      <c r="AV188" s="13" t="s">
        <v>82</v>
      </c>
      <c r="AW188" s="13" t="s">
        <v>33</v>
      </c>
      <c r="AX188" s="13" t="s">
        <v>72</v>
      </c>
      <c r="AY188" s="156" t="s">
        <v>193</v>
      </c>
    </row>
    <row r="189" spans="2:65" s="14" customFormat="1" ht="11.25">
      <c r="B189" s="174"/>
      <c r="D189" s="149" t="s">
        <v>203</v>
      </c>
      <c r="E189" s="175" t="s">
        <v>19</v>
      </c>
      <c r="F189" s="176" t="s">
        <v>3845</v>
      </c>
      <c r="H189" s="177">
        <v>22</v>
      </c>
      <c r="I189" s="178"/>
      <c r="L189" s="174"/>
      <c r="M189" s="179"/>
      <c r="T189" s="180"/>
      <c r="AT189" s="175" t="s">
        <v>203</v>
      </c>
      <c r="AU189" s="175" t="s">
        <v>82</v>
      </c>
      <c r="AV189" s="14" t="s">
        <v>106</v>
      </c>
      <c r="AW189" s="14" t="s">
        <v>4</v>
      </c>
      <c r="AX189" s="14" t="s">
        <v>80</v>
      </c>
      <c r="AY189" s="175" t="s">
        <v>193</v>
      </c>
    </row>
    <row r="190" spans="2:65" s="1" customFormat="1" ht="24.2" customHeight="1">
      <c r="B190" s="32"/>
      <c r="C190" s="162" t="s">
        <v>7</v>
      </c>
      <c r="D190" s="162" t="s">
        <v>380</v>
      </c>
      <c r="E190" s="163" t="s">
        <v>6242</v>
      </c>
      <c r="F190" s="164" t="s">
        <v>6243</v>
      </c>
      <c r="G190" s="165" t="s">
        <v>465</v>
      </c>
      <c r="H190" s="166">
        <v>6</v>
      </c>
      <c r="I190" s="167"/>
      <c r="J190" s="168">
        <f>ROUND(I190*H190,2)</f>
        <v>0</v>
      </c>
      <c r="K190" s="164" t="s">
        <v>199</v>
      </c>
      <c r="L190" s="169"/>
      <c r="M190" s="170" t="s">
        <v>19</v>
      </c>
      <c r="N190" s="171" t="s">
        <v>43</v>
      </c>
      <c r="P190" s="140">
        <f>O190*H190</f>
        <v>0</v>
      </c>
      <c r="Q190" s="140">
        <v>2.7000000000000001E-3</v>
      </c>
      <c r="R190" s="140">
        <f>Q190*H190</f>
        <v>1.6199999999999999E-2</v>
      </c>
      <c r="S190" s="140">
        <v>0</v>
      </c>
      <c r="T190" s="141">
        <f>S190*H190</f>
        <v>0</v>
      </c>
      <c r="AR190" s="142" t="s">
        <v>254</v>
      </c>
      <c r="AT190" s="142" t="s">
        <v>380</v>
      </c>
      <c r="AU190" s="142" t="s">
        <v>82</v>
      </c>
      <c r="AY190" s="17" t="s">
        <v>193</v>
      </c>
      <c r="BE190" s="143">
        <f>IF(N190="základní",J190,0)</f>
        <v>0</v>
      </c>
      <c r="BF190" s="143">
        <f>IF(N190="snížená",J190,0)</f>
        <v>0</v>
      </c>
      <c r="BG190" s="143">
        <f>IF(N190="zákl. přenesená",J190,0)</f>
        <v>0</v>
      </c>
      <c r="BH190" s="143">
        <f>IF(N190="sníž. přenesená",J190,0)</f>
        <v>0</v>
      </c>
      <c r="BI190" s="143">
        <f>IF(N190="nulová",J190,0)</f>
        <v>0</v>
      </c>
      <c r="BJ190" s="17" t="s">
        <v>80</v>
      </c>
      <c r="BK190" s="143">
        <f>ROUND(I190*H190,2)</f>
        <v>0</v>
      </c>
      <c r="BL190" s="17" t="s">
        <v>106</v>
      </c>
      <c r="BM190" s="142" t="s">
        <v>6244</v>
      </c>
    </row>
    <row r="191" spans="2:65" s="1" customFormat="1" ht="16.5" customHeight="1">
      <c r="B191" s="32"/>
      <c r="C191" s="162" t="s">
        <v>366</v>
      </c>
      <c r="D191" s="162" t="s">
        <v>380</v>
      </c>
      <c r="E191" s="163" t="s">
        <v>6245</v>
      </c>
      <c r="F191" s="164" t="s">
        <v>6246</v>
      </c>
      <c r="G191" s="165" t="s">
        <v>465</v>
      </c>
      <c r="H191" s="166">
        <v>6</v>
      </c>
      <c r="I191" s="167"/>
      <c r="J191" s="168">
        <f>ROUND(I191*H191,2)</f>
        <v>0</v>
      </c>
      <c r="K191" s="164" t="s">
        <v>199</v>
      </c>
      <c r="L191" s="169"/>
      <c r="M191" s="170" t="s">
        <v>19</v>
      </c>
      <c r="N191" s="171" t="s">
        <v>43</v>
      </c>
      <c r="P191" s="140">
        <f>O191*H191</f>
        <v>0</v>
      </c>
      <c r="Q191" s="140">
        <v>1E-4</v>
      </c>
      <c r="R191" s="140">
        <f>Q191*H191</f>
        <v>6.0000000000000006E-4</v>
      </c>
      <c r="S191" s="140">
        <v>0</v>
      </c>
      <c r="T191" s="141">
        <f>S191*H191</f>
        <v>0</v>
      </c>
      <c r="AR191" s="142" t="s">
        <v>254</v>
      </c>
      <c r="AT191" s="142" t="s">
        <v>380</v>
      </c>
      <c r="AU191" s="142" t="s">
        <v>82</v>
      </c>
      <c r="AY191" s="17" t="s">
        <v>193</v>
      </c>
      <c r="BE191" s="143">
        <f>IF(N191="základní",J191,0)</f>
        <v>0</v>
      </c>
      <c r="BF191" s="143">
        <f>IF(N191="snížená",J191,0)</f>
        <v>0</v>
      </c>
      <c r="BG191" s="143">
        <f>IF(N191="zákl. přenesená",J191,0)</f>
        <v>0</v>
      </c>
      <c r="BH191" s="143">
        <f>IF(N191="sníž. přenesená",J191,0)</f>
        <v>0</v>
      </c>
      <c r="BI191" s="143">
        <f>IF(N191="nulová",J191,0)</f>
        <v>0</v>
      </c>
      <c r="BJ191" s="17" t="s">
        <v>80</v>
      </c>
      <c r="BK191" s="143">
        <f>ROUND(I191*H191,2)</f>
        <v>0</v>
      </c>
      <c r="BL191" s="17" t="s">
        <v>106</v>
      </c>
      <c r="BM191" s="142" t="s">
        <v>6247</v>
      </c>
    </row>
    <row r="192" spans="2:65" s="1" customFormat="1" ht="24.2" customHeight="1">
      <c r="B192" s="32"/>
      <c r="C192" s="162" t="s">
        <v>379</v>
      </c>
      <c r="D192" s="162" t="s">
        <v>380</v>
      </c>
      <c r="E192" s="163" t="s">
        <v>6248</v>
      </c>
      <c r="F192" s="164" t="s">
        <v>6249</v>
      </c>
      <c r="G192" s="165" t="s">
        <v>465</v>
      </c>
      <c r="H192" s="166">
        <v>16</v>
      </c>
      <c r="I192" s="167"/>
      <c r="J192" s="168">
        <f>ROUND(I192*H192,2)</f>
        <v>0</v>
      </c>
      <c r="K192" s="164" t="s">
        <v>199</v>
      </c>
      <c r="L192" s="169"/>
      <c r="M192" s="170" t="s">
        <v>19</v>
      </c>
      <c r="N192" s="171" t="s">
        <v>43</v>
      </c>
      <c r="P192" s="140">
        <f>O192*H192</f>
        <v>0</v>
      </c>
      <c r="Q192" s="140">
        <v>2.3E-3</v>
      </c>
      <c r="R192" s="140">
        <f>Q192*H192</f>
        <v>3.6799999999999999E-2</v>
      </c>
      <c r="S192" s="140">
        <v>0</v>
      </c>
      <c r="T192" s="141">
        <f>S192*H192</f>
        <v>0</v>
      </c>
      <c r="AR192" s="142" t="s">
        <v>254</v>
      </c>
      <c r="AT192" s="142" t="s">
        <v>380</v>
      </c>
      <c r="AU192" s="142" t="s">
        <v>82</v>
      </c>
      <c r="AY192" s="17" t="s">
        <v>193</v>
      </c>
      <c r="BE192" s="143">
        <f>IF(N192="základní",J192,0)</f>
        <v>0</v>
      </c>
      <c r="BF192" s="143">
        <f>IF(N192="snížená",J192,0)</f>
        <v>0</v>
      </c>
      <c r="BG192" s="143">
        <f>IF(N192="zákl. přenesená",J192,0)</f>
        <v>0</v>
      </c>
      <c r="BH192" s="143">
        <f>IF(N192="sníž. přenesená",J192,0)</f>
        <v>0</v>
      </c>
      <c r="BI192" s="143">
        <f>IF(N192="nulová",J192,0)</f>
        <v>0</v>
      </c>
      <c r="BJ192" s="17" t="s">
        <v>80</v>
      </c>
      <c r="BK192" s="143">
        <f>ROUND(I192*H192,2)</f>
        <v>0</v>
      </c>
      <c r="BL192" s="17" t="s">
        <v>106</v>
      </c>
      <c r="BM192" s="142" t="s">
        <v>6250</v>
      </c>
    </row>
    <row r="193" spans="2:65" s="1" customFormat="1" ht="16.5" customHeight="1">
      <c r="B193" s="32"/>
      <c r="C193" s="162" t="s">
        <v>385</v>
      </c>
      <c r="D193" s="162" t="s">
        <v>380</v>
      </c>
      <c r="E193" s="163" t="s">
        <v>6251</v>
      </c>
      <c r="F193" s="164" t="s">
        <v>6252</v>
      </c>
      <c r="G193" s="165" t="s">
        <v>465</v>
      </c>
      <c r="H193" s="166">
        <v>6</v>
      </c>
      <c r="I193" s="167"/>
      <c r="J193" s="168">
        <f>ROUND(I193*H193,2)</f>
        <v>0</v>
      </c>
      <c r="K193" s="164" t="s">
        <v>199</v>
      </c>
      <c r="L193" s="169"/>
      <c r="M193" s="170" t="s">
        <v>19</v>
      </c>
      <c r="N193" s="171" t="s">
        <v>43</v>
      </c>
      <c r="P193" s="140">
        <f>O193*H193</f>
        <v>0</v>
      </c>
      <c r="Q193" s="140">
        <v>1E-4</v>
      </c>
      <c r="R193" s="140">
        <f>Q193*H193</f>
        <v>6.0000000000000006E-4</v>
      </c>
      <c r="S193" s="140">
        <v>0</v>
      </c>
      <c r="T193" s="141">
        <f>S193*H193</f>
        <v>0</v>
      </c>
      <c r="AR193" s="142" t="s">
        <v>254</v>
      </c>
      <c r="AT193" s="142" t="s">
        <v>380</v>
      </c>
      <c r="AU193" s="142" t="s">
        <v>82</v>
      </c>
      <c r="AY193" s="17" t="s">
        <v>193</v>
      </c>
      <c r="BE193" s="143">
        <f>IF(N193="základní",J193,0)</f>
        <v>0</v>
      </c>
      <c r="BF193" s="143">
        <f>IF(N193="snížená",J193,0)</f>
        <v>0</v>
      </c>
      <c r="BG193" s="143">
        <f>IF(N193="zákl. přenesená",J193,0)</f>
        <v>0</v>
      </c>
      <c r="BH193" s="143">
        <f>IF(N193="sníž. přenesená",J193,0)</f>
        <v>0</v>
      </c>
      <c r="BI193" s="143">
        <f>IF(N193="nulová",J193,0)</f>
        <v>0</v>
      </c>
      <c r="BJ193" s="17" t="s">
        <v>80</v>
      </c>
      <c r="BK193" s="143">
        <f>ROUND(I193*H193,2)</f>
        <v>0</v>
      </c>
      <c r="BL193" s="17" t="s">
        <v>106</v>
      </c>
      <c r="BM193" s="142" t="s">
        <v>6253</v>
      </c>
    </row>
    <row r="194" spans="2:65" s="1" customFormat="1" ht="24.2" customHeight="1">
      <c r="B194" s="32"/>
      <c r="C194" s="131" t="s">
        <v>391</v>
      </c>
      <c r="D194" s="131" t="s">
        <v>195</v>
      </c>
      <c r="E194" s="132" t="s">
        <v>1172</v>
      </c>
      <c r="F194" s="133" t="s">
        <v>1173</v>
      </c>
      <c r="G194" s="134" t="s">
        <v>432</v>
      </c>
      <c r="H194" s="135">
        <v>36</v>
      </c>
      <c r="I194" s="136"/>
      <c r="J194" s="137">
        <f>ROUND(I194*H194,2)</f>
        <v>0</v>
      </c>
      <c r="K194" s="133" t="s">
        <v>199</v>
      </c>
      <c r="L194" s="32"/>
      <c r="M194" s="138" t="s">
        <v>19</v>
      </c>
      <c r="N194" s="139" t="s">
        <v>43</v>
      </c>
      <c r="P194" s="140">
        <f>O194*H194</f>
        <v>0</v>
      </c>
      <c r="Q194" s="140">
        <v>4.6339999999999999E-2</v>
      </c>
      <c r="R194" s="140">
        <f>Q194*H194</f>
        <v>1.6682399999999999</v>
      </c>
      <c r="S194" s="140">
        <v>0</v>
      </c>
      <c r="T194" s="141">
        <f>S194*H194</f>
        <v>0</v>
      </c>
      <c r="AR194" s="142" t="s">
        <v>106</v>
      </c>
      <c r="AT194" s="142" t="s">
        <v>195</v>
      </c>
      <c r="AU194" s="142" t="s">
        <v>82</v>
      </c>
      <c r="AY194" s="17" t="s">
        <v>193</v>
      </c>
      <c r="BE194" s="143">
        <f>IF(N194="základní",J194,0)</f>
        <v>0</v>
      </c>
      <c r="BF194" s="143">
        <f>IF(N194="snížená",J194,0)</f>
        <v>0</v>
      </c>
      <c r="BG194" s="143">
        <f>IF(N194="zákl. přenesená",J194,0)</f>
        <v>0</v>
      </c>
      <c r="BH194" s="143">
        <f>IF(N194="sníž. přenesená",J194,0)</f>
        <v>0</v>
      </c>
      <c r="BI194" s="143">
        <f>IF(N194="nulová",J194,0)</f>
        <v>0</v>
      </c>
      <c r="BJ194" s="17" t="s">
        <v>80</v>
      </c>
      <c r="BK194" s="143">
        <f>ROUND(I194*H194,2)</f>
        <v>0</v>
      </c>
      <c r="BL194" s="17" t="s">
        <v>106</v>
      </c>
      <c r="BM194" s="142" t="s">
        <v>6254</v>
      </c>
    </row>
    <row r="195" spans="2:65" s="1" customFormat="1" ht="11.25">
      <c r="B195" s="32"/>
      <c r="D195" s="144" t="s">
        <v>201</v>
      </c>
      <c r="F195" s="145" t="s">
        <v>1175</v>
      </c>
      <c r="I195" s="146"/>
      <c r="L195" s="32"/>
      <c r="M195" s="147"/>
      <c r="T195" s="53"/>
      <c r="AT195" s="17" t="s">
        <v>201</v>
      </c>
      <c r="AU195" s="17" t="s">
        <v>82</v>
      </c>
    </row>
    <row r="196" spans="2:65" s="12" customFormat="1" ht="11.25">
      <c r="B196" s="148"/>
      <c r="D196" s="149" t="s">
        <v>203</v>
      </c>
      <c r="E196" s="150" t="s">
        <v>19</v>
      </c>
      <c r="F196" s="151" t="s">
        <v>6255</v>
      </c>
      <c r="H196" s="150" t="s">
        <v>19</v>
      </c>
      <c r="I196" s="152"/>
      <c r="L196" s="148"/>
      <c r="M196" s="153"/>
      <c r="T196" s="154"/>
      <c r="AT196" s="150" t="s">
        <v>203</v>
      </c>
      <c r="AU196" s="150" t="s">
        <v>82</v>
      </c>
      <c r="AV196" s="12" t="s">
        <v>80</v>
      </c>
      <c r="AW196" s="12" t="s">
        <v>33</v>
      </c>
      <c r="AX196" s="12" t="s">
        <v>72</v>
      </c>
      <c r="AY196" s="150" t="s">
        <v>193</v>
      </c>
    </row>
    <row r="197" spans="2:65" s="13" customFormat="1" ht="11.25">
      <c r="B197" s="155"/>
      <c r="D197" s="149" t="s">
        <v>203</v>
      </c>
      <c r="E197" s="156" t="s">
        <v>19</v>
      </c>
      <c r="F197" s="157" t="s">
        <v>673</v>
      </c>
      <c r="H197" s="158">
        <v>36</v>
      </c>
      <c r="I197" s="159"/>
      <c r="L197" s="155"/>
      <c r="M197" s="160"/>
      <c r="T197" s="161"/>
      <c r="AT197" s="156" t="s">
        <v>203</v>
      </c>
      <c r="AU197" s="156" t="s">
        <v>82</v>
      </c>
      <c r="AV197" s="13" t="s">
        <v>82</v>
      </c>
      <c r="AW197" s="13" t="s">
        <v>33</v>
      </c>
      <c r="AX197" s="13" t="s">
        <v>72</v>
      </c>
      <c r="AY197" s="156" t="s">
        <v>193</v>
      </c>
    </row>
    <row r="198" spans="2:65" s="1" customFormat="1" ht="16.5" customHeight="1">
      <c r="B198" s="32"/>
      <c r="C198" s="131" t="s">
        <v>401</v>
      </c>
      <c r="D198" s="131" t="s">
        <v>195</v>
      </c>
      <c r="E198" s="132" t="s">
        <v>6256</v>
      </c>
      <c r="F198" s="133" t="s">
        <v>6257</v>
      </c>
      <c r="G198" s="134" t="s">
        <v>432</v>
      </c>
      <c r="H198" s="135">
        <v>36</v>
      </c>
      <c r="I198" s="136"/>
      <c r="J198" s="137">
        <f>ROUND(I198*H198,2)</f>
        <v>0</v>
      </c>
      <c r="K198" s="133" t="s">
        <v>199</v>
      </c>
      <c r="L198" s="32"/>
      <c r="M198" s="138" t="s">
        <v>19</v>
      </c>
      <c r="N198" s="139" t="s">
        <v>43</v>
      </c>
      <c r="P198" s="140">
        <f>O198*H198</f>
        <v>0</v>
      </c>
      <c r="Q198" s="140">
        <v>0</v>
      </c>
      <c r="R198" s="140">
        <f>Q198*H198</f>
        <v>0</v>
      </c>
      <c r="S198" s="140">
        <v>0</v>
      </c>
      <c r="T198" s="141">
        <f>S198*H198</f>
        <v>0</v>
      </c>
      <c r="AR198" s="142" t="s">
        <v>106</v>
      </c>
      <c r="AT198" s="142" t="s">
        <v>195</v>
      </c>
      <c r="AU198" s="142" t="s">
        <v>82</v>
      </c>
      <c r="AY198" s="17" t="s">
        <v>193</v>
      </c>
      <c r="BE198" s="143">
        <f>IF(N198="základní",J198,0)</f>
        <v>0</v>
      </c>
      <c r="BF198" s="143">
        <f>IF(N198="snížená",J198,0)</f>
        <v>0</v>
      </c>
      <c r="BG198" s="143">
        <f>IF(N198="zákl. přenesená",J198,0)</f>
        <v>0</v>
      </c>
      <c r="BH198" s="143">
        <f>IF(N198="sníž. přenesená",J198,0)</f>
        <v>0</v>
      </c>
      <c r="BI198" s="143">
        <f>IF(N198="nulová",J198,0)</f>
        <v>0</v>
      </c>
      <c r="BJ198" s="17" t="s">
        <v>80</v>
      </c>
      <c r="BK198" s="143">
        <f>ROUND(I198*H198,2)</f>
        <v>0</v>
      </c>
      <c r="BL198" s="17" t="s">
        <v>106</v>
      </c>
      <c r="BM198" s="142" t="s">
        <v>6258</v>
      </c>
    </row>
    <row r="199" spans="2:65" s="1" customFormat="1" ht="11.25">
      <c r="B199" s="32"/>
      <c r="D199" s="144" t="s">
        <v>201</v>
      </c>
      <c r="F199" s="145" t="s">
        <v>6259</v>
      </c>
      <c r="I199" s="146"/>
      <c r="L199" s="32"/>
      <c r="M199" s="147"/>
      <c r="T199" s="53"/>
      <c r="AT199" s="17" t="s">
        <v>201</v>
      </c>
      <c r="AU199" s="17" t="s">
        <v>82</v>
      </c>
    </row>
    <row r="200" spans="2:65" s="12" customFormat="1" ht="11.25">
      <c r="B200" s="148"/>
      <c r="D200" s="149" t="s">
        <v>203</v>
      </c>
      <c r="E200" s="150" t="s">
        <v>19</v>
      </c>
      <c r="F200" s="151" t="s">
        <v>6172</v>
      </c>
      <c r="H200" s="150" t="s">
        <v>19</v>
      </c>
      <c r="I200" s="152"/>
      <c r="L200" s="148"/>
      <c r="M200" s="153"/>
      <c r="T200" s="154"/>
      <c r="AT200" s="150" t="s">
        <v>203</v>
      </c>
      <c r="AU200" s="150" t="s">
        <v>82</v>
      </c>
      <c r="AV200" s="12" t="s">
        <v>80</v>
      </c>
      <c r="AW200" s="12" t="s">
        <v>33</v>
      </c>
      <c r="AX200" s="12" t="s">
        <v>72</v>
      </c>
      <c r="AY200" s="150" t="s">
        <v>193</v>
      </c>
    </row>
    <row r="201" spans="2:65" s="13" customFormat="1" ht="11.25">
      <c r="B201" s="155"/>
      <c r="D201" s="149" t="s">
        <v>203</v>
      </c>
      <c r="E201" s="156" t="s">
        <v>19</v>
      </c>
      <c r="F201" s="157" t="s">
        <v>673</v>
      </c>
      <c r="H201" s="158">
        <v>36</v>
      </c>
      <c r="I201" s="159"/>
      <c r="L201" s="155"/>
      <c r="M201" s="160"/>
      <c r="T201" s="161"/>
      <c r="AT201" s="156" t="s">
        <v>203</v>
      </c>
      <c r="AU201" s="156" t="s">
        <v>82</v>
      </c>
      <c r="AV201" s="13" t="s">
        <v>82</v>
      </c>
      <c r="AW201" s="13" t="s">
        <v>33</v>
      </c>
      <c r="AX201" s="13" t="s">
        <v>72</v>
      </c>
      <c r="AY201" s="156" t="s">
        <v>193</v>
      </c>
    </row>
    <row r="202" spans="2:65" s="1" customFormat="1" ht="24.2" customHeight="1">
      <c r="B202" s="32"/>
      <c r="C202" s="162" t="s">
        <v>408</v>
      </c>
      <c r="D202" s="162" t="s">
        <v>380</v>
      </c>
      <c r="E202" s="163" t="s">
        <v>6260</v>
      </c>
      <c r="F202" s="164" t="s">
        <v>6261</v>
      </c>
      <c r="G202" s="165" t="s">
        <v>432</v>
      </c>
      <c r="H202" s="166">
        <v>37.799999999999997</v>
      </c>
      <c r="I202" s="167"/>
      <c r="J202" s="168">
        <f>ROUND(I202*H202,2)</f>
        <v>0</v>
      </c>
      <c r="K202" s="164" t="s">
        <v>199</v>
      </c>
      <c r="L202" s="169"/>
      <c r="M202" s="170" t="s">
        <v>19</v>
      </c>
      <c r="N202" s="171" t="s">
        <v>43</v>
      </c>
      <c r="P202" s="140">
        <f>O202*H202</f>
        <v>0</v>
      </c>
      <c r="Q202" s="140">
        <v>3.3999999999999998E-3</v>
      </c>
      <c r="R202" s="140">
        <f>Q202*H202</f>
        <v>0.12852</v>
      </c>
      <c r="S202" s="140">
        <v>0</v>
      </c>
      <c r="T202" s="141">
        <f>S202*H202</f>
        <v>0</v>
      </c>
      <c r="AR202" s="142" t="s">
        <v>254</v>
      </c>
      <c r="AT202" s="142" t="s">
        <v>380</v>
      </c>
      <c r="AU202" s="142" t="s">
        <v>82</v>
      </c>
      <c r="AY202" s="17" t="s">
        <v>193</v>
      </c>
      <c r="BE202" s="143">
        <f>IF(N202="základní",J202,0)</f>
        <v>0</v>
      </c>
      <c r="BF202" s="143">
        <f>IF(N202="snížená",J202,0)</f>
        <v>0</v>
      </c>
      <c r="BG202" s="143">
        <f>IF(N202="zákl. přenesená",J202,0)</f>
        <v>0</v>
      </c>
      <c r="BH202" s="143">
        <f>IF(N202="sníž. přenesená",J202,0)</f>
        <v>0</v>
      </c>
      <c r="BI202" s="143">
        <f>IF(N202="nulová",J202,0)</f>
        <v>0</v>
      </c>
      <c r="BJ202" s="17" t="s">
        <v>80</v>
      </c>
      <c r="BK202" s="143">
        <f>ROUND(I202*H202,2)</f>
        <v>0</v>
      </c>
      <c r="BL202" s="17" t="s">
        <v>106</v>
      </c>
      <c r="BM202" s="142" t="s">
        <v>6262</v>
      </c>
    </row>
    <row r="203" spans="2:65" s="13" customFormat="1" ht="11.25">
      <c r="B203" s="155"/>
      <c r="D203" s="149" t="s">
        <v>203</v>
      </c>
      <c r="F203" s="157" t="s">
        <v>6263</v>
      </c>
      <c r="H203" s="158">
        <v>37.799999999999997</v>
      </c>
      <c r="I203" s="159"/>
      <c r="L203" s="155"/>
      <c r="M203" s="160"/>
      <c r="T203" s="161"/>
      <c r="AT203" s="156" t="s">
        <v>203</v>
      </c>
      <c r="AU203" s="156" t="s">
        <v>82</v>
      </c>
      <c r="AV203" s="13" t="s">
        <v>82</v>
      </c>
      <c r="AW203" s="13" t="s">
        <v>4</v>
      </c>
      <c r="AX203" s="13" t="s">
        <v>80</v>
      </c>
      <c r="AY203" s="156" t="s">
        <v>193</v>
      </c>
    </row>
    <row r="204" spans="2:65" s="11" customFormat="1" ht="22.9" customHeight="1">
      <c r="B204" s="119"/>
      <c r="D204" s="120" t="s">
        <v>71</v>
      </c>
      <c r="E204" s="129" t="s">
        <v>231</v>
      </c>
      <c r="F204" s="129" t="s">
        <v>6100</v>
      </c>
      <c r="I204" s="122"/>
      <c r="J204" s="130">
        <f>BK204</f>
        <v>0</v>
      </c>
      <c r="L204" s="119"/>
      <c r="M204" s="124"/>
      <c r="P204" s="125">
        <f>SUM(P205:P226)</f>
        <v>0</v>
      </c>
      <c r="R204" s="125">
        <f>SUM(R205:R226)</f>
        <v>2061.0992499999998</v>
      </c>
      <c r="T204" s="126">
        <f>SUM(T205:T226)</f>
        <v>0</v>
      </c>
      <c r="AR204" s="120" t="s">
        <v>80</v>
      </c>
      <c r="AT204" s="127" t="s">
        <v>71</v>
      </c>
      <c r="AU204" s="127" t="s">
        <v>80</v>
      </c>
      <c r="AY204" s="120" t="s">
        <v>193</v>
      </c>
      <c r="BK204" s="128">
        <f>SUM(BK205:BK226)</f>
        <v>0</v>
      </c>
    </row>
    <row r="205" spans="2:65" s="1" customFormat="1" ht="33" customHeight="1">
      <c r="B205" s="32"/>
      <c r="C205" s="131" t="s">
        <v>413</v>
      </c>
      <c r="D205" s="131" t="s">
        <v>195</v>
      </c>
      <c r="E205" s="132" t="s">
        <v>6264</v>
      </c>
      <c r="F205" s="133" t="s">
        <v>6265</v>
      </c>
      <c r="G205" s="134" t="s">
        <v>198</v>
      </c>
      <c r="H205" s="135">
        <v>1874</v>
      </c>
      <c r="I205" s="136"/>
      <c r="J205" s="137">
        <f>ROUND(I205*H205,2)</f>
        <v>0</v>
      </c>
      <c r="K205" s="133" t="s">
        <v>199</v>
      </c>
      <c r="L205" s="32"/>
      <c r="M205" s="138" t="s">
        <v>19</v>
      </c>
      <c r="N205" s="139" t="s">
        <v>43</v>
      </c>
      <c r="P205" s="140">
        <f>O205*H205</f>
        <v>0</v>
      </c>
      <c r="Q205" s="140">
        <v>0</v>
      </c>
      <c r="R205" s="140">
        <f>Q205*H205</f>
        <v>0</v>
      </c>
      <c r="S205" s="140">
        <v>0</v>
      </c>
      <c r="T205" s="141">
        <f>S205*H205</f>
        <v>0</v>
      </c>
      <c r="AR205" s="142" t="s">
        <v>106</v>
      </c>
      <c r="AT205" s="142" t="s">
        <v>195</v>
      </c>
      <c r="AU205" s="142" t="s">
        <v>82</v>
      </c>
      <c r="AY205" s="17" t="s">
        <v>193</v>
      </c>
      <c r="BE205" s="143">
        <f>IF(N205="základní",J205,0)</f>
        <v>0</v>
      </c>
      <c r="BF205" s="143">
        <f>IF(N205="snížená",J205,0)</f>
        <v>0</v>
      </c>
      <c r="BG205" s="143">
        <f>IF(N205="zákl. přenesená",J205,0)</f>
        <v>0</v>
      </c>
      <c r="BH205" s="143">
        <f>IF(N205="sníž. přenesená",J205,0)</f>
        <v>0</v>
      </c>
      <c r="BI205" s="143">
        <f>IF(N205="nulová",J205,0)</f>
        <v>0</v>
      </c>
      <c r="BJ205" s="17" t="s">
        <v>80</v>
      </c>
      <c r="BK205" s="143">
        <f>ROUND(I205*H205,2)</f>
        <v>0</v>
      </c>
      <c r="BL205" s="17" t="s">
        <v>106</v>
      </c>
      <c r="BM205" s="142" t="s">
        <v>6266</v>
      </c>
    </row>
    <row r="206" spans="2:65" s="1" customFormat="1" ht="11.25">
      <c r="B206" s="32"/>
      <c r="D206" s="144" t="s">
        <v>201</v>
      </c>
      <c r="F206" s="145" t="s">
        <v>6267</v>
      </c>
      <c r="I206" s="146"/>
      <c r="L206" s="32"/>
      <c r="M206" s="147"/>
      <c r="T206" s="53"/>
      <c r="AT206" s="17" t="s">
        <v>201</v>
      </c>
      <c r="AU206" s="17" t="s">
        <v>82</v>
      </c>
    </row>
    <row r="207" spans="2:65" s="12" customFormat="1" ht="11.25">
      <c r="B207" s="148"/>
      <c r="D207" s="149" t="s">
        <v>203</v>
      </c>
      <c r="E207" s="150" t="s">
        <v>19</v>
      </c>
      <c r="F207" s="151" t="s">
        <v>6268</v>
      </c>
      <c r="H207" s="150" t="s">
        <v>19</v>
      </c>
      <c r="I207" s="152"/>
      <c r="L207" s="148"/>
      <c r="M207" s="153"/>
      <c r="T207" s="154"/>
      <c r="AT207" s="150" t="s">
        <v>203</v>
      </c>
      <c r="AU207" s="150" t="s">
        <v>82</v>
      </c>
      <c r="AV207" s="12" t="s">
        <v>80</v>
      </c>
      <c r="AW207" s="12" t="s">
        <v>33</v>
      </c>
      <c r="AX207" s="12" t="s">
        <v>72</v>
      </c>
      <c r="AY207" s="150" t="s">
        <v>193</v>
      </c>
    </row>
    <row r="208" spans="2:65" s="13" customFormat="1" ht="11.25">
      <c r="B208" s="155"/>
      <c r="D208" s="149" t="s">
        <v>203</v>
      </c>
      <c r="E208" s="156" t="s">
        <v>19</v>
      </c>
      <c r="F208" s="157" t="s">
        <v>6269</v>
      </c>
      <c r="H208" s="158">
        <v>1874</v>
      </c>
      <c r="I208" s="159"/>
      <c r="L208" s="155"/>
      <c r="M208" s="160"/>
      <c r="T208" s="161"/>
      <c r="AT208" s="156" t="s">
        <v>203</v>
      </c>
      <c r="AU208" s="156" t="s">
        <v>82</v>
      </c>
      <c r="AV208" s="13" t="s">
        <v>82</v>
      </c>
      <c r="AW208" s="13" t="s">
        <v>33</v>
      </c>
      <c r="AX208" s="13" t="s">
        <v>72</v>
      </c>
      <c r="AY208" s="156" t="s">
        <v>193</v>
      </c>
    </row>
    <row r="209" spans="2:65" s="14" customFormat="1" ht="11.25">
      <c r="B209" s="174"/>
      <c r="D209" s="149" t="s">
        <v>203</v>
      </c>
      <c r="E209" s="175" t="s">
        <v>19</v>
      </c>
      <c r="F209" s="176" t="s">
        <v>3845</v>
      </c>
      <c r="H209" s="177">
        <v>1874</v>
      </c>
      <c r="I209" s="178"/>
      <c r="L209" s="174"/>
      <c r="M209" s="179"/>
      <c r="T209" s="180"/>
      <c r="AT209" s="175" t="s">
        <v>203</v>
      </c>
      <c r="AU209" s="175" t="s">
        <v>82</v>
      </c>
      <c r="AV209" s="14" t="s">
        <v>106</v>
      </c>
      <c r="AW209" s="14" t="s">
        <v>4</v>
      </c>
      <c r="AX209" s="14" t="s">
        <v>80</v>
      </c>
      <c r="AY209" s="175" t="s">
        <v>193</v>
      </c>
    </row>
    <row r="210" spans="2:65" s="1" customFormat="1" ht="16.5" customHeight="1">
      <c r="B210" s="32"/>
      <c r="C210" s="162" t="s">
        <v>419</v>
      </c>
      <c r="D210" s="162" t="s">
        <v>380</v>
      </c>
      <c r="E210" s="163" t="s">
        <v>381</v>
      </c>
      <c r="F210" s="164" t="s">
        <v>382</v>
      </c>
      <c r="G210" s="165" t="s">
        <v>349</v>
      </c>
      <c r="H210" s="166">
        <v>843.3</v>
      </c>
      <c r="I210" s="167"/>
      <c r="J210" s="168">
        <f>ROUND(I210*H210,2)</f>
        <v>0</v>
      </c>
      <c r="K210" s="164" t="s">
        <v>199</v>
      </c>
      <c r="L210" s="169"/>
      <c r="M210" s="170" t="s">
        <v>19</v>
      </c>
      <c r="N210" s="171" t="s">
        <v>43</v>
      </c>
      <c r="P210" s="140">
        <f>O210*H210</f>
        <v>0</v>
      </c>
      <c r="Q210" s="140">
        <v>1</v>
      </c>
      <c r="R210" s="140">
        <f>Q210*H210</f>
        <v>843.3</v>
      </c>
      <c r="S210" s="140">
        <v>0</v>
      </c>
      <c r="T210" s="141">
        <f>S210*H210</f>
        <v>0</v>
      </c>
      <c r="AR210" s="142" t="s">
        <v>254</v>
      </c>
      <c r="AT210" s="142" t="s">
        <v>380</v>
      </c>
      <c r="AU210" s="142" t="s">
        <v>82</v>
      </c>
      <c r="AY210" s="17" t="s">
        <v>193</v>
      </c>
      <c r="BE210" s="143">
        <f>IF(N210="základní",J210,0)</f>
        <v>0</v>
      </c>
      <c r="BF210" s="143">
        <f>IF(N210="snížená",J210,0)</f>
        <v>0</v>
      </c>
      <c r="BG210" s="143">
        <f>IF(N210="zákl. přenesená",J210,0)</f>
        <v>0</v>
      </c>
      <c r="BH210" s="143">
        <f>IF(N210="sníž. přenesená",J210,0)</f>
        <v>0</v>
      </c>
      <c r="BI210" s="143">
        <f>IF(N210="nulová",J210,0)</f>
        <v>0</v>
      </c>
      <c r="BJ210" s="17" t="s">
        <v>80</v>
      </c>
      <c r="BK210" s="143">
        <f>ROUND(I210*H210,2)</f>
        <v>0</v>
      </c>
      <c r="BL210" s="17" t="s">
        <v>106</v>
      </c>
      <c r="BM210" s="142" t="s">
        <v>6270</v>
      </c>
    </row>
    <row r="211" spans="2:65" s="13" customFormat="1" ht="11.25">
      <c r="B211" s="155"/>
      <c r="D211" s="149" t="s">
        <v>203</v>
      </c>
      <c r="E211" s="156" t="s">
        <v>19</v>
      </c>
      <c r="F211" s="157" t="s">
        <v>6271</v>
      </c>
      <c r="H211" s="158">
        <v>843.3</v>
      </c>
      <c r="I211" s="159"/>
      <c r="L211" s="155"/>
      <c r="M211" s="160"/>
      <c r="T211" s="161"/>
      <c r="AT211" s="156" t="s">
        <v>203</v>
      </c>
      <c r="AU211" s="156" t="s">
        <v>82</v>
      </c>
      <c r="AV211" s="13" t="s">
        <v>82</v>
      </c>
      <c r="AW211" s="13" t="s">
        <v>33</v>
      </c>
      <c r="AX211" s="13" t="s">
        <v>80</v>
      </c>
      <c r="AY211" s="156" t="s">
        <v>193</v>
      </c>
    </row>
    <row r="212" spans="2:65" s="1" customFormat="1" ht="21.75" customHeight="1">
      <c r="B212" s="32"/>
      <c r="C212" s="131" t="s">
        <v>424</v>
      </c>
      <c r="D212" s="131" t="s">
        <v>195</v>
      </c>
      <c r="E212" s="132" t="s">
        <v>6272</v>
      </c>
      <c r="F212" s="133" t="s">
        <v>6273</v>
      </c>
      <c r="G212" s="134" t="s">
        <v>198</v>
      </c>
      <c r="H212" s="135">
        <v>937</v>
      </c>
      <c r="I212" s="136"/>
      <c r="J212" s="137">
        <f>ROUND(I212*H212,2)</f>
        <v>0</v>
      </c>
      <c r="K212" s="133" t="s">
        <v>199</v>
      </c>
      <c r="L212" s="32"/>
      <c r="M212" s="138" t="s">
        <v>19</v>
      </c>
      <c r="N212" s="139" t="s">
        <v>43</v>
      </c>
      <c r="P212" s="140">
        <f>O212*H212</f>
        <v>0</v>
      </c>
      <c r="Q212" s="140">
        <v>0.46</v>
      </c>
      <c r="R212" s="140">
        <f>Q212*H212</f>
        <v>431.02000000000004</v>
      </c>
      <c r="S212" s="140">
        <v>0</v>
      </c>
      <c r="T212" s="141">
        <f>S212*H212</f>
        <v>0</v>
      </c>
      <c r="AR212" s="142" t="s">
        <v>106</v>
      </c>
      <c r="AT212" s="142" t="s">
        <v>195</v>
      </c>
      <c r="AU212" s="142" t="s">
        <v>82</v>
      </c>
      <c r="AY212" s="17" t="s">
        <v>193</v>
      </c>
      <c r="BE212" s="143">
        <f>IF(N212="základní",J212,0)</f>
        <v>0</v>
      </c>
      <c r="BF212" s="143">
        <f>IF(N212="snížená",J212,0)</f>
        <v>0</v>
      </c>
      <c r="BG212" s="143">
        <f>IF(N212="zákl. přenesená",J212,0)</f>
        <v>0</v>
      </c>
      <c r="BH212" s="143">
        <f>IF(N212="sníž. přenesená",J212,0)</f>
        <v>0</v>
      </c>
      <c r="BI212" s="143">
        <f>IF(N212="nulová",J212,0)</f>
        <v>0</v>
      </c>
      <c r="BJ212" s="17" t="s">
        <v>80</v>
      </c>
      <c r="BK212" s="143">
        <f>ROUND(I212*H212,2)</f>
        <v>0</v>
      </c>
      <c r="BL212" s="17" t="s">
        <v>106</v>
      </c>
      <c r="BM212" s="142" t="s">
        <v>6274</v>
      </c>
    </row>
    <row r="213" spans="2:65" s="1" customFormat="1" ht="11.25">
      <c r="B213" s="32"/>
      <c r="D213" s="144" t="s">
        <v>201</v>
      </c>
      <c r="F213" s="145" t="s">
        <v>6275</v>
      </c>
      <c r="I213" s="146"/>
      <c r="L213" s="32"/>
      <c r="M213" s="147"/>
      <c r="T213" s="53"/>
      <c r="AT213" s="17" t="s">
        <v>201</v>
      </c>
      <c r="AU213" s="17" t="s">
        <v>82</v>
      </c>
    </row>
    <row r="214" spans="2:65" s="1" customFormat="1" ht="24.2" customHeight="1">
      <c r="B214" s="32"/>
      <c r="C214" s="131" t="s">
        <v>429</v>
      </c>
      <c r="D214" s="131" t="s">
        <v>195</v>
      </c>
      <c r="E214" s="132" t="s">
        <v>6276</v>
      </c>
      <c r="F214" s="133" t="s">
        <v>6277</v>
      </c>
      <c r="G214" s="134" t="s">
        <v>198</v>
      </c>
      <c r="H214" s="135">
        <v>937</v>
      </c>
      <c r="I214" s="136"/>
      <c r="J214" s="137">
        <f>ROUND(I214*H214,2)</f>
        <v>0</v>
      </c>
      <c r="K214" s="133" t="s">
        <v>199</v>
      </c>
      <c r="L214" s="32"/>
      <c r="M214" s="138" t="s">
        <v>19</v>
      </c>
      <c r="N214" s="139" t="s">
        <v>43</v>
      </c>
      <c r="P214" s="140">
        <f>O214*H214</f>
        <v>0</v>
      </c>
      <c r="Q214" s="140">
        <v>0.49586999999999998</v>
      </c>
      <c r="R214" s="140">
        <f>Q214*H214</f>
        <v>464.63018999999997</v>
      </c>
      <c r="S214" s="140">
        <v>0</v>
      </c>
      <c r="T214" s="141">
        <f>S214*H214</f>
        <v>0</v>
      </c>
      <c r="AR214" s="142" t="s">
        <v>106</v>
      </c>
      <c r="AT214" s="142" t="s">
        <v>195</v>
      </c>
      <c r="AU214" s="142" t="s">
        <v>82</v>
      </c>
      <c r="AY214" s="17" t="s">
        <v>193</v>
      </c>
      <c r="BE214" s="143">
        <f>IF(N214="základní",J214,0)</f>
        <v>0</v>
      </c>
      <c r="BF214" s="143">
        <f>IF(N214="snížená",J214,0)</f>
        <v>0</v>
      </c>
      <c r="BG214" s="143">
        <f>IF(N214="zákl. přenesená",J214,0)</f>
        <v>0</v>
      </c>
      <c r="BH214" s="143">
        <f>IF(N214="sníž. přenesená",J214,0)</f>
        <v>0</v>
      </c>
      <c r="BI214" s="143">
        <f>IF(N214="nulová",J214,0)</f>
        <v>0</v>
      </c>
      <c r="BJ214" s="17" t="s">
        <v>80</v>
      </c>
      <c r="BK214" s="143">
        <f>ROUND(I214*H214,2)</f>
        <v>0</v>
      </c>
      <c r="BL214" s="17" t="s">
        <v>106</v>
      </c>
      <c r="BM214" s="142" t="s">
        <v>6278</v>
      </c>
    </row>
    <row r="215" spans="2:65" s="1" customFormat="1" ht="11.25">
      <c r="B215" s="32"/>
      <c r="D215" s="144" t="s">
        <v>201</v>
      </c>
      <c r="F215" s="145" t="s">
        <v>6279</v>
      </c>
      <c r="I215" s="146"/>
      <c r="L215" s="32"/>
      <c r="M215" s="147"/>
      <c r="T215" s="53"/>
      <c r="AT215" s="17" t="s">
        <v>201</v>
      </c>
      <c r="AU215" s="17" t="s">
        <v>82</v>
      </c>
    </row>
    <row r="216" spans="2:65" s="1" customFormat="1" ht="16.5" customHeight="1">
      <c r="B216" s="32"/>
      <c r="C216" s="131" t="s">
        <v>436</v>
      </c>
      <c r="D216" s="131" t="s">
        <v>195</v>
      </c>
      <c r="E216" s="132" t="s">
        <v>6280</v>
      </c>
      <c r="F216" s="133" t="s">
        <v>6281</v>
      </c>
      <c r="G216" s="134" t="s">
        <v>198</v>
      </c>
      <c r="H216" s="135">
        <v>125</v>
      </c>
      <c r="I216" s="136"/>
      <c r="J216" s="137">
        <f>ROUND(I216*H216,2)</f>
        <v>0</v>
      </c>
      <c r="K216" s="133" t="s">
        <v>199</v>
      </c>
      <c r="L216" s="32"/>
      <c r="M216" s="138" t="s">
        <v>19</v>
      </c>
      <c r="N216" s="139" t="s">
        <v>43</v>
      </c>
      <c r="P216" s="140">
        <f>O216*H216</f>
        <v>0</v>
      </c>
      <c r="Q216" s="140">
        <v>0.40799999999999997</v>
      </c>
      <c r="R216" s="140">
        <f>Q216*H216</f>
        <v>51</v>
      </c>
      <c r="S216" s="140">
        <v>0</v>
      </c>
      <c r="T216" s="141">
        <f>S216*H216</f>
        <v>0</v>
      </c>
      <c r="AR216" s="142" t="s">
        <v>106</v>
      </c>
      <c r="AT216" s="142" t="s">
        <v>195</v>
      </c>
      <c r="AU216" s="142" t="s">
        <v>82</v>
      </c>
      <c r="AY216" s="17" t="s">
        <v>193</v>
      </c>
      <c r="BE216" s="143">
        <f>IF(N216="základní",J216,0)</f>
        <v>0</v>
      </c>
      <c r="BF216" s="143">
        <f>IF(N216="snížená",J216,0)</f>
        <v>0</v>
      </c>
      <c r="BG216" s="143">
        <f>IF(N216="zákl. přenesená",J216,0)</f>
        <v>0</v>
      </c>
      <c r="BH216" s="143">
        <f>IF(N216="sníž. přenesená",J216,0)</f>
        <v>0</v>
      </c>
      <c r="BI216" s="143">
        <f>IF(N216="nulová",J216,0)</f>
        <v>0</v>
      </c>
      <c r="BJ216" s="17" t="s">
        <v>80</v>
      </c>
      <c r="BK216" s="143">
        <f>ROUND(I216*H216,2)</f>
        <v>0</v>
      </c>
      <c r="BL216" s="17" t="s">
        <v>106</v>
      </c>
      <c r="BM216" s="142" t="s">
        <v>6282</v>
      </c>
    </row>
    <row r="217" spans="2:65" s="1" customFormat="1" ht="11.25">
      <c r="B217" s="32"/>
      <c r="D217" s="144" t="s">
        <v>201</v>
      </c>
      <c r="F217" s="145" t="s">
        <v>6283</v>
      </c>
      <c r="I217" s="146"/>
      <c r="L217" s="32"/>
      <c r="M217" s="147"/>
      <c r="T217" s="53"/>
      <c r="AT217" s="17" t="s">
        <v>201</v>
      </c>
      <c r="AU217" s="17" t="s">
        <v>82</v>
      </c>
    </row>
    <row r="218" spans="2:65" s="1" customFormat="1" ht="37.9" customHeight="1">
      <c r="B218" s="32"/>
      <c r="C218" s="131" t="s">
        <v>445</v>
      </c>
      <c r="D218" s="131" t="s">
        <v>195</v>
      </c>
      <c r="E218" s="132" t="s">
        <v>6284</v>
      </c>
      <c r="F218" s="133" t="s">
        <v>6285</v>
      </c>
      <c r="G218" s="134" t="s">
        <v>198</v>
      </c>
      <c r="H218" s="135">
        <v>937</v>
      </c>
      <c r="I218" s="136"/>
      <c r="J218" s="137">
        <f>ROUND(I218*H218,2)</f>
        <v>0</v>
      </c>
      <c r="K218" s="133" t="s">
        <v>199</v>
      </c>
      <c r="L218" s="32"/>
      <c r="M218" s="138" t="s">
        <v>19</v>
      </c>
      <c r="N218" s="139" t="s">
        <v>43</v>
      </c>
      <c r="P218" s="140">
        <f>O218*H218</f>
        <v>0</v>
      </c>
      <c r="Q218" s="140">
        <v>0.11162</v>
      </c>
      <c r="R218" s="140">
        <f>Q218*H218</f>
        <v>104.58794</v>
      </c>
      <c r="S218" s="140">
        <v>0</v>
      </c>
      <c r="T218" s="141">
        <f>S218*H218</f>
        <v>0</v>
      </c>
      <c r="AR218" s="142" t="s">
        <v>106</v>
      </c>
      <c r="AT218" s="142" t="s">
        <v>195</v>
      </c>
      <c r="AU218" s="142" t="s">
        <v>82</v>
      </c>
      <c r="AY218" s="17" t="s">
        <v>193</v>
      </c>
      <c r="BE218" s="143">
        <f>IF(N218="základní",J218,0)</f>
        <v>0</v>
      </c>
      <c r="BF218" s="143">
        <f>IF(N218="snížená",J218,0)</f>
        <v>0</v>
      </c>
      <c r="BG218" s="143">
        <f>IF(N218="zákl. přenesená",J218,0)</f>
        <v>0</v>
      </c>
      <c r="BH218" s="143">
        <f>IF(N218="sníž. přenesená",J218,0)</f>
        <v>0</v>
      </c>
      <c r="BI218" s="143">
        <f>IF(N218="nulová",J218,0)</f>
        <v>0</v>
      </c>
      <c r="BJ218" s="17" t="s">
        <v>80</v>
      </c>
      <c r="BK218" s="143">
        <f>ROUND(I218*H218,2)</f>
        <v>0</v>
      </c>
      <c r="BL218" s="17" t="s">
        <v>106</v>
      </c>
      <c r="BM218" s="142" t="s">
        <v>6286</v>
      </c>
    </row>
    <row r="219" spans="2:65" s="1" customFormat="1" ht="11.25">
      <c r="B219" s="32"/>
      <c r="D219" s="144" t="s">
        <v>201</v>
      </c>
      <c r="F219" s="145" t="s">
        <v>6287</v>
      </c>
      <c r="I219" s="146"/>
      <c r="L219" s="32"/>
      <c r="M219" s="147"/>
      <c r="T219" s="53"/>
      <c r="AT219" s="17" t="s">
        <v>201</v>
      </c>
      <c r="AU219" s="17" t="s">
        <v>82</v>
      </c>
    </row>
    <row r="220" spans="2:65" s="12" customFormat="1" ht="11.25">
      <c r="B220" s="148"/>
      <c r="D220" s="149" t="s">
        <v>203</v>
      </c>
      <c r="E220" s="150" t="s">
        <v>19</v>
      </c>
      <c r="F220" s="151" t="s">
        <v>6288</v>
      </c>
      <c r="H220" s="150" t="s">
        <v>19</v>
      </c>
      <c r="I220" s="152"/>
      <c r="L220" s="148"/>
      <c r="M220" s="153"/>
      <c r="T220" s="154"/>
      <c r="AT220" s="150" t="s">
        <v>203</v>
      </c>
      <c r="AU220" s="150" t="s">
        <v>82</v>
      </c>
      <c r="AV220" s="12" t="s">
        <v>80</v>
      </c>
      <c r="AW220" s="12" t="s">
        <v>33</v>
      </c>
      <c r="AX220" s="12" t="s">
        <v>72</v>
      </c>
      <c r="AY220" s="150" t="s">
        <v>193</v>
      </c>
    </row>
    <row r="221" spans="2:65" s="13" customFormat="1" ht="11.25">
      <c r="B221" s="155"/>
      <c r="D221" s="149" t="s">
        <v>203</v>
      </c>
      <c r="E221" s="156" t="s">
        <v>19</v>
      </c>
      <c r="F221" s="157" t="s">
        <v>6289</v>
      </c>
      <c r="H221" s="158">
        <v>932</v>
      </c>
      <c r="I221" s="159"/>
      <c r="L221" s="155"/>
      <c r="M221" s="160"/>
      <c r="T221" s="161"/>
      <c r="AT221" s="156" t="s">
        <v>203</v>
      </c>
      <c r="AU221" s="156" t="s">
        <v>82</v>
      </c>
      <c r="AV221" s="13" t="s">
        <v>82</v>
      </c>
      <c r="AW221" s="13" t="s">
        <v>33</v>
      </c>
      <c r="AX221" s="13" t="s">
        <v>72</v>
      </c>
      <c r="AY221" s="156" t="s">
        <v>193</v>
      </c>
    </row>
    <row r="222" spans="2:65" s="12" customFormat="1" ht="11.25">
      <c r="B222" s="148"/>
      <c r="D222" s="149" t="s">
        <v>203</v>
      </c>
      <c r="E222" s="150" t="s">
        <v>19</v>
      </c>
      <c r="F222" s="151" t="s">
        <v>6290</v>
      </c>
      <c r="H222" s="150" t="s">
        <v>19</v>
      </c>
      <c r="I222" s="152"/>
      <c r="L222" s="148"/>
      <c r="M222" s="153"/>
      <c r="T222" s="154"/>
      <c r="AT222" s="150" t="s">
        <v>203</v>
      </c>
      <c r="AU222" s="150" t="s">
        <v>82</v>
      </c>
      <c r="AV222" s="12" t="s">
        <v>80</v>
      </c>
      <c r="AW222" s="12" t="s">
        <v>33</v>
      </c>
      <c r="AX222" s="12" t="s">
        <v>72</v>
      </c>
      <c r="AY222" s="150" t="s">
        <v>193</v>
      </c>
    </row>
    <row r="223" spans="2:65" s="13" customFormat="1" ht="11.25">
      <c r="B223" s="155"/>
      <c r="D223" s="149" t="s">
        <v>203</v>
      </c>
      <c r="E223" s="156" t="s">
        <v>19</v>
      </c>
      <c r="F223" s="157" t="s">
        <v>231</v>
      </c>
      <c r="H223" s="158">
        <v>5</v>
      </c>
      <c r="I223" s="159"/>
      <c r="L223" s="155"/>
      <c r="M223" s="160"/>
      <c r="T223" s="161"/>
      <c r="AT223" s="156" t="s">
        <v>203</v>
      </c>
      <c r="AU223" s="156" t="s">
        <v>82</v>
      </c>
      <c r="AV223" s="13" t="s">
        <v>82</v>
      </c>
      <c r="AW223" s="13" t="s">
        <v>33</v>
      </c>
      <c r="AX223" s="13" t="s">
        <v>72</v>
      </c>
      <c r="AY223" s="156" t="s">
        <v>193</v>
      </c>
    </row>
    <row r="224" spans="2:65" s="14" customFormat="1" ht="11.25">
      <c r="B224" s="174"/>
      <c r="D224" s="149" t="s">
        <v>203</v>
      </c>
      <c r="E224" s="175" t="s">
        <v>19</v>
      </c>
      <c r="F224" s="176" t="s">
        <v>3845</v>
      </c>
      <c r="H224" s="177">
        <v>937</v>
      </c>
      <c r="I224" s="178"/>
      <c r="L224" s="174"/>
      <c r="M224" s="179"/>
      <c r="T224" s="180"/>
      <c r="AT224" s="175" t="s">
        <v>203</v>
      </c>
      <c r="AU224" s="175" t="s">
        <v>82</v>
      </c>
      <c r="AV224" s="14" t="s">
        <v>106</v>
      </c>
      <c r="AW224" s="14" t="s">
        <v>4</v>
      </c>
      <c r="AX224" s="14" t="s">
        <v>80</v>
      </c>
      <c r="AY224" s="175" t="s">
        <v>193</v>
      </c>
    </row>
    <row r="225" spans="2:65" s="1" customFormat="1" ht="16.5" customHeight="1">
      <c r="B225" s="32"/>
      <c r="C225" s="162" t="s">
        <v>450</v>
      </c>
      <c r="D225" s="162" t="s">
        <v>380</v>
      </c>
      <c r="E225" s="163" t="s">
        <v>6291</v>
      </c>
      <c r="F225" s="164" t="s">
        <v>6292</v>
      </c>
      <c r="G225" s="165" t="s">
        <v>198</v>
      </c>
      <c r="H225" s="166">
        <v>946.37</v>
      </c>
      <c r="I225" s="167"/>
      <c r="J225" s="168">
        <f>ROUND(I225*H225,2)</f>
        <v>0</v>
      </c>
      <c r="K225" s="164" t="s">
        <v>199</v>
      </c>
      <c r="L225" s="169"/>
      <c r="M225" s="170" t="s">
        <v>19</v>
      </c>
      <c r="N225" s="171" t="s">
        <v>43</v>
      </c>
      <c r="P225" s="140">
        <f>O225*H225</f>
        <v>0</v>
      </c>
      <c r="Q225" s="140">
        <v>0.17599999999999999</v>
      </c>
      <c r="R225" s="140">
        <f>Q225*H225</f>
        <v>166.56111999999999</v>
      </c>
      <c r="S225" s="140">
        <v>0</v>
      </c>
      <c r="T225" s="141">
        <f>S225*H225</f>
        <v>0</v>
      </c>
      <c r="AR225" s="142" t="s">
        <v>254</v>
      </c>
      <c r="AT225" s="142" t="s">
        <v>380</v>
      </c>
      <c r="AU225" s="142" t="s">
        <v>82</v>
      </c>
      <c r="AY225" s="17" t="s">
        <v>193</v>
      </c>
      <c r="BE225" s="143">
        <f>IF(N225="základní",J225,0)</f>
        <v>0</v>
      </c>
      <c r="BF225" s="143">
        <f>IF(N225="snížená",J225,0)</f>
        <v>0</v>
      </c>
      <c r="BG225" s="143">
        <f>IF(N225="zákl. přenesená",J225,0)</f>
        <v>0</v>
      </c>
      <c r="BH225" s="143">
        <f>IF(N225="sníž. přenesená",J225,0)</f>
        <v>0</v>
      </c>
      <c r="BI225" s="143">
        <f>IF(N225="nulová",J225,0)</f>
        <v>0</v>
      </c>
      <c r="BJ225" s="17" t="s">
        <v>80</v>
      </c>
      <c r="BK225" s="143">
        <f>ROUND(I225*H225,2)</f>
        <v>0</v>
      </c>
      <c r="BL225" s="17" t="s">
        <v>106</v>
      </c>
      <c r="BM225" s="142" t="s">
        <v>6293</v>
      </c>
    </row>
    <row r="226" spans="2:65" s="13" customFormat="1" ht="11.25">
      <c r="B226" s="155"/>
      <c r="D226" s="149" t="s">
        <v>203</v>
      </c>
      <c r="E226" s="156" t="s">
        <v>19</v>
      </c>
      <c r="F226" s="157" t="s">
        <v>6294</v>
      </c>
      <c r="H226" s="158">
        <v>946.37</v>
      </c>
      <c r="I226" s="159"/>
      <c r="L226" s="155"/>
      <c r="M226" s="160"/>
      <c r="T226" s="161"/>
      <c r="AT226" s="156" t="s">
        <v>203</v>
      </c>
      <c r="AU226" s="156" t="s">
        <v>82</v>
      </c>
      <c r="AV226" s="13" t="s">
        <v>82</v>
      </c>
      <c r="AW226" s="13" t="s">
        <v>33</v>
      </c>
      <c r="AX226" s="13" t="s">
        <v>80</v>
      </c>
      <c r="AY226" s="156" t="s">
        <v>193</v>
      </c>
    </row>
    <row r="227" spans="2:65" s="11" customFormat="1" ht="22.9" customHeight="1">
      <c r="B227" s="119"/>
      <c r="D227" s="120" t="s">
        <v>71</v>
      </c>
      <c r="E227" s="129" t="s">
        <v>261</v>
      </c>
      <c r="F227" s="129" t="s">
        <v>1836</v>
      </c>
      <c r="I227" s="122"/>
      <c r="J227" s="130">
        <f>BK227</f>
        <v>0</v>
      </c>
      <c r="L227" s="119"/>
      <c r="M227" s="124"/>
      <c r="P227" s="125">
        <f>SUM(P228:P269)</f>
        <v>0</v>
      </c>
      <c r="R227" s="125">
        <f>SUM(R228:R269)</f>
        <v>83.807496499999999</v>
      </c>
      <c r="T227" s="126">
        <f>SUM(T228:T269)</f>
        <v>23.811999999999998</v>
      </c>
      <c r="AR227" s="120" t="s">
        <v>80</v>
      </c>
      <c r="AT227" s="127" t="s">
        <v>71</v>
      </c>
      <c r="AU227" s="127" t="s">
        <v>80</v>
      </c>
      <c r="AY227" s="120" t="s">
        <v>193</v>
      </c>
      <c r="BK227" s="128">
        <f>SUM(BK228:BK269)</f>
        <v>0</v>
      </c>
    </row>
    <row r="228" spans="2:65" s="1" customFormat="1" ht="16.5" customHeight="1">
      <c r="B228" s="32"/>
      <c r="C228" s="131" t="s">
        <v>456</v>
      </c>
      <c r="D228" s="131" t="s">
        <v>195</v>
      </c>
      <c r="E228" s="132" t="s">
        <v>6295</v>
      </c>
      <c r="F228" s="133" t="s">
        <v>6296</v>
      </c>
      <c r="G228" s="134" t="s">
        <v>465</v>
      </c>
      <c r="H228" s="135">
        <v>1</v>
      </c>
      <c r="I228" s="136"/>
      <c r="J228" s="137">
        <f>ROUND(I228*H228,2)</f>
        <v>0</v>
      </c>
      <c r="K228" s="133" t="s">
        <v>199</v>
      </c>
      <c r="L228" s="32"/>
      <c r="M228" s="138" t="s">
        <v>19</v>
      </c>
      <c r="N228" s="139" t="s">
        <v>43</v>
      </c>
      <c r="P228" s="140">
        <f>O228*H228</f>
        <v>0</v>
      </c>
      <c r="Q228" s="140">
        <v>6.9999999999999999E-4</v>
      </c>
      <c r="R228" s="140">
        <f>Q228*H228</f>
        <v>6.9999999999999999E-4</v>
      </c>
      <c r="S228" s="140">
        <v>0</v>
      </c>
      <c r="T228" s="141">
        <f>S228*H228</f>
        <v>0</v>
      </c>
      <c r="AR228" s="142" t="s">
        <v>106</v>
      </c>
      <c r="AT228" s="142" t="s">
        <v>195</v>
      </c>
      <c r="AU228" s="142" t="s">
        <v>82</v>
      </c>
      <c r="AY228" s="17" t="s">
        <v>193</v>
      </c>
      <c r="BE228" s="143">
        <f>IF(N228="základní",J228,0)</f>
        <v>0</v>
      </c>
      <c r="BF228" s="143">
        <f>IF(N228="snížená",J228,0)</f>
        <v>0</v>
      </c>
      <c r="BG228" s="143">
        <f>IF(N228="zákl. přenesená",J228,0)</f>
        <v>0</v>
      </c>
      <c r="BH228" s="143">
        <f>IF(N228="sníž. přenesená",J228,0)</f>
        <v>0</v>
      </c>
      <c r="BI228" s="143">
        <f>IF(N228="nulová",J228,0)</f>
        <v>0</v>
      </c>
      <c r="BJ228" s="17" t="s">
        <v>80</v>
      </c>
      <c r="BK228" s="143">
        <f>ROUND(I228*H228,2)</f>
        <v>0</v>
      </c>
      <c r="BL228" s="17" t="s">
        <v>106</v>
      </c>
      <c r="BM228" s="142" t="s">
        <v>6297</v>
      </c>
    </row>
    <row r="229" spans="2:65" s="1" customFormat="1" ht="11.25">
      <c r="B229" s="32"/>
      <c r="D229" s="144" t="s">
        <v>201</v>
      </c>
      <c r="F229" s="145" t="s">
        <v>6298</v>
      </c>
      <c r="I229" s="146"/>
      <c r="L229" s="32"/>
      <c r="M229" s="147"/>
      <c r="T229" s="53"/>
      <c r="AT229" s="17" t="s">
        <v>201</v>
      </c>
      <c r="AU229" s="17" t="s">
        <v>82</v>
      </c>
    </row>
    <row r="230" spans="2:65" s="1" customFormat="1" ht="16.5" customHeight="1">
      <c r="B230" s="32"/>
      <c r="C230" s="162" t="s">
        <v>462</v>
      </c>
      <c r="D230" s="162" t="s">
        <v>380</v>
      </c>
      <c r="E230" s="163" t="s">
        <v>6299</v>
      </c>
      <c r="F230" s="164" t="s">
        <v>6300</v>
      </c>
      <c r="G230" s="165" t="s">
        <v>465</v>
      </c>
      <c r="H230" s="166">
        <v>1</v>
      </c>
      <c r="I230" s="167"/>
      <c r="J230" s="168">
        <f>ROUND(I230*H230,2)</f>
        <v>0</v>
      </c>
      <c r="K230" s="164" t="s">
        <v>199</v>
      </c>
      <c r="L230" s="169"/>
      <c r="M230" s="170" t="s">
        <v>19</v>
      </c>
      <c r="N230" s="171" t="s">
        <v>43</v>
      </c>
      <c r="P230" s="140">
        <f>O230*H230</f>
        <v>0</v>
      </c>
      <c r="Q230" s="140">
        <v>3.5000000000000001E-3</v>
      </c>
      <c r="R230" s="140">
        <f>Q230*H230</f>
        <v>3.5000000000000001E-3</v>
      </c>
      <c r="S230" s="140">
        <v>0</v>
      </c>
      <c r="T230" s="141">
        <f>S230*H230</f>
        <v>0</v>
      </c>
      <c r="AR230" s="142" t="s">
        <v>254</v>
      </c>
      <c r="AT230" s="142" t="s">
        <v>380</v>
      </c>
      <c r="AU230" s="142" t="s">
        <v>82</v>
      </c>
      <c r="AY230" s="17" t="s">
        <v>193</v>
      </c>
      <c r="BE230" s="143">
        <f>IF(N230="základní",J230,0)</f>
        <v>0</v>
      </c>
      <c r="BF230" s="143">
        <f>IF(N230="snížená",J230,0)</f>
        <v>0</v>
      </c>
      <c r="BG230" s="143">
        <f>IF(N230="zákl. přenesená",J230,0)</f>
        <v>0</v>
      </c>
      <c r="BH230" s="143">
        <f>IF(N230="sníž. přenesená",J230,0)</f>
        <v>0</v>
      </c>
      <c r="BI230" s="143">
        <f>IF(N230="nulová",J230,0)</f>
        <v>0</v>
      </c>
      <c r="BJ230" s="17" t="s">
        <v>80</v>
      </c>
      <c r="BK230" s="143">
        <f>ROUND(I230*H230,2)</f>
        <v>0</v>
      </c>
      <c r="BL230" s="17" t="s">
        <v>106</v>
      </c>
      <c r="BM230" s="142" t="s">
        <v>6301</v>
      </c>
    </row>
    <row r="231" spans="2:65" s="1" customFormat="1" ht="16.5" customHeight="1">
      <c r="B231" s="32"/>
      <c r="C231" s="131" t="s">
        <v>468</v>
      </c>
      <c r="D231" s="131" t="s">
        <v>195</v>
      </c>
      <c r="E231" s="132" t="s">
        <v>6302</v>
      </c>
      <c r="F231" s="133" t="s">
        <v>6303</v>
      </c>
      <c r="G231" s="134" t="s">
        <v>465</v>
      </c>
      <c r="H231" s="135">
        <v>1</v>
      </c>
      <c r="I231" s="136"/>
      <c r="J231" s="137">
        <f>ROUND(I231*H231,2)</f>
        <v>0</v>
      </c>
      <c r="K231" s="133" t="s">
        <v>199</v>
      </c>
      <c r="L231" s="32"/>
      <c r="M231" s="138" t="s">
        <v>19</v>
      </c>
      <c r="N231" s="139" t="s">
        <v>43</v>
      </c>
      <c r="P231" s="140">
        <f>O231*H231</f>
        <v>0</v>
      </c>
      <c r="Q231" s="140">
        <v>0.11241</v>
      </c>
      <c r="R231" s="140">
        <f>Q231*H231</f>
        <v>0.11241</v>
      </c>
      <c r="S231" s="140">
        <v>0</v>
      </c>
      <c r="T231" s="141">
        <f>S231*H231</f>
        <v>0</v>
      </c>
      <c r="AR231" s="142" t="s">
        <v>106</v>
      </c>
      <c r="AT231" s="142" t="s">
        <v>195</v>
      </c>
      <c r="AU231" s="142" t="s">
        <v>82</v>
      </c>
      <c r="AY231" s="17" t="s">
        <v>193</v>
      </c>
      <c r="BE231" s="143">
        <f>IF(N231="základní",J231,0)</f>
        <v>0</v>
      </c>
      <c r="BF231" s="143">
        <f>IF(N231="snížená",J231,0)</f>
        <v>0</v>
      </c>
      <c r="BG231" s="143">
        <f>IF(N231="zákl. přenesená",J231,0)</f>
        <v>0</v>
      </c>
      <c r="BH231" s="143">
        <f>IF(N231="sníž. přenesená",J231,0)</f>
        <v>0</v>
      </c>
      <c r="BI231" s="143">
        <f>IF(N231="nulová",J231,0)</f>
        <v>0</v>
      </c>
      <c r="BJ231" s="17" t="s">
        <v>80</v>
      </c>
      <c r="BK231" s="143">
        <f>ROUND(I231*H231,2)</f>
        <v>0</v>
      </c>
      <c r="BL231" s="17" t="s">
        <v>106</v>
      </c>
      <c r="BM231" s="142" t="s">
        <v>6304</v>
      </c>
    </row>
    <row r="232" spans="2:65" s="1" customFormat="1" ht="11.25">
      <c r="B232" s="32"/>
      <c r="D232" s="144" t="s">
        <v>201</v>
      </c>
      <c r="F232" s="145" t="s">
        <v>6305</v>
      </c>
      <c r="I232" s="146"/>
      <c r="L232" s="32"/>
      <c r="M232" s="147"/>
      <c r="T232" s="53"/>
      <c r="AT232" s="17" t="s">
        <v>201</v>
      </c>
      <c r="AU232" s="17" t="s">
        <v>82</v>
      </c>
    </row>
    <row r="233" spans="2:65" s="1" customFormat="1" ht="16.5" customHeight="1">
      <c r="B233" s="32"/>
      <c r="C233" s="162" t="s">
        <v>472</v>
      </c>
      <c r="D233" s="162" t="s">
        <v>380</v>
      </c>
      <c r="E233" s="163" t="s">
        <v>6306</v>
      </c>
      <c r="F233" s="164" t="s">
        <v>6307</v>
      </c>
      <c r="G233" s="165" t="s">
        <v>465</v>
      </c>
      <c r="H233" s="166">
        <v>1</v>
      </c>
      <c r="I233" s="167"/>
      <c r="J233" s="168">
        <f>ROUND(I233*H233,2)</f>
        <v>0</v>
      </c>
      <c r="K233" s="164" t="s">
        <v>199</v>
      </c>
      <c r="L233" s="169"/>
      <c r="M233" s="170" t="s">
        <v>19</v>
      </c>
      <c r="N233" s="171" t="s">
        <v>43</v>
      </c>
      <c r="P233" s="140">
        <f>O233*H233</f>
        <v>0</v>
      </c>
      <c r="Q233" s="140">
        <v>6.1000000000000004E-3</v>
      </c>
      <c r="R233" s="140">
        <f>Q233*H233</f>
        <v>6.1000000000000004E-3</v>
      </c>
      <c r="S233" s="140">
        <v>0</v>
      </c>
      <c r="T233" s="141">
        <f>S233*H233</f>
        <v>0</v>
      </c>
      <c r="AR233" s="142" t="s">
        <v>254</v>
      </c>
      <c r="AT233" s="142" t="s">
        <v>380</v>
      </c>
      <c r="AU233" s="142" t="s">
        <v>82</v>
      </c>
      <c r="AY233" s="17" t="s">
        <v>193</v>
      </c>
      <c r="BE233" s="143">
        <f>IF(N233="základní",J233,0)</f>
        <v>0</v>
      </c>
      <c r="BF233" s="143">
        <f>IF(N233="snížená",J233,0)</f>
        <v>0</v>
      </c>
      <c r="BG233" s="143">
        <f>IF(N233="zákl. přenesená",J233,0)</f>
        <v>0</v>
      </c>
      <c r="BH233" s="143">
        <f>IF(N233="sníž. přenesená",J233,0)</f>
        <v>0</v>
      </c>
      <c r="BI233" s="143">
        <f>IF(N233="nulová",J233,0)</f>
        <v>0</v>
      </c>
      <c r="BJ233" s="17" t="s">
        <v>80</v>
      </c>
      <c r="BK233" s="143">
        <f>ROUND(I233*H233,2)</f>
        <v>0</v>
      </c>
      <c r="BL233" s="17" t="s">
        <v>106</v>
      </c>
      <c r="BM233" s="142" t="s">
        <v>6308</v>
      </c>
    </row>
    <row r="234" spans="2:65" s="1" customFormat="1" ht="16.5" customHeight="1">
      <c r="B234" s="32"/>
      <c r="C234" s="131" t="s">
        <v>479</v>
      </c>
      <c r="D234" s="131" t="s">
        <v>195</v>
      </c>
      <c r="E234" s="132" t="s">
        <v>6309</v>
      </c>
      <c r="F234" s="133" t="s">
        <v>6310</v>
      </c>
      <c r="G234" s="134" t="s">
        <v>432</v>
      </c>
      <c r="H234" s="135">
        <v>85</v>
      </c>
      <c r="I234" s="136"/>
      <c r="J234" s="137">
        <f>ROUND(I234*H234,2)</f>
        <v>0</v>
      </c>
      <c r="K234" s="133" t="s">
        <v>199</v>
      </c>
      <c r="L234" s="32"/>
      <c r="M234" s="138" t="s">
        <v>19</v>
      </c>
      <c r="N234" s="139" t="s">
        <v>43</v>
      </c>
      <c r="P234" s="140">
        <f>O234*H234</f>
        <v>0</v>
      </c>
      <c r="Q234" s="140">
        <v>1E-4</v>
      </c>
      <c r="R234" s="140">
        <f>Q234*H234</f>
        <v>8.5000000000000006E-3</v>
      </c>
      <c r="S234" s="140">
        <v>0</v>
      </c>
      <c r="T234" s="141">
        <f>S234*H234</f>
        <v>0</v>
      </c>
      <c r="AR234" s="142" t="s">
        <v>106</v>
      </c>
      <c r="AT234" s="142" t="s">
        <v>195</v>
      </c>
      <c r="AU234" s="142" t="s">
        <v>82</v>
      </c>
      <c r="AY234" s="17" t="s">
        <v>193</v>
      </c>
      <c r="BE234" s="143">
        <f>IF(N234="základní",J234,0)</f>
        <v>0</v>
      </c>
      <c r="BF234" s="143">
        <f>IF(N234="snížená",J234,0)</f>
        <v>0</v>
      </c>
      <c r="BG234" s="143">
        <f>IF(N234="zákl. přenesená",J234,0)</f>
        <v>0</v>
      </c>
      <c r="BH234" s="143">
        <f>IF(N234="sníž. přenesená",J234,0)</f>
        <v>0</v>
      </c>
      <c r="BI234" s="143">
        <f>IF(N234="nulová",J234,0)</f>
        <v>0</v>
      </c>
      <c r="BJ234" s="17" t="s">
        <v>80</v>
      </c>
      <c r="BK234" s="143">
        <f>ROUND(I234*H234,2)</f>
        <v>0</v>
      </c>
      <c r="BL234" s="17" t="s">
        <v>106</v>
      </c>
      <c r="BM234" s="142" t="s">
        <v>6311</v>
      </c>
    </row>
    <row r="235" spans="2:65" s="1" customFormat="1" ht="11.25">
      <c r="B235" s="32"/>
      <c r="D235" s="144" t="s">
        <v>201</v>
      </c>
      <c r="F235" s="145" t="s">
        <v>6312</v>
      </c>
      <c r="I235" s="146"/>
      <c r="L235" s="32"/>
      <c r="M235" s="147"/>
      <c r="T235" s="53"/>
      <c r="AT235" s="17" t="s">
        <v>201</v>
      </c>
      <c r="AU235" s="17" t="s">
        <v>82</v>
      </c>
    </row>
    <row r="236" spans="2:65" s="13" customFormat="1" ht="11.25">
      <c r="B236" s="155"/>
      <c r="D236" s="149" t="s">
        <v>203</v>
      </c>
      <c r="E236" s="156" t="s">
        <v>19</v>
      </c>
      <c r="F236" s="157" t="s">
        <v>354</v>
      </c>
      <c r="H236" s="158">
        <v>20</v>
      </c>
      <c r="I236" s="159"/>
      <c r="L236" s="155"/>
      <c r="M236" s="160"/>
      <c r="T236" s="161"/>
      <c r="AT236" s="156" t="s">
        <v>203</v>
      </c>
      <c r="AU236" s="156" t="s">
        <v>82</v>
      </c>
      <c r="AV236" s="13" t="s">
        <v>82</v>
      </c>
      <c r="AW236" s="13" t="s">
        <v>33</v>
      </c>
      <c r="AX236" s="13" t="s">
        <v>72</v>
      </c>
      <c r="AY236" s="156" t="s">
        <v>193</v>
      </c>
    </row>
    <row r="237" spans="2:65" s="13" customFormat="1" ht="11.25">
      <c r="B237" s="155"/>
      <c r="D237" s="149" t="s">
        <v>203</v>
      </c>
      <c r="E237" s="156" t="s">
        <v>19</v>
      </c>
      <c r="F237" s="157" t="s">
        <v>680</v>
      </c>
      <c r="H237" s="158">
        <v>65</v>
      </c>
      <c r="I237" s="159"/>
      <c r="L237" s="155"/>
      <c r="M237" s="160"/>
      <c r="T237" s="161"/>
      <c r="AT237" s="156" t="s">
        <v>203</v>
      </c>
      <c r="AU237" s="156" t="s">
        <v>82</v>
      </c>
      <c r="AV237" s="13" t="s">
        <v>82</v>
      </c>
      <c r="AW237" s="13" t="s">
        <v>33</v>
      </c>
      <c r="AX237" s="13" t="s">
        <v>72</v>
      </c>
      <c r="AY237" s="156" t="s">
        <v>193</v>
      </c>
    </row>
    <row r="238" spans="2:65" s="14" customFormat="1" ht="11.25">
      <c r="B238" s="174"/>
      <c r="D238" s="149" t="s">
        <v>203</v>
      </c>
      <c r="E238" s="175" t="s">
        <v>19</v>
      </c>
      <c r="F238" s="176" t="s">
        <v>3845</v>
      </c>
      <c r="H238" s="177">
        <v>85</v>
      </c>
      <c r="I238" s="178"/>
      <c r="L238" s="174"/>
      <c r="M238" s="179"/>
      <c r="T238" s="180"/>
      <c r="AT238" s="175" t="s">
        <v>203</v>
      </c>
      <c r="AU238" s="175" t="s">
        <v>82</v>
      </c>
      <c r="AV238" s="14" t="s">
        <v>106</v>
      </c>
      <c r="AW238" s="14" t="s">
        <v>4</v>
      </c>
      <c r="AX238" s="14" t="s">
        <v>80</v>
      </c>
      <c r="AY238" s="175" t="s">
        <v>193</v>
      </c>
    </row>
    <row r="239" spans="2:65" s="1" customFormat="1" ht="16.5" customHeight="1">
      <c r="B239" s="32"/>
      <c r="C239" s="131" t="s">
        <v>486</v>
      </c>
      <c r="D239" s="131" t="s">
        <v>195</v>
      </c>
      <c r="E239" s="132" t="s">
        <v>6313</v>
      </c>
      <c r="F239" s="133" t="s">
        <v>6314</v>
      </c>
      <c r="G239" s="134" t="s">
        <v>198</v>
      </c>
      <c r="H239" s="135">
        <v>1.25</v>
      </c>
      <c r="I239" s="136"/>
      <c r="J239" s="137">
        <f>ROUND(I239*H239,2)</f>
        <v>0</v>
      </c>
      <c r="K239" s="133" t="s">
        <v>199</v>
      </c>
      <c r="L239" s="32"/>
      <c r="M239" s="138" t="s">
        <v>19</v>
      </c>
      <c r="N239" s="139" t="s">
        <v>43</v>
      </c>
      <c r="P239" s="140">
        <f>O239*H239</f>
        <v>0</v>
      </c>
      <c r="Q239" s="140">
        <v>1.1999999999999999E-3</v>
      </c>
      <c r="R239" s="140">
        <f>Q239*H239</f>
        <v>1.4999999999999998E-3</v>
      </c>
      <c r="S239" s="140">
        <v>0</v>
      </c>
      <c r="T239" s="141">
        <f>S239*H239</f>
        <v>0</v>
      </c>
      <c r="AR239" s="142" t="s">
        <v>106</v>
      </c>
      <c r="AT239" s="142" t="s">
        <v>195</v>
      </c>
      <c r="AU239" s="142" t="s">
        <v>82</v>
      </c>
      <c r="AY239" s="17" t="s">
        <v>193</v>
      </c>
      <c r="BE239" s="143">
        <f>IF(N239="základní",J239,0)</f>
        <v>0</v>
      </c>
      <c r="BF239" s="143">
        <f>IF(N239="snížená",J239,0)</f>
        <v>0</v>
      </c>
      <c r="BG239" s="143">
        <f>IF(N239="zákl. přenesená",J239,0)</f>
        <v>0</v>
      </c>
      <c r="BH239" s="143">
        <f>IF(N239="sníž. přenesená",J239,0)</f>
        <v>0</v>
      </c>
      <c r="BI239" s="143">
        <f>IF(N239="nulová",J239,0)</f>
        <v>0</v>
      </c>
      <c r="BJ239" s="17" t="s">
        <v>80</v>
      </c>
      <c r="BK239" s="143">
        <f>ROUND(I239*H239,2)</f>
        <v>0</v>
      </c>
      <c r="BL239" s="17" t="s">
        <v>106</v>
      </c>
      <c r="BM239" s="142" t="s">
        <v>6315</v>
      </c>
    </row>
    <row r="240" spans="2:65" s="1" customFormat="1" ht="11.25">
      <c r="B240" s="32"/>
      <c r="D240" s="144" t="s">
        <v>201</v>
      </c>
      <c r="F240" s="145" t="s">
        <v>6316</v>
      </c>
      <c r="I240" s="146"/>
      <c r="L240" s="32"/>
      <c r="M240" s="147"/>
      <c r="T240" s="53"/>
      <c r="AT240" s="17" t="s">
        <v>201</v>
      </c>
      <c r="AU240" s="17" t="s">
        <v>82</v>
      </c>
    </row>
    <row r="241" spans="2:65" s="12" customFormat="1" ht="11.25">
      <c r="B241" s="148"/>
      <c r="D241" s="149" t="s">
        <v>203</v>
      </c>
      <c r="E241" s="150" t="s">
        <v>19</v>
      </c>
      <c r="F241" s="151" t="s">
        <v>6317</v>
      </c>
      <c r="H241" s="150" t="s">
        <v>19</v>
      </c>
      <c r="I241" s="152"/>
      <c r="L241" s="148"/>
      <c r="M241" s="153"/>
      <c r="T241" s="154"/>
      <c r="AT241" s="150" t="s">
        <v>203</v>
      </c>
      <c r="AU241" s="150" t="s">
        <v>82</v>
      </c>
      <c r="AV241" s="12" t="s">
        <v>80</v>
      </c>
      <c r="AW241" s="12" t="s">
        <v>33</v>
      </c>
      <c r="AX241" s="12" t="s">
        <v>72</v>
      </c>
      <c r="AY241" s="150" t="s">
        <v>193</v>
      </c>
    </row>
    <row r="242" spans="2:65" s="13" customFormat="1" ht="11.25">
      <c r="B242" s="155"/>
      <c r="D242" s="149" t="s">
        <v>203</v>
      </c>
      <c r="E242" s="156" t="s">
        <v>19</v>
      </c>
      <c r="F242" s="157" t="s">
        <v>6318</v>
      </c>
      <c r="H242" s="158">
        <v>1.25</v>
      </c>
      <c r="I242" s="159"/>
      <c r="L242" s="155"/>
      <c r="M242" s="160"/>
      <c r="T242" s="161"/>
      <c r="AT242" s="156" t="s">
        <v>203</v>
      </c>
      <c r="AU242" s="156" t="s">
        <v>82</v>
      </c>
      <c r="AV242" s="13" t="s">
        <v>82</v>
      </c>
      <c r="AW242" s="13" t="s">
        <v>33</v>
      </c>
      <c r="AX242" s="13" t="s">
        <v>72</v>
      </c>
      <c r="AY242" s="156" t="s">
        <v>193</v>
      </c>
    </row>
    <row r="243" spans="2:65" s="14" customFormat="1" ht="11.25">
      <c r="B243" s="174"/>
      <c r="D243" s="149" t="s">
        <v>203</v>
      </c>
      <c r="E243" s="175" t="s">
        <v>19</v>
      </c>
      <c r="F243" s="176" t="s">
        <v>3845</v>
      </c>
      <c r="H243" s="177">
        <v>1.25</v>
      </c>
      <c r="I243" s="178"/>
      <c r="L243" s="174"/>
      <c r="M243" s="179"/>
      <c r="T243" s="180"/>
      <c r="AT243" s="175" t="s">
        <v>203</v>
      </c>
      <c r="AU243" s="175" t="s">
        <v>82</v>
      </c>
      <c r="AV243" s="14" t="s">
        <v>106</v>
      </c>
      <c r="AW243" s="14" t="s">
        <v>4</v>
      </c>
      <c r="AX243" s="14" t="s">
        <v>80</v>
      </c>
      <c r="AY243" s="175" t="s">
        <v>193</v>
      </c>
    </row>
    <row r="244" spans="2:65" s="1" customFormat="1" ht="24.2" customHeight="1">
      <c r="B244" s="32"/>
      <c r="C244" s="131" t="s">
        <v>494</v>
      </c>
      <c r="D244" s="131" t="s">
        <v>195</v>
      </c>
      <c r="E244" s="132" t="s">
        <v>6319</v>
      </c>
      <c r="F244" s="133" t="s">
        <v>6320</v>
      </c>
      <c r="G244" s="134" t="s">
        <v>432</v>
      </c>
      <c r="H244" s="135">
        <v>85</v>
      </c>
      <c r="I244" s="136"/>
      <c r="J244" s="137">
        <f>ROUND(I244*H244,2)</f>
        <v>0</v>
      </c>
      <c r="K244" s="133" t="s">
        <v>199</v>
      </c>
      <c r="L244" s="32"/>
      <c r="M244" s="138" t="s">
        <v>19</v>
      </c>
      <c r="N244" s="139" t="s">
        <v>43</v>
      </c>
      <c r="P244" s="140">
        <f>O244*H244</f>
        <v>0</v>
      </c>
      <c r="Q244" s="140">
        <v>0</v>
      </c>
      <c r="R244" s="140">
        <f>Q244*H244</f>
        <v>0</v>
      </c>
      <c r="S244" s="140">
        <v>0</v>
      </c>
      <c r="T244" s="141">
        <f>S244*H244</f>
        <v>0</v>
      </c>
      <c r="AR244" s="142" t="s">
        <v>106</v>
      </c>
      <c r="AT244" s="142" t="s">
        <v>195</v>
      </c>
      <c r="AU244" s="142" t="s">
        <v>82</v>
      </c>
      <c r="AY244" s="17" t="s">
        <v>193</v>
      </c>
      <c r="BE244" s="143">
        <f>IF(N244="základní",J244,0)</f>
        <v>0</v>
      </c>
      <c r="BF244" s="143">
        <f>IF(N244="snížená",J244,0)</f>
        <v>0</v>
      </c>
      <c r="BG244" s="143">
        <f>IF(N244="zákl. přenesená",J244,0)</f>
        <v>0</v>
      </c>
      <c r="BH244" s="143">
        <f>IF(N244="sníž. přenesená",J244,0)</f>
        <v>0</v>
      </c>
      <c r="BI244" s="143">
        <f>IF(N244="nulová",J244,0)</f>
        <v>0</v>
      </c>
      <c r="BJ244" s="17" t="s">
        <v>80</v>
      </c>
      <c r="BK244" s="143">
        <f>ROUND(I244*H244,2)</f>
        <v>0</v>
      </c>
      <c r="BL244" s="17" t="s">
        <v>106</v>
      </c>
      <c r="BM244" s="142" t="s">
        <v>6321</v>
      </c>
    </row>
    <row r="245" spans="2:65" s="1" customFormat="1" ht="11.25">
      <c r="B245" s="32"/>
      <c r="D245" s="144" t="s">
        <v>201</v>
      </c>
      <c r="F245" s="145" t="s">
        <v>6322</v>
      </c>
      <c r="I245" s="146"/>
      <c r="L245" s="32"/>
      <c r="M245" s="147"/>
      <c r="T245" s="53"/>
      <c r="AT245" s="17" t="s">
        <v>201</v>
      </c>
      <c r="AU245" s="17" t="s">
        <v>82</v>
      </c>
    </row>
    <row r="246" spans="2:65" s="1" customFormat="1" ht="24.2" customHeight="1">
      <c r="B246" s="32"/>
      <c r="C246" s="131" t="s">
        <v>502</v>
      </c>
      <c r="D246" s="131" t="s">
        <v>195</v>
      </c>
      <c r="E246" s="132" t="s">
        <v>6323</v>
      </c>
      <c r="F246" s="133" t="s">
        <v>6324</v>
      </c>
      <c r="G246" s="134" t="s">
        <v>198</v>
      </c>
      <c r="H246" s="135">
        <v>1.25</v>
      </c>
      <c r="I246" s="136"/>
      <c r="J246" s="137">
        <f>ROUND(I246*H246,2)</f>
        <v>0</v>
      </c>
      <c r="K246" s="133" t="s">
        <v>199</v>
      </c>
      <c r="L246" s="32"/>
      <c r="M246" s="138" t="s">
        <v>19</v>
      </c>
      <c r="N246" s="139" t="s">
        <v>43</v>
      </c>
      <c r="P246" s="140">
        <f>O246*H246</f>
        <v>0</v>
      </c>
      <c r="Q246" s="140">
        <v>1.0000000000000001E-5</v>
      </c>
      <c r="R246" s="140">
        <f>Q246*H246</f>
        <v>1.2500000000000001E-5</v>
      </c>
      <c r="S246" s="140">
        <v>0</v>
      </c>
      <c r="T246" s="141">
        <f>S246*H246</f>
        <v>0</v>
      </c>
      <c r="AR246" s="142" t="s">
        <v>106</v>
      </c>
      <c r="AT246" s="142" t="s">
        <v>195</v>
      </c>
      <c r="AU246" s="142" t="s">
        <v>82</v>
      </c>
      <c r="AY246" s="17" t="s">
        <v>193</v>
      </c>
      <c r="BE246" s="143">
        <f>IF(N246="základní",J246,0)</f>
        <v>0</v>
      </c>
      <c r="BF246" s="143">
        <f>IF(N246="snížená",J246,0)</f>
        <v>0</v>
      </c>
      <c r="BG246" s="143">
        <f>IF(N246="zákl. přenesená",J246,0)</f>
        <v>0</v>
      </c>
      <c r="BH246" s="143">
        <f>IF(N246="sníž. přenesená",J246,0)</f>
        <v>0</v>
      </c>
      <c r="BI246" s="143">
        <f>IF(N246="nulová",J246,0)</f>
        <v>0</v>
      </c>
      <c r="BJ246" s="17" t="s">
        <v>80</v>
      </c>
      <c r="BK246" s="143">
        <f>ROUND(I246*H246,2)</f>
        <v>0</v>
      </c>
      <c r="BL246" s="17" t="s">
        <v>106</v>
      </c>
      <c r="BM246" s="142" t="s">
        <v>6325</v>
      </c>
    </row>
    <row r="247" spans="2:65" s="1" customFormat="1" ht="11.25">
      <c r="B247" s="32"/>
      <c r="D247" s="144" t="s">
        <v>201</v>
      </c>
      <c r="F247" s="145" t="s">
        <v>6326</v>
      </c>
      <c r="I247" s="146"/>
      <c r="L247" s="32"/>
      <c r="M247" s="147"/>
      <c r="T247" s="53"/>
      <c r="AT247" s="17" t="s">
        <v>201</v>
      </c>
      <c r="AU247" s="17" t="s">
        <v>82</v>
      </c>
    </row>
    <row r="248" spans="2:65" s="1" customFormat="1" ht="24.2" customHeight="1">
      <c r="B248" s="32"/>
      <c r="C248" s="131" t="s">
        <v>507</v>
      </c>
      <c r="D248" s="131" t="s">
        <v>195</v>
      </c>
      <c r="E248" s="132" t="s">
        <v>6327</v>
      </c>
      <c r="F248" s="133" t="s">
        <v>6328</v>
      </c>
      <c r="G248" s="134" t="s">
        <v>432</v>
      </c>
      <c r="H248" s="135">
        <v>359</v>
      </c>
      <c r="I248" s="136"/>
      <c r="J248" s="137">
        <f>ROUND(I248*H248,2)</f>
        <v>0</v>
      </c>
      <c r="K248" s="133" t="s">
        <v>199</v>
      </c>
      <c r="L248" s="32"/>
      <c r="M248" s="138" t="s">
        <v>19</v>
      </c>
      <c r="N248" s="139" t="s">
        <v>43</v>
      </c>
      <c r="P248" s="140">
        <f>O248*H248</f>
        <v>0</v>
      </c>
      <c r="Q248" s="140">
        <v>0.16850000000000001</v>
      </c>
      <c r="R248" s="140">
        <f>Q248*H248</f>
        <v>60.491500000000002</v>
      </c>
      <c r="S248" s="140">
        <v>0</v>
      </c>
      <c r="T248" s="141">
        <f>S248*H248</f>
        <v>0</v>
      </c>
      <c r="AR248" s="142" t="s">
        <v>106</v>
      </c>
      <c r="AT248" s="142" t="s">
        <v>195</v>
      </c>
      <c r="AU248" s="142" t="s">
        <v>82</v>
      </c>
      <c r="AY248" s="17" t="s">
        <v>193</v>
      </c>
      <c r="BE248" s="143">
        <f>IF(N248="základní",J248,0)</f>
        <v>0</v>
      </c>
      <c r="BF248" s="143">
        <f>IF(N248="snížená",J248,0)</f>
        <v>0</v>
      </c>
      <c r="BG248" s="143">
        <f>IF(N248="zákl. přenesená",J248,0)</f>
        <v>0</v>
      </c>
      <c r="BH248" s="143">
        <f>IF(N248="sníž. přenesená",J248,0)</f>
        <v>0</v>
      </c>
      <c r="BI248" s="143">
        <f>IF(N248="nulová",J248,0)</f>
        <v>0</v>
      </c>
      <c r="BJ248" s="17" t="s">
        <v>80</v>
      </c>
      <c r="BK248" s="143">
        <f>ROUND(I248*H248,2)</f>
        <v>0</v>
      </c>
      <c r="BL248" s="17" t="s">
        <v>106</v>
      </c>
      <c r="BM248" s="142" t="s">
        <v>6329</v>
      </c>
    </row>
    <row r="249" spans="2:65" s="1" customFormat="1" ht="11.25">
      <c r="B249" s="32"/>
      <c r="D249" s="144" t="s">
        <v>201</v>
      </c>
      <c r="F249" s="145" t="s">
        <v>6330</v>
      </c>
      <c r="I249" s="146"/>
      <c r="L249" s="32"/>
      <c r="M249" s="147"/>
      <c r="T249" s="53"/>
      <c r="AT249" s="17" t="s">
        <v>201</v>
      </c>
      <c r="AU249" s="17" t="s">
        <v>82</v>
      </c>
    </row>
    <row r="250" spans="2:65" s="13" customFormat="1" ht="11.25">
      <c r="B250" s="155"/>
      <c r="D250" s="149" t="s">
        <v>203</v>
      </c>
      <c r="E250" s="156" t="s">
        <v>19</v>
      </c>
      <c r="F250" s="157" t="s">
        <v>6331</v>
      </c>
      <c r="H250" s="158">
        <v>170</v>
      </c>
      <c r="I250" s="159"/>
      <c r="L250" s="155"/>
      <c r="M250" s="160"/>
      <c r="T250" s="161"/>
      <c r="AT250" s="156" t="s">
        <v>203</v>
      </c>
      <c r="AU250" s="156" t="s">
        <v>82</v>
      </c>
      <c r="AV250" s="13" t="s">
        <v>82</v>
      </c>
      <c r="AW250" s="13" t="s">
        <v>33</v>
      </c>
      <c r="AX250" s="13" t="s">
        <v>72</v>
      </c>
      <c r="AY250" s="156" t="s">
        <v>193</v>
      </c>
    </row>
    <row r="251" spans="2:65" s="13" customFormat="1" ht="11.25">
      <c r="B251" s="155"/>
      <c r="D251" s="149" t="s">
        <v>203</v>
      </c>
      <c r="E251" s="156" t="s">
        <v>19</v>
      </c>
      <c r="F251" s="157" t="s">
        <v>6332</v>
      </c>
      <c r="H251" s="158">
        <v>189</v>
      </c>
      <c r="I251" s="159"/>
      <c r="L251" s="155"/>
      <c r="M251" s="160"/>
      <c r="T251" s="161"/>
      <c r="AT251" s="156" t="s">
        <v>203</v>
      </c>
      <c r="AU251" s="156" t="s">
        <v>82</v>
      </c>
      <c r="AV251" s="13" t="s">
        <v>82</v>
      </c>
      <c r="AW251" s="13" t="s">
        <v>33</v>
      </c>
      <c r="AX251" s="13" t="s">
        <v>72</v>
      </c>
      <c r="AY251" s="156" t="s">
        <v>193</v>
      </c>
    </row>
    <row r="252" spans="2:65" s="14" customFormat="1" ht="11.25">
      <c r="B252" s="174"/>
      <c r="D252" s="149" t="s">
        <v>203</v>
      </c>
      <c r="E252" s="175" t="s">
        <v>19</v>
      </c>
      <c r="F252" s="176" t="s">
        <v>3845</v>
      </c>
      <c r="H252" s="177">
        <v>359</v>
      </c>
      <c r="I252" s="178"/>
      <c r="L252" s="174"/>
      <c r="M252" s="179"/>
      <c r="T252" s="180"/>
      <c r="AT252" s="175" t="s">
        <v>203</v>
      </c>
      <c r="AU252" s="175" t="s">
        <v>82</v>
      </c>
      <c r="AV252" s="14" t="s">
        <v>106</v>
      </c>
      <c r="AW252" s="14" t="s">
        <v>4</v>
      </c>
      <c r="AX252" s="14" t="s">
        <v>80</v>
      </c>
      <c r="AY252" s="175" t="s">
        <v>193</v>
      </c>
    </row>
    <row r="253" spans="2:65" s="1" customFormat="1" ht="16.5" customHeight="1">
      <c r="B253" s="32"/>
      <c r="C253" s="162" t="s">
        <v>513</v>
      </c>
      <c r="D253" s="162" t="s">
        <v>380</v>
      </c>
      <c r="E253" s="163" t="s">
        <v>6333</v>
      </c>
      <c r="F253" s="164" t="s">
        <v>6334</v>
      </c>
      <c r="G253" s="165" t="s">
        <v>432</v>
      </c>
      <c r="H253" s="166">
        <v>173.4</v>
      </c>
      <c r="I253" s="167"/>
      <c r="J253" s="168">
        <f>ROUND(I253*H253,2)</f>
        <v>0</v>
      </c>
      <c r="K253" s="164" t="s">
        <v>199</v>
      </c>
      <c r="L253" s="169"/>
      <c r="M253" s="170" t="s">
        <v>19</v>
      </c>
      <c r="N253" s="171" t="s">
        <v>43</v>
      </c>
      <c r="P253" s="140">
        <f>O253*H253</f>
        <v>0</v>
      </c>
      <c r="Q253" s="140">
        <v>0.08</v>
      </c>
      <c r="R253" s="140">
        <f>Q253*H253</f>
        <v>13.872</v>
      </c>
      <c r="S253" s="140">
        <v>0</v>
      </c>
      <c r="T253" s="141">
        <f>S253*H253</f>
        <v>0</v>
      </c>
      <c r="AR253" s="142" t="s">
        <v>254</v>
      </c>
      <c r="AT253" s="142" t="s">
        <v>380</v>
      </c>
      <c r="AU253" s="142" t="s">
        <v>82</v>
      </c>
      <c r="AY253" s="17" t="s">
        <v>193</v>
      </c>
      <c r="BE253" s="143">
        <f>IF(N253="základní",J253,0)</f>
        <v>0</v>
      </c>
      <c r="BF253" s="143">
        <f>IF(N253="snížená",J253,0)</f>
        <v>0</v>
      </c>
      <c r="BG253" s="143">
        <f>IF(N253="zákl. přenesená",J253,0)</f>
        <v>0</v>
      </c>
      <c r="BH253" s="143">
        <f>IF(N253="sníž. přenesená",J253,0)</f>
        <v>0</v>
      </c>
      <c r="BI253" s="143">
        <f>IF(N253="nulová",J253,0)</f>
        <v>0</v>
      </c>
      <c r="BJ253" s="17" t="s">
        <v>80</v>
      </c>
      <c r="BK253" s="143">
        <f>ROUND(I253*H253,2)</f>
        <v>0</v>
      </c>
      <c r="BL253" s="17" t="s">
        <v>106</v>
      </c>
      <c r="BM253" s="142" t="s">
        <v>6335</v>
      </c>
    </row>
    <row r="254" spans="2:65" s="13" customFormat="1" ht="11.25">
      <c r="B254" s="155"/>
      <c r="D254" s="149" t="s">
        <v>203</v>
      </c>
      <c r="E254" s="156" t="s">
        <v>19</v>
      </c>
      <c r="F254" s="157" t="s">
        <v>6336</v>
      </c>
      <c r="H254" s="158">
        <v>173.4</v>
      </c>
      <c r="I254" s="159"/>
      <c r="L254" s="155"/>
      <c r="M254" s="160"/>
      <c r="T254" s="161"/>
      <c r="AT254" s="156" t="s">
        <v>203</v>
      </c>
      <c r="AU254" s="156" t="s">
        <v>82</v>
      </c>
      <c r="AV254" s="13" t="s">
        <v>82</v>
      </c>
      <c r="AW254" s="13" t="s">
        <v>33</v>
      </c>
      <c r="AX254" s="13" t="s">
        <v>80</v>
      </c>
      <c r="AY254" s="156" t="s">
        <v>193</v>
      </c>
    </row>
    <row r="255" spans="2:65" s="1" customFormat="1" ht="16.5" customHeight="1">
      <c r="B255" s="32"/>
      <c r="C255" s="162" t="s">
        <v>519</v>
      </c>
      <c r="D255" s="162" t="s">
        <v>380</v>
      </c>
      <c r="E255" s="163" t="s">
        <v>6337</v>
      </c>
      <c r="F255" s="164" t="s">
        <v>6338</v>
      </c>
      <c r="G255" s="165" t="s">
        <v>432</v>
      </c>
      <c r="H255" s="166">
        <v>192.78</v>
      </c>
      <c r="I255" s="167"/>
      <c r="J255" s="168">
        <f>ROUND(I255*H255,2)</f>
        <v>0</v>
      </c>
      <c r="K255" s="164" t="s">
        <v>199</v>
      </c>
      <c r="L255" s="169"/>
      <c r="M255" s="170" t="s">
        <v>19</v>
      </c>
      <c r="N255" s="171" t="s">
        <v>43</v>
      </c>
      <c r="P255" s="140">
        <f>O255*H255</f>
        <v>0</v>
      </c>
      <c r="Q255" s="140">
        <v>4.8300000000000003E-2</v>
      </c>
      <c r="R255" s="140">
        <f>Q255*H255</f>
        <v>9.3112740000000009</v>
      </c>
      <c r="S255" s="140">
        <v>0</v>
      </c>
      <c r="T255" s="141">
        <f>S255*H255</f>
        <v>0</v>
      </c>
      <c r="AR255" s="142" t="s">
        <v>254</v>
      </c>
      <c r="AT255" s="142" t="s">
        <v>380</v>
      </c>
      <c r="AU255" s="142" t="s">
        <v>82</v>
      </c>
      <c r="AY255" s="17" t="s">
        <v>193</v>
      </c>
      <c r="BE255" s="143">
        <f>IF(N255="základní",J255,0)</f>
        <v>0</v>
      </c>
      <c r="BF255" s="143">
        <f>IF(N255="snížená",J255,0)</f>
        <v>0</v>
      </c>
      <c r="BG255" s="143">
        <f>IF(N255="zákl. přenesená",J255,0)</f>
        <v>0</v>
      </c>
      <c r="BH255" s="143">
        <f>IF(N255="sníž. přenesená",J255,0)</f>
        <v>0</v>
      </c>
      <c r="BI255" s="143">
        <f>IF(N255="nulová",J255,0)</f>
        <v>0</v>
      </c>
      <c r="BJ255" s="17" t="s">
        <v>80</v>
      </c>
      <c r="BK255" s="143">
        <f>ROUND(I255*H255,2)</f>
        <v>0</v>
      </c>
      <c r="BL255" s="17" t="s">
        <v>106</v>
      </c>
      <c r="BM255" s="142" t="s">
        <v>6339</v>
      </c>
    </row>
    <row r="256" spans="2:65" s="13" customFormat="1" ht="11.25">
      <c r="B256" s="155"/>
      <c r="D256" s="149" t="s">
        <v>203</v>
      </c>
      <c r="E256" s="156" t="s">
        <v>19</v>
      </c>
      <c r="F256" s="157" t="s">
        <v>6340</v>
      </c>
      <c r="H256" s="158">
        <v>192.78</v>
      </c>
      <c r="I256" s="159"/>
      <c r="L256" s="155"/>
      <c r="M256" s="160"/>
      <c r="T256" s="161"/>
      <c r="AT256" s="156" t="s">
        <v>203</v>
      </c>
      <c r="AU256" s="156" t="s">
        <v>82</v>
      </c>
      <c r="AV256" s="13" t="s">
        <v>82</v>
      </c>
      <c r="AW256" s="13" t="s">
        <v>33</v>
      </c>
      <c r="AX256" s="13" t="s">
        <v>80</v>
      </c>
      <c r="AY256" s="156" t="s">
        <v>193</v>
      </c>
    </row>
    <row r="257" spans="2:65" s="1" customFormat="1" ht="21.75" customHeight="1">
      <c r="B257" s="32"/>
      <c r="C257" s="131" t="s">
        <v>524</v>
      </c>
      <c r="D257" s="131" t="s">
        <v>195</v>
      </c>
      <c r="E257" s="132" t="s">
        <v>6341</v>
      </c>
      <c r="F257" s="133" t="s">
        <v>6342</v>
      </c>
      <c r="G257" s="134" t="s">
        <v>465</v>
      </c>
      <c r="H257" s="135">
        <v>15</v>
      </c>
      <c r="I257" s="136"/>
      <c r="J257" s="137">
        <f>ROUND(I257*H257,2)</f>
        <v>0</v>
      </c>
      <c r="K257" s="133" t="s">
        <v>199</v>
      </c>
      <c r="L257" s="32"/>
      <c r="M257" s="138" t="s">
        <v>19</v>
      </c>
      <c r="N257" s="139" t="s">
        <v>43</v>
      </c>
      <c r="P257" s="140">
        <f>O257*H257</f>
        <v>0</v>
      </c>
      <c r="Q257" s="140">
        <v>0</v>
      </c>
      <c r="R257" s="140">
        <f>Q257*H257</f>
        <v>0</v>
      </c>
      <c r="S257" s="140">
        <v>0.16500000000000001</v>
      </c>
      <c r="T257" s="141">
        <f>S257*H257</f>
        <v>2.4750000000000001</v>
      </c>
      <c r="AR257" s="142" t="s">
        <v>106</v>
      </c>
      <c r="AT257" s="142" t="s">
        <v>195</v>
      </c>
      <c r="AU257" s="142" t="s">
        <v>82</v>
      </c>
      <c r="AY257" s="17" t="s">
        <v>193</v>
      </c>
      <c r="BE257" s="143">
        <f>IF(N257="základní",J257,0)</f>
        <v>0</v>
      </c>
      <c r="BF257" s="143">
        <f>IF(N257="snížená",J257,0)</f>
        <v>0</v>
      </c>
      <c r="BG257" s="143">
        <f>IF(N257="zákl. přenesená",J257,0)</f>
        <v>0</v>
      </c>
      <c r="BH257" s="143">
        <f>IF(N257="sníž. přenesená",J257,0)</f>
        <v>0</v>
      </c>
      <c r="BI257" s="143">
        <f>IF(N257="nulová",J257,0)</f>
        <v>0</v>
      </c>
      <c r="BJ257" s="17" t="s">
        <v>80</v>
      </c>
      <c r="BK257" s="143">
        <f>ROUND(I257*H257,2)</f>
        <v>0</v>
      </c>
      <c r="BL257" s="17" t="s">
        <v>106</v>
      </c>
      <c r="BM257" s="142" t="s">
        <v>6343</v>
      </c>
    </row>
    <row r="258" spans="2:65" s="1" customFormat="1" ht="11.25">
      <c r="B258" s="32"/>
      <c r="D258" s="144" t="s">
        <v>201</v>
      </c>
      <c r="F258" s="145" t="s">
        <v>6344</v>
      </c>
      <c r="I258" s="146"/>
      <c r="L258" s="32"/>
      <c r="M258" s="147"/>
      <c r="T258" s="53"/>
      <c r="AT258" s="17" t="s">
        <v>201</v>
      </c>
      <c r="AU258" s="17" t="s">
        <v>82</v>
      </c>
    </row>
    <row r="259" spans="2:65" s="12" customFormat="1" ht="11.25">
      <c r="B259" s="148"/>
      <c r="D259" s="149" t="s">
        <v>203</v>
      </c>
      <c r="E259" s="150" t="s">
        <v>19</v>
      </c>
      <c r="F259" s="151" t="s">
        <v>6172</v>
      </c>
      <c r="H259" s="150" t="s">
        <v>19</v>
      </c>
      <c r="I259" s="152"/>
      <c r="L259" s="148"/>
      <c r="M259" s="153"/>
      <c r="T259" s="154"/>
      <c r="AT259" s="150" t="s">
        <v>203</v>
      </c>
      <c r="AU259" s="150" t="s">
        <v>82</v>
      </c>
      <c r="AV259" s="12" t="s">
        <v>80</v>
      </c>
      <c r="AW259" s="12" t="s">
        <v>33</v>
      </c>
      <c r="AX259" s="12" t="s">
        <v>72</v>
      </c>
      <c r="AY259" s="150" t="s">
        <v>193</v>
      </c>
    </row>
    <row r="260" spans="2:65" s="13" customFormat="1" ht="11.25">
      <c r="B260" s="155"/>
      <c r="D260" s="149" t="s">
        <v>203</v>
      </c>
      <c r="E260" s="156" t="s">
        <v>19</v>
      </c>
      <c r="F260" s="157" t="s">
        <v>6345</v>
      </c>
      <c r="H260" s="158">
        <v>11</v>
      </c>
      <c r="I260" s="159"/>
      <c r="L260" s="155"/>
      <c r="M260" s="160"/>
      <c r="T260" s="161"/>
      <c r="AT260" s="156" t="s">
        <v>203</v>
      </c>
      <c r="AU260" s="156" t="s">
        <v>82</v>
      </c>
      <c r="AV260" s="13" t="s">
        <v>82</v>
      </c>
      <c r="AW260" s="13" t="s">
        <v>33</v>
      </c>
      <c r="AX260" s="13" t="s">
        <v>72</v>
      </c>
      <c r="AY260" s="156" t="s">
        <v>193</v>
      </c>
    </row>
    <row r="261" spans="2:65" s="13" customFormat="1" ht="11.25">
      <c r="B261" s="155"/>
      <c r="D261" s="149" t="s">
        <v>203</v>
      </c>
      <c r="E261" s="156" t="s">
        <v>19</v>
      </c>
      <c r="F261" s="157" t="s">
        <v>6346</v>
      </c>
      <c r="H261" s="158">
        <v>4</v>
      </c>
      <c r="I261" s="159"/>
      <c r="L261" s="155"/>
      <c r="M261" s="160"/>
      <c r="T261" s="161"/>
      <c r="AT261" s="156" t="s">
        <v>203</v>
      </c>
      <c r="AU261" s="156" t="s">
        <v>82</v>
      </c>
      <c r="AV261" s="13" t="s">
        <v>82</v>
      </c>
      <c r="AW261" s="13" t="s">
        <v>33</v>
      </c>
      <c r="AX261" s="13" t="s">
        <v>72</v>
      </c>
      <c r="AY261" s="156" t="s">
        <v>193</v>
      </c>
    </row>
    <row r="262" spans="2:65" s="1" customFormat="1" ht="16.5" customHeight="1">
      <c r="B262" s="32"/>
      <c r="C262" s="131" t="s">
        <v>529</v>
      </c>
      <c r="D262" s="131" t="s">
        <v>195</v>
      </c>
      <c r="E262" s="132" t="s">
        <v>6347</v>
      </c>
      <c r="F262" s="133" t="s">
        <v>6348</v>
      </c>
      <c r="G262" s="134" t="s">
        <v>432</v>
      </c>
      <c r="H262" s="135">
        <v>25</v>
      </c>
      <c r="I262" s="136"/>
      <c r="J262" s="137">
        <f>ROUND(I262*H262,2)</f>
        <v>0</v>
      </c>
      <c r="K262" s="133" t="s">
        <v>199</v>
      </c>
      <c r="L262" s="32"/>
      <c r="M262" s="138" t="s">
        <v>19</v>
      </c>
      <c r="N262" s="139" t="s">
        <v>43</v>
      </c>
      <c r="P262" s="140">
        <f>O262*H262</f>
        <v>0</v>
      </c>
      <c r="Q262" s="140">
        <v>0</v>
      </c>
      <c r="R262" s="140">
        <f>Q262*H262</f>
        <v>0</v>
      </c>
      <c r="S262" s="140">
        <v>2.48E-3</v>
      </c>
      <c r="T262" s="141">
        <f>S262*H262</f>
        <v>6.2E-2</v>
      </c>
      <c r="AR262" s="142" t="s">
        <v>106</v>
      </c>
      <c r="AT262" s="142" t="s">
        <v>195</v>
      </c>
      <c r="AU262" s="142" t="s">
        <v>82</v>
      </c>
      <c r="AY262" s="17" t="s">
        <v>193</v>
      </c>
      <c r="BE262" s="143">
        <f>IF(N262="základní",J262,0)</f>
        <v>0</v>
      </c>
      <c r="BF262" s="143">
        <f>IF(N262="snížená",J262,0)</f>
        <v>0</v>
      </c>
      <c r="BG262" s="143">
        <f>IF(N262="zákl. přenesená",J262,0)</f>
        <v>0</v>
      </c>
      <c r="BH262" s="143">
        <f>IF(N262="sníž. přenesená",J262,0)</f>
        <v>0</v>
      </c>
      <c r="BI262" s="143">
        <f>IF(N262="nulová",J262,0)</f>
        <v>0</v>
      </c>
      <c r="BJ262" s="17" t="s">
        <v>80</v>
      </c>
      <c r="BK262" s="143">
        <f>ROUND(I262*H262,2)</f>
        <v>0</v>
      </c>
      <c r="BL262" s="17" t="s">
        <v>106</v>
      </c>
      <c r="BM262" s="142" t="s">
        <v>6349</v>
      </c>
    </row>
    <row r="263" spans="2:65" s="1" customFormat="1" ht="11.25">
      <c r="B263" s="32"/>
      <c r="D263" s="144" t="s">
        <v>201</v>
      </c>
      <c r="F263" s="145" t="s">
        <v>6350</v>
      </c>
      <c r="I263" s="146"/>
      <c r="L263" s="32"/>
      <c r="M263" s="147"/>
      <c r="T263" s="53"/>
      <c r="AT263" s="17" t="s">
        <v>201</v>
      </c>
      <c r="AU263" s="17" t="s">
        <v>82</v>
      </c>
    </row>
    <row r="264" spans="2:65" s="12" customFormat="1" ht="11.25">
      <c r="B264" s="148"/>
      <c r="D264" s="149" t="s">
        <v>203</v>
      </c>
      <c r="E264" s="150" t="s">
        <v>19</v>
      </c>
      <c r="F264" s="151" t="s">
        <v>6172</v>
      </c>
      <c r="H264" s="150" t="s">
        <v>19</v>
      </c>
      <c r="I264" s="152"/>
      <c r="L264" s="148"/>
      <c r="M264" s="153"/>
      <c r="T264" s="154"/>
      <c r="AT264" s="150" t="s">
        <v>203</v>
      </c>
      <c r="AU264" s="150" t="s">
        <v>82</v>
      </c>
      <c r="AV264" s="12" t="s">
        <v>80</v>
      </c>
      <c r="AW264" s="12" t="s">
        <v>33</v>
      </c>
      <c r="AX264" s="12" t="s">
        <v>72</v>
      </c>
      <c r="AY264" s="150" t="s">
        <v>193</v>
      </c>
    </row>
    <row r="265" spans="2:65" s="13" customFormat="1" ht="11.25">
      <c r="B265" s="155"/>
      <c r="D265" s="149" t="s">
        <v>203</v>
      </c>
      <c r="E265" s="156" t="s">
        <v>19</v>
      </c>
      <c r="F265" s="157" t="s">
        <v>6351</v>
      </c>
      <c r="H265" s="158">
        <v>25</v>
      </c>
      <c r="I265" s="159"/>
      <c r="L265" s="155"/>
      <c r="M265" s="160"/>
      <c r="T265" s="161"/>
      <c r="AT265" s="156" t="s">
        <v>203</v>
      </c>
      <c r="AU265" s="156" t="s">
        <v>82</v>
      </c>
      <c r="AV265" s="13" t="s">
        <v>82</v>
      </c>
      <c r="AW265" s="13" t="s">
        <v>33</v>
      </c>
      <c r="AX265" s="13" t="s">
        <v>72</v>
      </c>
      <c r="AY265" s="156" t="s">
        <v>193</v>
      </c>
    </row>
    <row r="266" spans="2:65" s="1" customFormat="1" ht="21.75" customHeight="1">
      <c r="B266" s="32"/>
      <c r="C266" s="131" t="s">
        <v>534</v>
      </c>
      <c r="D266" s="131" t="s">
        <v>195</v>
      </c>
      <c r="E266" s="132" t="s">
        <v>6352</v>
      </c>
      <c r="F266" s="133" t="s">
        <v>6353</v>
      </c>
      <c r="G266" s="134" t="s">
        <v>210</v>
      </c>
      <c r="H266" s="135">
        <v>9.25</v>
      </c>
      <c r="I266" s="136"/>
      <c r="J266" s="137">
        <f>ROUND(I266*H266,2)</f>
        <v>0</v>
      </c>
      <c r="K266" s="133" t="s">
        <v>199</v>
      </c>
      <c r="L266" s="32"/>
      <c r="M266" s="138" t="s">
        <v>19</v>
      </c>
      <c r="N266" s="139" t="s">
        <v>43</v>
      </c>
      <c r="P266" s="140">
        <f>O266*H266</f>
        <v>0</v>
      </c>
      <c r="Q266" s="140">
        <v>0</v>
      </c>
      <c r="R266" s="140">
        <f>Q266*H266</f>
        <v>0</v>
      </c>
      <c r="S266" s="140">
        <v>2.2999999999999998</v>
      </c>
      <c r="T266" s="141">
        <f>S266*H266</f>
        <v>21.274999999999999</v>
      </c>
      <c r="AR266" s="142" t="s">
        <v>106</v>
      </c>
      <c r="AT266" s="142" t="s">
        <v>195</v>
      </c>
      <c r="AU266" s="142" t="s">
        <v>82</v>
      </c>
      <c r="AY266" s="17" t="s">
        <v>193</v>
      </c>
      <c r="BE266" s="143">
        <f>IF(N266="základní",J266,0)</f>
        <v>0</v>
      </c>
      <c r="BF266" s="143">
        <f>IF(N266="snížená",J266,0)</f>
        <v>0</v>
      </c>
      <c r="BG266" s="143">
        <f>IF(N266="zákl. přenesená",J266,0)</f>
        <v>0</v>
      </c>
      <c r="BH266" s="143">
        <f>IF(N266="sníž. přenesená",J266,0)</f>
        <v>0</v>
      </c>
      <c r="BI266" s="143">
        <f>IF(N266="nulová",J266,0)</f>
        <v>0</v>
      </c>
      <c r="BJ266" s="17" t="s">
        <v>80</v>
      </c>
      <c r="BK266" s="143">
        <f>ROUND(I266*H266,2)</f>
        <v>0</v>
      </c>
      <c r="BL266" s="17" t="s">
        <v>106</v>
      </c>
      <c r="BM266" s="142" t="s">
        <v>6354</v>
      </c>
    </row>
    <row r="267" spans="2:65" s="1" customFormat="1" ht="11.25">
      <c r="B267" s="32"/>
      <c r="D267" s="144" t="s">
        <v>201</v>
      </c>
      <c r="F267" s="145" t="s">
        <v>6355</v>
      </c>
      <c r="I267" s="146"/>
      <c r="L267" s="32"/>
      <c r="M267" s="147"/>
      <c r="T267" s="53"/>
      <c r="AT267" s="17" t="s">
        <v>201</v>
      </c>
      <c r="AU267" s="17" t="s">
        <v>82</v>
      </c>
    </row>
    <row r="268" spans="2:65" s="12" customFormat="1" ht="11.25">
      <c r="B268" s="148"/>
      <c r="D268" s="149" t="s">
        <v>203</v>
      </c>
      <c r="E268" s="150" t="s">
        <v>19</v>
      </c>
      <c r="F268" s="151" t="s">
        <v>6172</v>
      </c>
      <c r="H268" s="150" t="s">
        <v>19</v>
      </c>
      <c r="I268" s="152"/>
      <c r="L268" s="148"/>
      <c r="M268" s="153"/>
      <c r="T268" s="154"/>
      <c r="AT268" s="150" t="s">
        <v>203</v>
      </c>
      <c r="AU268" s="150" t="s">
        <v>82</v>
      </c>
      <c r="AV268" s="12" t="s">
        <v>80</v>
      </c>
      <c r="AW268" s="12" t="s">
        <v>33</v>
      </c>
      <c r="AX268" s="12" t="s">
        <v>72</v>
      </c>
      <c r="AY268" s="150" t="s">
        <v>193</v>
      </c>
    </row>
    <row r="269" spans="2:65" s="13" customFormat="1" ht="11.25">
      <c r="B269" s="155"/>
      <c r="D269" s="149" t="s">
        <v>203</v>
      </c>
      <c r="E269" s="156" t="s">
        <v>19</v>
      </c>
      <c r="F269" s="157" t="s">
        <v>6356</v>
      </c>
      <c r="H269" s="158">
        <v>9.25</v>
      </c>
      <c r="I269" s="159"/>
      <c r="L269" s="155"/>
      <c r="M269" s="160"/>
      <c r="T269" s="161"/>
      <c r="AT269" s="156" t="s">
        <v>203</v>
      </c>
      <c r="AU269" s="156" t="s">
        <v>82</v>
      </c>
      <c r="AV269" s="13" t="s">
        <v>82</v>
      </c>
      <c r="AW269" s="13" t="s">
        <v>33</v>
      </c>
      <c r="AX269" s="13" t="s">
        <v>72</v>
      </c>
      <c r="AY269" s="156" t="s">
        <v>193</v>
      </c>
    </row>
    <row r="270" spans="2:65" s="11" customFormat="1" ht="22.9" customHeight="1">
      <c r="B270" s="119"/>
      <c r="D270" s="120" t="s">
        <v>71</v>
      </c>
      <c r="E270" s="129" t="s">
        <v>6357</v>
      </c>
      <c r="F270" s="129" t="s">
        <v>6358</v>
      </c>
      <c r="I270" s="122"/>
      <c r="J270" s="130">
        <f>BK270</f>
        <v>0</v>
      </c>
      <c r="L270" s="119"/>
      <c r="M270" s="124"/>
      <c r="P270" s="125">
        <f>SUM(P271:P277)</f>
        <v>0</v>
      </c>
      <c r="R270" s="125">
        <f>SUM(R271:R277)</f>
        <v>0</v>
      </c>
      <c r="T270" s="126">
        <f>SUM(T271:T277)</f>
        <v>0</v>
      </c>
      <c r="AR270" s="120" t="s">
        <v>80</v>
      </c>
      <c r="AT270" s="127" t="s">
        <v>71</v>
      </c>
      <c r="AU270" s="127" t="s">
        <v>80</v>
      </c>
      <c r="AY270" s="120" t="s">
        <v>193</v>
      </c>
      <c r="BK270" s="128">
        <f>SUM(BK271:BK277)</f>
        <v>0</v>
      </c>
    </row>
    <row r="271" spans="2:65" s="1" customFormat="1" ht="24.2" customHeight="1">
      <c r="B271" s="32"/>
      <c r="C271" s="131" t="s">
        <v>540</v>
      </c>
      <c r="D271" s="131" t="s">
        <v>195</v>
      </c>
      <c r="E271" s="132" t="s">
        <v>6359</v>
      </c>
      <c r="F271" s="133" t="s">
        <v>6360</v>
      </c>
      <c r="G271" s="134" t="s">
        <v>349</v>
      </c>
      <c r="H271" s="135">
        <v>23.812000000000001</v>
      </c>
      <c r="I271" s="136"/>
      <c r="J271" s="137">
        <f>ROUND(I271*H271,2)</f>
        <v>0</v>
      </c>
      <c r="K271" s="133" t="s">
        <v>199</v>
      </c>
      <c r="L271" s="32"/>
      <c r="M271" s="138" t="s">
        <v>19</v>
      </c>
      <c r="N271" s="139" t="s">
        <v>43</v>
      </c>
      <c r="P271" s="140">
        <f>O271*H271</f>
        <v>0</v>
      </c>
      <c r="Q271" s="140">
        <v>0</v>
      </c>
      <c r="R271" s="140">
        <f>Q271*H271</f>
        <v>0</v>
      </c>
      <c r="S271" s="140">
        <v>0</v>
      </c>
      <c r="T271" s="141">
        <f>S271*H271</f>
        <v>0</v>
      </c>
      <c r="AR271" s="142" t="s">
        <v>106</v>
      </c>
      <c r="AT271" s="142" t="s">
        <v>195</v>
      </c>
      <c r="AU271" s="142" t="s">
        <v>82</v>
      </c>
      <c r="AY271" s="17" t="s">
        <v>193</v>
      </c>
      <c r="BE271" s="143">
        <f>IF(N271="základní",J271,0)</f>
        <v>0</v>
      </c>
      <c r="BF271" s="143">
        <f>IF(N271="snížená",J271,0)</f>
        <v>0</v>
      </c>
      <c r="BG271" s="143">
        <f>IF(N271="zákl. přenesená",J271,0)</f>
        <v>0</v>
      </c>
      <c r="BH271" s="143">
        <f>IF(N271="sníž. přenesená",J271,0)</f>
        <v>0</v>
      </c>
      <c r="BI271" s="143">
        <f>IF(N271="nulová",J271,0)</f>
        <v>0</v>
      </c>
      <c r="BJ271" s="17" t="s">
        <v>80</v>
      </c>
      <c r="BK271" s="143">
        <f>ROUND(I271*H271,2)</f>
        <v>0</v>
      </c>
      <c r="BL271" s="17" t="s">
        <v>106</v>
      </c>
      <c r="BM271" s="142" t="s">
        <v>6361</v>
      </c>
    </row>
    <row r="272" spans="2:65" s="1" customFormat="1" ht="11.25">
      <c r="B272" s="32"/>
      <c r="D272" s="144" t="s">
        <v>201</v>
      </c>
      <c r="F272" s="145" t="s">
        <v>6362</v>
      </c>
      <c r="I272" s="146"/>
      <c r="L272" s="32"/>
      <c r="M272" s="147"/>
      <c r="T272" s="53"/>
      <c r="AT272" s="17" t="s">
        <v>201</v>
      </c>
      <c r="AU272" s="17" t="s">
        <v>82</v>
      </c>
    </row>
    <row r="273" spans="2:65" s="1" customFormat="1" ht="24.2" customHeight="1">
      <c r="B273" s="32"/>
      <c r="C273" s="131" t="s">
        <v>545</v>
      </c>
      <c r="D273" s="131" t="s">
        <v>195</v>
      </c>
      <c r="E273" s="132" t="s">
        <v>6363</v>
      </c>
      <c r="F273" s="133" t="s">
        <v>6364</v>
      </c>
      <c r="G273" s="134" t="s">
        <v>349</v>
      </c>
      <c r="H273" s="135">
        <v>23.812000000000001</v>
      </c>
      <c r="I273" s="136"/>
      <c r="J273" s="137">
        <f>ROUND(I273*H273,2)</f>
        <v>0</v>
      </c>
      <c r="K273" s="133" t="s">
        <v>199</v>
      </c>
      <c r="L273" s="32"/>
      <c r="M273" s="138" t="s">
        <v>19</v>
      </c>
      <c r="N273" s="139" t="s">
        <v>43</v>
      </c>
      <c r="P273" s="140">
        <f>O273*H273</f>
        <v>0</v>
      </c>
      <c r="Q273" s="140">
        <v>0</v>
      </c>
      <c r="R273" s="140">
        <f>Q273*H273</f>
        <v>0</v>
      </c>
      <c r="S273" s="140">
        <v>0</v>
      </c>
      <c r="T273" s="141">
        <f>S273*H273</f>
        <v>0</v>
      </c>
      <c r="AR273" s="142" t="s">
        <v>106</v>
      </c>
      <c r="AT273" s="142" t="s">
        <v>195</v>
      </c>
      <c r="AU273" s="142" t="s">
        <v>82</v>
      </c>
      <c r="AY273" s="17" t="s">
        <v>193</v>
      </c>
      <c r="BE273" s="143">
        <f>IF(N273="základní",J273,0)</f>
        <v>0</v>
      </c>
      <c r="BF273" s="143">
        <f>IF(N273="snížená",J273,0)</f>
        <v>0</v>
      </c>
      <c r="BG273" s="143">
        <f>IF(N273="zákl. přenesená",J273,0)</f>
        <v>0</v>
      </c>
      <c r="BH273" s="143">
        <f>IF(N273="sníž. přenesená",J273,0)</f>
        <v>0</v>
      </c>
      <c r="BI273" s="143">
        <f>IF(N273="nulová",J273,0)</f>
        <v>0</v>
      </c>
      <c r="BJ273" s="17" t="s">
        <v>80</v>
      </c>
      <c r="BK273" s="143">
        <f>ROUND(I273*H273,2)</f>
        <v>0</v>
      </c>
      <c r="BL273" s="17" t="s">
        <v>106</v>
      </c>
      <c r="BM273" s="142" t="s">
        <v>6365</v>
      </c>
    </row>
    <row r="274" spans="2:65" s="1" customFormat="1" ht="11.25">
      <c r="B274" s="32"/>
      <c r="D274" s="144" t="s">
        <v>201</v>
      </c>
      <c r="F274" s="145" t="s">
        <v>6366</v>
      </c>
      <c r="I274" s="146"/>
      <c r="L274" s="32"/>
      <c r="M274" s="147"/>
      <c r="T274" s="53"/>
      <c r="AT274" s="17" t="s">
        <v>201</v>
      </c>
      <c r="AU274" s="17" t="s">
        <v>82</v>
      </c>
    </row>
    <row r="275" spans="2:65" s="1" customFormat="1" ht="24.2" customHeight="1">
      <c r="B275" s="32"/>
      <c r="C275" s="131" t="s">
        <v>551</v>
      </c>
      <c r="D275" s="131" t="s">
        <v>195</v>
      </c>
      <c r="E275" s="132" t="s">
        <v>6367</v>
      </c>
      <c r="F275" s="133" t="s">
        <v>6368</v>
      </c>
      <c r="G275" s="134" t="s">
        <v>349</v>
      </c>
      <c r="H275" s="135">
        <v>452.428</v>
      </c>
      <c r="I275" s="136"/>
      <c r="J275" s="137">
        <f>ROUND(I275*H275,2)</f>
        <v>0</v>
      </c>
      <c r="K275" s="133" t="s">
        <v>199</v>
      </c>
      <c r="L275" s="32"/>
      <c r="M275" s="138" t="s">
        <v>19</v>
      </c>
      <c r="N275" s="139" t="s">
        <v>43</v>
      </c>
      <c r="P275" s="140">
        <f>O275*H275</f>
        <v>0</v>
      </c>
      <c r="Q275" s="140">
        <v>0</v>
      </c>
      <c r="R275" s="140">
        <f>Q275*H275</f>
        <v>0</v>
      </c>
      <c r="S275" s="140">
        <v>0</v>
      </c>
      <c r="T275" s="141">
        <f>S275*H275</f>
        <v>0</v>
      </c>
      <c r="AR275" s="142" t="s">
        <v>106</v>
      </c>
      <c r="AT275" s="142" t="s">
        <v>195</v>
      </c>
      <c r="AU275" s="142" t="s">
        <v>82</v>
      </c>
      <c r="AY275" s="17" t="s">
        <v>193</v>
      </c>
      <c r="BE275" s="143">
        <f>IF(N275="základní",J275,0)</f>
        <v>0</v>
      </c>
      <c r="BF275" s="143">
        <f>IF(N275="snížená",J275,0)</f>
        <v>0</v>
      </c>
      <c r="BG275" s="143">
        <f>IF(N275="zákl. přenesená",J275,0)</f>
        <v>0</v>
      </c>
      <c r="BH275" s="143">
        <f>IF(N275="sníž. přenesená",J275,0)</f>
        <v>0</v>
      </c>
      <c r="BI275" s="143">
        <f>IF(N275="nulová",J275,0)</f>
        <v>0</v>
      </c>
      <c r="BJ275" s="17" t="s">
        <v>80</v>
      </c>
      <c r="BK275" s="143">
        <f>ROUND(I275*H275,2)</f>
        <v>0</v>
      </c>
      <c r="BL275" s="17" t="s">
        <v>106</v>
      </c>
      <c r="BM275" s="142" t="s">
        <v>6369</v>
      </c>
    </row>
    <row r="276" spans="2:65" s="1" customFormat="1" ht="11.25">
      <c r="B276" s="32"/>
      <c r="D276" s="144" t="s">
        <v>201</v>
      </c>
      <c r="F276" s="145" t="s">
        <v>6370</v>
      </c>
      <c r="I276" s="146"/>
      <c r="L276" s="32"/>
      <c r="M276" s="147"/>
      <c r="T276" s="53"/>
      <c r="AT276" s="17" t="s">
        <v>201</v>
      </c>
      <c r="AU276" s="17" t="s">
        <v>82</v>
      </c>
    </row>
    <row r="277" spans="2:65" s="13" customFormat="1" ht="11.25">
      <c r="B277" s="155"/>
      <c r="D277" s="149" t="s">
        <v>203</v>
      </c>
      <c r="F277" s="157" t="s">
        <v>6371</v>
      </c>
      <c r="H277" s="158">
        <v>452.428</v>
      </c>
      <c r="I277" s="159"/>
      <c r="L277" s="155"/>
      <c r="M277" s="160"/>
      <c r="T277" s="161"/>
      <c r="AT277" s="156" t="s">
        <v>203</v>
      </c>
      <c r="AU277" s="156" t="s">
        <v>82</v>
      </c>
      <c r="AV277" s="13" t="s">
        <v>82</v>
      </c>
      <c r="AW277" s="13" t="s">
        <v>4</v>
      </c>
      <c r="AX277" s="13" t="s">
        <v>80</v>
      </c>
      <c r="AY277" s="156" t="s">
        <v>193</v>
      </c>
    </row>
    <row r="278" spans="2:65" s="11" customFormat="1" ht="22.9" customHeight="1">
      <c r="B278" s="119"/>
      <c r="D278" s="120" t="s">
        <v>71</v>
      </c>
      <c r="E278" s="129" t="s">
        <v>4001</v>
      </c>
      <c r="F278" s="129" t="s">
        <v>4002</v>
      </c>
      <c r="I278" s="122"/>
      <c r="J278" s="130">
        <f>BK278</f>
        <v>0</v>
      </c>
      <c r="L278" s="119"/>
      <c r="M278" s="124"/>
      <c r="P278" s="125">
        <f>SUM(P279:P280)</f>
        <v>0</v>
      </c>
      <c r="R278" s="125">
        <f>SUM(R279:R280)</f>
        <v>0</v>
      </c>
      <c r="T278" s="126">
        <f>SUM(T279:T280)</f>
        <v>0</v>
      </c>
      <c r="AR278" s="120" t="s">
        <v>80</v>
      </c>
      <c r="AT278" s="127" t="s">
        <v>71</v>
      </c>
      <c r="AU278" s="127" t="s">
        <v>80</v>
      </c>
      <c r="AY278" s="120" t="s">
        <v>193</v>
      </c>
      <c r="BK278" s="128">
        <f>SUM(BK279:BK280)</f>
        <v>0</v>
      </c>
    </row>
    <row r="279" spans="2:65" s="1" customFormat="1" ht="24.2" customHeight="1">
      <c r="B279" s="32"/>
      <c r="C279" s="131" t="s">
        <v>567</v>
      </c>
      <c r="D279" s="131" t="s">
        <v>195</v>
      </c>
      <c r="E279" s="132" t="s">
        <v>6372</v>
      </c>
      <c r="F279" s="133" t="s">
        <v>6373</v>
      </c>
      <c r="G279" s="134" t="s">
        <v>349</v>
      </c>
      <c r="H279" s="135">
        <v>504.95699999999999</v>
      </c>
      <c r="I279" s="136"/>
      <c r="J279" s="137">
        <f>ROUND(I279*H279,2)</f>
        <v>0</v>
      </c>
      <c r="K279" s="133" t="s">
        <v>199</v>
      </c>
      <c r="L279" s="32"/>
      <c r="M279" s="138" t="s">
        <v>19</v>
      </c>
      <c r="N279" s="139" t="s">
        <v>43</v>
      </c>
      <c r="P279" s="140">
        <f>O279*H279</f>
        <v>0</v>
      </c>
      <c r="Q279" s="140">
        <v>0</v>
      </c>
      <c r="R279" s="140">
        <f>Q279*H279</f>
        <v>0</v>
      </c>
      <c r="S279" s="140">
        <v>0</v>
      </c>
      <c r="T279" s="141">
        <f>S279*H279</f>
        <v>0</v>
      </c>
      <c r="AR279" s="142" t="s">
        <v>106</v>
      </c>
      <c r="AT279" s="142" t="s">
        <v>195</v>
      </c>
      <c r="AU279" s="142" t="s">
        <v>82</v>
      </c>
      <c r="AY279" s="17" t="s">
        <v>193</v>
      </c>
      <c r="BE279" s="143">
        <f>IF(N279="základní",J279,0)</f>
        <v>0</v>
      </c>
      <c r="BF279" s="143">
        <f>IF(N279="snížená",J279,0)</f>
        <v>0</v>
      </c>
      <c r="BG279" s="143">
        <f>IF(N279="zákl. přenesená",J279,0)</f>
        <v>0</v>
      </c>
      <c r="BH279" s="143">
        <f>IF(N279="sníž. přenesená",J279,0)</f>
        <v>0</v>
      </c>
      <c r="BI279" s="143">
        <f>IF(N279="nulová",J279,0)</f>
        <v>0</v>
      </c>
      <c r="BJ279" s="17" t="s">
        <v>80</v>
      </c>
      <c r="BK279" s="143">
        <f>ROUND(I279*H279,2)</f>
        <v>0</v>
      </c>
      <c r="BL279" s="17" t="s">
        <v>106</v>
      </c>
      <c r="BM279" s="142" t="s">
        <v>6374</v>
      </c>
    </row>
    <row r="280" spans="2:65" s="1" customFormat="1" ht="11.25">
      <c r="B280" s="32"/>
      <c r="D280" s="144" t="s">
        <v>201</v>
      </c>
      <c r="F280" s="145" t="s">
        <v>6375</v>
      </c>
      <c r="I280" s="146"/>
      <c r="L280" s="32"/>
      <c r="M280" s="147"/>
      <c r="T280" s="53"/>
      <c r="AT280" s="17" t="s">
        <v>201</v>
      </c>
      <c r="AU280" s="17" t="s">
        <v>82</v>
      </c>
    </row>
    <row r="281" spans="2:65" s="11" customFormat="1" ht="25.9" customHeight="1">
      <c r="B281" s="119"/>
      <c r="D281" s="120" t="s">
        <v>71</v>
      </c>
      <c r="E281" s="121" t="s">
        <v>2215</v>
      </c>
      <c r="F281" s="121" t="s">
        <v>2216</v>
      </c>
      <c r="I281" s="122"/>
      <c r="J281" s="123">
        <f>BK281</f>
        <v>0</v>
      </c>
      <c r="L281" s="119"/>
      <c r="M281" s="124"/>
      <c r="P281" s="125">
        <f>P282</f>
        <v>0</v>
      </c>
      <c r="R281" s="125">
        <f>R282</f>
        <v>1.2E-2</v>
      </c>
      <c r="T281" s="126">
        <f>T282</f>
        <v>0</v>
      </c>
      <c r="AR281" s="120" t="s">
        <v>82</v>
      </c>
      <c r="AT281" s="127" t="s">
        <v>71</v>
      </c>
      <c r="AU281" s="127" t="s">
        <v>72</v>
      </c>
      <c r="AY281" s="120" t="s">
        <v>193</v>
      </c>
      <c r="BK281" s="128">
        <f>BK282</f>
        <v>0</v>
      </c>
    </row>
    <row r="282" spans="2:65" s="11" customFormat="1" ht="22.9" customHeight="1">
      <c r="B282" s="119"/>
      <c r="D282" s="120" t="s">
        <v>71</v>
      </c>
      <c r="E282" s="129" t="s">
        <v>2217</v>
      </c>
      <c r="F282" s="129" t="s">
        <v>2218</v>
      </c>
      <c r="I282" s="122"/>
      <c r="J282" s="130">
        <f>BK282</f>
        <v>0</v>
      </c>
      <c r="L282" s="119"/>
      <c r="M282" s="124"/>
      <c r="P282" s="125">
        <f>SUM(P283:P288)</f>
        <v>0</v>
      </c>
      <c r="R282" s="125">
        <f>SUM(R283:R288)</f>
        <v>1.2E-2</v>
      </c>
      <c r="T282" s="126">
        <f>SUM(T283:T288)</f>
        <v>0</v>
      </c>
      <c r="AR282" s="120" t="s">
        <v>82</v>
      </c>
      <c r="AT282" s="127" t="s">
        <v>71</v>
      </c>
      <c r="AU282" s="127" t="s">
        <v>80</v>
      </c>
      <c r="AY282" s="120" t="s">
        <v>193</v>
      </c>
      <c r="BK282" s="128">
        <f>SUM(BK283:BK288)</f>
        <v>0</v>
      </c>
    </row>
    <row r="283" spans="2:65" s="1" customFormat="1" ht="24.2" customHeight="1">
      <c r="B283" s="32"/>
      <c r="C283" s="131" t="s">
        <v>578</v>
      </c>
      <c r="D283" s="131" t="s">
        <v>195</v>
      </c>
      <c r="E283" s="132" t="s">
        <v>6376</v>
      </c>
      <c r="F283" s="133" t="s">
        <v>6377</v>
      </c>
      <c r="G283" s="134" t="s">
        <v>198</v>
      </c>
      <c r="H283" s="135">
        <v>30</v>
      </c>
      <c r="I283" s="136"/>
      <c r="J283" s="137">
        <f>ROUND(I283*H283,2)</f>
        <v>0</v>
      </c>
      <c r="K283" s="133" t="s">
        <v>199</v>
      </c>
      <c r="L283" s="32"/>
      <c r="M283" s="138" t="s">
        <v>19</v>
      </c>
      <c r="N283" s="139" t="s">
        <v>43</v>
      </c>
      <c r="P283" s="140">
        <f>O283*H283</f>
        <v>0</v>
      </c>
      <c r="Q283" s="140">
        <v>4.0000000000000002E-4</v>
      </c>
      <c r="R283" s="140">
        <f>Q283*H283</f>
        <v>1.2E-2</v>
      </c>
      <c r="S283" s="140">
        <v>0</v>
      </c>
      <c r="T283" s="141">
        <f>S283*H283</f>
        <v>0</v>
      </c>
      <c r="AR283" s="142" t="s">
        <v>328</v>
      </c>
      <c r="AT283" s="142" t="s">
        <v>195</v>
      </c>
      <c r="AU283" s="142" t="s">
        <v>82</v>
      </c>
      <c r="AY283" s="17" t="s">
        <v>193</v>
      </c>
      <c r="BE283" s="143">
        <f>IF(N283="základní",J283,0)</f>
        <v>0</v>
      </c>
      <c r="BF283" s="143">
        <f>IF(N283="snížená",J283,0)</f>
        <v>0</v>
      </c>
      <c r="BG283" s="143">
        <f>IF(N283="zákl. přenesená",J283,0)</f>
        <v>0</v>
      </c>
      <c r="BH283" s="143">
        <f>IF(N283="sníž. přenesená",J283,0)</f>
        <v>0</v>
      </c>
      <c r="BI283" s="143">
        <f>IF(N283="nulová",J283,0)</f>
        <v>0</v>
      </c>
      <c r="BJ283" s="17" t="s">
        <v>80</v>
      </c>
      <c r="BK283" s="143">
        <f>ROUND(I283*H283,2)</f>
        <v>0</v>
      </c>
      <c r="BL283" s="17" t="s">
        <v>328</v>
      </c>
      <c r="BM283" s="142" t="s">
        <v>6378</v>
      </c>
    </row>
    <row r="284" spans="2:65" s="1" customFormat="1" ht="11.25">
      <c r="B284" s="32"/>
      <c r="D284" s="144" t="s">
        <v>201</v>
      </c>
      <c r="F284" s="145" t="s">
        <v>6379</v>
      </c>
      <c r="I284" s="146"/>
      <c r="L284" s="32"/>
      <c r="M284" s="147"/>
      <c r="T284" s="53"/>
      <c r="AT284" s="17" t="s">
        <v>201</v>
      </c>
      <c r="AU284" s="17" t="s">
        <v>82</v>
      </c>
    </row>
    <row r="285" spans="2:65" s="13" customFormat="1" ht="11.25">
      <c r="B285" s="155"/>
      <c r="D285" s="149" t="s">
        <v>203</v>
      </c>
      <c r="E285" s="156" t="s">
        <v>19</v>
      </c>
      <c r="F285" s="157" t="s">
        <v>6380</v>
      </c>
      <c r="H285" s="158">
        <v>30</v>
      </c>
      <c r="I285" s="159"/>
      <c r="L285" s="155"/>
      <c r="M285" s="160"/>
      <c r="T285" s="161"/>
      <c r="AT285" s="156" t="s">
        <v>203</v>
      </c>
      <c r="AU285" s="156" t="s">
        <v>82</v>
      </c>
      <c r="AV285" s="13" t="s">
        <v>82</v>
      </c>
      <c r="AW285" s="13" t="s">
        <v>33</v>
      </c>
      <c r="AX285" s="13" t="s">
        <v>72</v>
      </c>
      <c r="AY285" s="156" t="s">
        <v>193</v>
      </c>
    </row>
    <row r="286" spans="2:65" s="14" customFormat="1" ht="11.25">
      <c r="B286" s="174"/>
      <c r="D286" s="149" t="s">
        <v>203</v>
      </c>
      <c r="E286" s="175" t="s">
        <v>19</v>
      </c>
      <c r="F286" s="176" t="s">
        <v>3845</v>
      </c>
      <c r="H286" s="177">
        <v>30</v>
      </c>
      <c r="I286" s="178"/>
      <c r="L286" s="174"/>
      <c r="M286" s="179"/>
      <c r="T286" s="180"/>
      <c r="AT286" s="175" t="s">
        <v>203</v>
      </c>
      <c r="AU286" s="175" t="s">
        <v>82</v>
      </c>
      <c r="AV286" s="14" t="s">
        <v>106</v>
      </c>
      <c r="AW286" s="14" t="s">
        <v>4</v>
      </c>
      <c r="AX286" s="14" t="s">
        <v>80</v>
      </c>
      <c r="AY286" s="175" t="s">
        <v>193</v>
      </c>
    </row>
    <row r="287" spans="2:65" s="1" customFormat="1" ht="24.2" customHeight="1">
      <c r="B287" s="32"/>
      <c r="C287" s="131" t="s">
        <v>585</v>
      </c>
      <c r="D287" s="131" t="s">
        <v>195</v>
      </c>
      <c r="E287" s="132" t="s">
        <v>6381</v>
      </c>
      <c r="F287" s="133" t="s">
        <v>6382</v>
      </c>
      <c r="G287" s="134" t="s">
        <v>349</v>
      </c>
      <c r="H287" s="135">
        <v>1.2E-2</v>
      </c>
      <c r="I287" s="136"/>
      <c r="J287" s="137">
        <f>ROUND(I287*H287,2)</f>
        <v>0</v>
      </c>
      <c r="K287" s="133" t="s">
        <v>199</v>
      </c>
      <c r="L287" s="32"/>
      <c r="M287" s="138" t="s">
        <v>19</v>
      </c>
      <c r="N287" s="139" t="s">
        <v>43</v>
      </c>
      <c r="P287" s="140">
        <f>O287*H287</f>
        <v>0</v>
      </c>
      <c r="Q287" s="140">
        <v>0</v>
      </c>
      <c r="R287" s="140">
        <f>Q287*H287</f>
        <v>0</v>
      </c>
      <c r="S287" s="140">
        <v>0</v>
      </c>
      <c r="T287" s="141">
        <f>S287*H287</f>
        <v>0</v>
      </c>
      <c r="AR287" s="142" t="s">
        <v>328</v>
      </c>
      <c r="AT287" s="142" t="s">
        <v>195</v>
      </c>
      <c r="AU287" s="142" t="s">
        <v>82</v>
      </c>
      <c r="AY287" s="17" t="s">
        <v>193</v>
      </c>
      <c r="BE287" s="143">
        <f>IF(N287="základní",J287,0)</f>
        <v>0</v>
      </c>
      <c r="BF287" s="143">
        <f>IF(N287="snížená",J287,0)</f>
        <v>0</v>
      </c>
      <c r="BG287" s="143">
        <f>IF(N287="zákl. přenesená",J287,0)</f>
        <v>0</v>
      </c>
      <c r="BH287" s="143">
        <f>IF(N287="sníž. přenesená",J287,0)</f>
        <v>0</v>
      </c>
      <c r="BI287" s="143">
        <f>IF(N287="nulová",J287,0)</f>
        <v>0</v>
      </c>
      <c r="BJ287" s="17" t="s">
        <v>80</v>
      </c>
      <c r="BK287" s="143">
        <f>ROUND(I287*H287,2)</f>
        <v>0</v>
      </c>
      <c r="BL287" s="17" t="s">
        <v>328</v>
      </c>
      <c r="BM287" s="142" t="s">
        <v>6383</v>
      </c>
    </row>
    <row r="288" spans="2:65" s="1" customFormat="1" ht="11.25">
      <c r="B288" s="32"/>
      <c r="D288" s="144" t="s">
        <v>201</v>
      </c>
      <c r="F288" s="145" t="s">
        <v>6384</v>
      </c>
      <c r="I288" s="146"/>
      <c r="L288" s="32"/>
      <c r="M288" s="147"/>
      <c r="T288" s="53"/>
      <c r="AT288" s="17" t="s">
        <v>201</v>
      </c>
      <c r="AU288" s="17" t="s">
        <v>82</v>
      </c>
    </row>
    <row r="289" spans="2:65" s="11" customFormat="1" ht="25.9" customHeight="1">
      <c r="B289" s="119"/>
      <c r="D289" s="120" t="s">
        <v>71</v>
      </c>
      <c r="E289" s="121" t="s">
        <v>380</v>
      </c>
      <c r="F289" s="121" t="s">
        <v>5427</v>
      </c>
      <c r="I289" s="122"/>
      <c r="J289" s="123">
        <f>BK289</f>
        <v>0</v>
      </c>
      <c r="L289" s="119"/>
      <c r="M289" s="124"/>
      <c r="P289" s="125">
        <f>P290</f>
        <v>0</v>
      </c>
      <c r="R289" s="125">
        <f>R290</f>
        <v>0.86109999999999998</v>
      </c>
      <c r="T289" s="126">
        <f>T290</f>
        <v>0</v>
      </c>
      <c r="AR289" s="120" t="s">
        <v>100</v>
      </c>
      <c r="AT289" s="127" t="s">
        <v>71</v>
      </c>
      <c r="AU289" s="127" t="s">
        <v>72</v>
      </c>
      <c r="AY289" s="120" t="s">
        <v>193</v>
      </c>
      <c r="BK289" s="128">
        <f>BK290</f>
        <v>0</v>
      </c>
    </row>
    <row r="290" spans="2:65" s="11" customFormat="1" ht="22.9" customHeight="1">
      <c r="B290" s="119"/>
      <c r="D290" s="120" t="s">
        <v>71</v>
      </c>
      <c r="E290" s="129" t="s">
        <v>6385</v>
      </c>
      <c r="F290" s="129" t="s">
        <v>6386</v>
      </c>
      <c r="I290" s="122"/>
      <c r="J290" s="130">
        <f>BK290</f>
        <v>0</v>
      </c>
      <c r="L290" s="119"/>
      <c r="M290" s="124"/>
      <c r="P290" s="125">
        <f>SUM(P291:P298)</f>
        <v>0</v>
      </c>
      <c r="R290" s="125">
        <f>SUM(R291:R298)</f>
        <v>0.86109999999999998</v>
      </c>
      <c r="T290" s="126">
        <f>SUM(T291:T298)</f>
        <v>0</v>
      </c>
      <c r="AR290" s="120" t="s">
        <v>100</v>
      </c>
      <c r="AT290" s="127" t="s">
        <v>71</v>
      </c>
      <c r="AU290" s="127" t="s">
        <v>80</v>
      </c>
      <c r="AY290" s="120" t="s">
        <v>193</v>
      </c>
      <c r="BK290" s="128">
        <f>SUM(BK291:BK298)</f>
        <v>0</v>
      </c>
    </row>
    <row r="291" spans="2:65" s="1" customFormat="1" ht="16.5" customHeight="1">
      <c r="B291" s="32"/>
      <c r="C291" s="131" t="s">
        <v>590</v>
      </c>
      <c r="D291" s="131" t="s">
        <v>195</v>
      </c>
      <c r="E291" s="132" t="s">
        <v>6387</v>
      </c>
      <c r="F291" s="133" t="s">
        <v>6388</v>
      </c>
      <c r="G291" s="134" t="s">
        <v>465</v>
      </c>
      <c r="H291" s="135">
        <v>1</v>
      </c>
      <c r="I291" s="136"/>
      <c r="J291" s="137">
        <f>ROUND(I291*H291,2)</f>
        <v>0</v>
      </c>
      <c r="K291" s="133" t="s">
        <v>199</v>
      </c>
      <c r="L291" s="32"/>
      <c r="M291" s="138" t="s">
        <v>19</v>
      </c>
      <c r="N291" s="139" t="s">
        <v>43</v>
      </c>
      <c r="P291" s="140">
        <f>O291*H291</f>
        <v>0</v>
      </c>
      <c r="Q291" s="140">
        <v>0.78010000000000002</v>
      </c>
      <c r="R291" s="140">
        <f>Q291*H291</f>
        <v>0.78010000000000002</v>
      </c>
      <c r="S291" s="140">
        <v>0</v>
      </c>
      <c r="T291" s="141">
        <f>S291*H291</f>
        <v>0</v>
      </c>
      <c r="AR291" s="142" t="s">
        <v>674</v>
      </c>
      <c r="AT291" s="142" t="s">
        <v>195</v>
      </c>
      <c r="AU291" s="142" t="s">
        <v>82</v>
      </c>
      <c r="AY291" s="17" t="s">
        <v>193</v>
      </c>
      <c r="BE291" s="143">
        <f>IF(N291="základní",J291,0)</f>
        <v>0</v>
      </c>
      <c r="BF291" s="143">
        <f>IF(N291="snížená",J291,0)</f>
        <v>0</v>
      </c>
      <c r="BG291" s="143">
        <f>IF(N291="zákl. přenesená",J291,0)</f>
        <v>0</v>
      </c>
      <c r="BH291" s="143">
        <f>IF(N291="sníž. přenesená",J291,0)</f>
        <v>0</v>
      </c>
      <c r="BI291" s="143">
        <f>IF(N291="nulová",J291,0)</f>
        <v>0</v>
      </c>
      <c r="BJ291" s="17" t="s">
        <v>80</v>
      </c>
      <c r="BK291" s="143">
        <f>ROUND(I291*H291,2)</f>
        <v>0</v>
      </c>
      <c r="BL291" s="17" t="s">
        <v>674</v>
      </c>
      <c r="BM291" s="142" t="s">
        <v>6389</v>
      </c>
    </row>
    <row r="292" spans="2:65" s="1" customFormat="1" ht="11.25">
      <c r="B292" s="32"/>
      <c r="D292" s="144" t="s">
        <v>201</v>
      </c>
      <c r="F292" s="145" t="s">
        <v>6390</v>
      </c>
      <c r="I292" s="146"/>
      <c r="L292" s="32"/>
      <c r="M292" s="147"/>
      <c r="T292" s="53"/>
      <c r="AT292" s="17" t="s">
        <v>201</v>
      </c>
      <c r="AU292" s="17" t="s">
        <v>82</v>
      </c>
    </row>
    <row r="293" spans="2:65" s="1" customFormat="1" ht="16.5" customHeight="1">
      <c r="B293" s="32"/>
      <c r="C293" s="162" t="s">
        <v>599</v>
      </c>
      <c r="D293" s="162" t="s">
        <v>380</v>
      </c>
      <c r="E293" s="163" t="s">
        <v>6391</v>
      </c>
      <c r="F293" s="164" t="s">
        <v>6392</v>
      </c>
      <c r="G293" s="165" t="s">
        <v>465</v>
      </c>
      <c r="H293" s="166">
        <v>1</v>
      </c>
      <c r="I293" s="167"/>
      <c r="J293" s="168">
        <f>ROUND(I293*H293,2)</f>
        <v>0</v>
      </c>
      <c r="K293" s="164" t="s">
        <v>199</v>
      </c>
      <c r="L293" s="169"/>
      <c r="M293" s="170" t="s">
        <v>19</v>
      </c>
      <c r="N293" s="171" t="s">
        <v>43</v>
      </c>
      <c r="P293" s="140">
        <f>O293*H293</f>
        <v>0</v>
      </c>
      <c r="Q293" s="140">
        <v>0.08</v>
      </c>
      <c r="R293" s="140">
        <f>Q293*H293</f>
        <v>0.08</v>
      </c>
      <c r="S293" s="140">
        <v>0</v>
      </c>
      <c r="T293" s="141">
        <f>S293*H293</f>
        <v>0</v>
      </c>
      <c r="AR293" s="142" t="s">
        <v>1099</v>
      </c>
      <c r="AT293" s="142" t="s">
        <v>380</v>
      </c>
      <c r="AU293" s="142" t="s">
        <v>82</v>
      </c>
      <c r="AY293" s="17" t="s">
        <v>193</v>
      </c>
      <c r="BE293" s="143">
        <f>IF(N293="základní",J293,0)</f>
        <v>0</v>
      </c>
      <c r="BF293" s="143">
        <f>IF(N293="snížená",J293,0)</f>
        <v>0</v>
      </c>
      <c r="BG293" s="143">
        <f>IF(N293="zákl. přenesená",J293,0)</f>
        <v>0</v>
      </c>
      <c r="BH293" s="143">
        <f>IF(N293="sníž. přenesená",J293,0)</f>
        <v>0</v>
      </c>
      <c r="BI293" s="143">
        <f>IF(N293="nulová",J293,0)</f>
        <v>0</v>
      </c>
      <c r="BJ293" s="17" t="s">
        <v>80</v>
      </c>
      <c r="BK293" s="143">
        <f>ROUND(I293*H293,2)</f>
        <v>0</v>
      </c>
      <c r="BL293" s="17" t="s">
        <v>1099</v>
      </c>
      <c r="BM293" s="142" t="s">
        <v>6393</v>
      </c>
    </row>
    <row r="294" spans="2:65" s="1" customFormat="1" ht="19.5">
      <c r="B294" s="32"/>
      <c r="D294" s="149" t="s">
        <v>1499</v>
      </c>
      <c r="F294" s="172" t="s">
        <v>6394</v>
      </c>
      <c r="I294" s="146"/>
      <c r="L294" s="32"/>
      <c r="M294" s="147"/>
      <c r="T294" s="53"/>
      <c r="AT294" s="17" t="s">
        <v>1499</v>
      </c>
      <c r="AU294" s="17" t="s">
        <v>82</v>
      </c>
    </row>
    <row r="295" spans="2:65" s="1" customFormat="1" ht="16.5" customHeight="1">
      <c r="B295" s="32"/>
      <c r="C295" s="162" t="s">
        <v>614</v>
      </c>
      <c r="D295" s="162" t="s">
        <v>380</v>
      </c>
      <c r="E295" s="163" t="s">
        <v>6395</v>
      </c>
      <c r="F295" s="164" t="s">
        <v>6396</v>
      </c>
      <c r="G295" s="165" t="s">
        <v>465</v>
      </c>
      <c r="H295" s="166">
        <v>1</v>
      </c>
      <c r="I295" s="167"/>
      <c r="J295" s="168">
        <f>ROUND(I295*H295,2)</f>
        <v>0</v>
      </c>
      <c r="K295" s="164" t="s">
        <v>199</v>
      </c>
      <c r="L295" s="169"/>
      <c r="M295" s="170" t="s">
        <v>19</v>
      </c>
      <c r="N295" s="171" t="s">
        <v>43</v>
      </c>
      <c r="P295" s="140">
        <f>O295*H295</f>
        <v>0</v>
      </c>
      <c r="Q295" s="140">
        <v>1E-3</v>
      </c>
      <c r="R295" s="140">
        <f>Q295*H295</f>
        <v>1E-3</v>
      </c>
      <c r="S295" s="140">
        <v>0</v>
      </c>
      <c r="T295" s="141">
        <f>S295*H295</f>
        <v>0</v>
      </c>
      <c r="AR295" s="142" t="s">
        <v>1099</v>
      </c>
      <c r="AT295" s="142" t="s">
        <v>380</v>
      </c>
      <c r="AU295" s="142" t="s">
        <v>82</v>
      </c>
      <c r="AY295" s="17" t="s">
        <v>193</v>
      </c>
      <c r="BE295" s="143">
        <f>IF(N295="základní",J295,0)</f>
        <v>0</v>
      </c>
      <c r="BF295" s="143">
        <f>IF(N295="snížená",J295,0)</f>
        <v>0</v>
      </c>
      <c r="BG295" s="143">
        <f>IF(N295="zákl. přenesená",J295,0)</f>
        <v>0</v>
      </c>
      <c r="BH295" s="143">
        <f>IF(N295="sníž. přenesená",J295,0)</f>
        <v>0</v>
      </c>
      <c r="BI295" s="143">
        <f>IF(N295="nulová",J295,0)</f>
        <v>0</v>
      </c>
      <c r="BJ295" s="17" t="s">
        <v>80</v>
      </c>
      <c r="BK295" s="143">
        <f>ROUND(I295*H295,2)</f>
        <v>0</v>
      </c>
      <c r="BL295" s="17" t="s">
        <v>1099</v>
      </c>
      <c r="BM295" s="142" t="s">
        <v>6397</v>
      </c>
    </row>
    <row r="296" spans="2:65" s="1" customFormat="1" ht="16.5" customHeight="1">
      <c r="B296" s="32"/>
      <c r="C296" s="162" t="s">
        <v>626</v>
      </c>
      <c r="D296" s="162" t="s">
        <v>380</v>
      </c>
      <c r="E296" s="163" t="s">
        <v>4753</v>
      </c>
      <c r="F296" s="164" t="s">
        <v>6398</v>
      </c>
      <c r="G296" s="165" t="s">
        <v>465</v>
      </c>
      <c r="H296" s="166">
        <v>1</v>
      </c>
      <c r="I296" s="167"/>
      <c r="J296" s="168">
        <f>ROUND(I296*H296,2)</f>
        <v>0</v>
      </c>
      <c r="K296" s="164" t="s">
        <v>19</v>
      </c>
      <c r="L296" s="169"/>
      <c r="M296" s="170" t="s">
        <v>19</v>
      </c>
      <c r="N296" s="171" t="s">
        <v>43</v>
      </c>
      <c r="P296" s="140">
        <f>O296*H296</f>
        <v>0</v>
      </c>
      <c r="Q296" s="140">
        <v>0</v>
      </c>
      <c r="R296" s="140">
        <f>Q296*H296</f>
        <v>0</v>
      </c>
      <c r="S296" s="140">
        <v>0</v>
      </c>
      <c r="T296" s="141">
        <f>S296*H296</f>
        <v>0</v>
      </c>
      <c r="AR296" s="142" t="s">
        <v>1099</v>
      </c>
      <c r="AT296" s="142" t="s">
        <v>380</v>
      </c>
      <c r="AU296" s="142" t="s">
        <v>82</v>
      </c>
      <c r="AY296" s="17" t="s">
        <v>193</v>
      </c>
      <c r="BE296" s="143">
        <f>IF(N296="základní",J296,0)</f>
        <v>0</v>
      </c>
      <c r="BF296" s="143">
        <f>IF(N296="snížená",J296,0)</f>
        <v>0</v>
      </c>
      <c r="BG296" s="143">
        <f>IF(N296="zákl. přenesená",J296,0)</f>
        <v>0</v>
      </c>
      <c r="BH296" s="143">
        <f>IF(N296="sníž. přenesená",J296,0)</f>
        <v>0</v>
      </c>
      <c r="BI296" s="143">
        <f>IF(N296="nulová",J296,0)</f>
        <v>0</v>
      </c>
      <c r="BJ296" s="17" t="s">
        <v>80</v>
      </c>
      <c r="BK296" s="143">
        <f>ROUND(I296*H296,2)</f>
        <v>0</v>
      </c>
      <c r="BL296" s="17" t="s">
        <v>1099</v>
      </c>
      <c r="BM296" s="142" t="s">
        <v>6399</v>
      </c>
    </row>
    <row r="297" spans="2:65" s="1" customFormat="1" ht="16.5" customHeight="1">
      <c r="B297" s="32"/>
      <c r="C297" s="131" t="s">
        <v>631</v>
      </c>
      <c r="D297" s="131" t="s">
        <v>195</v>
      </c>
      <c r="E297" s="132" t="s">
        <v>6400</v>
      </c>
      <c r="F297" s="133" t="s">
        <v>6401</v>
      </c>
      <c r="G297" s="134" t="s">
        <v>465</v>
      </c>
      <c r="H297" s="135">
        <v>1</v>
      </c>
      <c r="I297" s="136"/>
      <c r="J297" s="137">
        <f>ROUND(I297*H297,2)</f>
        <v>0</v>
      </c>
      <c r="K297" s="133" t="s">
        <v>199</v>
      </c>
      <c r="L297" s="32"/>
      <c r="M297" s="138" t="s">
        <v>19</v>
      </c>
      <c r="N297" s="139" t="s">
        <v>43</v>
      </c>
      <c r="P297" s="140">
        <f>O297*H297</f>
        <v>0</v>
      </c>
      <c r="Q297" s="140">
        <v>0</v>
      </c>
      <c r="R297" s="140">
        <f>Q297*H297</f>
        <v>0</v>
      </c>
      <c r="S297" s="140">
        <v>0</v>
      </c>
      <c r="T297" s="141">
        <f>S297*H297</f>
        <v>0</v>
      </c>
      <c r="AR297" s="142" t="s">
        <v>674</v>
      </c>
      <c r="AT297" s="142" t="s">
        <v>195</v>
      </c>
      <c r="AU297" s="142" t="s">
        <v>82</v>
      </c>
      <c r="AY297" s="17" t="s">
        <v>193</v>
      </c>
      <c r="BE297" s="143">
        <f>IF(N297="základní",J297,0)</f>
        <v>0</v>
      </c>
      <c r="BF297" s="143">
        <f>IF(N297="snížená",J297,0)</f>
        <v>0</v>
      </c>
      <c r="BG297" s="143">
        <f>IF(N297="zákl. přenesená",J297,0)</f>
        <v>0</v>
      </c>
      <c r="BH297" s="143">
        <f>IF(N297="sníž. přenesená",J297,0)</f>
        <v>0</v>
      </c>
      <c r="BI297" s="143">
        <f>IF(N297="nulová",J297,0)</f>
        <v>0</v>
      </c>
      <c r="BJ297" s="17" t="s">
        <v>80</v>
      </c>
      <c r="BK297" s="143">
        <f>ROUND(I297*H297,2)</f>
        <v>0</v>
      </c>
      <c r="BL297" s="17" t="s">
        <v>674</v>
      </c>
      <c r="BM297" s="142" t="s">
        <v>6402</v>
      </c>
    </row>
    <row r="298" spans="2:65" s="1" customFormat="1" ht="11.25">
      <c r="B298" s="32"/>
      <c r="D298" s="144" t="s">
        <v>201</v>
      </c>
      <c r="F298" s="145" t="s">
        <v>6403</v>
      </c>
      <c r="I298" s="146"/>
      <c r="L298" s="32"/>
      <c r="M298" s="186"/>
      <c r="N298" s="183"/>
      <c r="O298" s="183"/>
      <c r="P298" s="183"/>
      <c r="Q298" s="183"/>
      <c r="R298" s="183"/>
      <c r="S298" s="183"/>
      <c r="T298" s="187"/>
      <c r="AT298" s="17" t="s">
        <v>201</v>
      </c>
      <c r="AU298" s="17" t="s">
        <v>82</v>
      </c>
    </row>
    <row r="299" spans="2:65" s="1" customFormat="1" ht="6.95" customHeight="1">
      <c r="B299" s="41"/>
      <c r="C299" s="42"/>
      <c r="D299" s="42"/>
      <c r="E299" s="42"/>
      <c r="F299" s="42"/>
      <c r="G299" s="42"/>
      <c r="H299" s="42"/>
      <c r="I299" s="42"/>
      <c r="J299" s="42"/>
      <c r="K299" s="42"/>
      <c r="L299" s="32"/>
    </row>
  </sheetData>
  <sheetProtection algorithmName="SHA-512" hashValue="85w/VjZQgXVoEHE317wOivRsn7Y3Mcz1IADL3ahKvGwWejLaJcHBRHIjWz/2mekn9kHEx7kYM2OGUmuB1nPV1A==" saltValue="OXfkfVhfOoIl5/TQmZuJSyoVwKCyeJU1AbUEqSVuCjLAJo9LYc5WmFumxbXZnaoxcGcnkKGKaS37upBP/Qgihw==" spinCount="100000" sheet="1" objects="1" scenarios="1" formatColumns="0" formatRows="0" autoFilter="0"/>
  <autoFilter ref="C96:K298" xr:uid="{00000000-0009-0000-0000-00000B000000}"/>
  <mergeCells count="12">
    <mergeCell ref="E89:H89"/>
    <mergeCell ref="L2:V2"/>
    <mergeCell ref="E50:H50"/>
    <mergeCell ref="E52:H52"/>
    <mergeCell ref="E54:H54"/>
    <mergeCell ref="E85:H85"/>
    <mergeCell ref="E87:H87"/>
    <mergeCell ref="E7:H7"/>
    <mergeCell ref="E9:H9"/>
    <mergeCell ref="E11:H11"/>
    <mergeCell ref="E20:H20"/>
    <mergeCell ref="E29:H29"/>
  </mergeCells>
  <hyperlinks>
    <hyperlink ref="F101" r:id="rId1" xr:uid="{00000000-0004-0000-0B00-000000000000}"/>
    <hyperlink ref="F108" r:id="rId2" xr:uid="{00000000-0004-0000-0B00-000001000000}"/>
    <hyperlink ref="F112" r:id="rId3" xr:uid="{00000000-0004-0000-0B00-000002000000}"/>
    <hyperlink ref="F121" r:id="rId4" xr:uid="{00000000-0004-0000-0B00-000003000000}"/>
    <hyperlink ref="F133" r:id="rId5" xr:uid="{00000000-0004-0000-0B00-000004000000}"/>
    <hyperlink ref="F138" r:id="rId6" xr:uid="{00000000-0004-0000-0B00-000005000000}"/>
    <hyperlink ref="F140" r:id="rId7" xr:uid="{00000000-0004-0000-0B00-000006000000}"/>
    <hyperlink ref="F147" r:id="rId8" xr:uid="{00000000-0004-0000-0B00-000007000000}"/>
    <hyperlink ref="F152" r:id="rId9" xr:uid="{00000000-0004-0000-0B00-000008000000}"/>
    <hyperlink ref="F157" r:id="rId10" xr:uid="{00000000-0004-0000-0B00-000009000000}"/>
    <hyperlink ref="F164" r:id="rId11" xr:uid="{00000000-0004-0000-0B00-00000A000000}"/>
    <hyperlink ref="F166" r:id="rId12" xr:uid="{00000000-0004-0000-0B00-00000B000000}"/>
    <hyperlink ref="F168" r:id="rId13" xr:uid="{00000000-0004-0000-0B00-00000C000000}"/>
    <hyperlink ref="F170" r:id="rId14" xr:uid="{00000000-0004-0000-0B00-00000D000000}"/>
    <hyperlink ref="F173" r:id="rId15" xr:uid="{00000000-0004-0000-0B00-00000E000000}"/>
    <hyperlink ref="F178" r:id="rId16" xr:uid="{00000000-0004-0000-0B00-00000F000000}"/>
    <hyperlink ref="F182" r:id="rId17" xr:uid="{00000000-0004-0000-0B00-000010000000}"/>
    <hyperlink ref="F185" r:id="rId18" xr:uid="{00000000-0004-0000-0B00-000011000000}"/>
    <hyperlink ref="F195" r:id="rId19" xr:uid="{00000000-0004-0000-0B00-000012000000}"/>
    <hyperlink ref="F199" r:id="rId20" xr:uid="{00000000-0004-0000-0B00-000013000000}"/>
    <hyperlink ref="F206" r:id="rId21" xr:uid="{00000000-0004-0000-0B00-000014000000}"/>
    <hyperlink ref="F213" r:id="rId22" xr:uid="{00000000-0004-0000-0B00-000015000000}"/>
    <hyperlink ref="F215" r:id="rId23" xr:uid="{00000000-0004-0000-0B00-000016000000}"/>
    <hyperlink ref="F217" r:id="rId24" xr:uid="{00000000-0004-0000-0B00-000017000000}"/>
    <hyperlink ref="F219" r:id="rId25" xr:uid="{00000000-0004-0000-0B00-000018000000}"/>
    <hyperlink ref="F229" r:id="rId26" xr:uid="{00000000-0004-0000-0B00-000019000000}"/>
    <hyperlink ref="F232" r:id="rId27" xr:uid="{00000000-0004-0000-0B00-00001A000000}"/>
    <hyperlink ref="F235" r:id="rId28" xr:uid="{00000000-0004-0000-0B00-00001B000000}"/>
    <hyperlink ref="F240" r:id="rId29" xr:uid="{00000000-0004-0000-0B00-00001C000000}"/>
    <hyperlink ref="F245" r:id="rId30" xr:uid="{00000000-0004-0000-0B00-00001D000000}"/>
    <hyperlink ref="F247" r:id="rId31" xr:uid="{00000000-0004-0000-0B00-00001E000000}"/>
    <hyperlink ref="F249" r:id="rId32" xr:uid="{00000000-0004-0000-0B00-00001F000000}"/>
    <hyperlink ref="F258" r:id="rId33" xr:uid="{00000000-0004-0000-0B00-000020000000}"/>
    <hyperlink ref="F263" r:id="rId34" xr:uid="{00000000-0004-0000-0B00-000021000000}"/>
    <hyperlink ref="F267" r:id="rId35" xr:uid="{00000000-0004-0000-0B00-000022000000}"/>
    <hyperlink ref="F272" r:id="rId36" xr:uid="{00000000-0004-0000-0B00-000023000000}"/>
    <hyperlink ref="F274" r:id="rId37" xr:uid="{00000000-0004-0000-0B00-000024000000}"/>
    <hyperlink ref="F276" r:id="rId38" xr:uid="{00000000-0004-0000-0B00-000025000000}"/>
    <hyperlink ref="F280" r:id="rId39" xr:uid="{00000000-0004-0000-0B00-000026000000}"/>
    <hyperlink ref="F284" r:id="rId40" xr:uid="{00000000-0004-0000-0B00-000027000000}"/>
    <hyperlink ref="F288" r:id="rId41" xr:uid="{00000000-0004-0000-0B00-000028000000}"/>
    <hyperlink ref="F292" r:id="rId42" xr:uid="{00000000-0004-0000-0B00-000029000000}"/>
    <hyperlink ref="F298" r:id="rId43" xr:uid="{00000000-0004-0000-0B00-00002A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44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160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AT2" s="17" t="s">
        <v>122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132</v>
      </c>
      <c r="L4" s="20"/>
      <c r="M4" s="90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318" t="str">
        <f>'Rekapitulace stavby'!K6</f>
        <v>SPgŠ Boskovice - Výstavba nových prostor pro vzdělávání</v>
      </c>
      <c r="F7" s="319"/>
      <c r="G7" s="319"/>
      <c r="H7" s="319"/>
      <c r="L7" s="20"/>
    </row>
    <row r="8" spans="2:46" ht="12" customHeight="1">
      <c r="B8" s="20"/>
      <c r="D8" s="27" t="s">
        <v>133</v>
      </c>
      <c r="L8" s="20"/>
    </row>
    <row r="9" spans="2:46" s="1" customFormat="1" ht="16.5" customHeight="1">
      <c r="B9" s="32"/>
      <c r="E9" s="318" t="s">
        <v>6158</v>
      </c>
      <c r="F9" s="320"/>
      <c r="G9" s="320"/>
      <c r="H9" s="320"/>
      <c r="L9" s="32"/>
    </row>
    <row r="10" spans="2:46" s="1" customFormat="1" ht="12" customHeight="1">
      <c r="B10" s="32"/>
      <c r="D10" s="27" t="s">
        <v>3853</v>
      </c>
      <c r="L10" s="32"/>
    </row>
    <row r="11" spans="2:46" s="1" customFormat="1" ht="16.5" customHeight="1">
      <c r="B11" s="32"/>
      <c r="E11" s="281" t="s">
        <v>6404</v>
      </c>
      <c r="F11" s="320"/>
      <c r="G11" s="320"/>
      <c r="H11" s="320"/>
      <c r="L11" s="32"/>
    </row>
    <row r="12" spans="2:46" s="1" customFormat="1" ht="11.25">
      <c r="B12" s="32"/>
      <c r="L12" s="32"/>
    </row>
    <row r="13" spans="2:46" s="1" customFormat="1" ht="12" customHeight="1">
      <c r="B13" s="32"/>
      <c r="D13" s="27" t="s">
        <v>18</v>
      </c>
      <c r="F13" s="25" t="s">
        <v>19</v>
      </c>
      <c r="I13" s="27" t="s">
        <v>20</v>
      </c>
      <c r="J13" s="25" t="s">
        <v>19</v>
      </c>
      <c r="L13" s="32"/>
    </row>
    <row r="14" spans="2:46" s="1" customFormat="1" ht="12" customHeight="1">
      <c r="B14" s="32"/>
      <c r="D14" s="27" t="s">
        <v>21</v>
      </c>
      <c r="F14" s="25" t="s">
        <v>22</v>
      </c>
      <c r="I14" s="27" t="s">
        <v>23</v>
      </c>
      <c r="J14" s="49" t="str">
        <f>'Rekapitulace stavby'!AN8</f>
        <v>19. 5. 2025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25</v>
      </c>
      <c r="I16" s="27" t="s">
        <v>26</v>
      </c>
      <c r="J16" s="25" t="s">
        <v>19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19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26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321" t="str">
        <f>'Rekapitulace stavby'!E14</f>
        <v>Vyplň údaj</v>
      </c>
      <c r="F20" s="287"/>
      <c r="G20" s="287"/>
      <c r="H20" s="287"/>
      <c r="I20" s="27" t="s">
        <v>28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26</v>
      </c>
      <c r="J22" s="25" t="s">
        <v>19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19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26</v>
      </c>
      <c r="J25" s="25" t="s">
        <v>6160</v>
      </c>
      <c r="L25" s="32"/>
    </row>
    <row r="26" spans="2:12" s="1" customFormat="1" ht="18" customHeight="1">
      <c r="B26" s="32"/>
      <c r="E26" s="25" t="s">
        <v>6161</v>
      </c>
      <c r="I26" s="27" t="s">
        <v>28</v>
      </c>
      <c r="J26" s="25" t="s">
        <v>19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1"/>
      <c r="E29" s="292" t="s">
        <v>19</v>
      </c>
      <c r="F29" s="292"/>
      <c r="G29" s="292"/>
      <c r="H29" s="292"/>
      <c r="L29" s="91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0"/>
      <c r="E31" s="50"/>
      <c r="F31" s="50"/>
      <c r="G31" s="50"/>
      <c r="H31" s="50"/>
      <c r="I31" s="50"/>
      <c r="J31" s="50"/>
      <c r="K31" s="50"/>
      <c r="L31" s="32"/>
    </row>
    <row r="32" spans="2:12" s="1" customFormat="1" ht="25.35" customHeight="1">
      <c r="B32" s="32"/>
      <c r="D32" s="92" t="s">
        <v>38</v>
      </c>
      <c r="J32" s="63">
        <f>ROUND(J92, 2)</f>
        <v>0</v>
      </c>
      <c r="L32" s="32"/>
    </row>
    <row r="33" spans="2:12" s="1" customFormat="1" ht="6.95" customHeight="1">
      <c r="B33" s="32"/>
      <c r="D33" s="50"/>
      <c r="E33" s="50"/>
      <c r="F33" s="50"/>
      <c r="G33" s="50"/>
      <c r="H33" s="50"/>
      <c r="I33" s="50"/>
      <c r="J33" s="50"/>
      <c r="K33" s="50"/>
      <c r="L33" s="32"/>
    </row>
    <row r="34" spans="2:12" s="1" customFormat="1" ht="14.45" customHeight="1">
      <c r="B34" s="32"/>
      <c r="F34" s="35" t="s">
        <v>40</v>
      </c>
      <c r="I34" s="35" t="s">
        <v>39</v>
      </c>
      <c r="J34" s="35" t="s">
        <v>41</v>
      </c>
      <c r="L34" s="32"/>
    </row>
    <row r="35" spans="2:12" s="1" customFormat="1" ht="14.45" customHeight="1">
      <c r="B35" s="32"/>
      <c r="D35" s="52" t="s">
        <v>42</v>
      </c>
      <c r="E35" s="27" t="s">
        <v>43</v>
      </c>
      <c r="F35" s="83">
        <f>ROUND((SUM(BE92:BE159)),  2)</f>
        <v>0</v>
      </c>
      <c r="I35" s="93">
        <v>0.21</v>
      </c>
      <c r="J35" s="83">
        <f>ROUND(((SUM(BE92:BE159))*I35),  2)</f>
        <v>0</v>
      </c>
      <c r="L35" s="32"/>
    </row>
    <row r="36" spans="2:12" s="1" customFormat="1" ht="14.45" customHeight="1">
      <c r="B36" s="32"/>
      <c r="E36" s="27" t="s">
        <v>44</v>
      </c>
      <c r="F36" s="83">
        <f>ROUND((SUM(BF92:BF159)),  2)</f>
        <v>0</v>
      </c>
      <c r="I36" s="93">
        <v>0.12</v>
      </c>
      <c r="J36" s="83">
        <f>ROUND(((SUM(BF92:BF159))*I36),  2)</f>
        <v>0</v>
      </c>
      <c r="L36" s="32"/>
    </row>
    <row r="37" spans="2:12" s="1" customFormat="1" ht="14.45" hidden="1" customHeight="1">
      <c r="B37" s="32"/>
      <c r="E37" s="27" t="s">
        <v>45</v>
      </c>
      <c r="F37" s="83">
        <f>ROUND((SUM(BG92:BG159)),  2)</f>
        <v>0</v>
      </c>
      <c r="I37" s="93">
        <v>0.21</v>
      </c>
      <c r="J37" s="83">
        <f>0</f>
        <v>0</v>
      </c>
      <c r="L37" s="32"/>
    </row>
    <row r="38" spans="2:12" s="1" customFormat="1" ht="14.45" hidden="1" customHeight="1">
      <c r="B38" s="32"/>
      <c r="E38" s="27" t="s">
        <v>46</v>
      </c>
      <c r="F38" s="83">
        <f>ROUND((SUM(BH92:BH159)),  2)</f>
        <v>0</v>
      </c>
      <c r="I38" s="93">
        <v>0.12</v>
      </c>
      <c r="J38" s="83">
        <f>0</f>
        <v>0</v>
      </c>
      <c r="L38" s="32"/>
    </row>
    <row r="39" spans="2:12" s="1" customFormat="1" ht="14.45" hidden="1" customHeight="1">
      <c r="B39" s="32"/>
      <c r="E39" s="27" t="s">
        <v>47</v>
      </c>
      <c r="F39" s="83">
        <f>ROUND((SUM(BI92:BI159)),  2)</f>
        <v>0</v>
      </c>
      <c r="I39" s="93">
        <v>0</v>
      </c>
      <c r="J39" s="83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4"/>
      <c r="D41" s="95" t="s">
        <v>48</v>
      </c>
      <c r="E41" s="54"/>
      <c r="F41" s="54"/>
      <c r="G41" s="96" t="s">
        <v>49</v>
      </c>
      <c r="H41" s="97" t="s">
        <v>50</v>
      </c>
      <c r="I41" s="54"/>
      <c r="J41" s="98">
        <f>SUM(J32:J39)</f>
        <v>0</v>
      </c>
      <c r="K41" s="99"/>
      <c r="L41" s="32"/>
    </row>
    <row r="42" spans="2:12" s="1" customFormat="1" ht="14.45" customHeight="1">
      <c r="B42" s="41"/>
      <c r="C42" s="42"/>
      <c r="D42" s="42"/>
      <c r="E42" s="42"/>
      <c r="F42" s="42"/>
      <c r="G42" s="42"/>
      <c r="H42" s="42"/>
      <c r="I42" s="42"/>
      <c r="J42" s="42"/>
      <c r="K42" s="42"/>
      <c r="L42" s="32"/>
    </row>
    <row r="46" spans="2:12" s="1" customFormat="1" ht="6.95" customHeight="1">
      <c r="B46" s="43"/>
      <c r="C46" s="44"/>
      <c r="D46" s="44"/>
      <c r="E46" s="44"/>
      <c r="F46" s="44"/>
      <c r="G46" s="44"/>
      <c r="H46" s="44"/>
      <c r="I46" s="44"/>
      <c r="J46" s="44"/>
      <c r="K46" s="44"/>
      <c r="L46" s="32"/>
    </row>
    <row r="47" spans="2:12" s="1" customFormat="1" ht="24.95" customHeight="1">
      <c r="B47" s="32"/>
      <c r="C47" s="21" t="s">
        <v>135</v>
      </c>
      <c r="L47" s="32"/>
    </row>
    <row r="48" spans="2:12" s="1" customFormat="1" ht="6.95" customHeight="1">
      <c r="B48" s="32"/>
      <c r="L48" s="32"/>
    </row>
    <row r="49" spans="2:47" s="1" customFormat="1" ht="12" customHeight="1">
      <c r="B49" s="32"/>
      <c r="C49" s="27" t="s">
        <v>16</v>
      </c>
      <c r="L49" s="32"/>
    </row>
    <row r="50" spans="2:47" s="1" customFormat="1" ht="16.5" customHeight="1">
      <c r="B50" s="32"/>
      <c r="E50" s="318" t="str">
        <f>E7</f>
        <v>SPgŠ Boskovice - Výstavba nových prostor pro vzdělávání</v>
      </c>
      <c r="F50" s="319"/>
      <c r="G50" s="319"/>
      <c r="H50" s="319"/>
      <c r="L50" s="32"/>
    </row>
    <row r="51" spans="2:47" ht="12" customHeight="1">
      <c r="B51" s="20"/>
      <c r="C51" s="27" t="s">
        <v>133</v>
      </c>
      <c r="L51" s="20"/>
    </row>
    <row r="52" spans="2:47" s="1" customFormat="1" ht="16.5" customHeight="1">
      <c r="B52" s="32"/>
      <c r="E52" s="318" t="s">
        <v>6158</v>
      </c>
      <c r="F52" s="320"/>
      <c r="G52" s="320"/>
      <c r="H52" s="320"/>
      <c r="L52" s="32"/>
    </row>
    <row r="53" spans="2:47" s="1" customFormat="1" ht="12" customHeight="1">
      <c r="B53" s="32"/>
      <c r="C53" s="27" t="s">
        <v>3853</v>
      </c>
      <c r="L53" s="32"/>
    </row>
    <row r="54" spans="2:47" s="1" customFormat="1" ht="16.5" customHeight="1">
      <c r="B54" s="32"/>
      <c r="E54" s="281" t="str">
        <f>E11</f>
        <v>102 - Demolice</v>
      </c>
      <c r="F54" s="320"/>
      <c r="G54" s="320"/>
      <c r="H54" s="320"/>
      <c r="L54" s="32"/>
    </row>
    <row r="55" spans="2:47" s="1" customFormat="1" ht="6.95" customHeight="1">
      <c r="B55" s="32"/>
      <c r="L55" s="32"/>
    </row>
    <row r="56" spans="2:47" s="1" customFormat="1" ht="12" customHeight="1">
      <c r="B56" s="32"/>
      <c r="C56" s="27" t="s">
        <v>21</v>
      </c>
      <c r="F56" s="25" t="str">
        <f>F14</f>
        <v>Boskovice</v>
      </c>
      <c r="I56" s="27" t="s">
        <v>23</v>
      </c>
      <c r="J56" s="49" t="str">
        <f>IF(J14="","",J14)</f>
        <v>19. 5. 2025</v>
      </c>
      <c r="L56" s="32"/>
    </row>
    <row r="57" spans="2:47" s="1" customFormat="1" ht="6.95" customHeight="1">
      <c r="B57" s="32"/>
      <c r="L57" s="32"/>
    </row>
    <row r="58" spans="2:47" s="1" customFormat="1" ht="25.7" customHeight="1">
      <c r="B58" s="32"/>
      <c r="C58" s="27" t="s">
        <v>25</v>
      </c>
      <c r="F58" s="25" t="str">
        <f>E17</f>
        <v>Střední pedagogická škola Boskovice</v>
      </c>
      <c r="I58" s="27" t="s">
        <v>31</v>
      </c>
      <c r="J58" s="30" t="str">
        <f>E23</f>
        <v>ERPLAN, U Borové 69, Havlíčkův Brod</v>
      </c>
      <c r="L58" s="32"/>
    </row>
    <row r="59" spans="2:47" s="1" customFormat="1" ht="15.2" customHeight="1">
      <c r="B59" s="32"/>
      <c r="C59" s="27" t="s">
        <v>29</v>
      </c>
      <c r="F59" s="25" t="str">
        <f>IF(E20="","",E20)</f>
        <v>Vyplň údaj</v>
      </c>
      <c r="I59" s="27" t="s">
        <v>34</v>
      </c>
      <c r="J59" s="30" t="str">
        <f>E26</f>
        <v>Václav Křišťál</v>
      </c>
      <c r="L59" s="32"/>
    </row>
    <row r="60" spans="2:47" s="1" customFormat="1" ht="10.35" customHeight="1">
      <c r="B60" s="32"/>
      <c r="L60" s="32"/>
    </row>
    <row r="61" spans="2:47" s="1" customFormat="1" ht="29.25" customHeight="1">
      <c r="B61" s="32"/>
      <c r="C61" s="100" t="s">
        <v>136</v>
      </c>
      <c r="D61" s="94"/>
      <c r="E61" s="94"/>
      <c r="F61" s="94"/>
      <c r="G61" s="94"/>
      <c r="H61" s="94"/>
      <c r="I61" s="94"/>
      <c r="J61" s="101" t="s">
        <v>137</v>
      </c>
      <c r="K61" s="94"/>
      <c r="L61" s="32"/>
    </row>
    <row r="62" spans="2:47" s="1" customFormat="1" ht="10.35" customHeight="1">
      <c r="B62" s="32"/>
      <c r="L62" s="32"/>
    </row>
    <row r="63" spans="2:47" s="1" customFormat="1" ht="22.9" customHeight="1">
      <c r="B63" s="32"/>
      <c r="C63" s="102" t="s">
        <v>70</v>
      </c>
      <c r="J63" s="63">
        <f>J92</f>
        <v>0</v>
      </c>
      <c r="L63" s="32"/>
      <c r="AU63" s="17" t="s">
        <v>138</v>
      </c>
    </row>
    <row r="64" spans="2:47" s="8" customFormat="1" ht="24.95" customHeight="1">
      <c r="B64" s="103"/>
      <c r="D64" s="104" t="s">
        <v>139</v>
      </c>
      <c r="E64" s="105"/>
      <c r="F64" s="105"/>
      <c r="G64" s="105"/>
      <c r="H64" s="105"/>
      <c r="I64" s="105"/>
      <c r="J64" s="106">
        <f>J93</f>
        <v>0</v>
      </c>
      <c r="L64" s="103"/>
    </row>
    <row r="65" spans="2:12" s="9" customFormat="1" ht="19.899999999999999" customHeight="1">
      <c r="B65" s="107"/>
      <c r="D65" s="108" t="s">
        <v>140</v>
      </c>
      <c r="E65" s="109"/>
      <c r="F65" s="109"/>
      <c r="G65" s="109"/>
      <c r="H65" s="109"/>
      <c r="I65" s="109"/>
      <c r="J65" s="110">
        <f>J94</f>
        <v>0</v>
      </c>
      <c r="L65" s="107"/>
    </row>
    <row r="66" spans="2:12" s="9" customFormat="1" ht="19.899999999999999" customHeight="1">
      <c r="B66" s="107"/>
      <c r="D66" s="108" t="s">
        <v>145</v>
      </c>
      <c r="E66" s="109"/>
      <c r="F66" s="109"/>
      <c r="G66" s="109"/>
      <c r="H66" s="109"/>
      <c r="I66" s="109"/>
      <c r="J66" s="110">
        <f>J99</f>
        <v>0</v>
      </c>
      <c r="L66" s="107"/>
    </row>
    <row r="67" spans="2:12" s="9" customFormat="1" ht="19.899999999999999" customHeight="1">
      <c r="B67" s="107"/>
      <c r="D67" s="108" t="s">
        <v>6076</v>
      </c>
      <c r="E67" s="109"/>
      <c r="F67" s="109"/>
      <c r="G67" s="109"/>
      <c r="H67" s="109"/>
      <c r="I67" s="109"/>
      <c r="J67" s="110">
        <f>J113</f>
        <v>0</v>
      </c>
      <c r="L67" s="107"/>
    </row>
    <row r="68" spans="2:12" s="9" customFormat="1" ht="19.899999999999999" customHeight="1">
      <c r="B68" s="107"/>
      <c r="D68" s="108" t="s">
        <v>153</v>
      </c>
      <c r="E68" s="109"/>
      <c r="F68" s="109"/>
      <c r="G68" s="109"/>
      <c r="H68" s="109"/>
      <c r="I68" s="109"/>
      <c r="J68" s="110">
        <f>J121</f>
        <v>0</v>
      </c>
      <c r="L68" s="107"/>
    </row>
    <row r="69" spans="2:12" s="9" customFormat="1" ht="19.899999999999999" customHeight="1">
      <c r="B69" s="107"/>
      <c r="D69" s="108" t="s">
        <v>6162</v>
      </c>
      <c r="E69" s="109"/>
      <c r="F69" s="109"/>
      <c r="G69" s="109"/>
      <c r="H69" s="109"/>
      <c r="I69" s="109"/>
      <c r="J69" s="110">
        <f>J133</f>
        <v>0</v>
      </c>
      <c r="L69" s="107"/>
    </row>
    <row r="70" spans="2:12" s="9" customFormat="1" ht="19.899999999999999" customHeight="1">
      <c r="B70" s="107"/>
      <c r="D70" s="108" t="s">
        <v>3857</v>
      </c>
      <c r="E70" s="109"/>
      <c r="F70" s="109"/>
      <c r="G70" s="109"/>
      <c r="H70" s="109"/>
      <c r="I70" s="109"/>
      <c r="J70" s="110">
        <f>J157</f>
        <v>0</v>
      </c>
      <c r="L70" s="107"/>
    </row>
    <row r="71" spans="2:12" s="1" customFormat="1" ht="21.75" customHeight="1">
      <c r="B71" s="32"/>
      <c r="L71" s="32"/>
    </row>
    <row r="72" spans="2:12" s="1" customFormat="1" ht="6.95" customHeight="1"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32"/>
    </row>
    <row r="76" spans="2:12" s="1" customFormat="1" ht="6.95" customHeight="1">
      <c r="B76" s="43"/>
      <c r="C76" s="44"/>
      <c r="D76" s="44"/>
      <c r="E76" s="44"/>
      <c r="F76" s="44"/>
      <c r="G76" s="44"/>
      <c r="H76" s="44"/>
      <c r="I76" s="44"/>
      <c r="J76" s="44"/>
      <c r="K76" s="44"/>
      <c r="L76" s="32"/>
    </row>
    <row r="77" spans="2:12" s="1" customFormat="1" ht="24.95" customHeight="1">
      <c r="B77" s="32"/>
      <c r="C77" s="21" t="s">
        <v>178</v>
      </c>
      <c r="L77" s="32"/>
    </row>
    <row r="78" spans="2:12" s="1" customFormat="1" ht="6.95" customHeight="1">
      <c r="B78" s="32"/>
      <c r="L78" s="32"/>
    </row>
    <row r="79" spans="2:12" s="1" customFormat="1" ht="12" customHeight="1">
      <c r="B79" s="32"/>
      <c r="C79" s="27" t="s">
        <v>16</v>
      </c>
      <c r="L79" s="32"/>
    </row>
    <row r="80" spans="2:12" s="1" customFormat="1" ht="16.5" customHeight="1">
      <c r="B80" s="32"/>
      <c r="E80" s="318" t="str">
        <f>E7</f>
        <v>SPgŠ Boskovice - Výstavba nových prostor pro vzdělávání</v>
      </c>
      <c r="F80" s="319"/>
      <c r="G80" s="319"/>
      <c r="H80" s="319"/>
      <c r="L80" s="32"/>
    </row>
    <row r="81" spans="2:65" ht="12" customHeight="1">
      <c r="B81" s="20"/>
      <c r="C81" s="27" t="s">
        <v>133</v>
      </c>
      <c r="L81" s="20"/>
    </row>
    <row r="82" spans="2:65" s="1" customFormat="1" ht="16.5" customHeight="1">
      <c r="B82" s="32"/>
      <c r="E82" s="318" t="s">
        <v>6158</v>
      </c>
      <c r="F82" s="320"/>
      <c r="G82" s="320"/>
      <c r="H82" s="320"/>
      <c r="L82" s="32"/>
    </row>
    <row r="83" spans="2:65" s="1" customFormat="1" ht="12" customHeight="1">
      <c r="B83" s="32"/>
      <c r="C83" s="27" t="s">
        <v>3853</v>
      </c>
      <c r="L83" s="32"/>
    </row>
    <row r="84" spans="2:65" s="1" customFormat="1" ht="16.5" customHeight="1">
      <c r="B84" s="32"/>
      <c r="E84" s="281" t="str">
        <f>E11</f>
        <v>102 - Demolice</v>
      </c>
      <c r="F84" s="320"/>
      <c r="G84" s="320"/>
      <c r="H84" s="320"/>
      <c r="L84" s="32"/>
    </row>
    <row r="85" spans="2:65" s="1" customFormat="1" ht="6.95" customHeight="1">
      <c r="B85" s="32"/>
      <c r="L85" s="32"/>
    </row>
    <row r="86" spans="2:65" s="1" customFormat="1" ht="12" customHeight="1">
      <c r="B86" s="32"/>
      <c r="C86" s="27" t="s">
        <v>21</v>
      </c>
      <c r="F86" s="25" t="str">
        <f>F14</f>
        <v>Boskovice</v>
      </c>
      <c r="I86" s="27" t="s">
        <v>23</v>
      </c>
      <c r="J86" s="49" t="str">
        <f>IF(J14="","",J14)</f>
        <v>19. 5. 2025</v>
      </c>
      <c r="L86" s="32"/>
    </row>
    <row r="87" spans="2:65" s="1" customFormat="1" ht="6.95" customHeight="1">
      <c r="B87" s="32"/>
      <c r="L87" s="32"/>
    </row>
    <row r="88" spans="2:65" s="1" customFormat="1" ht="25.7" customHeight="1">
      <c r="B88" s="32"/>
      <c r="C88" s="27" t="s">
        <v>25</v>
      </c>
      <c r="F88" s="25" t="str">
        <f>E17</f>
        <v>Střední pedagogická škola Boskovice</v>
      </c>
      <c r="I88" s="27" t="s">
        <v>31</v>
      </c>
      <c r="J88" s="30" t="str">
        <f>E23</f>
        <v>ERPLAN, U Borové 69, Havlíčkův Brod</v>
      </c>
      <c r="L88" s="32"/>
    </row>
    <row r="89" spans="2:65" s="1" customFormat="1" ht="15.2" customHeight="1">
      <c r="B89" s="32"/>
      <c r="C89" s="27" t="s">
        <v>29</v>
      </c>
      <c r="F89" s="25" t="str">
        <f>IF(E20="","",E20)</f>
        <v>Vyplň údaj</v>
      </c>
      <c r="I89" s="27" t="s">
        <v>34</v>
      </c>
      <c r="J89" s="30" t="str">
        <f>E26</f>
        <v>Václav Křišťál</v>
      </c>
      <c r="L89" s="32"/>
    </row>
    <row r="90" spans="2:65" s="1" customFormat="1" ht="10.35" customHeight="1">
      <c r="B90" s="32"/>
      <c r="L90" s="32"/>
    </row>
    <row r="91" spans="2:65" s="10" customFormat="1" ht="29.25" customHeight="1">
      <c r="B91" s="111"/>
      <c r="C91" s="112" t="s">
        <v>179</v>
      </c>
      <c r="D91" s="113" t="s">
        <v>57</v>
      </c>
      <c r="E91" s="113" t="s">
        <v>53</v>
      </c>
      <c r="F91" s="113" t="s">
        <v>54</v>
      </c>
      <c r="G91" s="113" t="s">
        <v>180</v>
      </c>
      <c r="H91" s="113" t="s">
        <v>181</v>
      </c>
      <c r="I91" s="113" t="s">
        <v>182</v>
      </c>
      <c r="J91" s="113" t="s">
        <v>137</v>
      </c>
      <c r="K91" s="114" t="s">
        <v>183</v>
      </c>
      <c r="L91" s="111"/>
      <c r="M91" s="56" t="s">
        <v>19</v>
      </c>
      <c r="N91" s="57" t="s">
        <v>42</v>
      </c>
      <c r="O91" s="57" t="s">
        <v>184</v>
      </c>
      <c r="P91" s="57" t="s">
        <v>185</v>
      </c>
      <c r="Q91" s="57" t="s">
        <v>186</v>
      </c>
      <c r="R91" s="57" t="s">
        <v>187</v>
      </c>
      <c r="S91" s="57" t="s">
        <v>188</v>
      </c>
      <c r="T91" s="58" t="s">
        <v>189</v>
      </c>
    </row>
    <row r="92" spans="2:65" s="1" customFormat="1" ht="22.9" customHeight="1">
      <c r="B92" s="32"/>
      <c r="C92" s="61" t="s">
        <v>190</v>
      </c>
      <c r="J92" s="115">
        <f>BK92</f>
        <v>0</v>
      </c>
      <c r="L92" s="32"/>
      <c r="M92" s="59"/>
      <c r="N92" s="50"/>
      <c r="O92" s="50"/>
      <c r="P92" s="116">
        <f>P93</f>
        <v>0</v>
      </c>
      <c r="Q92" s="50"/>
      <c r="R92" s="116">
        <f>R93</f>
        <v>16.085848799999997</v>
      </c>
      <c r="S92" s="50"/>
      <c r="T92" s="117">
        <f>T93</f>
        <v>13.608179999999999</v>
      </c>
      <c r="AT92" s="17" t="s">
        <v>71</v>
      </c>
      <c r="AU92" s="17" t="s">
        <v>138</v>
      </c>
      <c r="BK92" s="118">
        <f>BK93</f>
        <v>0</v>
      </c>
    </row>
    <row r="93" spans="2:65" s="11" customFormat="1" ht="25.9" customHeight="1">
      <c r="B93" s="119"/>
      <c r="D93" s="120" t="s">
        <v>71</v>
      </c>
      <c r="E93" s="121" t="s">
        <v>191</v>
      </c>
      <c r="F93" s="121" t="s">
        <v>192</v>
      </c>
      <c r="I93" s="122"/>
      <c r="J93" s="123">
        <f>BK93</f>
        <v>0</v>
      </c>
      <c r="L93" s="119"/>
      <c r="M93" s="124"/>
      <c r="P93" s="125">
        <f>P94+P99+P113+P121+P133+P157</f>
        <v>0</v>
      </c>
      <c r="R93" s="125">
        <f>R94+R99+R113+R121+R133+R157</f>
        <v>16.085848799999997</v>
      </c>
      <c r="T93" s="126">
        <f>T94+T99+T113+T121+T133+T157</f>
        <v>13.608179999999999</v>
      </c>
      <c r="AR93" s="120" t="s">
        <v>80</v>
      </c>
      <c r="AT93" s="127" t="s">
        <v>71</v>
      </c>
      <c r="AU93" s="127" t="s">
        <v>72</v>
      </c>
      <c r="AY93" s="120" t="s">
        <v>193</v>
      </c>
      <c r="BK93" s="128">
        <f>BK94+BK99+BK113+BK121+BK133+BK157</f>
        <v>0</v>
      </c>
    </row>
    <row r="94" spans="2:65" s="11" customFormat="1" ht="22.9" customHeight="1">
      <c r="B94" s="119"/>
      <c r="D94" s="120" t="s">
        <v>71</v>
      </c>
      <c r="E94" s="129" t="s">
        <v>80</v>
      </c>
      <c r="F94" s="129" t="s">
        <v>194</v>
      </c>
      <c r="I94" s="122"/>
      <c r="J94" s="130">
        <f>BK94</f>
        <v>0</v>
      </c>
      <c r="L94" s="119"/>
      <c r="M94" s="124"/>
      <c r="P94" s="125">
        <f>SUM(P95:P98)</f>
        <v>0</v>
      </c>
      <c r="R94" s="125">
        <f>SUM(R95:R98)</f>
        <v>0</v>
      </c>
      <c r="T94" s="126">
        <f>SUM(T95:T98)</f>
        <v>10.897499999999999</v>
      </c>
      <c r="AR94" s="120" t="s">
        <v>80</v>
      </c>
      <c r="AT94" s="127" t="s">
        <v>71</v>
      </c>
      <c r="AU94" s="127" t="s">
        <v>80</v>
      </c>
      <c r="AY94" s="120" t="s">
        <v>193</v>
      </c>
      <c r="BK94" s="128">
        <f>SUM(BK95:BK98)</f>
        <v>0</v>
      </c>
    </row>
    <row r="95" spans="2:65" s="1" customFormat="1" ht="33" customHeight="1">
      <c r="B95" s="32"/>
      <c r="C95" s="131" t="s">
        <v>80</v>
      </c>
      <c r="D95" s="131" t="s">
        <v>195</v>
      </c>
      <c r="E95" s="132" t="s">
        <v>6405</v>
      </c>
      <c r="F95" s="133" t="s">
        <v>6406</v>
      </c>
      <c r="G95" s="134" t="s">
        <v>198</v>
      </c>
      <c r="H95" s="135">
        <v>36</v>
      </c>
      <c r="I95" s="136"/>
      <c r="J95" s="137">
        <f>ROUND(I95*H95,2)</f>
        <v>0</v>
      </c>
      <c r="K95" s="133" t="s">
        <v>199</v>
      </c>
      <c r="L95" s="32"/>
      <c r="M95" s="138" t="s">
        <v>19</v>
      </c>
      <c r="N95" s="139" t="s">
        <v>43</v>
      </c>
      <c r="P95" s="140">
        <f>O95*H95</f>
        <v>0</v>
      </c>
      <c r="Q95" s="140">
        <v>0</v>
      </c>
      <c r="R95" s="140">
        <f>Q95*H95</f>
        <v>0</v>
      </c>
      <c r="S95" s="140">
        <v>0.26</v>
      </c>
      <c r="T95" s="141">
        <f>S95*H95</f>
        <v>9.36</v>
      </c>
      <c r="AR95" s="142" t="s">
        <v>106</v>
      </c>
      <c r="AT95" s="142" t="s">
        <v>195</v>
      </c>
      <c r="AU95" s="142" t="s">
        <v>82</v>
      </c>
      <c r="AY95" s="17" t="s">
        <v>193</v>
      </c>
      <c r="BE95" s="143">
        <f>IF(N95="základní",J95,0)</f>
        <v>0</v>
      </c>
      <c r="BF95" s="143">
        <f>IF(N95="snížená",J95,0)</f>
        <v>0</v>
      </c>
      <c r="BG95" s="143">
        <f>IF(N95="zákl. přenesená",J95,0)</f>
        <v>0</v>
      </c>
      <c r="BH95" s="143">
        <f>IF(N95="sníž. přenesená",J95,0)</f>
        <v>0</v>
      </c>
      <c r="BI95" s="143">
        <f>IF(N95="nulová",J95,0)</f>
        <v>0</v>
      </c>
      <c r="BJ95" s="17" t="s">
        <v>80</v>
      </c>
      <c r="BK95" s="143">
        <f>ROUND(I95*H95,2)</f>
        <v>0</v>
      </c>
      <c r="BL95" s="17" t="s">
        <v>106</v>
      </c>
      <c r="BM95" s="142" t="s">
        <v>6407</v>
      </c>
    </row>
    <row r="96" spans="2:65" s="1" customFormat="1" ht="11.25">
      <c r="B96" s="32"/>
      <c r="D96" s="144" t="s">
        <v>201</v>
      </c>
      <c r="F96" s="145" t="s">
        <v>6408</v>
      </c>
      <c r="I96" s="146"/>
      <c r="L96" s="32"/>
      <c r="M96" s="147"/>
      <c r="T96" s="53"/>
      <c r="AT96" s="17" t="s">
        <v>201</v>
      </c>
      <c r="AU96" s="17" t="s">
        <v>82</v>
      </c>
    </row>
    <row r="97" spans="2:65" s="1" customFormat="1" ht="24.2" customHeight="1">
      <c r="B97" s="32"/>
      <c r="C97" s="131" t="s">
        <v>82</v>
      </c>
      <c r="D97" s="131" t="s">
        <v>195</v>
      </c>
      <c r="E97" s="132" t="s">
        <v>430</v>
      </c>
      <c r="F97" s="133" t="s">
        <v>431</v>
      </c>
      <c r="G97" s="134" t="s">
        <v>432</v>
      </c>
      <c r="H97" s="135">
        <v>7.5</v>
      </c>
      <c r="I97" s="136"/>
      <c r="J97" s="137">
        <f>ROUND(I97*H97,2)</f>
        <v>0</v>
      </c>
      <c r="K97" s="133" t="s">
        <v>199</v>
      </c>
      <c r="L97" s="32"/>
      <c r="M97" s="138" t="s">
        <v>19</v>
      </c>
      <c r="N97" s="139" t="s">
        <v>43</v>
      </c>
      <c r="P97" s="140">
        <f>O97*H97</f>
        <v>0</v>
      </c>
      <c r="Q97" s="140">
        <v>0</v>
      </c>
      <c r="R97" s="140">
        <f>Q97*H97</f>
        <v>0</v>
      </c>
      <c r="S97" s="140">
        <v>0.20499999999999999</v>
      </c>
      <c r="T97" s="141">
        <f>S97*H97</f>
        <v>1.5374999999999999</v>
      </c>
      <c r="AR97" s="142" t="s">
        <v>106</v>
      </c>
      <c r="AT97" s="142" t="s">
        <v>195</v>
      </c>
      <c r="AU97" s="142" t="s">
        <v>82</v>
      </c>
      <c r="AY97" s="17" t="s">
        <v>193</v>
      </c>
      <c r="BE97" s="143">
        <f>IF(N97="základní",J97,0)</f>
        <v>0</v>
      </c>
      <c r="BF97" s="143">
        <f>IF(N97="snížená",J97,0)</f>
        <v>0</v>
      </c>
      <c r="BG97" s="143">
        <f>IF(N97="zákl. přenesená",J97,0)</f>
        <v>0</v>
      </c>
      <c r="BH97" s="143">
        <f>IF(N97="sníž. přenesená",J97,0)</f>
        <v>0</v>
      </c>
      <c r="BI97" s="143">
        <f>IF(N97="nulová",J97,0)</f>
        <v>0</v>
      </c>
      <c r="BJ97" s="17" t="s">
        <v>80</v>
      </c>
      <c r="BK97" s="143">
        <f>ROUND(I97*H97,2)</f>
        <v>0</v>
      </c>
      <c r="BL97" s="17" t="s">
        <v>106</v>
      </c>
      <c r="BM97" s="142" t="s">
        <v>6409</v>
      </c>
    </row>
    <row r="98" spans="2:65" s="1" customFormat="1" ht="11.25">
      <c r="B98" s="32"/>
      <c r="D98" s="144" t="s">
        <v>201</v>
      </c>
      <c r="F98" s="145" t="s">
        <v>434</v>
      </c>
      <c r="I98" s="146"/>
      <c r="L98" s="32"/>
      <c r="M98" s="147"/>
      <c r="T98" s="53"/>
      <c r="AT98" s="17" t="s">
        <v>201</v>
      </c>
      <c r="AU98" s="17" t="s">
        <v>82</v>
      </c>
    </row>
    <row r="99" spans="2:65" s="11" customFormat="1" ht="22.9" customHeight="1">
      <c r="B99" s="119"/>
      <c r="D99" s="120" t="s">
        <v>71</v>
      </c>
      <c r="E99" s="129" t="s">
        <v>100</v>
      </c>
      <c r="F99" s="129" t="s">
        <v>813</v>
      </c>
      <c r="I99" s="122"/>
      <c r="J99" s="130">
        <f>BK99</f>
        <v>0</v>
      </c>
      <c r="L99" s="119"/>
      <c r="M99" s="124"/>
      <c r="P99" s="125">
        <f>SUM(P100:P112)</f>
        <v>0</v>
      </c>
      <c r="R99" s="125">
        <f>SUM(R100:R112)</f>
        <v>2.0019287999999995</v>
      </c>
      <c r="T99" s="126">
        <f>SUM(T100:T112)</f>
        <v>0</v>
      </c>
      <c r="AR99" s="120" t="s">
        <v>80</v>
      </c>
      <c r="AT99" s="127" t="s">
        <v>71</v>
      </c>
      <c r="AU99" s="127" t="s">
        <v>80</v>
      </c>
      <c r="AY99" s="120" t="s">
        <v>193</v>
      </c>
      <c r="BK99" s="128">
        <f>SUM(BK100:BK112)</f>
        <v>0</v>
      </c>
    </row>
    <row r="100" spans="2:65" s="1" customFormat="1" ht="24.2" customHeight="1">
      <c r="B100" s="32"/>
      <c r="C100" s="131" t="s">
        <v>100</v>
      </c>
      <c r="D100" s="131" t="s">
        <v>195</v>
      </c>
      <c r="E100" s="132" t="s">
        <v>6236</v>
      </c>
      <c r="F100" s="133" t="s">
        <v>6237</v>
      </c>
      <c r="G100" s="134" t="s">
        <v>465</v>
      </c>
      <c r="H100" s="135">
        <v>11</v>
      </c>
      <c r="I100" s="136"/>
      <c r="J100" s="137">
        <f>ROUND(I100*H100,2)</f>
        <v>0</v>
      </c>
      <c r="K100" s="133" t="s">
        <v>199</v>
      </c>
      <c r="L100" s="32"/>
      <c r="M100" s="138" t="s">
        <v>19</v>
      </c>
      <c r="N100" s="139" t="s">
        <v>43</v>
      </c>
      <c r="P100" s="140">
        <f>O100*H100</f>
        <v>0</v>
      </c>
      <c r="Q100" s="140">
        <v>0.17488999999999999</v>
      </c>
      <c r="R100" s="140">
        <f>Q100*H100</f>
        <v>1.9237899999999999</v>
      </c>
      <c r="S100" s="140">
        <v>0</v>
      </c>
      <c r="T100" s="141">
        <f>S100*H100</f>
        <v>0</v>
      </c>
      <c r="AR100" s="142" t="s">
        <v>106</v>
      </c>
      <c r="AT100" s="142" t="s">
        <v>195</v>
      </c>
      <c r="AU100" s="142" t="s">
        <v>82</v>
      </c>
      <c r="AY100" s="17" t="s">
        <v>193</v>
      </c>
      <c r="BE100" s="143">
        <f>IF(N100="základní",J100,0)</f>
        <v>0</v>
      </c>
      <c r="BF100" s="143">
        <f>IF(N100="snížená",J100,0)</f>
        <v>0</v>
      </c>
      <c r="BG100" s="143">
        <f>IF(N100="zákl. přenesená",J100,0)</f>
        <v>0</v>
      </c>
      <c r="BH100" s="143">
        <f>IF(N100="sníž. přenesená",J100,0)</f>
        <v>0</v>
      </c>
      <c r="BI100" s="143">
        <f>IF(N100="nulová",J100,0)</f>
        <v>0</v>
      </c>
      <c r="BJ100" s="17" t="s">
        <v>80</v>
      </c>
      <c r="BK100" s="143">
        <f>ROUND(I100*H100,2)</f>
        <v>0</v>
      </c>
      <c r="BL100" s="17" t="s">
        <v>106</v>
      </c>
      <c r="BM100" s="142" t="s">
        <v>6410</v>
      </c>
    </row>
    <row r="101" spans="2:65" s="1" customFormat="1" ht="11.25">
      <c r="B101" s="32"/>
      <c r="D101" s="144" t="s">
        <v>201</v>
      </c>
      <c r="F101" s="145" t="s">
        <v>6239</v>
      </c>
      <c r="I101" s="146"/>
      <c r="L101" s="32"/>
      <c r="M101" s="147"/>
      <c r="T101" s="53"/>
      <c r="AT101" s="17" t="s">
        <v>201</v>
      </c>
      <c r="AU101" s="17" t="s">
        <v>82</v>
      </c>
    </row>
    <row r="102" spans="2:65" s="13" customFormat="1" ht="11.25">
      <c r="B102" s="155"/>
      <c r="D102" s="149" t="s">
        <v>203</v>
      </c>
      <c r="E102" s="156" t="s">
        <v>19</v>
      </c>
      <c r="F102" s="157" t="s">
        <v>6411</v>
      </c>
      <c r="H102" s="158">
        <v>7</v>
      </c>
      <c r="I102" s="159"/>
      <c r="L102" s="155"/>
      <c r="M102" s="160"/>
      <c r="T102" s="161"/>
      <c r="AT102" s="156" t="s">
        <v>203</v>
      </c>
      <c r="AU102" s="156" t="s">
        <v>82</v>
      </c>
      <c r="AV102" s="13" t="s">
        <v>82</v>
      </c>
      <c r="AW102" s="13" t="s">
        <v>33</v>
      </c>
      <c r="AX102" s="13" t="s">
        <v>72</v>
      </c>
      <c r="AY102" s="156" t="s">
        <v>193</v>
      </c>
    </row>
    <row r="103" spans="2:65" s="13" customFormat="1" ht="11.25">
      <c r="B103" s="155"/>
      <c r="D103" s="149" t="s">
        <v>203</v>
      </c>
      <c r="E103" s="156" t="s">
        <v>19</v>
      </c>
      <c r="F103" s="157" t="s">
        <v>6412</v>
      </c>
      <c r="H103" s="158">
        <v>4</v>
      </c>
      <c r="I103" s="159"/>
      <c r="L103" s="155"/>
      <c r="M103" s="160"/>
      <c r="T103" s="161"/>
      <c r="AT103" s="156" t="s">
        <v>203</v>
      </c>
      <c r="AU103" s="156" t="s">
        <v>82</v>
      </c>
      <c r="AV103" s="13" t="s">
        <v>82</v>
      </c>
      <c r="AW103" s="13" t="s">
        <v>33</v>
      </c>
      <c r="AX103" s="13" t="s">
        <v>72</v>
      </c>
      <c r="AY103" s="156" t="s">
        <v>193</v>
      </c>
    </row>
    <row r="104" spans="2:65" s="14" customFormat="1" ht="11.25">
      <c r="B104" s="174"/>
      <c r="D104" s="149" t="s">
        <v>203</v>
      </c>
      <c r="E104" s="175" t="s">
        <v>19</v>
      </c>
      <c r="F104" s="176" t="s">
        <v>3845</v>
      </c>
      <c r="H104" s="177">
        <v>11</v>
      </c>
      <c r="I104" s="178"/>
      <c r="L104" s="174"/>
      <c r="M104" s="179"/>
      <c r="T104" s="180"/>
      <c r="AT104" s="175" t="s">
        <v>203</v>
      </c>
      <c r="AU104" s="175" t="s">
        <v>82</v>
      </c>
      <c r="AV104" s="14" t="s">
        <v>106</v>
      </c>
      <c r="AW104" s="14" t="s">
        <v>4</v>
      </c>
      <c r="AX104" s="14" t="s">
        <v>80</v>
      </c>
      <c r="AY104" s="175" t="s">
        <v>193</v>
      </c>
    </row>
    <row r="105" spans="2:65" s="1" customFormat="1" ht="24.2" customHeight="1">
      <c r="B105" s="32"/>
      <c r="C105" s="162" t="s">
        <v>106</v>
      </c>
      <c r="D105" s="162" t="s">
        <v>380</v>
      </c>
      <c r="E105" s="163" t="s">
        <v>6242</v>
      </c>
      <c r="F105" s="164" t="s">
        <v>6243</v>
      </c>
      <c r="G105" s="165" t="s">
        <v>465</v>
      </c>
      <c r="H105" s="166">
        <v>4</v>
      </c>
      <c r="I105" s="167"/>
      <c r="J105" s="168">
        <f>ROUND(I105*H105,2)</f>
        <v>0</v>
      </c>
      <c r="K105" s="164" t="s">
        <v>199</v>
      </c>
      <c r="L105" s="169"/>
      <c r="M105" s="170" t="s">
        <v>19</v>
      </c>
      <c r="N105" s="171" t="s">
        <v>43</v>
      </c>
      <c r="P105" s="140">
        <f>O105*H105</f>
        <v>0</v>
      </c>
      <c r="Q105" s="140">
        <v>2.7000000000000001E-3</v>
      </c>
      <c r="R105" s="140">
        <f>Q105*H105</f>
        <v>1.0800000000000001E-2</v>
      </c>
      <c r="S105" s="140">
        <v>0</v>
      </c>
      <c r="T105" s="141">
        <f>S105*H105</f>
        <v>0</v>
      </c>
      <c r="AR105" s="142" t="s">
        <v>254</v>
      </c>
      <c r="AT105" s="142" t="s">
        <v>380</v>
      </c>
      <c r="AU105" s="142" t="s">
        <v>82</v>
      </c>
      <c r="AY105" s="17" t="s">
        <v>193</v>
      </c>
      <c r="BE105" s="143">
        <f>IF(N105="základní",J105,0)</f>
        <v>0</v>
      </c>
      <c r="BF105" s="143">
        <f>IF(N105="snížená",J105,0)</f>
        <v>0</v>
      </c>
      <c r="BG105" s="143">
        <f>IF(N105="zákl. přenesená",J105,0)</f>
        <v>0</v>
      </c>
      <c r="BH105" s="143">
        <f>IF(N105="sníž. přenesená",J105,0)</f>
        <v>0</v>
      </c>
      <c r="BI105" s="143">
        <f>IF(N105="nulová",J105,0)</f>
        <v>0</v>
      </c>
      <c r="BJ105" s="17" t="s">
        <v>80</v>
      </c>
      <c r="BK105" s="143">
        <f>ROUND(I105*H105,2)</f>
        <v>0</v>
      </c>
      <c r="BL105" s="17" t="s">
        <v>106</v>
      </c>
      <c r="BM105" s="142" t="s">
        <v>6413</v>
      </c>
    </row>
    <row r="106" spans="2:65" s="1" customFormat="1" ht="16.5" customHeight="1">
      <c r="B106" s="32"/>
      <c r="C106" s="162" t="s">
        <v>231</v>
      </c>
      <c r="D106" s="162" t="s">
        <v>380</v>
      </c>
      <c r="E106" s="163" t="s">
        <v>6245</v>
      </c>
      <c r="F106" s="164" t="s">
        <v>6246</v>
      </c>
      <c r="G106" s="165" t="s">
        <v>465</v>
      </c>
      <c r="H106" s="166">
        <v>8</v>
      </c>
      <c r="I106" s="167"/>
      <c r="J106" s="168">
        <f>ROUND(I106*H106,2)</f>
        <v>0</v>
      </c>
      <c r="K106" s="164" t="s">
        <v>199</v>
      </c>
      <c r="L106" s="169"/>
      <c r="M106" s="170" t="s">
        <v>19</v>
      </c>
      <c r="N106" s="171" t="s">
        <v>43</v>
      </c>
      <c r="P106" s="140">
        <f>O106*H106</f>
        <v>0</v>
      </c>
      <c r="Q106" s="140">
        <v>1E-4</v>
      </c>
      <c r="R106" s="140">
        <f>Q106*H106</f>
        <v>8.0000000000000004E-4</v>
      </c>
      <c r="S106" s="140">
        <v>0</v>
      </c>
      <c r="T106" s="141">
        <f>S106*H106</f>
        <v>0</v>
      </c>
      <c r="AR106" s="142" t="s">
        <v>254</v>
      </c>
      <c r="AT106" s="142" t="s">
        <v>380</v>
      </c>
      <c r="AU106" s="142" t="s">
        <v>82</v>
      </c>
      <c r="AY106" s="17" t="s">
        <v>193</v>
      </c>
      <c r="BE106" s="143">
        <f>IF(N106="základní",J106,0)</f>
        <v>0</v>
      </c>
      <c r="BF106" s="143">
        <f>IF(N106="snížená",J106,0)</f>
        <v>0</v>
      </c>
      <c r="BG106" s="143">
        <f>IF(N106="zákl. přenesená",J106,0)</f>
        <v>0</v>
      </c>
      <c r="BH106" s="143">
        <f>IF(N106="sníž. přenesená",J106,0)</f>
        <v>0</v>
      </c>
      <c r="BI106" s="143">
        <f>IF(N106="nulová",J106,0)</f>
        <v>0</v>
      </c>
      <c r="BJ106" s="17" t="s">
        <v>80</v>
      </c>
      <c r="BK106" s="143">
        <f>ROUND(I106*H106,2)</f>
        <v>0</v>
      </c>
      <c r="BL106" s="17" t="s">
        <v>106</v>
      </c>
      <c r="BM106" s="142" t="s">
        <v>6414</v>
      </c>
    </row>
    <row r="107" spans="2:65" s="1" customFormat="1" ht="24.2" customHeight="1">
      <c r="B107" s="32"/>
      <c r="C107" s="162" t="s">
        <v>240</v>
      </c>
      <c r="D107" s="162" t="s">
        <v>380</v>
      </c>
      <c r="E107" s="163" t="s">
        <v>6248</v>
      </c>
      <c r="F107" s="164" t="s">
        <v>6249</v>
      </c>
      <c r="G107" s="165" t="s">
        <v>465</v>
      </c>
      <c r="H107" s="166">
        <v>7</v>
      </c>
      <c r="I107" s="167"/>
      <c r="J107" s="168">
        <f>ROUND(I107*H107,2)</f>
        <v>0</v>
      </c>
      <c r="K107" s="164" t="s">
        <v>199</v>
      </c>
      <c r="L107" s="169"/>
      <c r="M107" s="170" t="s">
        <v>19</v>
      </c>
      <c r="N107" s="171" t="s">
        <v>43</v>
      </c>
      <c r="P107" s="140">
        <f>O107*H107</f>
        <v>0</v>
      </c>
      <c r="Q107" s="140">
        <v>2.3E-3</v>
      </c>
      <c r="R107" s="140">
        <f>Q107*H107</f>
        <v>1.61E-2</v>
      </c>
      <c r="S107" s="140">
        <v>0</v>
      </c>
      <c r="T107" s="141">
        <f>S107*H107</f>
        <v>0</v>
      </c>
      <c r="AR107" s="142" t="s">
        <v>254</v>
      </c>
      <c r="AT107" s="142" t="s">
        <v>380</v>
      </c>
      <c r="AU107" s="142" t="s">
        <v>82</v>
      </c>
      <c r="AY107" s="17" t="s">
        <v>193</v>
      </c>
      <c r="BE107" s="143">
        <f>IF(N107="základní",J107,0)</f>
        <v>0</v>
      </c>
      <c r="BF107" s="143">
        <f>IF(N107="snížená",J107,0)</f>
        <v>0</v>
      </c>
      <c r="BG107" s="143">
        <f>IF(N107="zákl. přenesená",J107,0)</f>
        <v>0</v>
      </c>
      <c r="BH107" s="143">
        <f>IF(N107="sníž. přenesená",J107,0)</f>
        <v>0</v>
      </c>
      <c r="BI107" s="143">
        <f>IF(N107="nulová",J107,0)</f>
        <v>0</v>
      </c>
      <c r="BJ107" s="17" t="s">
        <v>80</v>
      </c>
      <c r="BK107" s="143">
        <f>ROUND(I107*H107,2)</f>
        <v>0</v>
      </c>
      <c r="BL107" s="17" t="s">
        <v>106</v>
      </c>
      <c r="BM107" s="142" t="s">
        <v>6415</v>
      </c>
    </row>
    <row r="108" spans="2:65" s="1" customFormat="1" ht="16.5" customHeight="1">
      <c r="B108" s="32"/>
      <c r="C108" s="162" t="s">
        <v>247</v>
      </c>
      <c r="D108" s="162" t="s">
        <v>380</v>
      </c>
      <c r="E108" s="163" t="s">
        <v>6251</v>
      </c>
      <c r="F108" s="164" t="s">
        <v>6252</v>
      </c>
      <c r="G108" s="165" t="s">
        <v>465</v>
      </c>
      <c r="H108" s="166">
        <v>4</v>
      </c>
      <c r="I108" s="167"/>
      <c r="J108" s="168">
        <f>ROUND(I108*H108,2)</f>
        <v>0</v>
      </c>
      <c r="K108" s="164" t="s">
        <v>199</v>
      </c>
      <c r="L108" s="169"/>
      <c r="M108" s="170" t="s">
        <v>19</v>
      </c>
      <c r="N108" s="171" t="s">
        <v>43</v>
      </c>
      <c r="P108" s="140">
        <f>O108*H108</f>
        <v>0</v>
      </c>
      <c r="Q108" s="140">
        <v>1E-4</v>
      </c>
      <c r="R108" s="140">
        <f>Q108*H108</f>
        <v>4.0000000000000002E-4</v>
      </c>
      <c r="S108" s="140">
        <v>0</v>
      </c>
      <c r="T108" s="141">
        <f>S108*H108</f>
        <v>0</v>
      </c>
      <c r="AR108" s="142" t="s">
        <v>254</v>
      </c>
      <c r="AT108" s="142" t="s">
        <v>380</v>
      </c>
      <c r="AU108" s="142" t="s">
        <v>82</v>
      </c>
      <c r="AY108" s="17" t="s">
        <v>193</v>
      </c>
      <c r="BE108" s="143">
        <f>IF(N108="základní",J108,0)</f>
        <v>0</v>
      </c>
      <c r="BF108" s="143">
        <f>IF(N108="snížená",J108,0)</f>
        <v>0</v>
      </c>
      <c r="BG108" s="143">
        <f>IF(N108="zákl. přenesená",J108,0)</f>
        <v>0</v>
      </c>
      <c r="BH108" s="143">
        <f>IF(N108="sníž. přenesená",J108,0)</f>
        <v>0</v>
      </c>
      <c r="BI108" s="143">
        <f>IF(N108="nulová",J108,0)</f>
        <v>0</v>
      </c>
      <c r="BJ108" s="17" t="s">
        <v>80</v>
      </c>
      <c r="BK108" s="143">
        <f>ROUND(I108*H108,2)</f>
        <v>0</v>
      </c>
      <c r="BL108" s="17" t="s">
        <v>106</v>
      </c>
      <c r="BM108" s="142" t="s">
        <v>6416</v>
      </c>
    </row>
    <row r="109" spans="2:65" s="1" customFormat="1" ht="16.5" customHeight="1">
      <c r="B109" s="32"/>
      <c r="C109" s="131" t="s">
        <v>254</v>
      </c>
      <c r="D109" s="131" t="s">
        <v>195</v>
      </c>
      <c r="E109" s="132" t="s">
        <v>6256</v>
      </c>
      <c r="F109" s="133" t="s">
        <v>6257</v>
      </c>
      <c r="G109" s="134" t="s">
        <v>432</v>
      </c>
      <c r="H109" s="135">
        <v>16.100000000000001</v>
      </c>
      <c r="I109" s="136"/>
      <c r="J109" s="137">
        <f>ROUND(I109*H109,2)</f>
        <v>0</v>
      </c>
      <c r="K109" s="133" t="s">
        <v>199</v>
      </c>
      <c r="L109" s="32"/>
      <c r="M109" s="138" t="s">
        <v>19</v>
      </c>
      <c r="N109" s="139" t="s">
        <v>43</v>
      </c>
      <c r="P109" s="140">
        <f>O109*H109</f>
        <v>0</v>
      </c>
      <c r="Q109" s="140">
        <v>0</v>
      </c>
      <c r="R109" s="140">
        <f>Q109*H109</f>
        <v>0</v>
      </c>
      <c r="S109" s="140">
        <v>0</v>
      </c>
      <c r="T109" s="141">
        <f>S109*H109</f>
        <v>0</v>
      </c>
      <c r="AR109" s="142" t="s">
        <v>106</v>
      </c>
      <c r="AT109" s="142" t="s">
        <v>195</v>
      </c>
      <c r="AU109" s="142" t="s">
        <v>82</v>
      </c>
      <c r="AY109" s="17" t="s">
        <v>193</v>
      </c>
      <c r="BE109" s="143">
        <f>IF(N109="základní",J109,0)</f>
        <v>0</v>
      </c>
      <c r="BF109" s="143">
        <f>IF(N109="snížená",J109,0)</f>
        <v>0</v>
      </c>
      <c r="BG109" s="143">
        <f>IF(N109="zákl. přenesená",J109,0)</f>
        <v>0</v>
      </c>
      <c r="BH109" s="143">
        <f>IF(N109="sníž. přenesená",J109,0)</f>
        <v>0</v>
      </c>
      <c r="BI109" s="143">
        <f>IF(N109="nulová",J109,0)</f>
        <v>0</v>
      </c>
      <c r="BJ109" s="17" t="s">
        <v>80</v>
      </c>
      <c r="BK109" s="143">
        <f>ROUND(I109*H109,2)</f>
        <v>0</v>
      </c>
      <c r="BL109" s="17" t="s">
        <v>106</v>
      </c>
      <c r="BM109" s="142" t="s">
        <v>6417</v>
      </c>
    </row>
    <row r="110" spans="2:65" s="1" customFormat="1" ht="11.25">
      <c r="B110" s="32"/>
      <c r="D110" s="144" t="s">
        <v>201</v>
      </c>
      <c r="F110" s="145" t="s">
        <v>6259</v>
      </c>
      <c r="I110" s="146"/>
      <c r="L110" s="32"/>
      <c r="M110" s="147"/>
      <c r="T110" s="53"/>
      <c r="AT110" s="17" t="s">
        <v>201</v>
      </c>
      <c r="AU110" s="17" t="s">
        <v>82</v>
      </c>
    </row>
    <row r="111" spans="2:65" s="1" customFormat="1" ht="24.2" customHeight="1">
      <c r="B111" s="32"/>
      <c r="C111" s="162" t="s">
        <v>261</v>
      </c>
      <c r="D111" s="162" t="s">
        <v>380</v>
      </c>
      <c r="E111" s="163" t="s">
        <v>6418</v>
      </c>
      <c r="F111" s="164" t="s">
        <v>6419</v>
      </c>
      <c r="G111" s="165" t="s">
        <v>432</v>
      </c>
      <c r="H111" s="166">
        <v>16.905000000000001</v>
      </c>
      <c r="I111" s="167"/>
      <c r="J111" s="168">
        <f>ROUND(I111*H111,2)</f>
        <v>0</v>
      </c>
      <c r="K111" s="164" t="s">
        <v>199</v>
      </c>
      <c r="L111" s="169"/>
      <c r="M111" s="170" t="s">
        <v>19</v>
      </c>
      <c r="N111" s="171" t="s">
        <v>43</v>
      </c>
      <c r="P111" s="140">
        <f>O111*H111</f>
        <v>0</v>
      </c>
      <c r="Q111" s="140">
        <v>2.96E-3</v>
      </c>
      <c r="R111" s="140">
        <f>Q111*H111</f>
        <v>5.0038800000000001E-2</v>
      </c>
      <c r="S111" s="140">
        <v>0</v>
      </c>
      <c r="T111" s="141">
        <f>S111*H111</f>
        <v>0</v>
      </c>
      <c r="AR111" s="142" t="s">
        <v>254</v>
      </c>
      <c r="AT111" s="142" t="s">
        <v>380</v>
      </c>
      <c r="AU111" s="142" t="s">
        <v>82</v>
      </c>
      <c r="AY111" s="17" t="s">
        <v>193</v>
      </c>
      <c r="BE111" s="143">
        <f>IF(N111="základní",J111,0)</f>
        <v>0</v>
      </c>
      <c r="BF111" s="143">
        <f>IF(N111="snížená",J111,0)</f>
        <v>0</v>
      </c>
      <c r="BG111" s="143">
        <f>IF(N111="zákl. přenesená",J111,0)</f>
        <v>0</v>
      </c>
      <c r="BH111" s="143">
        <f>IF(N111="sníž. přenesená",J111,0)</f>
        <v>0</v>
      </c>
      <c r="BI111" s="143">
        <f>IF(N111="nulová",J111,0)</f>
        <v>0</v>
      </c>
      <c r="BJ111" s="17" t="s">
        <v>80</v>
      </c>
      <c r="BK111" s="143">
        <f>ROUND(I111*H111,2)</f>
        <v>0</v>
      </c>
      <c r="BL111" s="17" t="s">
        <v>106</v>
      </c>
      <c r="BM111" s="142" t="s">
        <v>6420</v>
      </c>
    </row>
    <row r="112" spans="2:65" s="13" customFormat="1" ht="11.25">
      <c r="B112" s="155"/>
      <c r="D112" s="149" t="s">
        <v>203</v>
      </c>
      <c r="E112" s="156" t="s">
        <v>19</v>
      </c>
      <c r="F112" s="157" t="s">
        <v>6421</v>
      </c>
      <c r="H112" s="158">
        <v>16.905000000000001</v>
      </c>
      <c r="I112" s="159"/>
      <c r="L112" s="155"/>
      <c r="M112" s="160"/>
      <c r="T112" s="161"/>
      <c r="AT112" s="156" t="s">
        <v>203</v>
      </c>
      <c r="AU112" s="156" t="s">
        <v>82</v>
      </c>
      <c r="AV112" s="13" t="s">
        <v>82</v>
      </c>
      <c r="AW112" s="13" t="s">
        <v>33</v>
      </c>
      <c r="AX112" s="13" t="s">
        <v>80</v>
      </c>
      <c r="AY112" s="156" t="s">
        <v>193</v>
      </c>
    </row>
    <row r="113" spans="2:65" s="11" customFormat="1" ht="22.9" customHeight="1">
      <c r="B113" s="119"/>
      <c r="D113" s="120" t="s">
        <v>71</v>
      </c>
      <c r="E113" s="129" t="s">
        <v>231</v>
      </c>
      <c r="F113" s="129" t="s">
        <v>6100</v>
      </c>
      <c r="I113" s="122"/>
      <c r="J113" s="130">
        <f>BK113</f>
        <v>0</v>
      </c>
      <c r="L113" s="119"/>
      <c r="M113" s="124"/>
      <c r="P113" s="125">
        <f>SUM(P114:P120)</f>
        <v>0</v>
      </c>
      <c r="R113" s="125">
        <f>SUM(R114:R120)</f>
        <v>14.083919999999999</v>
      </c>
      <c r="T113" s="126">
        <f>SUM(T114:T120)</f>
        <v>0</v>
      </c>
      <c r="AR113" s="120" t="s">
        <v>80</v>
      </c>
      <c r="AT113" s="127" t="s">
        <v>71</v>
      </c>
      <c r="AU113" s="127" t="s">
        <v>80</v>
      </c>
      <c r="AY113" s="120" t="s">
        <v>193</v>
      </c>
      <c r="BK113" s="128">
        <f>SUM(BK114:BK120)</f>
        <v>0</v>
      </c>
    </row>
    <row r="114" spans="2:65" s="1" customFormat="1" ht="37.9" customHeight="1">
      <c r="B114" s="32"/>
      <c r="C114" s="131" t="s">
        <v>267</v>
      </c>
      <c r="D114" s="131" t="s">
        <v>195</v>
      </c>
      <c r="E114" s="132" t="s">
        <v>6422</v>
      </c>
      <c r="F114" s="133" t="s">
        <v>6423</v>
      </c>
      <c r="G114" s="134" t="s">
        <v>198</v>
      </c>
      <c r="H114" s="135">
        <v>36</v>
      </c>
      <c r="I114" s="136"/>
      <c r="J114" s="137">
        <f>ROUND(I114*H114,2)</f>
        <v>0</v>
      </c>
      <c r="K114" s="133" t="s">
        <v>199</v>
      </c>
      <c r="L114" s="32"/>
      <c r="M114" s="138" t="s">
        <v>19</v>
      </c>
      <c r="N114" s="139" t="s">
        <v>43</v>
      </c>
      <c r="P114" s="140">
        <f>O114*H114</f>
        <v>0</v>
      </c>
      <c r="Q114" s="140">
        <v>0.13769000000000001</v>
      </c>
      <c r="R114" s="140">
        <f>Q114*H114</f>
        <v>4.9568400000000006</v>
      </c>
      <c r="S114" s="140">
        <v>0</v>
      </c>
      <c r="T114" s="141">
        <f>S114*H114</f>
        <v>0</v>
      </c>
      <c r="AR114" s="142" t="s">
        <v>106</v>
      </c>
      <c r="AT114" s="142" t="s">
        <v>195</v>
      </c>
      <c r="AU114" s="142" t="s">
        <v>82</v>
      </c>
      <c r="AY114" s="17" t="s">
        <v>193</v>
      </c>
      <c r="BE114" s="143">
        <f>IF(N114="základní",J114,0)</f>
        <v>0</v>
      </c>
      <c r="BF114" s="143">
        <f>IF(N114="snížená",J114,0)</f>
        <v>0</v>
      </c>
      <c r="BG114" s="143">
        <f>IF(N114="zákl. přenesená",J114,0)</f>
        <v>0</v>
      </c>
      <c r="BH114" s="143">
        <f>IF(N114="sníž. přenesená",J114,0)</f>
        <v>0</v>
      </c>
      <c r="BI114" s="143">
        <f>IF(N114="nulová",J114,0)</f>
        <v>0</v>
      </c>
      <c r="BJ114" s="17" t="s">
        <v>80</v>
      </c>
      <c r="BK114" s="143">
        <f>ROUND(I114*H114,2)</f>
        <v>0</v>
      </c>
      <c r="BL114" s="17" t="s">
        <v>106</v>
      </c>
      <c r="BM114" s="142" t="s">
        <v>6424</v>
      </c>
    </row>
    <row r="115" spans="2:65" s="1" customFormat="1" ht="11.25">
      <c r="B115" s="32"/>
      <c r="D115" s="144" t="s">
        <v>201</v>
      </c>
      <c r="F115" s="145" t="s">
        <v>6425</v>
      </c>
      <c r="I115" s="146"/>
      <c r="L115" s="32"/>
      <c r="M115" s="147"/>
      <c r="T115" s="53"/>
      <c r="AT115" s="17" t="s">
        <v>201</v>
      </c>
      <c r="AU115" s="17" t="s">
        <v>82</v>
      </c>
    </row>
    <row r="116" spans="2:65" s="1" customFormat="1" ht="37.9" customHeight="1">
      <c r="B116" s="32"/>
      <c r="C116" s="131" t="s">
        <v>273</v>
      </c>
      <c r="D116" s="131" t="s">
        <v>195</v>
      </c>
      <c r="E116" s="132" t="s">
        <v>6426</v>
      </c>
      <c r="F116" s="133" t="s">
        <v>6427</v>
      </c>
      <c r="G116" s="134" t="s">
        <v>198</v>
      </c>
      <c r="H116" s="135">
        <v>36</v>
      </c>
      <c r="I116" s="136"/>
      <c r="J116" s="137">
        <f>ROUND(I116*H116,2)</f>
        <v>0</v>
      </c>
      <c r="K116" s="133" t="s">
        <v>199</v>
      </c>
      <c r="L116" s="32"/>
      <c r="M116" s="138" t="s">
        <v>19</v>
      </c>
      <c r="N116" s="139" t="s">
        <v>43</v>
      </c>
      <c r="P116" s="140">
        <f>O116*H116</f>
        <v>0</v>
      </c>
      <c r="Q116" s="140">
        <v>9.8000000000000004E-2</v>
      </c>
      <c r="R116" s="140">
        <f>Q116*H116</f>
        <v>3.528</v>
      </c>
      <c r="S116" s="140">
        <v>0</v>
      </c>
      <c r="T116" s="141">
        <f>S116*H116</f>
        <v>0</v>
      </c>
      <c r="AR116" s="142" t="s">
        <v>106</v>
      </c>
      <c r="AT116" s="142" t="s">
        <v>195</v>
      </c>
      <c r="AU116" s="142" t="s">
        <v>82</v>
      </c>
      <c r="AY116" s="17" t="s">
        <v>193</v>
      </c>
      <c r="BE116" s="143">
        <f>IF(N116="základní",J116,0)</f>
        <v>0</v>
      </c>
      <c r="BF116" s="143">
        <f>IF(N116="snížená",J116,0)</f>
        <v>0</v>
      </c>
      <c r="BG116" s="143">
        <f>IF(N116="zákl. přenesená",J116,0)</f>
        <v>0</v>
      </c>
      <c r="BH116" s="143">
        <f>IF(N116="sníž. přenesená",J116,0)</f>
        <v>0</v>
      </c>
      <c r="BI116" s="143">
        <f>IF(N116="nulová",J116,0)</f>
        <v>0</v>
      </c>
      <c r="BJ116" s="17" t="s">
        <v>80</v>
      </c>
      <c r="BK116" s="143">
        <f>ROUND(I116*H116,2)</f>
        <v>0</v>
      </c>
      <c r="BL116" s="17" t="s">
        <v>106</v>
      </c>
      <c r="BM116" s="142" t="s">
        <v>6428</v>
      </c>
    </row>
    <row r="117" spans="2:65" s="1" customFormat="1" ht="11.25">
      <c r="B117" s="32"/>
      <c r="D117" s="144" t="s">
        <v>201</v>
      </c>
      <c r="F117" s="145" t="s">
        <v>6429</v>
      </c>
      <c r="I117" s="146"/>
      <c r="L117" s="32"/>
      <c r="M117" s="147"/>
      <c r="T117" s="53"/>
      <c r="AT117" s="17" t="s">
        <v>201</v>
      </c>
      <c r="AU117" s="17" t="s">
        <v>82</v>
      </c>
    </row>
    <row r="118" spans="2:65" s="1" customFormat="1" ht="16.5" customHeight="1">
      <c r="B118" s="32"/>
      <c r="C118" s="162" t="s">
        <v>8</v>
      </c>
      <c r="D118" s="162" t="s">
        <v>380</v>
      </c>
      <c r="E118" s="163" t="s">
        <v>6430</v>
      </c>
      <c r="F118" s="164" t="s">
        <v>6431</v>
      </c>
      <c r="G118" s="165" t="s">
        <v>198</v>
      </c>
      <c r="H118" s="166">
        <v>37.08</v>
      </c>
      <c r="I118" s="167"/>
      <c r="J118" s="168">
        <f>ROUND(I118*H118,2)</f>
        <v>0</v>
      </c>
      <c r="K118" s="164" t="s">
        <v>6432</v>
      </c>
      <c r="L118" s="169"/>
      <c r="M118" s="170" t="s">
        <v>19</v>
      </c>
      <c r="N118" s="171" t="s">
        <v>43</v>
      </c>
      <c r="P118" s="140">
        <f>O118*H118</f>
        <v>0</v>
      </c>
      <c r="Q118" s="140">
        <v>0.151</v>
      </c>
      <c r="R118" s="140">
        <f>Q118*H118</f>
        <v>5.5990799999999998</v>
      </c>
      <c r="S118" s="140">
        <v>0</v>
      </c>
      <c r="T118" s="141">
        <f>S118*H118</f>
        <v>0</v>
      </c>
      <c r="AR118" s="142" t="s">
        <v>254</v>
      </c>
      <c r="AT118" s="142" t="s">
        <v>380</v>
      </c>
      <c r="AU118" s="142" t="s">
        <v>82</v>
      </c>
      <c r="AY118" s="17" t="s">
        <v>193</v>
      </c>
      <c r="BE118" s="143">
        <f>IF(N118="základní",J118,0)</f>
        <v>0</v>
      </c>
      <c r="BF118" s="143">
        <f>IF(N118="snížená",J118,0)</f>
        <v>0</v>
      </c>
      <c r="BG118" s="143">
        <f>IF(N118="zákl. přenesená",J118,0)</f>
        <v>0</v>
      </c>
      <c r="BH118" s="143">
        <f>IF(N118="sníž. přenesená",J118,0)</f>
        <v>0</v>
      </c>
      <c r="BI118" s="143">
        <f>IF(N118="nulová",J118,0)</f>
        <v>0</v>
      </c>
      <c r="BJ118" s="17" t="s">
        <v>80</v>
      </c>
      <c r="BK118" s="143">
        <f>ROUND(I118*H118,2)</f>
        <v>0</v>
      </c>
      <c r="BL118" s="17" t="s">
        <v>106</v>
      </c>
      <c r="BM118" s="142" t="s">
        <v>6433</v>
      </c>
    </row>
    <row r="119" spans="2:65" s="1" customFormat="1" ht="19.5">
      <c r="B119" s="32"/>
      <c r="D119" s="149" t="s">
        <v>1499</v>
      </c>
      <c r="F119" s="172" t="s">
        <v>6434</v>
      </c>
      <c r="I119" s="146"/>
      <c r="L119" s="32"/>
      <c r="M119" s="147"/>
      <c r="T119" s="53"/>
      <c r="AT119" s="17" t="s">
        <v>1499</v>
      </c>
      <c r="AU119" s="17" t="s">
        <v>82</v>
      </c>
    </row>
    <row r="120" spans="2:65" s="13" customFormat="1" ht="11.25">
      <c r="B120" s="155"/>
      <c r="D120" s="149" t="s">
        <v>203</v>
      </c>
      <c r="E120" s="156" t="s">
        <v>19</v>
      </c>
      <c r="F120" s="157" t="s">
        <v>6435</v>
      </c>
      <c r="H120" s="158">
        <v>37.08</v>
      </c>
      <c r="I120" s="159"/>
      <c r="L120" s="155"/>
      <c r="M120" s="160"/>
      <c r="T120" s="161"/>
      <c r="AT120" s="156" t="s">
        <v>203</v>
      </c>
      <c r="AU120" s="156" t="s">
        <v>82</v>
      </c>
      <c r="AV120" s="13" t="s">
        <v>82</v>
      </c>
      <c r="AW120" s="13" t="s">
        <v>33</v>
      </c>
      <c r="AX120" s="13" t="s">
        <v>80</v>
      </c>
      <c r="AY120" s="156" t="s">
        <v>193</v>
      </c>
    </row>
    <row r="121" spans="2:65" s="11" customFormat="1" ht="22.9" customHeight="1">
      <c r="B121" s="119"/>
      <c r="D121" s="120" t="s">
        <v>71</v>
      </c>
      <c r="E121" s="129" t="s">
        <v>261</v>
      </c>
      <c r="F121" s="129" t="s">
        <v>1836</v>
      </c>
      <c r="I121" s="122"/>
      <c r="J121" s="130">
        <f>BK121</f>
        <v>0</v>
      </c>
      <c r="L121" s="119"/>
      <c r="M121" s="124"/>
      <c r="P121" s="125">
        <f>SUM(P122:P132)</f>
        <v>0</v>
      </c>
      <c r="R121" s="125">
        <f>SUM(R122:R132)</f>
        <v>0</v>
      </c>
      <c r="T121" s="126">
        <f>SUM(T122:T132)</f>
        <v>2.71068</v>
      </c>
      <c r="AR121" s="120" t="s">
        <v>80</v>
      </c>
      <c r="AT121" s="127" t="s">
        <v>71</v>
      </c>
      <c r="AU121" s="127" t="s">
        <v>80</v>
      </c>
      <c r="AY121" s="120" t="s">
        <v>193</v>
      </c>
      <c r="BK121" s="128">
        <f>SUM(BK122:BK132)</f>
        <v>0</v>
      </c>
    </row>
    <row r="122" spans="2:65" s="1" customFormat="1" ht="21.75" customHeight="1">
      <c r="B122" s="32"/>
      <c r="C122" s="131" t="s">
        <v>298</v>
      </c>
      <c r="D122" s="131" t="s">
        <v>195</v>
      </c>
      <c r="E122" s="132" t="s">
        <v>6341</v>
      </c>
      <c r="F122" s="133" t="s">
        <v>6342</v>
      </c>
      <c r="G122" s="134" t="s">
        <v>465</v>
      </c>
      <c r="H122" s="135">
        <v>16</v>
      </c>
      <c r="I122" s="136"/>
      <c r="J122" s="137">
        <f>ROUND(I122*H122,2)</f>
        <v>0</v>
      </c>
      <c r="K122" s="133" t="s">
        <v>199</v>
      </c>
      <c r="L122" s="32"/>
      <c r="M122" s="138" t="s">
        <v>19</v>
      </c>
      <c r="N122" s="139" t="s">
        <v>43</v>
      </c>
      <c r="P122" s="140">
        <f>O122*H122</f>
        <v>0</v>
      </c>
      <c r="Q122" s="140">
        <v>0</v>
      </c>
      <c r="R122" s="140">
        <f>Q122*H122</f>
        <v>0</v>
      </c>
      <c r="S122" s="140">
        <v>0.16500000000000001</v>
      </c>
      <c r="T122" s="141">
        <f>S122*H122</f>
        <v>2.64</v>
      </c>
      <c r="AR122" s="142" t="s">
        <v>106</v>
      </c>
      <c r="AT122" s="142" t="s">
        <v>195</v>
      </c>
      <c r="AU122" s="142" t="s">
        <v>82</v>
      </c>
      <c r="AY122" s="17" t="s">
        <v>193</v>
      </c>
      <c r="BE122" s="143">
        <f>IF(N122="základní",J122,0)</f>
        <v>0</v>
      </c>
      <c r="BF122" s="143">
        <f>IF(N122="snížená",J122,0)</f>
        <v>0</v>
      </c>
      <c r="BG122" s="143">
        <f>IF(N122="zákl. přenesená",J122,0)</f>
        <v>0</v>
      </c>
      <c r="BH122" s="143">
        <f>IF(N122="sníž. přenesená",J122,0)</f>
        <v>0</v>
      </c>
      <c r="BI122" s="143">
        <f>IF(N122="nulová",J122,0)</f>
        <v>0</v>
      </c>
      <c r="BJ122" s="17" t="s">
        <v>80</v>
      </c>
      <c r="BK122" s="143">
        <f>ROUND(I122*H122,2)</f>
        <v>0</v>
      </c>
      <c r="BL122" s="17" t="s">
        <v>106</v>
      </c>
      <c r="BM122" s="142" t="s">
        <v>6436</v>
      </c>
    </row>
    <row r="123" spans="2:65" s="1" customFormat="1" ht="11.25">
      <c r="B123" s="32"/>
      <c r="D123" s="144" t="s">
        <v>201</v>
      </c>
      <c r="F123" s="145" t="s">
        <v>6344</v>
      </c>
      <c r="I123" s="146"/>
      <c r="L123" s="32"/>
      <c r="M123" s="147"/>
      <c r="T123" s="53"/>
      <c r="AT123" s="17" t="s">
        <v>201</v>
      </c>
      <c r="AU123" s="17" t="s">
        <v>82</v>
      </c>
    </row>
    <row r="124" spans="2:65" s="13" customFormat="1" ht="11.25">
      <c r="B124" s="155"/>
      <c r="D124" s="149" t="s">
        <v>203</v>
      </c>
      <c r="E124" s="156" t="s">
        <v>19</v>
      </c>
      <c r="F124" s="157" t="s">
        <v>6437</v>
      </c>
      <c r="H124" s="158">
        <v>12</v>
      </c>
      <c r="I124" s="159"/>
      <c r="L124" s="155"/>
      <c r="M124" s="160"/>
      <c r="T124" s="161"/>
      <c r="AT124" s="156" t="s">
        <v>203</v>
      </c>
      <c r="AU124" s="156" t="s">
        <v>82</v>
      </c>
      <c r="AV124" s="13" t="s">
        <v>82</v>
      </c>
      <c r="AW124" s="13" t="s">
        <v>33</v>
      </c>
      <c r="AX124" s="13" t="s">
        <v>72</v>
      </c>
      <c r="AY124" s="156" t="s">
        <v>193</v>
      </c>
    </row>
    <row r="125" spans="2:65" s="13" customFormat="1" ht="11.25">
      <c r="B125" s="155"/>
      <c r="D125" s="149" t="s">
        <v>203</v>
      </c>
      <c r="E125" s="156" t="s">
        <v>19</v>
      </c>
      <c r="F125" s="157" t="s">
        <v>6412</v>
      </c>
      <c r="H125" s="158">
        <v>4</v>
      </c>
      <c r="I125" s="159"/>
      <c r="L125" s="155"/>
      <c r="M125" s="160"/>
      <c r="T125" s="161"/>
      <c r="AT125" s="156" t="s">
        <v>203</v>
      </c>
      <c r="AU125" s="156" t="s">
        <v>82</v>
      </c>
      <c r="AV125" s="13" t="s">
        <v>82</v>
      </c>
      <c r="AW125" s="13" t="s">
        <v>33</v>
      </c>
      <c r="AX125" s="13" t="s">
        <v>72</v>
      </c>
      <c r="AY125" s="156" t="s">
        <v>193</v>
      </c>
    </row>
    <row r="126" spans="2:65" s="14" customFormat="1" ht="11.25">
      <c r="B126" s="174"/>
      <c r="D126" s="149" t="s">
        <v>203</v>
      </c>
      <c r="E126" s="175" t="s">
        <v>19</v>
      </c>
      <c r="F126" s="176" t="s">
        <v>3845</v>
      </c>
      <c r="H126" s="177">
        <v>16</v>
      </c>
      <c r="I126" s="178"/>
      <c r="L126" s="174"/>
      <c r="M126" s="179"/>
      <c r="T126" s="180"/>
      <c r="AT126" s="175" t="s">
        <v>203</v>
      </c>
      <c r="AU126" s="175" t="s">
        <v>82</v>
      </c>
      <c r="AV126" s="14" t="s">
        <v>106</v>
      </c>
      <c r="AW126" s="14" t="s">
        <v>4</v>
      </c>
      <c r="AX126" s="14" t="s">
        <v>80</v>
      </c>
      <c r="AY126" s="175" t="s">
        <v>193</v>
      </c>
    </row>
    <row r="127" spans="2:65" s="1" customFormat="1" ht="16.5" customHeight="1">
      <c r="B127" s="32"/>
      <c r="C127" s="131" t="s">
        <v>310</v>
      </c>
      <c r="D127" s="131" t="s">
        <v>195</v>
      </c>
      <c r="E127" s="132" t="s">
        <v>6347</v>
      </c>
      <c r="F127" s="133" t="s">
        <v>6348</v>
      </c>
      <c r="G127" s="134" t="s">
        <v>432</v>
      </c>
      <c r="H127" s="135">
        <v>28.5</v>
      </c>
      <c r="I127" s="136"/>
      <c r="J127" s="137">
        <f>ROUND(I127*H127,2)</f>
        <v>0</v>
      </c>
      <c r="K127" s="133" t="s">
        <v>199</v>
      </c>
      <c r="L127" s="32"/>
      <c r="M127" s="138" t="s">
        <v>19</v>
      </c>
      <c r="N127" s="139" t="s">
        <v>43</v>
      </c>
      <c r="P127" s="140">
        <f>O127*H127</f>
        <v>0</v>
      </c>
      <c r="Q127" s="140">
        <v>0</v>
      </c>
      <c r="R127" s="140">
        <f>Q127*H127</f>
        <v>0</v>
      </c>
      <c r="S127" s="140">
        <v>2.48E-3</v>
      </c>
      <c r="T127" s="141">
        <f>S127*H127</f>
        <v>7.0680000000000007E-2</v>
      </c>
      <c r="AR127" s="142" t="s">
        <v>106</v>
      </c>
      <c r="AT127" s="142" t="s">
        <v>195</v>
      </c>
      <c r="AU127" s="142" t="s">
        <v>82</v>
      </c>
      <c r="AY127" s="17" t="s">
        <v>193</v>
      </c>
      <c r="BE127" s="143">
        <f>IF(N127="základní",J127,0)</f>
        <v>0</v>
      </c>
      <c r="BF127" s="143">
        <f>IF(N127="snížená",J127,0)</f>
        <v>0</v>
      </c>
      <c r="BG127" s="143">
        <f>IF(N127="zákl. přenesená",J127,0)</f>
        <v>0</v>
      </c>
      <c r="BH127" s="143">
        <f>IF(N127="sníž. přenesená",J127,0)</f>
        <v>0</v>
      </c>
      <c r="BI127" s="143">
        <f>IF(N127="nulová",J127,0)</f>
        <v>0</v>
      </c>
      <c r="BJ127" s="17" t="s">
        <v>80</v>
      </c>
      <c r="BK127" s="143">
        <f>ROUND(I127*H127,2)</f>
        <v>0</v>
      </c>
      <c r="BL127" s="17" t="s">
        <v>106</v>
      </c>
      <c r="BM127" s="142" t="s">
        <v>6438</v>
      </c>
    </row>
    <row r="128" spans="2:65" s="1" customFormat="1" ht="11.25">
      <c r="B128" s="32"/>
      <c r="D128" s="144" t="s">
        <v>201</v>
      </c>
      <c r="F128" s="145" t="s">
        <v>6350</v>
      </c>
      <c r="I128" s="146"/>
      <c r="L128" s="32"/>
      <c r="M128" s="147"/>
      <c r="T128" s="53"/>
      <c r="AT128" s="17" t="s">
        <v>201</v>
      </c>
      <c r="AU128" s="17" t="s">
        <v>82</v>
      </c>
    </row>
    <row r="129" spans="2:65" s="13" customFormat="1" ht="11.25">
      <c r="B129" s="155"/>
      <c r="D129" s="149" t="s">
        <v>203</v>
      </c>
      <c r="E129" s="156" t="s">
        <v>19</v>
      </c>
      <c r="F129" s="157" t="s">
        <v>6439</v>
      </c>
      <c r="H129" s="158">
        <v>28.5</v>
      </c>
      <c r="I129" s="159"/>
      <c r="L129" s="155"/>
      <c r="M129" s="160"/>
      <c r="T129" s="161"/>
      <c r="AT129" s="156" t="s">
        <v>203</v>
      </c>
      <c r="AU129" s="156" t="s">
        <v>82</v>
      </c>
      <c r="AV129" s="13" t="s">
        <v>82</v>
      </c>
      <c r="AW129" s="13" t="s">
        <v>33</v>
      </c>
      <c r="AX129" s="13" t="s">
        <v>72</v>
      </c>
      <c r="AY129" s="156" t="s">
        <v>193</v>
      </c>
    </row>
    <row r="130" spans="2:65" s="14" customFormat="1" ht="11.25">
      <c r="B130" s="174"/>
      <c r="D130" s="149" t="s">
        <v>203</v>
      </c>
      <c r="E130" s="175" t="s">
        <v>19</v>
      </c>
      <c r="F130" s="176" t="s">
        <v>3845</v>
      </c>
      <c r="H130" s="177">
        <v>28.5</v>
      </c>
      <c r="I130" s="178"/>
      <c r="L130" s="174"/>
      <c r="M130" s="179"/>
      <c r="T130" s="180"/>
      <c r="AT130" s="175" t="s">
        <v>203</v>
      </c>
      <c r="AU130" s="175" t="s">
        <v>82</v>
      </c>
      <c r="AV130" s="14" t="s">
        <v>106</v>
      </c>
      <c r="AW130" s="14" t="s">
        <v>4</v>
      </c>
      <c r="AX130" s="14" t="s">
        <v>80</v>
      </c>
      <c r="AY130" s="175" t="s">
        <v>193</v>
      </c>
    </row>
    <row r="131" spans="2:65" s="1" customFormat="1" ht="33" customHeight="1">
      <c r="B131" s="32"/>
      <c r="C131" s="131" t="s">
        <v>322</v>
      </c>
      <c r="D131" s="131" t="s">
        <v>195</v>
      </c>
      <c r="E131" s="132" t="s">
        <v>6440</v>
      </c>
      <c r="F131" s="133" t="s">
        <v>6441</v>
      </c>
      <c r="G131" s="134" t="s">
        <v>198</v>
      </c>
      <c r="H131" s="135">
        <v>36</v>
      </c>
      <c r="I131" s="136"/>
      <c r="J131" s="137">
        <f>ROUND(I131*H131,2)</f>
        <v>0</v>
      </c>
      <c r="K131" s="133" t="s">
        <v>199</v>
      </c>
      <c r="L131" s="32"/>
      <c r="M131" s="138" t="s">
        <v>19</v>
      </c>
      <c r="N131" s="139" t="s">
        <v>43</v>
      </c>
      <c r="P131" s="140">
        <f>O131*H131</f>
        <v>0</v>
      </c>
      <c r="Q131" s="140">
        <v>0</v>
      </c>
      <c r="R131" s="140">
        <f>Q131*H131</f>
        <v>0</v>
      </c>
      <c r="S131" s="140">
        <v>0</v>
      </c>
      <c r="T131" s="141">
        <f>S131*H131</f>
        <v>0</v>
      </c>
      <c r="AR131" s="142" t="s">
        <v>106</v>
      </c>
      <c r="AT131" s="142" t="s">
        <v>195</v>
      </c>
      <c r="AU131" s="142" t="s">
        <v>82</v>
      </c>
      <c r="AY131" s="17" t="s">
        <v>193</v>
      </c>
      <c r="BE131" s="143">
        <f>IF(N131="základní",J131,0)</f>
        <v>0</v>
      </c>
      <c r="BF131" s="143">
        <f>IF(N131="snížená",J131,0)</f>
        <v>0</v>
      </c>
      <c r="BG131" s="143">
        <f>IF(N131="zákl. přenesená",J131,0)</f>
        <v>0</v>
      </c>
      <c r="BH131" s="143">
        <f>IF(N131="sníž. přenesená",J131,0)</f>
        <v>0</v>
      </c>
      <c r="BI131" s="143">
        <f>IF(N131="nulová",J131,0)</f>
        <v>0</v>
      </c>
      <c r="BJ131" s="17" t="s">
        <v>80</v>
      </c>
      <c r="BK131" s="143">
        <f>ROUND(I131*H131,2)</f>
        <v>0</v>
      </c>
      <c r="BL131" s="17" t="s">
        <v>106</v>
      </c>
      <c r="BM131" s="142" t="s">
        <v>6442</v>
      </c>
    </row>
    <row r="132" spans="2:65" s="1" customFormat="1" ht="11.25">
      <c r="B132" s="32"/>
      <c r="D132" s="144" t="s">
        <v>201</v>
      </c>
      <c r="F132" s="145" t="s">
        <v>6443</v>
      </c>
      <c r="I132" s="146"/>
      <c r="L132" s="32"/>
      <c r="M132" s="147"/>
      <c r="T132" s="53"/>
      <c r="AT132" s="17" t="s">
        <v>201</v>
      </c>
      <c r="AU132" s="17" t="s">
        <v>82</v>
      </c>
    </row>
    <row r="133" spans="2:65" s="11" customFormat="1" ht="22.9" customHeight="1">
      <c r="B133" s="119"/>
      <c r="D133" s="120" t="s">
        <v>71</v>
      </c>
      <c r="E133" s="129" t="s">
        <v>6357</v>
      </c>
      <c r="F133" s="129" t="s">
        <v>6358</v>
      </c>
      <c r="I133" s="122"/>
      <c r="J133" s="130">
        <f>BK133</f>
        <v>0</v>
      </c>
      <c r="L133" s="119"/>
      <c r="M133" s="124"/>
      <c r="P133" s="125">
        <f>SUM(P134:P156)</f>
        <v>0</v>
      </c>
      <c r="R133" s="125">
        <f>SUM(R134:R156)</f>
        <v>0</v>
      </c>
      <c r="T133" s="126">
        <f>SUM(T134:T156)</f>
        <v>0</v>
      </c>
      <c r="AR133" s="120" t="s">
        <v>80</v>
      </c>
      <c r="AT133" s="127" t="s">
        <v>71</v>
      </c>
      <c r="AU133" s="127" t="s">
        <v>80</v>
      </c>
      <c r="AY133" s="120" t="s">
        <v>193</v>
      </c>
      <c r="BK133" s="128">
        <f>SUM(BK134:BK156)</f>
        <v>0</v>
      </c>
    </row>
    <row r="134" spans="2:65" s="1" customFormat="1" ht="24.2" customHeight="1">
      <c r="B134" s="32"/>
      <c r="C134" s="131" t="s">
        <v>328</v>
      </c>
      <c r="D134" s="131" t="s">
        <v>195</v>
      </c>
      <c r="E134" s="132" t="s">
        <v>6363</v>
      </c>
      <c r="F134" s="133" t="s">
        <v>6364</v>
      </c>
      <c r="G134" s="134" t="s">
        <v>349</v>
      </c>
      <c r="H134" s="135">
        <v>8.0090000000000003</v>
      </c>
      <c r="I134" s="136"/>
      <c r="J134" s="137">
        <f>ROUND(I134*H134,2)</f>
        <v>0</v>
      </c>
      <c r="K134" s="133" t="s">
        <v>199</v>
      </c>
      <c r="L134" s="32"/>
      <c r="M134" s="138" t="s">
        <v>19</v>
      </c>
      <c r="N134" s="139" t="s">
        <v>43</v>
      </c>
      <c r="P134" s="140">
        <f>O134*H134</f>
        <v>0</v>
      </c>
      <c r="Q134" s="140">
        <v>0</v>
      </c>
      <c r="R134" s="140">
        <f>Q134*H134</f>
        <v>0</v>
      </c>
      <c r="S134" s="140">
        <v>0</v>
      </c>
      <c r="T134" s="141">
        <f>S134*H134</f>
        <v>0</v>
      </c>
      <c r="AR134" s="142" t="s">
        <v>106</v>
      </c>
      <c r="AT134" s="142" t="s">
        <v>195</v>
      </c>
      <c r="AU134" s="142" t="s">
        <v>82</v>
      </c>
      <c r="AY134" s="17" t="s">
        <v>193</v>
      </c>
      <c r="BE134" s="143">
        <f>IF(N134="základní",J134,0)</f>
        <v>0</v>
      </c>
      <c r="BF134" s="143">
        <f>IF(N134="snížená",J134,0)</f>
        <v>0</v>
      </c>
      <c r="BG134" s="143">
        <f>IF(N134="zákl. přenesená",J134,0)</f>
        <v>0</v>
      </c>
      <c r="BH134" s="143">
        <f>IF(N134="sníž. přenesená",J134,0)</f>
        <v>0</v>
      </c>
      <c r="BI134" s="143">
        <f>IF(N134="nulová",J134,0)</f>
        <v>0</v>
      </c>
      <c r="BJ134" s="17" t="s">
        <v>80</v>
      </c>
      <c r="BK134" s="143">
        <f>ROUND(I134*H134,2)</f>
        <v>0</v>
      </c>
      <c r="BL134" s="17" t="s">
        <v>106</v>
      </c>
      <c r="BM134" s="142" t="s">
        <v>6444</v>
      </c>
    </row>
    <row r="135" spans="2:65" s="1" customFormat="1" ht="11.25">
      <c r="B135" s="32"/>
      <c r="D135" s="144" t="s">
        <v>201</v>
      </c>
      <c r="F135" s="145" t="s">
        <v>6366</v>
      </c>
      <c r="I135" s="146"/>
      <c r="L135" s="32"/>
      <c r="M135" s="147"/>
      <c r="T135" s="53"/>
      <c r="AT135" s="17" t="s">
        <v>201</v>
      </c>
      <c r="AU135" s="17" t="s">
        <v>82</v>
      </c>
    </row>
    <row r="136" spans="2:65" s="12" customFormat="1" ht="11.25">
      <c r="B136" s="148"/>
      <c r="D136" s="149" t="s">
        <v>203</v>
      </c>
      <c r="E136" s="150" t="s">
        <v>19</v>
      </c>
      <c r="F136" s="151" t="s">
        <v>6445</v>
      </c>
      <c r="H136" s="150" t="s">
        <v>19</v>
      </c>
      <c r="I136" s="152"/>
      <c r="L136" s="148"/>
      <c r="M136" s="153"/>
      <c r="T136" s="154"/>
      <c r="AT136" s="150" t="s">
        <v>203</v>
      </c>
      <c r="AU136" s="150" t="s">
        <v>82</v>
      </c>
      <c r="AV136" s="12" t="s">
        <v>80</v>
      </c>
      <c r="AW136" s="12" t="s">
        <v>33</v>
      </c>
      <c r="AX136" s="12" t="s">
        <v>72</v>
      </c>
      <c r="AY136" s="150" t="s">
        <v>193</v>
      </c>
    </row>
    <row r="137" spans="2:65" s="13" customFormat="1" ht="11.25">
      <c r="B137" s="155"/>
      <c r="D137" s="149" t="s">
        <v>203</v>
      </c>
      <c r="E137" s="156" t="s">
        <v>19</v>
      </c>
      <c r="F137" s="157" t="s">
        <v>6446</v>
      </c>
      <c r="H137" s="158">
        <v>13.608000000000001</v>
      </c>
      <c r="I137" s="159"/>
      <c r="L137" s="155"/>
      <c r="M137" s="160"/>
      <c r="T137" s="161"/>
      <c r="AT137" s="156" t="s">
        <v>203</v>
      </c>
      <c r="AU137" s="156" t="s">
        <v>82</v>
      </c>
      <c r="AV137" s="13" t="s">
        <v>82</v>
      </c>
      <c r="AW137" s="13" t="s">
        <v>33</v>
      </c>
      <c r="AX137" s="13" t="s">
        <v>72</v>
      </c>
      <c r="AY137" s="156" t="s">
        <v>193</v>
      </c>
    </row>
    <row r="138" spans="2:65" s="12" customFormat="1" ht="11.25">
      <c r="B138" s="148"/>
      <c r="D138" s="149" t="s">
        <v>203</v>
      </c>
      <c r="E138" s="150" t="s">
        <v>19</v>
      </c>
      <c r="F138" s="151" t="s">
        <v>6447</v>
      </c>
      <c r="H138" s="150" t="s">
        <v>19</v>
      </c>
      <c r="I138" s="152"/>
      <c r="L138" s="148"/>
      <c r="M138" s="153"/>
      <c r="T138" s="154"/>
      <c r="AT138" s="150" t="s">
        <v>203</v>
      </c>
      <c r="AU138" s="150" t="s">
        <v>82</v>
      </c>
      <c r="AV138" s="12" t="s">
        <v>80</v>
      </c>
      <c r="AW138" s="12" t="s">
        <v>33</v>
      </c>
      <c r="AX138" s="12" t="s">
        <v>72</v>
      </c>
      <c r="AY138" s="150" t="s">
        <v>193</v>
      </c>
    </row>
    <row r="139" spans="2:65" s="13" customFormat="1" ht="11.25">
      <c r="B139" s="155"/>
      <c r="D139" s="149" t="s">
        <v>203</v>
      </c>
      <c r="E139" s="156" t="s">
        <v>19</v>
      </c>
      <c r="F139" s="157" t="s">
        <v>6448</v>
      </c>
      <c r="H139" s="158">
        <v>-5.5990000000000002</v>
      </c>
      <c r="I139" s="159"/>
      <c r="L139" s="155"/>
      <c r="M139" s="160"/>
      <c r="T139" s="161"/>
      <c r="AT139" s="156" t="s">
        <v>203</v>
      </c>
      <c r="AU139" s="156" t="s">
        <v>82</v>
      </c>
      <c r="AV139" s="13" t="s">
        <v>82</v>
      </c>
      <c r="AW139" s="13" t="s">
        <v>33</v>
      </c>
      <c r="AX139" s="13" t="s">
        <v>72</v>
      </c>
      <c r="AY139" s="156" t="s">
        <v>193</v>
      </c>
    </row>
    <row r="140" spans="2:65" s="14" customFormat="1" ht="11.25">
      <c r="B140" s="174"/>
      <c r="D140" s="149" t="s">
        <v>203</v>
      </c>
      <c r="E140" s="175" t="s">
        <v>19</v>
      </c>
      <c r="F140" s="176" t="s">
        <v>3845</v>
      </c>
      <c r="H140" s="177">
        <v>8.0090000000000003</v>
      </c>
      <c r="I140" s="178"/>
      <c r="L140" s="174"/>
      <c r="M140" s="179"/>
      <c r="T140" s="180"/>
      <c r="AT140" s="175" t="s">
        <v>203</v>
      </c>
      <c r="AU140" s="175" t="s">
        <v>82</v>
      </c>
      <c r="AV140" s="14" t="s">
        <v>106</v>
      </c>
      <c r="AW140" s="14" t="s">
        <v>4</v>
      </c>
      <c r="AX140" s="14" t="s">
        <v>80</v>
      </c>
      <c r="AY140" s="175" t="s">
        <v>193</v>
      </c>
    </row>
    <row r="141" spans="2:65" s="1" customFormat="1" ht="24.2" customHeight="1">
      <c r="B141" s="32"/>
      <c r="C141" s="131" t="s">
        <v>334</v>
      </c>
      <c r="D141" s="131" t="s">
        <v>195</v>
      </c>
      <c r="E141" s="132" t="s">
        <v>6367</v>
      </c>
      <c r="F141" s="133" t="s">
        <v>6368</v>
      </c>
      <c r="G141" s="134" t="s">
        <v>349</v>
      </c>
      <c r="H141" s="135">
        <v>152.17099999999999</v>
      </c>
      <c r="I141" s="136"/>
      <c r="J141" s="137">
        <f>ROUND(I141*H141,2)</f>
        <v>0</v>
      </c>
      <c r="K141" s="133" t="s">
        <v>199</v>
      </c>
      <c r="L141" s="32"/>
      <c r="M141" s="138" t="s">
        <v>19</v>
      </c>
      <c r="N141" s="139" t="s">
        <v>43</v>
      </c>
      <c r="P141" s="140">
        <f>O141*H141</f>
        <v>0</v>
      </c>
      <c r="Q141" s="140">
        <v>0</v>
      </c>
      <c r="R141" s="140">
        <f>Q141*H141</f>
        <v>0</v>
      </c>
      <c r="S141" s="140">
        <v>0</v>
      </c>
      <c r="T141" s="141">
        <f>S141*H141</f>
        <v>0</v>
      </c>
      <c r="AR141" s="142" t="s">
        <v>106</v>
      </c>
      <c r="AT141" s="142" t="s">
        <v>195</v>
      </c>
      <c r="AU141" s="142" t="s">
        <v>82</v>
      </c>
      <c r="AY141" s="17" t="s">
        <v>193</v>
      </c>
      <c r="BE141" s="143">
        <f>IF(N141="základní",J141,0)</f>
        <v>0</v>
      </c>
      <c r="BF141" s="143">
        <f>IF(N141="snížená",J141,0)</f>
        <v>0</v>
      </c>
      <c r="BG141" s="143">
        <f>IF(N141="zákl. přenesená",J141,0)</f>
        <v>0</v>
      </c>
      <c r="BH141" s="143">
        <f>IF(N141="sníž. přenesená",J141,0)</f>
        <v>0</v>
      </c>
      <c r="BI141" s="143">
        <f>IF(N141="nulová",J141,0)</f>
        <v>0</v>
      </c>
      <c r="BJ141" s="17" t="s">
        <v>80</v>
      </c>
      <c r="BK141" s="143">
        <f>ROUND(I141*H141,2)</f>
        <v>0</v>
      </c>
      <c r="BL141" s="17" t="s">
        <v>106</v>
      </c>
      <c r="BM141" s="142" t="s">
        <v>6449</v>
      </c>
    </row>
    <row r="142" spans="2:65" s="1" customFormat="1" ht="11.25">
      <c r="B142" s="32"/>
      <c r="D142" s="144" t="s">
        <v>201</v>
      </c>
      <c r="F142" s="145" t="s">
        <v>6370</v>
      </c>
      <c r="I142" s="146"/>
      <c r="L142" s="32"/>
      <c r="M142" s="147"/>
      <c r="T142" s="53"/>
      <c r="AT142" s="17" t="s">
        <v>201</v>
      </c>
      <c r="AU142" s="17" t="s">
        <v>82</v>
      </c>
    </row>
    <row r="143" spans="2:65" s="13" customFormat="1" ht="11.25">
      <c r="B143" s="155"/>
      <c r="D143" s="149" t="s">
        <v>203</v>
      </c>
      <c r="E143" s="156" t="s">
        <v>19</v>
      </c>
      <c r="F143" s="157" t="s">
        <v>6450</v>
      </c>
      <c r="H143" s="158">
        <v>8.0090000000000003</v>
      </c>
      <c r="I143" s="159"/>
      <c r="L143" s="155"/>
      <c r="M143" s="160"/>
      <c r="T143" s="161"/>
      <c r="AT143" s="156" t="s">
        <v>203</v>
      </c>
      <c r="AU143" s="156" t="s">
        <v>82</v>
      </c>
      <c r="AV143" s="13" t="s">
        <v>82</v>
      </c>
      <c r="AW143" s="13" t="s">
        <v>33</v>
      </c>
      <c r="AX143" s="13" t="s">
        <v>72</v>
      </c>
      <c r="AY143" s="156" t="s">
        <v>193</v>
      </c>
    </row>
    <row r="144" spans="2:65" s="13" customFormat="1" ht="11.25">
      <c r="B144" s="155"/>
      <c r="D144" s="149" t="s">
        <v>203</v>
      </c>
      <c r="E144" s="156" t="s">
        <v>19</v>
      </c>
      <c r="F144" s="157" t="s">
        <v>6451</v>
      </c>
      <c r="H144" s="158">
        <v>152.17099999999999</v>
      </c>
      <c r="I144" s="159"/>
      <c r="L144" s="155"/>
      <c r="M144" s="160"/>
      <c r="T144" s="161"/>
      <c r="AT144" s="156" t="s">
        <v>203</v>
      </c>
      <c r="AU144" s="156" t="s">
        <v>82</v>
      </c>
      <c r="AV144" s="13" t="s">
        <v>82</v>
      </c>
      <c r="AW144" s="13" t="s">
        <v>33</v>
      </c>
      <c r="AX144" s="13" t="s">
        <v>80</v>
      </c>
      <c r="AY144" s="156" t="s">
        <v>193</v>
      </c>
    </row>
    <row r="145" spans="2:65" s="1" customFormat="1" ht="24.2" customHeight="1">
      <c r="B145" s="32"/>
      <c r="C145" s="131" t="s">
        <v>340</v>
      </c>
      <c r="D145" s="131" t="s">
        <v>195</v>
      </c>
      <c r="E145" s="132" t="s">
        <v>6359</v>
      </c>
      <c r="F145" s="133" t="s">
        <v>6360</v>
      </c>
      <c r="G145" s="134" t="s">
        <v>349</v>
      </c>
      <c r="H145" s="135">
        <v>2.7109999999999999</v>
      </c>
      <c r="I145" s="136"/>
      <c r="J145" s="137">
        <f>ROUND(I145*H145,2)</f>
        <v>0</v>
      </c>
      <c r="K145" s="133" t="s">
        <v>199</v>
      </c>
      <c r="L145" s="32"/>
      <c r="M145" s="138" t="s">
        <v>19</v>
      </c>
      <c r="N145" s="139" t="s">
        <v>43</v>
      </c>
      <c r="P145" s="140">
        <f>O145*H145</f>
        <v>0</v>
      </c>
      <c r="Q145" s="140">
        <v>0</v>
      </c>
      <c r="R145" s="140">
        <f>Q145*H145</f>
        <v>0</v>
      </c>
      <c r="S145" s="140">
        <v>0</v>
      </c>
      <c r="T145" s="141">
        <f>S145*H145</f>
        <v>0</v>
      </c>
      <c r="AR145" s="142" t="s">
        <v>106</v>
      </c>
      <c r="AT145" s="142" t="s">
        <v>195</v>
      </c>
      <c r="AU145" s="142" t="s">
        <v>82</v>
      </c>
      <c r="AY145" s="17" t="s">
        <v>193</v>
      </c>
      <c r="BE145" s="143">
        <f>IF(N145="základní",J145,0)</f>
        <v>0</v>
      </c>
      <c r="BF145" s="143">
        <f>IF(N145="snížená",J145,0)</f>
        <v>0</v>
      </c>
      <c r="BG145" s="143">
        <f>IF(N145="zákl. přenesená",J145,0)</f>
        <v>0</v>
      </c>
      <c r="BH145" s="143">
        <f>IF(N145="sníž. přenesená",J145,0)</f>
        <v>0</v>
      </c>
      <c r="BI145" s="143">
        <f>IF(N145="nulová",J145,0)</f>
        <v>0</v>
      </c>
      <c r="BJ145" s="17" t="s">
        <v>80</v>
      </c>
      <c r="BK145" s="143">
        <f>ROUND(I145*H145,2)</f>
        <v>0</v>
      </c>
      <c r="BL145" s="17" t="s">
        <v>106</v>
      </c>
      <c r="BM145" s="142" t="s">
        <v>6452</v>
      </c>
    </row>
    <row r="146" spans="2:65" s="1" customFormat="1" ht="11.25">
      <c r="B146" s="32"/>
      <c r="D146" s="144" t="s">
        <v>201</v>
      </c>
      <c r="F146" s="145" t="s">
        <v>6362</v>
      </c>
      <c r="I146" s="146"/>
      <c r="L146" s="32"/>
      <c r="M146" s="147"/>
      <c r="T146" s="53"/>
      <c r="AT146" s="17" t="s">
        <v>201</v>
      </c>
      <c r="AU146" s="17" t="s">
        <v>82</v>
      </c>
    </row>
    <row r="147" spans="2:65" s="13" customFormat="1" ht="11.25">
      <c r="B147" s="155"/>
      <c r="D147" s="149" t="s">
        <v>203</v>
      </c>
      <c r="E147" s="156" t="s">
        <v>19</v>
      </c>
      <c r="F147" s="157" t="s">
        <v>6453</v>
      </c>
      <c r="H147" s="158">
        <v>2.7109999999999999</v>
      </c>
      <c r="I147" s="159"/>
      <c r="L147" s="155"/>
      <c r="M147" s="160"/>
      <c r="T147" s="161"/>
      <c r="AT147" s="156" t="s">
        <v>203</v>
      </c>
      <c r="AU147" s="156" t="s">
        <v>82</v>
      </c>
      <c r="AV147" s="13" t="s">
        <v>82</v>
      </c>
      <c r="AW147" s="13" t="s">
        <v>33</v>
      </c>
      <c r="AX147" s="13" t="s">
        <v>72</v>
      </c>
      <c r="AY147" s="156" t="s">
        <v>193</v>
      </c>
    </row>
    <row r="148" spans="2:65" s="14" customFormat="1" ht="11.25">
      <c r="B148" s="174"/>
      <c r="D148" s="149" t="s">
        <v>203</v>
      </c>
      <c r="E148" s="175" t="s">
        <v>19</v>
      </c>
      <c r="F148" s="176" t="s">
        <v>3845</v>
      </c>
      <c r="H148" s="177">
        <v>2.7109999999999999</v>
      </c>
      <c r="I148" s="178"/>
      <c r="L148" s="174"/>
      <c r="M148" s="179"/>
      <c r="T148" s="180"/>
      <c r="AT148" s="175" t="s">
        <v>203</v>
      </c>
      <c r="AU148" s="175" t="s">
        <v>82</v>
      </c>
      <c r="AV148" s="14" t="s">
        <v>106</v>
      </c>
      <c r="AW148" s="14" t="s">
        <v>4</v>
      </c>
      <c r="AX148" s="14" t="s">
        <v>80</v>
      </c>
      <c r="AY148" s="175" t="s">
        <v>193</v>
      </c>
    </row>
    <row r="149" spans="2:65" s="1" customFormat="1" ht="24.2" customHeight="1">
      <c r="B149" s="32"/>
      <c r="C149" s="131" t="s">
        <v>346</v>
      </c>
      <c r="D149" s="131" t="s">
        <v>195</v>
      </c>
      <c r="E149" s="132" t="s">
        <v>2193</v>
      </c>
      <c r="F149" s="133" t="s">
        <v>2194</v>
      </c>
      <c r="G149" s="134" t="s">
        <v>349</v>
      </c>
      <c r="H149" s="135">
        <v>1.538</v>
      </c>
      <c r="I149" s="136"/>
      <c r="J149" s="137">
        <f>ROUND(I149*H149,2)</f>
        <v>0</v>
      </c>
      <c r="K149" s="133" t="s">
        <v>199</v>
      </c>
      <c r="L149" s="32"/>
      <c r="M149" s="138" t="s">
        <v>19</v>
      </c>
      <c r="N149" s="139" t="s">
        <v>43</v>
      </c>
      <c r="P149" s="140">
        <f>O149*H149</f>
        <v>0</v>
      </c>
      <c r="Q149" s="140">
        <v>0</v>
      </c>
      <c r="R149" s="140">
        <f>Q149*H149</f>
        <v>0</v>
      </c>
      <c r="S149" s="140">
        <v>0</v>
      </c>
      <c r="T149" s="141">
        <f>S149*H149</f>
        <v>0</v>
      </c>
      <c r="AR149" s="142" t="s">
        <v>106</v>
      </c>
      <c r="AT149" s="142" t="s">
        <v>195</v>
      </c>
      <c r="AU149" s="142" t="s">
        <v>82</v>
      </c>
      <c r="AY149" s="17" t="s">
        <v>193</v>
      </c>
      <c r="BE149" s="143">
        <f>IF(N149="základní",J149,0)</f>
        <v>0</v>
      </c>
      <c r="BF149" s="143">
        <f>IF(N149="snížená",J149,0)</f>
        <v>0</v>
      </c>
      <c r="BG149" s="143">
        <f>IF(N149="zákl. přenesená",J149,0)</f>
        <v>0</v>
      </c>
      <c r="BH149" s="143">
        <f>IF(N149="sníž. přenesená",J149,0)</f>
        <v>0</v>
      </c>
      <c r="BI149" s="143">
        <f>IF(N149="nulová",J149,0)</f>
        <v>0</v>
      </c>
      <c r="BJ149" s="17" t="s">
        <v>80</v>
      </c>
      <c r="BK149" s="143">
        <f>ROUND(I149*H149,2)</f>
        <v>0</v>
      </c>
      <c r="BL149" s="17" t="s">
        <v>106</v>
      </c>
      <c r="BM149" s="142" t="s">
        <v>6454</v>
      </c>
    </row>
    <row r="150" spans="2:65" s="1" customFormat="1" ht="11.25">
      <c r="B150" s="32"/>
      <c r="D150" s="144" t="s">
        <v>201</v>
      </c>
      <c r="F150" s="145" t="s">
        <v>2196</v>
      </c>
      <c r="I150" s="146"/>
      <c r="L150" s="32"/>
      <c r="M150" s="147"/>
      <c r="T150" s="53"/>
      <c r="AT150" s="17" t="s">
        <v>201</v>
      </c>
      <c r="AU150" s="17" t="s">
        <v>82</v>
      </c>
    </row>
    <row r="151" spans="2:65" s="13" customFormat="1" ht="11.25">
      <c r="B151" s="155"/>
      <c r="D151" s="149" t="s">
        <v>203</v>
      </c>
      <c r="E151" s="156" t="s">
        <v>19</v>
      </c>
      <c r="F151" s="157" t="s">
        <v>6455</v>
      </c>
      <c r="H151" s="158">
        <v>1.538</v>
      </c>
      <c r="I151" s="159"/>
      <c r="L151" s="155"/>
      <c r="M151" s="160"/>
      <c r="T151" s="161"/>
      <c r="AT151" s="156" t="s">
        <v>203</v>
      </c>
      <c r="AU151" s="156" t="s">
        <v>82</v>
      </c>
      <c r="AV151" s="13" t="s">
        <v>82</v>
      </c>
      <c r="AW151" s="13" t="s">
        <v>33</v>
      </c>
      <c r="AX151" s="13" t="s">
        <v>72</v>
      </c>
      <c r="AY151" s="156" t="s">
        <v>193</v>
      </c>
    </row>
    <row r="152" spans="2:65" s="14" customFormat="1" ht="11.25">
      <c r="B152" s="174"/>
      <c r="D152" s="149" t="s">
        <v>203</v>
      </c>
      <c r="E152" s="175" t="s">
        <v>19</v>
      </c>
      <c r="F152" s="176" t="s">
        <v>3845</v>
      </c>
      <c r="H152" s="177">
        <v>1.538</v>
      </c>
      <c r="I152" s="178"/>
      <c r="L152" s="174"/>
      <c r="M152" s="179"/>
      <c r="T152" s="180"/>
      <c r="AT152" s="175" t="s">
        <v>203</v>
      </c>
      <c r="AU152" s="175" t="s">
        <v>82</v>
      </c>
      <c r="AV152" s="14" t="s">
        <v>106</v>
      </c>
      <c r="AW152" s="14" t="s">
        <v>4</v>
      </c>
      <c r="AX152" s="14" t="s">
        <v>80</v>
      </c>
      <c r="AY152" s="175" t="s">
        <v>193</v>
      </c>
    </row>
    <row r="153" spans="2:65" s="1" customFormat="1" ht="24.2" customHeight="1">
      <c r="B153" s="32"/>
      <c r="C153" s="131" t="s">
        <v>354</v>
      </c>
      <c r="D153" s="131" t="s">
        <v>195</v>
      </c>
      <c r="E153" s="132" t="s">
        <v>2208</v>
      </c>
      <c r="F153" s="133" t="s">
        <v>348</v>
      </c>
      <c r="G153" s="134" t="s">
        <v>349</v>
      </c>
      <c r="H153" s="135">
        <v>3.7610000000000001</v>
      </c>
      <c r="I153" s="136"/>
      <c r="J153" s="137">
        <f>ROUND(I153*H153,2)</f>
        <v>0</v>
      </c>
      <c r="K153" s="133" t="s">
        <v>199</v>
      </c>
      <c r="L153" s="32"/>
      <c r="M153" s="138" t="s">
        <v>19</v>
      </c>
      <c r="N153" s="139" t="s">
        <v>43</v>
      </c>
      <c r="P153" s="140">
        <f>O153*H153</f>
        <v>0</v>
      </c>
      <c r="Q153" s="140">
        <v>0</v>
      </c>
      <c r="R153" s="140">
        <f>Q153*H153</f>
        <v>0</v>
      </c>
      <c r="S153" s="140">
        <v>0</v>
      </c>
      <c r="T153" s="141">
        <f>S153*H153</f>
        <v>0</v>
      </c>
      <c r="AR153" s="142" t="s">
        <v>106</v>
      </c>
      <c r="AT153" s="142" t="s">
        <v>195</v>
      </c>
      <c r="AU153" s="142" t="s">
        <v>82</v>
      </c>
      <c r="AY153" s="17" t="s">
        <v>193</v>
      </c>
      <c r="BE153" s="143">
        <f>IF(N153="základní",J153,0)</f>
        <v>0</v>
      </c>
      <c r="BF153" s="143">
        <f>IF(N153="snížená",J153,0)</f>
        <v>0</v>
      </c>
      <c r="BG153" s="143">
        <f>IF(N153="zákl. přenesená",J153,0)</f>
        <v>0</v>
      </c>
      <c r="BH153" s="143">
        <f>IF(N153="sníž. přenesená",J153,0)</f>
        <v>0</v>
      </c>
      <c r="BI153" s="143">
        <f>IF(N153="nulová",J153,0)</f>
        <v>0</v>
      </c>
      <c r="BJ153" s="17" t="s">
        <v>80</v>
      </c>
      <c r="BK153" s="143">
        <f>ROUND(I153*H153,2)</f>
        <v>0</v>
      </c>
      <c r="BL153" s="17" t="s">
        <v>106</v>
      </c>
      <c r="BM153" s="142" t="s">
        <v>6456</v>
      </c>
    </row>
    <row r="154" spans="2:65" s="1" customFormat="1" ht="11.25">
      <c r="B154" s="32"/>
      <c r="D154" s="144" t="s">
        <v>201</v>
      </c>
      <c r="F154" s="145" t="s">
        <v>2210</v>
      </c>
      <c r="I154" s="146"/>
      <c r="L154" s="32"/>
      <c r="M154" s="147"/>
      <c r="T154" s="53"/>
      <c r="AT154" s="17" t="s">
        <v>201</v>
      </c>
      <c r="AU154" s="17" t="s">
        <v>82</v>
      </c>
    </row>
    <row r="155" spans="2:65" s="13" customFormat="1" ht="11.25">
      <c r="B155" s="155"/>
      <c r="D155" s="149" t="s">
        <v>203</v>
      </c>
      <c r="E155" s="156" t="s">
        <v>19</v>
      </c>
      <c r="F155" s="157" t="s">
        <v>6457</v>
      </c>
      <c r="H155" s="158">
        <v>3.7610000000000001</v>
      </c>
      <c r="I155" s="159"/>
      <c r="L155" s="155"/>
      <c r="M155" s="160"/>
      <c r="T155" s="161"/>
      <c r="AT155" s="156" t="s">
        <v>203</v>
      </c>
      <c r="AU155" s="156" t="s">
        <v>82</v>
      </c>
      <c r="AV155" s="13" t="s">
        <v>82</v>
      </c>
      <c r="AW155" s="13" t="s">
        <v>33</v>
      </c>
      <c r="AX155" s="13" t="s">
        <v>72</v>
      </c>
      <c r="AY155" s="156" t="s">
        <v>193</v>
      </c>
    </row>
    <row r="156" spans="2:65" s="14" customFormat="1" ht="11.25">
      <c r="B156" s="174"/>
      <c r="D156" s="149" t="s">
        <v>203</v>
      </c>
      <c r="E156" s="175" t="s">
        <v>19</v>
      </c>
      <c r="F156" s="176" t="s">
        <v>3845</v>
      </c>
      <c r="H156" s="177">
        <v>3.7610000000000001</v>
      </c>
      <c r="I156" s="178"/>
      <c r="L156" s="174"/>
      <c r="M156" s="179"/>
      <c r="T156" s="180"/>
      <c r="AT156" s="175" t="s">
        <v>203</v>
      </c>
      <c r="AU156" s="175" t="s">
        <v>82</v>
      </c>
      <c r="AV156" s="14" t="s">
        <v>106</v>
      </c>
      <c r="AW156" s="14" t="s">
        <v>4</v>
      </c>
      <c r="AX156" s="14" t="s">
        <v>80</v>
      </c>
      <c r="AY156" s="175" t="s">
        <v>193</v>
      </c>
    </row>
    <row r="157" spans="2:65" s="11" customFormat="1" ht="22.9" customHeight="1">
      <c r="B157" s="119"/>
      <c r="D157" s="120" t="s">
        <v>71</v>
      </c>
      <c r="E157" s="129" t="s">
        <v>4001</v>
      </c>
      <c r="F157" s="129" t="s">
        <v>4002</v>
      </c>
      <c r="I157" s="122"/>
      <c r="J157" s="130">
        <f>BK157</f>
        <v>0</v>
      </c>
      <c r="L157" s="119"/>
      <c r="M157" s="124"/>
      <c r="P157" s="125">
        <f>SUM(P158:P159)</f>
        <v>0</v>
      </c>
      <c r="R157" s="125">
        <f>SUM(R158:R159)</f>
        <v>0</v>
      </c>
      <c r="T157" s="126">
        <f>SUM(T158:T159)</f>
        <v>0</v>
      </c>
      <c r="AR157" s="120" t="s">
        <v>80</v>
      </c>
      <c r="AT157" s="127" t="s">
        <v>71</v>
      </c>
      <c r="AU157" s="127" t="s">
        <v>80</v>
      </c>
      <c r="AY157" s="120" t="s">
        <v>193</v>
      </c>
      <c r="BK157" s="128">
        <f>SUM(BK158:BK159)</f>
        <v>0</v>
      </c>
    </row>
    <row r="158" spans="2:65" s="1" customFormat="1" ht="24.2" customHeight="1">
      <c r="B158" s="32"/>
      <c r="C158" s="131" t="s">
        <v>7</v>
      </c>
      <c r="D158" s="131" t="s">
        <v>195</v>
      </c>
      <c r="E158" s="132" t="s">
        <v>6372</v>
      </c>
      <c r="F158" s="133" t="s">
        <v>6373</v>
      </c>
      <c r="G158" s="134" t="s">
        <v>349</v>
      </c>
      <c r="H158" s="135">
        <v>16.085999999999999</v>
      </c>
      <c r="I158" s="136"/>
      <c r="J158" s="137">
        <f>ROUND(I158*H158,2)</f>
        <v>0</v>
      </c>
      <c r="K158" s="133" t="s">
        <v>199</v>
      </c>
      <c r="L158" s="32"/>
      <c r="M158" s="138" t="s">
        <v>19</v>
      </c>
      <c r="N158" s="139" t="s">
        <v>43</v>
      </c>
      <c r="P158" s="140">
        <f>O158*H158</f>
        <v>0</v>
      </c>
      <c r="Q158" s="140">
        <v>0</v>
      </c>
      <c r="R158" s="140">
        <f>Q158*H158</f>
        <v>0</v>
      </c>
      <c r="S158" s="140">
        <v>0</v>
      </c>
      <c r="T158" s="141">
        <f>S158*H158</f>
        <v>0</v>
      </c>
      <c r="AR158" s="142" t="s">
        <v>106</v>
      </c>
      <c r="AT158" s="142" t="s">
        <v>195</v>
      </c>
      <c r="AU158" s="142" t="s">
        <v>82</v>
      </c>
      <c r="AY158" s="17" t="s">
        <v>193</v>
      </c>
      <c r="BE158" s="143">
        <f>IF(N158="základní",J158,0)</f>
        <v>0</v>
      </c>
      <c r="BF158" s="143">
        <f>IF(N158="snížená",J158,0)</f>
        <v>0</v>
      </c>
      <c r="BG158" s="143">
        <f>IF(N158="zákl. přenesená",J158,0)</f>
        <v>0</v>
      </c>
      <c r="BH158" s="143">
        <f>IF(N158="sníž. přenesená",J158,0)</f>
        <v>0</v>
      </c>
      <c r="BI158" s="143">
        <f>IF(N158="nulová",J158,0)</f>
        <v>0</v>
      </c>
      <c r="BJ158" s="17" t="s">
        <v>80</v>
      </c>
      <c r="BK158" s="143">
        <f>ROUND(I158*H158,2)</f>
        <v>0</v>
      </c>
      <c r="BL158" s="17" t="s">
        <v>106</v>
      </c>
      <c r="BM158" s="142" t="s">
        <v>6458</v>
      </c>
    </row>
    <row r="159" spans="2:65" s="1" customFormat="1" ht="11.25">
      <c r="B159" s="32"/>
      <c r="D159" s="144" t="s">
        <v>201</v>
      </c>
      <c r="F159" s="145" t="s">
        <v>6375</v>
      </c>
      <c r="I159" s="146"/>
      <c r="L159" s="32"/>
      <c r="M159" s="186"/>
      <c r="N159" s="183"/>
      <c r="O159" s="183"/>
      <c r="P159" s="183"/>
      <c r="Q159" s="183"/>
      <c r="R159" s="183"/>
      <c r="S159" s="183"/>
      <c r="T159" s="187"/>
      <c r="AT159" s="17" t="s">
        <v>201</v>
      </c>
      <c r="AU159" s="17" t="s">
        <v>82</v>
      </c>
    </row>
    <row r="160" spans="2:65" s="1" customFormat="1" ht="6.95" customHeight="1">
      <c r="B160" s="41"/>
      <c r="C160" s="42"/>
      <c r="D160" s="42"/>
      <c r="E160" s="42"/>
      <c r="F160" s="42"/>
      <c r="G160" s="42"/>
      <c r="H160" s="42"/>
      <c r="I160" s="42"/>
      <c r="J160" s="42"/>
      <c r="K160" s="42"/>
      <c r="L160" s="32"/>
    </row>
  </sheetData>
  <sheetProtection algorithmName="SHA-512" hashValue="8uOLSAN9gS/bL6cYxKXaWCGGSkUX0wIxmssIyJ0oZ4MdCvzPhXOl00Mp2PuZZpSi41i8AJjg3OjVciQQiCkOHw==" saltValue="acaYxPeZPE2v4fOoHVl7DH09v+uekGy9M4G3LE68rl3cfmgDKD0xaNir9BM81PUoSjbU4XXU5WFVwZpfS20N4w==" spinCount="100000" sheet="1" objects="1" scenarios="1" formatColumns="0" formatRows="0" autoFilter="0"/>
  <autoFilter ref="C91:K159" xr:uid="{00000000-0009-0000-0000-00000C000000}"/>
  <mergeCells count="12">
    <mergeCell ref="E84:H84"/>
    <mergeCell ref="L2:V2"/>
    <mergeCell ref="E50:H50"/>
    <mergeCell ref="E52:H52"/>
    <mergeCell ref="E54:H54"/>
    <mergeCell ref="E80:H80"/>
    <mergeCell ref="E82:H82"/>
    <mergeCell ref="E7:H7"/>
    <mergeCell ref="E9:H9"/>
    <mergeCell ref="E11:H11"/>
    <mergeCell ref="E20:H20"/>
    <mergeCell ref="E29:H29"/>
  </mergeCells>
  <hyperlinks>
    <hyperlink ref="F96" r:id="rId1" xr:uid="{00000000-0004-0000-0C00-000000000000}"/>
    <hyperlink ref="F98" r:id="rId2" xr:uid="{00000000-0004-0000-0C00-000001000000}"/>
    <hyperlink ref="F101" r:id="rId3" xr:uid="{00000000-0004-0000-0C00-000002000000}"/>
    <hyperlink ref="F110" r:id="rId4" xr:uid="{00000000-0004-0000-0C00-000003000000}"/>
    <hyperlink ref="F115" r:id="rId5" xr:uid="{00000000-0004-0000-0C00-000004000000}"/>
    <hyperlink ref="F117" r:id="rId6" xr:uid="{00000000-0004-0000-0C00-000005000000}"/>
    <hyperlink ref="F123" r:id="rId7" xr:uid="{00000000-0004-0000-0C00-000006000000}"/>
    <hyperlink ref="F128" r:id="rId8" xr:uid="{00000000-0004-0000-0C00-000007000000}"/>
    <hyperlink ref="F132" r:id="rId9" xr:uid="{00000000-0004-0000-0C00-000008000000}"/>
    <hyperlink ref="F135" r:id="rId10" xr:uid="{00000000-0004-0000-0C00-000009000000}"/>
    <hyperlink ref="F142" r:id="rId11" xr:uid="{00000000-0004-0000-0C00-00000A000000}"/>
    <hyperlink ref="F146" r:id="rId12" xr:uid="{00000000-0004-0000-0C00-00000B000000}"/>
    <hyperlink ref="F150" r:id="rId13" xr:uid="{00000000-0004-0000-0C00-00000C000000}"/>
    <hyperlink ref="F154" r:id="rId14" xr:uid="{00000000-0004-0000-0C00-00000D000000}"/>
    <hyperlink ref="F159" r:id="rId15" xr:uid="{00000000-0004-0000-0C00-00000E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6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118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AT2" s="17" t="s">
        <v>125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132</v>
      </c>
      <c r="L4" s="20"/>
      <c r="M4" s="90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318" t="str">
        <f>'Rekapitulace stavby'!K6</f>
        <v>SPgŠ Boskovice - Výstavba nových prostor pro vzdělávání</v>
      </c>
      <c r="F7" s="319"/>
      <c r="G7" s="319"/>
      <c r="H7" s="319"/>
      <c r="L7" s="20"/>
    </row>
    <row r="8" spans="2:46" s="1" customFormat="1" ht="12" customHeight="1">
      <c r="B8" s="32"/>
      <c r="D8" s="27" t="s">
        <v>133</v>
      </c>
      <c r="L8" s="32"/>
    </row>
    <row r="9" spans="2:46" s="1" customFormat="1" ht="16.5" customHeight="1">
      <c r="B9" s="32"/>
      <c r="E9" s="281" t="s">
        <v>6459</v>
      </c>
      <c r="F9" s="320"/>
      <c r="G9" s="320"/>
      <c r="H9" s="320"/>
      <c r="L9" s="32"/>
    </row>
    <row r="10" spans="2:46" s="1" customFormat="1" ht="11.25">
      <c r="B10" s="32"/>
      <c r="L10" s="32"/>
    </row>
    <row r="11" spans="2:46" s="1" customFormat="1" ht="12" customHeight="1">
      <c r="B11" s="32"/>
      <c r="D11" s="27" t="s">
        <v>18</v>
      </c>
      <c r="F11" s="25" t="s">
        <v>19</v>
      </c>
      <c r="I11" s="27" t="s">
        <v>20</v>
      </c>
      <c r="J11" s="25" t="s">
        <v>19</v>
      </c>
      <c r="L11" s="32"/>
    </row>
    <row r="12" spans="2:46" s="1" customFormat="1" ht="12" customHeight="1">
      <c r="B12" s="32"/>
      <c r="D12" s="27" t="s">
        <v>21</v>
      </c>
      <c r="F12" s="25" t="s">
        <v>22</v>
      </c>
      <c r="I12" s="27" t="s">
        <v>23</v>
      </c>
      <c r="J12" s="49" t="str">
        <f>'Rekapitulace stavby'!AN8</f>
        <v>19. 5. 2025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25</v>
      </c>
      <c r="I14" s="27" t="s">
        <v>26</v>
      </c>
      <c r="J14" s="25" t="s">
        <v>19</v>
      </c>
      <c r="L14" s="32"/>
    </row>
    <row r="15" spans="2:46" s="1" customFormat="1" ht="18" customHeight="1">
      <c r="B15" s="32"/>
      <c r="E15" s="25" t="s">
        <v>27</v>
      </c>
      <c r="I15" s="27" t="s">
        <v>28</v>
      </c>
      <c r="J15" s="25" t="s">
        <v>19</v>
      </c>
      <c r="L15" s="32"/>
    </row>
    <row r="16" spans="2:46" s="1" customFormat="1" ht="6.95" customHeight="1">
      <c r="B16" s="32"/>
      <c r="L16" s="32"/>
    </row>
    <row r="17" spans="2:12" s="1" customFormat="1" ht="12" customHeight="1">
      <c r="B17" s="32"/>
      <c r="D17" s="27" t="s">
        <v>29</v>
      </c>
      <c r="I17" s="27" t="s">
        <v>26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321" t="str">
        <f>'Rekapitulace stavby'!E14</f>
        <v>Vyplň údaj</v>
      </c>
      <c r="F18" s="287"/>
      <c r="G18" s="287"/>
      <c r="H18" s="287"/>
      <c r="I18" s="27" t="s">
        <v>28</v>
      </c>
      <c r="J18" s="28" t="str">
        <f>'Rekapitulace stavby'!AN14</f>
        <v>Vyplň údaj</v>
      </c>
      <c r="L18" s="32"/>
    </row>
    <row r="19" spans="2:12" s="1" customFormat="1" ht="6.95" customHeight="1">
      <c r="B19" s="32"/>
      <c r="L19" s="32"/>
    </row>
    <row r="20" spans="2:12" s="1" customFormat="1" ht="12" customHeight="1">
      <c r="B20" s="32"/>
      <c r="D20" s="27" t="s">
        <v>31</v>
      </c>
      <c r="I20" s="27" t="s">
        <v>26</v>
      </c>
      <c r="J20" s="25" t="s">
        <v>19</v>
      </c>
      <c r="L20" s="32"/>
    </row>
    <row r="21" spans="2:12" s="1" customFormat="1" ht="18" customHeight="1">
      <c r="B21" s="32"/>
      <c r="E21" s="25" t="s">
        <v>32</v>
      </c>
      <c r="I21" s="27" t="s">
        <v>28</v>
      </c>
      <c r="J21" s="25" t="s">
        <v>19</v>
      </c>
      <c r="L21" s="32"/>
    </row>
    <row r="22" spans="2:12" s="1" customFormat="1" ht="6.95" customHeight="1">
      <c r="B22" s="32"/>
      <c r="L22" s="32"/>
    </row>
    <row r="23" spans="2:12" s="1" customFormat="1" ht="12" customHeight="1">
      <c r="B23" s="32"/>
      <c r="D23" s="27" t="s">
        <v>34</v>
      </c>
      <c r="I23" s="27" t="s">
        <v>26</v>
      </c>
      <c r="J23" s="25" t="s">
        <v>19</v>
      </c>
      <c r="L23" s="32"/>
    </row>
    <row r="24" spans="2:12" s="1" customFormat="1" ht="18" customHeight="1">
      <c r="B24" s="32"/>
      <c r="E24" s="25" t="s">
        <v>35</v>
      </c>
      <c r="I24" s="27" t="s">
        <v>28</v>
      </c>
      <c r="J24" s="25" t="s">
        <v>19</v>
      </c>
      <c r="L24" s="32"/>
    </row>
    <row r="25" spans="2:12" s="1" customFormat="1" ht="6.95" customHeight="1">
      <c r="B25" s="32"/>
      <c r="L25" s="32"/>
    </row>
    <row r="26" spans="2:12" s="1" customFormat="1" ht="12" customHeight="1">
      <c r="B26" s="32"/>
      <c r="D26" s="27" t="s">
        <v>36</v>
      </c>
      <c r="L26" s="32"/>
    </row>
    <row r="27" spans="2:12" s="7" customFormat="1" ht="16.5" customHeight="1">
      <c r="B27" s="91"/>
      <c r="E27" s="292" t="s">
        <v>19</v>
      </c>
      <c r="F27" s="292"/>
      <c r="G27" s="292"/>
      <c r="H27" s="292"/>
      <c r="L27" s="91"/>
    </row>
    <row r="28" spans="2:12" s="1" customFormat="1" ht="6.95" customHeight="1">
      <c r="B28" s="32"/>
      <c r="L28" s="32"/>
    </row>
    <row r="29" spans="2:12" s="1" customFormat="1" ht="6.95" customHeight="1">
      <c r="B29" s="32"/>
      <c r="D29" s="50"/>
      <c r="E29" s="50"/>
      <c r="F29" s="50"/>
      <c r="G29" s="50"/>
      <c r="H29" s="50"/>
      <c r="I29" s="50"/>
      <c r="J29" s="50"/>
      <c r="K29" s="50"/>
      <c r="L29" s="32"/>
    </row>
    <row r="30" spans="2:12" s="1" customFormat="1" ht="25.35" customHeight="1">
      <c r="B30" s="32"/>
      <c r="D30" s="92" t="s">
        <v>38</v>
      </c>
      <c r="J30" s="63">
        <f>ROUND(J82, 2)</f>
        <v>0</v>
      </c>
      <c r="L30" s="32"/>
    </row>
    <row r="31" spans="2:12" s="1" customFormat="1" ht="6.95" customHeight="1">
      <c r="B31" s="32"/>
      <c r="D31" s="50"/>
      <c r="E31" s="50"/>
      <c r="F31" s="50"/>
      <c r="G31" s="50"/>
      <c r="H31" s="50"/>
      <c r="I31" s="50"/>
      <c r="J31" s="50"/>
      <c r="K31" s="50"/>
      <c r="L31" s="32"/>
    </row>
    <row r="32" spans="2:12" s="1" customFormat="1" ht="14.45" customHeight="1">
      <c r="B32" s="32"/>
      <c r="F32" s="35" t="s">
        <v>40</v>
      </c>
      <c r="I32" s="35" t="s">
        <v>39</v>
      </c>
      <c r="J32" s="35" t="s">
        <v>41</v>
      </c>
      <c r="L32" s="32"/>
    </row>
    <row r="33" spans="2:12" s="1" customFormat="1" ht="14.45" customHeight="1">
      <c r="B33" s="32"/>
      <c r="D33" s="52" t="s">
        <v>42</v>
      </c>
      <c r="E33" s="27" t="s">
        <v>43</v>
      </c>
      <c r="F33" s="83">
        <f>ROUND((SUM(BE82:BE117)),  2)</f>
        <v>0</v>
      </c>
      <c r="I33" s="93">
        <v>0.21</v>
      </c>
      <c r="J33" s="83">
        <f>ROUND(((SUM(BE82:BE117))*I33),  2)</f>
        <v>0</v>
      </c>
      <c r="L33" s="32"/>
    </row>
    <row r="34" spans="2:12" s="1" customFormat="1" ht="14.45" customHeight="1">
      <c r="B34" s="32"/>
      <c r="E34" s="27" t="s">
        <v>44</v>
      </c>
      <c r="F34" s="83">
        <f>ROUND((SUM(BF82:BF117)),  2)</f>
        <v>0</v>
      </c>
      <c r="I34" s="93">
        <v>0.12</v>
      </c>
      <c r="J34" s="83">
        <f>ROUND(((SUM(BF82:BF117))*I34),  2)</f>
        <v>0</v>
      </c>
      <c r="L34" s="32"/>
    </row>
    <row r="35" spans="2:12" s="1" customFormat="1" ht="14.45" hidden="1" customHeight="1">
      <c r="B35" s="32"/>
      <c r="E35" s="27" t="s">
        <v>45</v>
      </c>
      <c r="F35" s="83">
        <f>ROUND((SUM(BG82:BG117)),  2)</f>
        <v>0</v>
      </c>
      <c r="I35" s="93">
        <v>0.21</v>
      </c>
      <c r="J35" s="83">
        <f>0</f>
        <v>0</v>
      </c>
      <c r="L35" s="32"/>
    </row>
    <row r="36" spans="2:12" s="1" customFormat="1" ht="14.45" hidden="1" customHeight="1">
      <c r="B36" s="32"/>
      <c r="E36" s="27" t="s">
        <v>46</v>
      </c>
      <c r="F36" s="83">
        <f>ROUND((SUM(BH82:BH117)),  2)</f>
        <v>0</v>
      </c>
      <c r="I36" s="93">
        <v>0.12</v>
      </c>
      <c r="J36" s="83">
        <f>0</f>
        <v>0</v>
      </c>
      <c r="L36" s="32"/>
    </row>
    <row r="37" spans="2:12" s="1" customFormat="1" ht="14.45" hidden="1" customHeight="1">
      <c r="B37" s="32"/>
      <c r="E37" s="27" t="s">
        <v>47</v>
      </c>
      <c r="F37" s="83">
        <f>ROUND((SUM(BI82:BI117)),  2)</f>
        <v>0</v>
      </c>
      <c r="I37" s="93">
        <v>0</v>
      </c>
      <c r="J37" s="83">
        <f>0</f>
        <v>0</v>
      </c>
      <c r="L37" s="32"/>
    </row>
    <row r="38" spans="2:12" s="1" customFormat="1" ht="6.95" customHeight="1">
      <c r="B38" s="32"/>
      <c r="L38" s="32"/>
    </row>
    <row r="39" spans="2:12" s="1" customFormat="1" ht="25.35" customHeight="1">
      <c r="B39" s="32"/>
      <c r="C39" s="94"/>
      <c r="D39" s="95" t="s">
        <v>48</v>
      </c>
      <c r="E39" s="54"/>
      <c r="F39" s="54"/>
      <c r="G39" s="96" t="s">
        <v>49</v>
      </c>
      <c r="H39" s="97" t="s">
        <v>50</v>
      </c>
      <c r="I39" s="54"/>
      <c r="J39" s="98">
        <f>SUM(J30:J37)</f>
        <v>0</v>
      </c>
      <c r="K39" s="99"/>
      <c r="L39" s="32"/>
    </row>
    <row r="40" spans="2:12" s="1" customFormat="1" ht="14.45" customHeight="1">
      <c r="B40" s="41"/>
      <c r="C40" s="42"/>
      <c r="D40" s="42"/>
      <c r="E40" s="42"/>
      <c r="F40" s="42"/>
      <c r="G40" s="42"/>
      <c r="H40" s="42"/>
      <c r="I40" s="42"/>
      <c r="J40" s="42"/>
      <c r="K40" s="42"/>
      <c r="L40" s="32"/>
    </row>
    <row r="44" spans="2:12" s="1" customFormat="1" ht="6.95" customHeight="1">
      <c r="B44" s="43"/>
      <c r="C44" s="44"/>
      <c r="D44" s="44"/>
      <c r="E44" s="44"/>
      <c r="F44" s="44"/>
      <c r="G44" s="44"/>
      <c r="H44" s="44"/>
      <c r="I44" s="44"/>
      <c r="J44" s="44"/>
      <c r="K44" s="44"/>
      <c r="L44" s="32"/>
    </row>
    <row r="45" spans="2:12" s="1" customFormat="1" ht="24.95" customHeight="1">
      <c r="B45" s="32"/>
      <c r="C45" s="21" t="s">
        <v>135</v>
      </c>
      <c r="L45" s="32"/>
    </row>
    <row r="46" spans="2:12" s="1" customFormat="1" ht="6.95" customHeight="1">
      <c r="B46" s="32"/>
      <c r="L46" s="32"/>
    </row>
    <row r="47" spans="2:12" s="1" customFormat="1" ht="12" customHeight="1">
      <c r="B47" s="32"/>
      <c r="C47" s="27" t="s">
        <v>16</v>
      </c>
      <c r="L47" s="32"/>
    </row>
    <row r="48" spans="2:12" s="1" customFormat="1" ht="16.5" customHeight="1">
      <c r="B48" s="32"/>
      <c r="E48" s="318" t="str">
        <f>E7</f>
        <v>SPgŠ Boskovice - Výstavba nových prostor pro vzdělávání</v>
      </c>
      <c r="F48" s="319"/>
      <c r="G48" s="319"/>
      <c r="H48" s="319"/>
      <c r="L48" s="32"/>
    </row>
    <row r="49" spans="2:47" s="1" customFormat="1" ht="12" customHeight="1">
      <c r="B49" s="32"/>
      <c r="C49" s="27" t="s">
        <v>133</v>
      </c>
      <c r="L49" s="32"/>
    </row>
    <row r="50" spans="2:47" s="1" customFormat="1" ht="16.5" customHeight="1">
      <c r="B50" s="32"/>
      <c r="E50" s="281" t="str">
        <f>E9</f>
        <v>D.1.7 - Sadovnický plán</v>
      </c>
      <c r="F50" s="320"/>
      <c r="G50" s="320"/>
      <c r="H50" s="320"/>
      <c r="L50" s="32"/>
    </row>
    <row r="51" spans="2:47" s="1" customFormat="1" ht="6.95" customHeight="1">
      <c r="B51" s="32"/>
      <c r="L51" s="32"/>
    </row>
    <row r="52" spans="2:47" s="1" customFormat="1" ht="12" customHeight="1">
      <c r="B52" s="32"/>
      <c r="C52" s="27" t="s">
        <v>21</v>
      </c>
      <c r="F52" s="25" t="str">
        <f>F12</f>
        <v>Boskovice</v>
      </c>
      <c r="I52" s="27" t="s">
        <v>23</v>
      </c>
      <c r="J52" s="49" t="str">
        <f>IF(J12="","",J12)</f>
        <v>19. 5. 2025</v>
      </c>
      <c r="L52" s="32"/>
    </row>
    <row r="53" spans="2:47" s="1" customFormat="1" ht="6.95" customHeight="1">
      <c r="B53" s="32"/>
      <c r="L53" s="32"/>
    </row>
    <row r="54" spans="2:47" s="1" customFormat="1" ht="25.7" customHeight="1">
      <c r="B54" s="32"/>
      <c r="C54" s="27" t="s">
        <v>25</v>
      </c>
      <c r="F54" s="25" t="str">
        <f>E15</f>
        <v>Střední pedagogická škola Boskovice</v>
      </c>
      <c r="I54" s="27" t="s">
        <v>31</v>
      </c>
      <c r="J54" s="30" t="str">
        <f>E21</f>
        <v>ERPLAN, U Borové 69, Havlíčkův Brod</v>
      </c>
      <c r="L54" s="32"/>
    </row>
    <row r="55" spans="2:47" s="1" customFormat="1" ht="15.2" customHeight="1">
      <c r="B55" s="32"/>
      <c r="C55" s="27" t="s">
        <v>29</v>
      </c>
      <c r="F55" s="25" t="str">
        <f>IF(E18="","",E18)</f>
        <v>Vyplň údaj</v>
      </c>
      <c r="I55" s="27" t="s">
        <v>34</v>
      </c>
      <c r="J55" s="30" t="str">
        <f>E24</f>
        <v>Ing. Avuk</v>
      </c>
      <c r="L55" s="32"/>
    </row>
    <row r="56" spans="2:47" s="1" customFormat="1" ht="10.35" customHeight="1">
      <c r="B56" s="32"/>
      <c r="L56" s="32"/>
    </row>
    <row r="57" spans="2:47" s="1" customFormat="1" ht="29.25" customHeight="1">
      <c r="B57" s="32"/>
      <c r="C57" s="100" t="s">
        <v>136</v>
      </c>
      <c r="D57" s="94"/>
      <c r="E57" s="94"/>
      <c r="F57" s="94"/>
      <c r="G57" s="94"/>
      <c r="H57" s="94"/>
      <c r="I57" s="94"/>
      <c r="J57" s="101" t="s">
        <v>137</v>
      </c>
      <c r="K57" s="94"/>
      <c r="L57" s="32"/>
    </row>
    <row r="58" spans="2:47" s="1" customFormat="1" ht="10.35" customHeight="1">
      <c r="B58" s="32"/>
      <c r="L58" s="32"/>
    </row>
    <row r="59" spans="2:47" s="1" customFormat="1" ht="22.9" customHeight="1">
      <c r="B59" s="32"/>
      <c r="C59" s="102" t="s">
        <v>70</v>
      </c>
      <c r="J59" s="63">
        <f>J82</f>
        <v>0</v>
      </c>
      <c r="L59" s="32"/>
      <c r="AU59" s="17" t="s">
        <v>138</v>
      </c>
    </row>
    <row r="60" spans="2:47" s="8" customFormat="1" ht="24.95" customHeight="1">
      <c r="B60" s="103"/>
      <c r="D60" s="104" t="s">
        <v>6460</v>
      </c>
      <c r="E60" s="105"/>
      <c r="F60" s="105"/>
      <c r="G60" s="105"/>
      <c r="H60" s="105"/>
      <c r="I60" s="105"/>
      <c r="J60" s="106">
        <f>J83</f>
        <v>0</v>
      </c>
      <c r="L60" s="103"/>
    </row>
    <row r="61" spans="2:47" s="8" customFormat="1" ht="24.95" customHeight="1">
      <c r="B61" s="103"/>
      <c r="D61" s="104" t="s">
        <v>6461</v>
      </c>
      <c r="E61" s="105"/>
      <c r="F61" s="105"/>
      <c r="G61" s="105"/>
      <c r="H61" s="105"/>
      <c r="I61" s="105"/>
      <c r="J61" s="106">
        <f>J87</f>
        <v>0</v>
      </c>
      <c r="L61" s="103"/>
    </row>
    <row r="62" spans="2:47" s="8" customFormat="1" ht="24.95" customHeight="1">
      <c r="B62" s="103"/>
      <c r="D62" s="104" t="s">
        <v>6462</v>
      </c>
      <c r="E62" s="105"/>
      <c r="F62" s="105"/>
      <c r="G62" s="105"/>
      <c r="H62" s="105"/>
      <c r="I62" s="105"/>
      <c r="J62" s="106">
        <f>J99</f>
        <v>0</v>
      </c>
      <c r="L62" s="103"/>
    </row>
    <row r="63" spans="2:47" s="1" customFormat="1" ht="21.75" customHeight="1">
      <c r="B63" s="32"/>
      <c r="L63" s="32"/>
    </row>
    <row r="64" spans="2:47" s="1" customFormat="1" ht="6.95" customHeight="1">
      <c r="B64" s="41"/>
      <c r="C64" s="42"/>
      <c r="D64" s="42"/>
      <c r="E64" s="42"/>
      <c r="F64" s="42"/>
      <c r="G64" s="42"/>
      <c r="H64" s="42"/>
      <c r="I64" s="42"/>
      <c r="J64" s="42"/>
      <c r="K64" s="42"/>
      <c r="L64" s="32"/>
    </row>
    <row r="68" spans="2:12" s="1" customFormat="1" ht="6.95" customHeight="1">
      <c r="B68" s="43"/>
      <c r="C68" s="44"/>
      <c r="D68" s="44"/>
      <c r="E68" s="44"/>
      <c r="F68" s="44"/>
      <c r="G68" s="44"/>
      <c r="H68" s="44"/>
      <c r="I68" s="44"/>
      <c r="J68" s="44"/>
      <c r="K68" s="44"/>
      <c r="L68" s="32"/>
    </row>
    <row r="69" spans="2:12" s="1" customFormat="1" ht="24.95" customHeight="1">
      <c r="B69" s="32"/>
      <c r="C69" s="21" t="s">
        <v>178</v>
      </c>
      <c r="L69" s="32"/>
    </row>
    <row r="70" spans="2:12" s="1" customFormat="1" ht="6.95" customHeight="1">
      <c r="B70" s="32"/>
      <c r="L70" s="32"/>
    </row>
    <row r="71" spans="2:12" s="1" customFormat="1" ht="12" customHeight="1">
      <c r="B71" s="32"/>
      <c r="C71" s="27" t="s">
        <v>16</v>
      </c>
      <c r="L71" s="32"/>
    </row>
    <row r="72" spans="2:12" s="1" customFormat="1" ht="16.5" customHeight="1">
      <c r="B72" s="32"/>
      <c r="E72" s="318" t="str">
        <f>E7</f>
        <v>SPgŠ Boskovice - Výstavba nových prostor pro vzdělávání</v>
      </c>
      <c r="F72" s="319"/>
      <c r="G72" s="319"/>
      <c r="H72" s="319"/>
      <c r="L72" s="32"/>
    </row>
    <row r="73" spans="2:12" s="1" customFormat="1" ht="12" customHeight="1">
      <c r="B73" s="32"/>
      <c r="C73" s="27" t="s">
        <v>133</v>
      </c>
      <c r="L73" s="32"/>
    </row>
    <row r="74" spans="2:12" s="1" customFormat="1" ht="16.5" customHeight="1">
      <c r="B74" s="32"/>
      <c r="E74" s="281" t="str">
        <f>E9</f>
        <v>D.1.7 - Sadovnický plán</v>
      </c>
      <c r="F74" s="320"/>
      <c r="G74" s="320"/>
      <c r="H74" s="320"/>
      <c r="L74" s="32"/>
    </row>
    <row r="75" spans="2:12" s="1" customFormat="1" ht="6.95" customHeight="1">
      <c r="B75" s="32"/>
      <c r="L75" s="32"/>
    </row>
    <row r="76" spans="2:12" s="1" customFormat="1" ht="12" customHeight="1">
      <c r="B76" s="32"/>
      <c r="C76" s="27" t="s">
        <v>21</v>
      </c>
      <c r="F76" s="25" t="str">
        <f>F12</f>
        <v>Boskovice</v>
      </c>
      <c r="I76" s="27" t="s">
        <v>23</v>
      </c>
      <c r="J76" s="49" t="str">
        <f>IF(J12="","",J12)</f>
        <v>19. 5. 2025</v>
      </c>
      <c r="L76" s="32"/>
    </row>
    <row r="77" spans="2:12" s="1" customFormat="1" ht="6.95" customHeight="1">
      <c r="B77" s="32"/>
      <c r="L77" s="32"/>
    </row>
    <row r="78" spans="2:12" s="1" customFormat="1" ht="25.7" customHeight="1">
      <c r="B78" s="32"/>
      <c r="C78" s="27" t="s">
        <v>25</v>
      </c>
      <c r="F78" s="25" t="str">
        <f>E15</f>
        <v>Střední pedagogická škola Boskovice</v>
      </c>
      <c r="I78" s="27" t="s">
        <v>31</v>
      </c>
      <c r="J78" s="30" t="str">
        <f>E21</f>
        <v>ERPLAN, U Borové 69, Havlíčkův Brod</v>
      </c>
      <c r="L78" s="32"/>
    </row>
    <row r="79" spans="2:12" s="1" customFormat="1" ht="15.2" customHeight="1">
      <c r="B79" s="32"/>
      <c r="C79" s="27" t="s">
        <v>29</v>
      </c>
      <c r="F79" s="25" t="str">
        <f>IF(E18="","",E18)</f>
        <v>Vyplň údaj</v>
      </c>
      <c r="I79" s="27" t="s">
        <v>34</v>
      </c>
      <c r="J79" s="30" t="str">
        <f>E24</f>
        <v>Ing. Avuk</v>
      </c>
      <c r="L79" s="32"/>
    </row>
    <row r="80" spans="2:12" s="1" customFormat="1" ht="10.35" customHeight="1">
      <c r="B80" s="32"/>
      <c r="L80" s="32"/>
    </row>
    <row r="81" spans="2:65" s="10" customFormat="1" ht="29.25" customHeight="1">
      <c r="B81" s="111"/>
      <c r="C81" s="112" t="s">
        <v>179</v>
      </c>
      <c r="D81" s="113" t="s">
        <v>57</v>
      </c>
      <c r="E81" s="113" t="s">
        <v>53</v>
      </c>
      <c r="F81" s="113" t="s">
        <v>54</v>
      </c>
      <c r="G81" s="113" t="s">
        <v>180</v>
      </c>
      <c r="H81" s="113" t="s">
        <v>181</v>
      </c>
      <c r="I81" s="113" t="s">
        <v>182</v>
      </c>
      <c r="J81" s="113" t="s">
        <v>137</v>
      </c>
      <c r="K81" s="114" t="s">
        <v>183</v>
      </c>
      <c r="L81" s="111"/>
      <c r="M81" s="56" t="s">
        <v>19</v>
      </c>
      <c r="N81" s="57" t="s">
        <v>42</v>
      </c>
      <c r="O81" s="57" t="s">
        <v>184</v>
      </c>
      <c r="P81" s="57" t="s">
        <v>185</v>
      </c>
      <c r="Q81" s="57" t="s">
        <v>186</v>
      </c>
      <c r="R81" s="57" t="s">
        <v>187</v>
      </c>
      <c r="S81" s="57" t="s">
        <v>188</v>
      </c>
      <c r="T81" s="58" t="s">
        <v>189</v>
      </c>
    </row>
    <row r="82" spans="2:65" s="1" customFormat="1" ht="22.9" customHeight="1">
      <c r="B82" s="32"/>
      <c r="C82" s="61" t="s">
        <v>190</v>
      </c>
      <c r="J82" s="115">
        <f>BK82</f>
        <v>0</v>
      </c>
      <c r="L82" s="32"/>
      <c r="M82" s="59"/>
      <c r="N82" s="50"/>
      <c r="O82" s="50"/>
      <c r="P82" s="116">
        <f>P83+P87+P99</f>
        <v>0</v>
      </c>
      <c r="Q82" s="50"/>
      <c r="R82" s="116">
        <f>R83+R87+R99</f>
        <v>8.0999999999999996E-4</v>
      </c>
      <c r="S82" s="50"/>
      <c r="T82" s="117">
        <f>T83+T87+T99</f>
        <v>0</v>
      </c>
      <c r="AT82" s="17" t="s">
        <v>71</v>
      </c>
      <c r="AU82" s="17" t="s">
        <v>138</v>
      </c>
      <c r="BK82" s="118">
        <f>BK83+BK87+BK99</f>
        <v>0</v>
      </c>
    </row>
    <row r="83" spans="2:65" s="11" customFormat="1" ht="25.9" customHeight="1">
      <c r="B83" s="119"/>
      <c r="D83" s="120" t="s">
        <v>71</v>
      </c>
      <c r="E83" s="121" t="s">
        <v>6463</v>
      </c>
      <c r="F83" s="121" t="s">
        <v>6464</v>
      </c>
      <c r="I83" s="122"/>
      <c r="J83" s="123">
        <f>BK83</f>
        <v>0</v>
      </c>
      <c r="L83" s="119"/>
      <c r="M83" s="124"/>
      <c r="P83" s="125">
        <f>SUM(P84:P86)</f>
        <v>0</v>
      </c>
      <c r="R83" s="125">
        <f>SUM(R84:R86)</f>
        <v>0</v>
      </c>
      <c r="T83" s="126">
        <f>SUM(T84:T86)</f>
        <v>0</v>
      </c>
      <c r="AR83" s="120" t="s">
        <v>80</v>
      </c>
      <c r="AT83" s="127" t="s">
        <v>71</v>
      </c>
      <c r="AU83" s="127" t="s">
        <v>72</v>
      </c>
      <c r="AY83" s="120" t="s">
        <v>193</v>
      </c>
      <c r="BK83" s="128">
        <f>SUM(BK84:BK86)</f>
        <v>0</v>
      </c>
    </row>
    <row r="84" spans="2:65" s="1" customFormat="1" ht="16.5" customHeight="1">
      <c r="B84" s="32"/>
      <c r="C84" s="131" t="s">
        <v>80</v>
      </c>
      <c r="D84" s="131" t="s">
        <v>195</v>
      </c>
      <c r="E84" s="132" t="s">
        <v>6465</v>
      </c>
      <c r="F84" s="133" t="s">
        <v>6466</v>
      </c>
      <c r="G84" s="134" t="s">
        <v>4433</v>
      </c>
      <c r="H84" s="135">
        <v>6</v>
      </c>
      <c r="I84" s="136"/>
      <c r="J84" s="137">
        <f>ROUND(I84*H84,2)</f>
        <v>0</v>
      </c>
      <c r="K84" s="133" t="s">
        <v>19</v>
      </c>
      <c r="L84" s="32"/>
      <c r="M84" s="138" t="s">
        <v>19</v>
      </c>
      <c r="N84" s="139" t="s">
        <v>43</v>
      </c>
      <c r="P84" s="140">
        <f>O84*H84</f>
        <v>0</v>
      </c>
      <c r="Q84" s="140">
        <v>0</v>
      </c>
      <c r="R84" s="140">
        <f>Q84*H84</f>
        <v>0</v>
      </c>
      <c r="S84" s="140">
        <v>0</v>
      </c>
      <c r="T84" s="141">
        <f>S84*H84</f>
        <v>0</v>
      </c>
      <c r="AR84" s="142" t="s">
        <v>106</v>
      </c>
      <c r="AT84" s="142" t="s">
        <v>195</v>
      </c>
      <c r="AU84" s="142" t="s">
        <v>80</v>
      </c>
      <c r="AY84" s="17" t="s">
        <v>193</v>
      </c>
      <c r="BE84" s="143">
        <f>IF(N84="základní",J84,0)</f>
        <v>0</v>
      </c>
      <c r="BF84" s="143">
        <f>IF(N84="snížená",J84,0)</f>
        <v>0</v>
      </c>
      <c r="BG84" s="143">
        <f>IF(N84="zákl. přenesená",J84,0)</f>
        <v>0</v>
      </c>
      <c r="BH84" s="143">
        <f>IF(N84="sníž. přenesená",J84,0)</f>
        <v>0</v>
      </c>
      <c r="BI84" s="143">
        <f>IF(N84="nulová",J84,0)</f>
        <v>0</v>
      </c>
      <c r="BJ84" s="17" t="s">
        <v>80</v>
      </c>
      <c r="BK84" s="143">
        <f>ROUND(I84*H84,2)</f>
        <v>0</v>
      </c>
      <c r="BL84" s="17" t="s">
        <v>106</v>
      </c>
      <c r="BM84" s="142" t="s">
        <v>6467</v>
      </c>
    </row>
    <row r="85" spans="2:65" s="1" customFormat="1" ht="16.5" customHeight="1">
      <c r="B85" s="32"/>
      <c r="C85" s="131" t="s">
        <v>82</v>
      </c>
      <c r="D85" s="131" t="s">
        <v>195</v>
      </c>
      <c r="E85" s="132" t="s">
        <v>6468</v>
      </c>
      <c r="F85" s="133" t="s">
        <v>6469</v>
      </c>
      <c r="G85" s="134" t="s">
        <v>4433</v>
      </c>
      <c r="H85" s="135">
        <v>3</v>
      </c>
      <c r="I85" s="136"/>
      <c r="J85" s="137">
        <f>ROUND(I85*H85,2)</f>
        <v>0</v>
      </c>
      <c r="K85" s="133" t="s">
        <v>19</v>
      </c>
      <c r="L85" s="32"/>
      <c r="M85" s="138" t="s">
        <v>19</v>
      </c>
      <c r="N85" s="139" t="s">
        <v>43</v>
      </c>
      <c r="P85" s="140">
        <f>O85*H85</f>
        <v>0</v>
      </c>
      <c r="Q85" s="140">
        <v>0</v>
      </c>
      <c r="R85" s="140">
        <f>Q85*H85</f>
        <v>0</v>
      </c>
      <c r="S85" s="140">
        <v>0</v>
      </c>
      <c r="T85" s="141">
        <f>S85*H85</f>
        <v>0</v>
      </c>
      <c r="AR85" s="142" t="s">
        <v>106</v>
      </c>
      <c r="AT85" s="142" t="s">
        <v>195</v>
      </c>
      <c r="AU85" s="142" t="s">
        <v>80</v>
      </c>
      <c r="AY85" s="17" t="s">
        <v>193</v>
      </c>
      <c r="BE85" s="143">
        <f>IF(N85="základní",J85,0)</f>
        <v>0</v>
      </c>
      <c r="BF85" s="143">
        <f>IF(N85="snížená",J85,0)</f>
        <v>0</v>
      </c>
      <c r="BG85" s="143">
        <f>IF(N85="zákl. přenesená",J85,0)</f>
        <v>0</v>
      </c>
      <c r="BH85" s="143">
        <f>IF(N85="sníž. přenesená",J85,0)</f>
        <v>0</v>
      </c>
      <c r="BI85" s="143">
        <f>IF(N85="nulová",J85,0)</f>
        <v>0</v>
      </c>
      <c r="BJ85" s="17" t="s">
        <v>80</v>
      </c>
      <c r="BK85" s="143">
        <f>ROUND(I85*H85,2)</f>
        <v>0</v>
      </c>
      <c r="BL85" s="17" t="s">
        <v>106</v>
      </c>
      <c r="BM85" s="142" t="s">
        <v>6470</v>
      </c>
    </row>
    <row r="86" spans="2:65" s="1" customFormat="1" ht="16.5" customHeight="1">
      <c r="B86" s="32"/>
      <c r="C86" s="131" t="s">
        <v>100</v>
      </c>
      <c r="D86" s="131" t="s">
        <v>195</v>
      </c>
      <c r="E86" s="132" t="s">
        <v>6471</v>
      </c>
      <c r="F86" s="133" t="s">
        <v>6472</v>
      </c>
      <c r="G86" s="134" t="s">
        <v>4433</v>
      </c>
      <c r="H86" s="135">
        <v>79</v>
      </c>
      <c r="I86" s="136"/>
      <c r="J86" s="137">
        <f>ROUND(I86*H86,2)</f>
        <v>0</v>
      </c>
      <c r="K86" s="133" t="s">
        <v>19</v>
      </c>
      <c r="L86" s="32"/>
      <c r="M86" s="138" t="s">
        <v>19</v>
      </c>
      <c r="N86" s="139" t="s">
        <v>43</v>
      </c>
      <c r="P86" s="140">
        <f>O86*H86</f>
        <v>0</v>
      </c>
      <c r="Q86" s="140">
        <v>0</v>
      </c>
      <c r="R86" s="140">
        <f>Q86*H86</f>
        <v>0</v>
      </c>
      <c r="S86" s="140">
        <v>0</v>
      </c>
      <c r="T86" s="141">
        <f>S86*H86</f>
        <v>0</v>
      </c>
      <c r="AR86" s="142" t="s">
        <v>106</v>
      </c>
      <c r="AT86" s="142" t="s">
        <v>195</v>
      </c>
      <c r="AU86" s="142" t="s">
        <v>80</v>
      </c>
      <c r="AY86" s="17" t="s">
        <v>193</v>
      </c>
      <c r="BE86" s="143">
        <f>IF(N86="základní",J86,0)</f>
        <v>0</v>
      </c>
      <c r="BF86" s="143">
        <f>IF(N86="snížená",J86,0)</f>
        <v>0</v>
      </c>
      <c r="BG86" s="143">
        <f>IF(N86="zákl. přenesená",J86,0)</f>
        <v>0</v>
      </c>
      <c r="BH86" s="143">
        <f>IF(N86="sníž. přenesená",J86,0)</f>
        <v>0</v>
      </c>
      <c r="BI86" s="143">
        <f>IF(N86="nulová",J86,0)</f>
        <v>0</v>
      </c>
      <c r="BJ86" s="17" t="s">
        <v>80</v>
      </c>
      <c r="BK86" s="143">
        <f>ROUND(I86*H86,2)</f>
        <v>0</v>
      </c>
      <c r="BL86" s="17" t="s">
        <v>106</v>
      </c>
      <c r="BM86" s="142" t="s">
        <v>6473</v>
      </c>
    </row>
    <row r="87" spans="2:65" s="11" customFormat="1" ht="25.9" customHeight="1">
      <c r="B87" s="119"/>
      <c r="D87" s="120" t="s">
        <v>71</v>
      </c>
      <c r="E87" s="121" t="s">
        <v>6474</v>
      </c>
      <c r="F87" s="121" t="s">
        <v>6475</v>
      </c>
      <c r="I87" s="122"/>
      <c r="J87" s="123">
        <f>BK87</f>
        <v>0</v>
      </c>
      <c r="L87" s="119"/>
      <c r="M87" s="124"/>
      <c r="P87" s="125">
        <f>SUM(P88:P98)</f>
        <v>0</v>
      </c>
      <c r="R87" s="125">
        <f>SUM(R88:R98)</f>
        <v>0</v>
      </c>
      <c r="T87" s="126">
        <f>SUM(T88:T98)</f>
        <v>0</v>
      </c>
      <c r="AR87" s="120" t="s">
        <v>80</v>
      </c>
      <c r="AT87" s="127" t="s">
        <v>71</v>
      </c>
      <c r="AU87" s="127" t="s">
        <v>72</v>
      </c>
      <c r="AY87" s="120" t="s">
        <v>193</v>
      </c>
      <c r="BK87" s="128">
        <f>SUM(BK88:BK98)</f>
        <v>0</v>
      </c>
    </row>
    <row r="88" spans="2:65" s="1" customFormat="1" ht="16.5" customHeight="1">
      <c r="B88" s="32"/>
      <c r="C88" s="131" t="s">
        <v>106</v>
      </c>
      <c r="D88" s="131" t="s">
        <v>195</v>
      </c>
      <c r="E88" s="132" t="s">
        <v>6476</v>
      </c>
      <c r="F88" s="133" t="s">
        <v>6477</v>
      </c>
      <c r="G88" s="134" t="s">
        <v>210</v>
      </c>
      <c r="H88" s="135">
        <v>4</v>
      </c>
      <c r="I88" s="136"/>
      <c r="J88" s="137">
        <f t="shared" ref="J88:J98" si="0">ROUND(I88*H88,2)</f>
        <v>0</v>
      </c>
      <c r="K88" s="133" t="s">
        <v>19</v>
      </c>
      <c r="L88" s="32"/>
      <c r="M88" s="138" t="s">
        <v>19</v>
      </c>
      <c r="N88" s="139" t="s">
        <v>43</v>
      </c>
      <c r="P88" s="140">
        <f t="shared" ref="P88:P98" si="1">O88*H88</f>
        <v>0</v>
      </c>
      <c r="Q88" s="140">
        <v>0</v>
      </c>
      <c r="R88" s="140">
        <f t="shared" ref="R88:R98" si="2">Q88*H88</f>
        <v>0</v>
      </c>
      <c r="S88" s="140">
        <v>0</v>
      </c>
      <c r="T88" s="141">
        <f t="shared" ref="T88:T98" si="3">S88*H88</f>
        <v>0</v>
      </c>
      <c r="AR88" s="142" t="s">
        <v>106</v>
      </c>
      <c r="AT88" s="142" t="s">
        <v>195</v>
      </c>
      <c r="AU88" s="142" t="s">
        <v>80</v>
      </c>
      <c r="AY88" s="17" t="s">
        <v>193</v>
      </c>
      <c r="BE88" s="143">
        <f t="shared" ref="BE88:BE98" si="4">IF(N88="základní",J88,0)</f>
        <v>0</v>
      </c>
      <c r="BF88" s="143">
        <f t="shared" ref="BF88:BF98" si="5">IF(N88="snížená",J88,0)</f>
        <v>0</v>
      </c>
      <c r="BG88" s="143">
        <f t="shared" ref="BG88:BG98" si="6">IF(N88="zákl. přenesená",J88,0)</f>
        <v>0</v>
      </c>
      <c r="BH88" s="143">
        <f t="shared" ref="BH88:BH98" si="7">IF(N88="sníž. přenesená",J88,0)</f>
        <v>0</v>
      </c>
      <c r="BI88" s="143">
        <f t="shared" ref="BI88:BI98" si="8">IF(N88="nulová",J88,0)</f>
        <v>0</v>
      </c>
      <c r="BJ88" s="17" t="s">
        <v>80</v>
      </c>
      <c r="BK88" s="143">
        <f t="shared" ref="BK88:BK98" si="9">ROUND(I88*H88,2)</f>
        <v>0</v>
      </c>
      <c r="BL88" s="17" t="s">
        <v>106</v>
      </c>
      <c r="BM88" s="142" t="s">
        <v>6478</v>
      </c>
    </row>
    <row r="89" spans="2:65" s="1" customFormat="1" ht="16.5" customHeight="1">
      <c r="B89" s="32"/>
      <c r="C89" s="131" t="s">
        <v>231</v>
      </c>
      <c r="D89" s="131" t="s">
        <v>195</v>
      </c>
      <c r="E89" s="132" t="s">
        <v>6479</v>
      </c>
      <c r="F89" s="133" t="s">
        <v>6480</v>
      </c>
      <c r="G89" s="134" t="s">
        <v>210</v>
      </c>
      <c r="H89" s="135">
        <v>1.6</v>
      </c>
      <c r="I89" s="136"/>
      <c r="J89" s="137">
        <f t="shared" si="0"/>
        <v>0</v>
      </c>
      <c r="K89" s="133" t="s">
        <v>19</v>
      </c>
      <c r="L89" s="32"/>
      <c r="M89" s="138" t="s">
        <v>19</v>
      </c>
      <c r="N89" s="139" t="s">
        <v>43</v>
      </c>
      <c r="P89" s="140">
        <f t="shared" si="1"/>
        <v>0</v>
      </c>
      <c r="Q89" s="140">
        <v>0</v>
      </c>
      <c r="R89" s="140">
        <f t="shared" si="2"/>
        <v>0</v>
      </c>
      <c r="S89" s="140">
        <v>0</v>
      </c>
      <c r="T89" s="141">
        <f t="shared" si="3"/>
        <v>0</v>
      </c>
      <c r="AR89" s="142" t="s">
        <v>106</v>
      </c>
      <c r="AT89" s="142" t="s">
        <v>195</v>
      </c>
      <c r="AU89" s="142" t="s">
        <v>80</v>
      </c>
      <c r="AY89" s="17" t="s">
        <v>193</v>
      </c>
      <c r="BE89" s="143">
        <f t="shared" si="4"/>
        <v>0</v>
      </c>
      <c r="BF89" s="143">
        <f t="shared" si="5"/>
        <v>0</v>
      </c>
      <c r="BG89" s="143">
        <f t="shared" si="6"/>
        <v>0</v>
      </c>
      <c r="BH89" s="143">
        <f t="shared" si="7"/>
        <v>0</v>
      </c>
      <c r="BI89" s="143">
        <f t="shared" si="8"/>
        <v>0</v>
      </c>
      <c r="BJ89" s="17" t="s">
        <v>80</v>
      </c>
      <c r="BK89" s="143">
        <f t="shared" si="9"/>
        <v>0</v>
      </c>
      <c r="BL89" s="17" t="s">
        <v>106</v>
      </c>
      <c r="BM89" s="142" t="s">
        <v>6481</v>
      </c>
    </row>
    <row r="90" spans="2:65" s="1" customFormat="1" ht="16.5" customHeight="1">
      <c r="B90" s="32"/>
      <c r="C90" s="131" t="s">
        <v>240</v>
      </c>
      <c r="D90" s="131" t="s">
        <v>195</v>
      </c>
      <c r="E90" s="132" t="s">
        <v>6482</v>
      </c>
      <c r="F90" s="133" t="s">
        <v>6483</v>
      </c>
      <c r="G90" s="134" t="s">
        <v>4433</v>
      </c>
      <c r="H90" s="135">
        <v>9</v>
      </c>
      <c r="I90" s="136"/>
      <c r="J90" s="137">
        <f t="shared" si="0"/>
        <v>0</v>
      </c>
      <c r="K90" s="133" t="s">
        <v>19</v>
      </c>
      <c r="L90" s="32"/>
      <c r="M90" s="138" t="s">
        <v>19</v>
      </c>
      <c r="N90" s="139" t="s">
        <v>43</v>
      </c>
      <c r="P90" s="140">
        <f t="shared" si="1"/>
        <v>0</v>
      </c>
      <c r="Q90" s="140">
        <v>0</v>
      </c>
      <c r="R90" s="140">
        <f t="shared" si="2"/>
        <v>0</v>
      </c>
      <c r="S90" s="140">
        <v>0</v>
      </c>
      <c r="T90" s="141">
        <f t="shared" si="3"/>
        <v>0</v>
      </c>
      <c r="AR90" s="142" t="s">
        <v>106</v>
      </c>
      <c r="AT90" s="142" t="s">
        <v>195</v>
      </c>
      <c r="AU90" s="142" t="s">
        <v>80</v>
      </c>
      <c r="AY90" s="17" t="s">
        <v>193</v>
      </c>
      <c r="BE90" s="143">
        <f t="shared" si="4"/>
        <v>0</v>
      </c>
      <c r="BF90" s="143">
        <f t="shared" si="5"/>
        <v>0</v>
      </c>
      <c r="BG90" s="143">
        <f t="shared" si="6"/>
        <v>0</v>
      </c>
      <c r="BH90" s="143">
        <f t="shared" si="7"/>
        <v>0</v>
      </c>
      <c r="BI90" s="143">
        <f t="shared" si="8"/>
        <v>0</v>
      </c>
      <c r="BJ90" s="17" t="s">
        <v>80</v>
      </c>
      <c r="BK90" s="143">
        <f t="shared" si="9"/>
        <v>0</v>
      </c>
      <c r="BL90" s="17" t="s">
        <v>106</v>
      </c>
      <c r="BM90" s="142" t="s">
        <v>6484</v>
      </c>
    </row>
    <row r="91" spans="2:65" s="1" customFormat="1" ht="16.5" customHeight="1">
      <c r="B91" s="32"/>
      <c r="C91" s="131" t="s">
        <v>247</v>
      </c>
      <c r="D91" s="131" t="s">
        <v>195</v>
      </c>
      <c r="E91" s="132" t="s">
        <v>6485</v>
      </c>
      <c r="F91" s="133" t="s">
        <v>6486</v>
      </c>
      <c r="G91" s="134" t="s">
        <v>4433</v>
      </c>
      <c r="H91" s="135">
        <v>9</v>
      </c>
      <c r="I91" s="136"/>
      <c r="J91" s="137">
        <f t="shared" si="0"/>
        <v>0</v>
      </c>
      <c r="K91" s="133" t="s">
        <v>19</v>
      </c>
      <c r="L91" s="32"/>
      <c r="M91" s="138" t="s">
        <v>19</v>
      </c>
      <c r="N91" s="139" t="s">
        <v>43</v>
      </c>
      <c r="P91" s="140">
        <f t="shared" si="1"/>
        <v>0</v>
      </c>
      <c r="Q91" s="140">
        <v>0</v>
      </c>
      <c r="R91" s="140">
        <f t="shared" si="2"/>
        <v>0</v>
      </c>
      <c r="S91" s="140">
        <v>0</v>
      </c>
      <c r="T91" s="141">
        <f t="shared" si="3"/>
        <v>0</v>
      </c>
      <c r="AR91" s="142" t="s">
        <v>106</v>
      </c>
      <c r="AT91" s="142" t="s">
        <v>195</v>
      </c>
      <c r="AU91" s="142" t="s">
        <v>80</v>
      </c>
      <c r="AY91" s="17" t="s">
        <v>193</v>
      </c>
      <c r="BE91" s="143">
        <f t="shared" si="4"/>
        <v>0</v>
      </c>
      <c r="BF91" s="143">
        <f t="shared" si="5"/>
        <v>0</v>
      </c>
      <c r="BG91" s="143">
        <f t="shared" si="6"/>
        <v>0</v>
      </c>
      <c r="BH91" s="143">
        <f t="shared" si="7"/>
        <v>0</v>
      </c>
      <c r="BI91" s="143">
        <f t="shared" si="8"/>
        <v>0</v>
      </c>
      <c r="BJ91" s="17" t="s">
        <v>80</v>
      </c>
      <c r="BK91" s="143">
        <f t="shared" si="9"/>
        <v>0</v>
      </c>
      <c r="BL91" s="17" t="s">
        <v>106</v>
      </c>
      <c r="BM91" s="142" t="s">
        <v>6487</v>
      </c>
    </row>
    <row r="92" spans="2:65" s="1" customFormat="1" ht="16.5" customHeight="1">
      <c r="B92" s="32"/>
      <c r="C92" s="131" t="s">
        <v>254</v>
      </c>
      <c r="D92" s="131" t="s">
        <v>195</v>
      </c>
      <c r="E92" s="132" t="s">
        <v>6488</v>
      </c>
      <c r="F92" s="133" t="s">
        <v>6489</v>
      </c>
      <c r="G92" s="134" t="s">
        <v>4565</v>
      </c>
      <c r="H92" s="135">
        <v>18</v>
      </c>
      <c r="I92" s="136"/>
      <c r="J92" s="137">
        <f t="shared" si="0"/>
        <v>0</v>
      </c>
      <c r="K92" s="133" t="s">
        <v>19</v>
      </c>
      <c r="L92" s="32"/>
      <c r="M92" s="138" t="s">
        <v>19</v>
      </c>
      <c r="N92" s="139" t="s">
        <v>43</v>
      </c>
      <c r="P92" s="140">
        <f t="shared" si="1"/>
        <v>0</v>
      </c>
      <c r="Q92" s="140">
        <v>0</v>
      </c>
      <c r="R92" s="140">
        <f t="shared" si="2"/>
        <v>0</v>
      </c>
      <c r="S92" s="140">
        <v>0</v>
      </c>
      <c r="T92" s="141">
        <f t="shared" si="3"/>
        <v>0</v>
      </c>
      <c r="AR92" s="142" t="s">
        <v>106</v>
      </c>
      <c r="AT92" s="142" t="s">
        <v>195</v>
      </c>
      <c r="AU92" s="142" t="s">
        <v>80</v>
      </c>
      <c r="AY92" s="17" t="s">
        <v>193</v>
      </c>
      <c r="BE92" s="143">
        <f t="shared" si="4"/>
        <v>0</v>
      </c>
      <c r="BF92" s="143">
        <f t="shared" si="5"/>
        <v>0</v>
      </c>
      <c r="BG92" s="143">
        <f t="shared" si="6"/>
        <v>0</v>
      </c>
      <c r="BH92" s="143">
        <f t="shared" si="7"/>
        <v>0</v>
      </c>
      <c r="BI92" s="143">
        <f t="shared" si="8"/>
        <v>0</v>
      </c>
      <c r="BJ92" s="17" t="s">
        <v>80</v>
      </c>
      <c r="BK92" s="143">
        <f t="shared" si="9"/>
        <v>0</v>
      </c>
      <c r="BL92" s="17" t="s">
        <v>106</v>
      </c>
      <c r="BM92" s="142" t="s">
        <v>6490</v>
      </c>
    </row>
    <row r="93" spans="2:65" s="1" customFormat="1" ht="16.5" customHeight="1">
      <c r="B93" s="32"/>
      <c r="C93" s="131" t="s">
        <v>261</v>
      </c>
      <c r="D93" s="131" t="s">
        <v>195</v>
      </c>
      <c r="E93" s="132" t="s">
        <v>6491</v>
      </c>
      <c r="F93" s="133" t="s">
        <v>6492</v>
      </c>
      <c r="G93" s="134" t="s">
        <v>432</v>
      </c>
      <c r="H93" s="135">
        <v>2.5</v>
      </c>
      <c r="I93" s="136"/>
      <c r="J93" s="137">
        <f t="shared" si="0"/>
        <v>0</v>
      </c>
      <c r="K93" s="133" t="s">
        <v>19</v>
      </c>
      <c r="L93" s="32"/>
      <c r="M93" s="138" t="s">
        <v>19</v>
      </c>
      <c r="N93" s="139" t="s">
        <v>43</v>
      </c>
      <c r="P93" s="140">
        <f t="shared" si="1"/>
        <v>0</v>
      </c>
      <c r="Q93" s="140">
        <v>0</v>
      </c>
      <c r="R93" s="140">
        <f t="shared" si="2"/>
        <v>0</v>
      </c>
      <c r="S93" s="140">
        <v>0</v>
      </c>
      <c r="T93" s="141">
        <f t="shared" si="3"/>
        <v>0</v>
      </c>
      <c r="AR93" s="142" t="s">
        <v>106</v>
      </c>
      <c r="AT93" s="142" t="s">
        <v>195</v>
      </c>
      <c r="AU93" s="142" t="s">
        <v>80</v>
      </c>
      <c r="AY93" s="17" t="s">
        <v>193</v>
      </c>
      <c r="BE93" s="143">
        <f t="shared" si="4"/>
        <v>0</v>
      </c>
      <c r="BF93" s="143">
        <f t="shared" si="5"/>
        <v>0</v>
      </c>
      <c r="BG93" s="143">
        <f t="shared" si="6"/>
        <v>0</v>
      </c>
      <c r="BH93" s="143">
        <f t="shared" si="7"/>
        <v>0</v>
      </c>
      <c r="BI93" s="143">
        <f t="shared" si="8"/>
        <v>0</v>
      </c>
      <c r="BJ93" s="17" t="s">
        <v>80</v>
      </c>
      <c r="BK93" s="143">
        <f t="shared" si="9"/>
        <v>0</v>
      </c>
      <c r="BL93" s="17" t="s">
        <v>106</v>
      </c>
      <c r="BM93" s="142" t="s">
        <v>6493</v>
      </c>
    </row>
    <row r="94" spans="2:65" s="1" customFormat="1" ht="16.5" customHeight="1">
      <c r="B94" s="32"/>
      <c r="C94" s="131" t="s">
        <v>267</v>
      </c>
      <c r="D94" s="131" t="s">
        <v>195</v>
      </c>
      <c r="E94" s="132" t="s">
        <v>6494</v>
      </c>
      <c r="F94" s="133" t="s">
        <v>6495</v>
      </c>
      <c r="G94" s="134" t="s">
        <v>6496</v>
      </c>
      <c r="H94" s="135">
        <v>1.8</v>
      </c>
      <c r="I94" s="136"/>
      <c r="J94" s="137">
        <f t="shared" si="0"/>
        <v>0</v>
      </c>
      <c r="K94" s="133" t="s">
        <v>19</v>
      </c>
      <c r="L94" s="32"/>
      <c r="M94" s="138" t="s">
        <v>19</v>
      </c>
      <c r="N94" s="139" t="s">
        <v>43</v>
      </c>
      <c r="P94" s="140">
        <f t="shared" si="1"/>
        <v>0</v>
      </c>
      <c r="Q94" s="140">
        <v>0</v>
      </c>
      <c r="R94" s="140">
        <f t="shared" si="2"/>
        <v>0</v>
      </c>
      <c r="S94" s="140">
        <v>0</v>
      </c>
      <c r="T94" s="141">
        <f t="shared" si="3"/>
        <v>0</v>
      </c>
      <c r="AR94" s="142" t="s">
        <v>106</v>
      </c>
      <c r="AT94" s="142" t="s">
        <v>195</v>
      </c>
      <c r="AU94" s="142" t="s">
        <v>80</v>
      </c>
      <c r="AY94" s="17" t="s">
        <v>193</v>
      </c>
      <c r="BE94" s="143">
        <f t="shared" si="4"/>
        <v>0</v>
      </c>
      <c r="BF94" s="143">
        <f t="shared" si="5"/>
        <v>0</v>
      </c>
      <c r="BG94" s="143">
        <f t="shared" si="6"/>
        <v>0</v>
      </c>
      <c r="BH94" s="143">
        <f t="shared" si="7"/>
        <v>0</v>
      </c>
      <c r="BI94" s="143">
        <f t="shared" si="8"/>
        <v>0</v>
      </c>
      <c r="BJ94" s="17" t="s">
        <v>80</v>
      </c>
      <c r="BK94" s="143">
        <f t="shared" si="9"/>
        <v>0</v>
      </c>
      <c r="BL94" s="17" t="s">
        <v>106</v>
      </c>
      <c r="BM94" s="142" t="s">
        <v>6497</v>
      </c>
    </row>
    <row r="95" spans="2:65" s="1" customFormat="1" ht="16.5" customHeight="1">
      <c r="B95" s="32"/>
      <c r="C95" s="131" t="s">
        <v>273</v>
      </c>
      <c r="D95" s="131" t="s">
        <v>195</v>
      </c>
      <c r="E95" s="132" t="s">
        <v>6498</v>
      </c>
      <c r="F95" s="133" t="s">
        <v>6499</v>
      </c>
      <c r="G95" s="134" t="s">
        <v>198</v>
      </c>
      <c r="H95" s="135">
        <v>600</v>
      </c>
      <c r="I95" s="136"/>
      <c r="J95" s="137">
        <f t="shared" si="0"/>
        <v>0</v>
      </c>
      <c r="K95" s="133" t="s">
        <v>19</v>
      </c>
      <c r="L95" s="32"/>
      <c r="M95" s="138" t="s">
        <v>19</v>
      </c>
      <c r="N95" s="139" t="s">
        <v>43</v>
      </c>
      <c r="P95" s="140">
        <f t="shared" si="1"/>
        <v>0</v>
      </c>
      <c r="Q95" s="140">
        <v>0</v>
      </c>
      <c r="R95" s="140">
        <f t="shared" si="2"/>
        <v>0</v>
      </c>
      <c r="S95" s="140">
        <v>0</v>
      </c>
      <c r="T95" s="141">
        <f t="shared" si="3"/>
        <v>0</v>
      </c>
      <c r="AR95" s="142" t="s">
        <v>106</v>
      </c>
      <c r="AT95" s="142" t="s">
        <v>195</v>
      </c>
      <c r="AU95" s="142" t="s">
        <v>80</v>
      </c>
      <c r="AY95" s="17" t="s">
        <v>193</v>
      </c>
      <c r="BE95" s="143">
        <f t="shared" si="4"/>
        <v>0</v>
      </c>
      <c r="BF95" s="143">
        <f t="shared" si="5"/>
        <v>0</v>
      </c>
      <c r="BG95" s="143">
        <f t="shared" si="6"/>
        <v>0</v>
      </c>
      <c r="BH95" s="143">
        <f t="shared" si="7"/>
        <v>0</v>
      </c>
      <c r="BI95" s="143">
        <f t="shared" si="8"/>
        <v>0</v>
      </c>
      <c r="BJ95" s="17" t="s">
        <v>80</v>
      </c>
      <c r="BK95" s="143">
        <f t="shared" si="9"/>
        <v>0</v>
      </c>
      <c r="BL95" s="17" t="s">
        <v>106</v>
      </c>
      <c r="BM95" s="142" t="s">
        <v>6500</v>
      </c>
    </row>
    <row r="96" spans="2:65" s="1" customFormat="1" ht="16.5" customHeight="1">
      <c r="B96" s="32"/>
      <c r="C96" s="131" t="s">
        <v>8</v>
      </c>
      <c r="D96" s="131" t="s">
        <v>195</v>
      </c>
      <c r="E96" s="132" t="s">
        <v>6501</v>
      </c>
      <c r="F96" s="133" t="s">
        <v>6502</v>
      </c>
      <c r="G96" s="134" t="s">
        <v>465</v>
      </c>
      <c r="H96" s="135">
        <v>6</v>
      </c>
      <c r="I96" s="136"/>
      <c r="J96" s="137">
        <f t="shared" si="0"/>
        <v>0</v>
      </c>
      <c r="K96" s="133" t="s">
        <v>19</v>
      </c>
      <c r="L96" s="32"/>
      <c r="M96" s="138" t="s">
        <v>19</v>
      </c>
      <c r="N96" s="139" t="s">
        <v>43</v>
      </c>
      <c r="P96" s="140">
        <f t="shared" si="1"/>
        <v>0</v>
      </c>
      <c r="Q96" s="140">
        <v>0</v>
      </c>
      <c r="R96" s="140">
        <f t="shared" si="2"/>
        <v>0</v>
      </c>
      <c r="S96" s="140">
        <v>0</v>
      </c>
      <c r="T96" s="141">
        <f t="shared" si="3"/>
        <v>0</v>
      </c>
      <c r="AR96" s="142" t="s">
        <v>106</v>
      </c>
      <c r="AT96" s="142" t="s">
        <v>195</v>
      </c>
      <c r="AU96" s="142" t="s">
        <v>80</v>
      </c>
      <c r="AY96" s="17" t="s">
        <v>193</v>
      </c>
      <c r="BE96" s="143">
        <f t="shared" si="4"/>
        <v>0</v>
      </c>
      <c r="BF96" s="143">
        <f t="shared" si="5"/>
        <v>0</v>
      </c>
      <c r="BG96" s="143">
        <f t="shared" si="6"/>
        <v>0</v>
      </c>
      <c r="BH96" s="143">
        <f t="shared" si="7"/>
        <v>0</v>
      </c>
      <c r="BI96" s="143">
        <f t="shared" si="8"/>
        <v>0</v>
      </c>
      <c r="BJ96" s="17" t="s">
        <v>80</v>
      </c>
      <c r="BK96" s="143">
        <f t="shared" si="9"/>
        <v>0</v>
      </c>
      <c r="BL96" s="17" t="s">
        <v>106</v>
      </c>
      <c r="BM96" s="142" t="s">
        <v>6503</v>
      </c>
    </row>
    <row r="97" spans="2:65" s="1" customFormat="1" ht="16.5" customHeight="1">
      <c r="B97" s="32"/>
      <c r="C97" s="131" t="s">
        <v>298</v>
      </c>
      <c r="D97" s="131" t="s">
        <v>195</v>
      </c>
      <c r="E97" s="132" t="s">
        <v>6504</v>
      </c>
      <c r="F97" s="133" t="s">
        <v>6505</v>
      </c>
      <c r="G97" s="134" t="s">
        <v>532</v>
      </c>
      <c r="H97" s="135">
        <v>6.2</v>
      </c>
      <c r="I97" s="136"/>
      <c r="J97" s="137">
        <f t="shared" si="0"/>
        <v>0</v>
      </c>
      <c r="K97" s="133" t="s">
        <v>19</v>
      </c>
      <c r="L97" s="32"/>
      <c r="M97" s="138" t="s">
        <v>19</v>
      </c>
      <c r="N97" s="139" t="s">
        <v>43</v>
      </c>
      <c r="P97" s="140">
        <f t="shared" si="1"/>
        <v>0</v>
      </c>
      <c r="Q97" s="140">
        <v>0</v>
      </c>
      <c r="R97" s="140">
        <f t="shared" si="2"/>
        <v>0</v>
      </c>
      <c r="S97" s="140">
        <v>0</v>
      </c>
      <c r="T97" s="141">
        <f t="shared" si="3"/>
        <v>0</v>
      </c>
      <c r="AR97" s="142" t="s">
        <v>106</v>
      </c>
      <c r="AT97" s="142" t="s">
        <v>195</v>
      </c>
      <c r="AU97" s="142" t="s">
        <v>80</v>
      </c>
      <c r="AY97" s="17" t="s">
        <v>193</v>
      </c>
      <c r="BE97" s="143">
        <f t="shared" si="4"/>
        <v>0</v>
      </c>
      <c r="BF97" s="143">
        <f t="shared" si="5"/>
        <v>0</v>
      </c>
      <c r="BG97" s="143">
        <f t="shared" si="6"/>
        <v>0</v>
      </c>
      <c r="BH97" s="143">
        <f t="shared" si="7"/>
        <v>0</v>
      </c>
      <c r="BI97" s="143">
        <f t="shared" si="8"/>
        <v>0</v>
      </c>
      <c r="BJ97" s="17" t="s">
        <v>80</v>
      </c>
      <c r="BK97" s="143">
        <f t="shared" si="9"/>
        <v>0</v>
      </c>
      <c r="BL97" s="17" t="s">
        <v>106</v>
      </c>
      <c r="BM97" s="142" t="s">
        <v>6506</v>
      </c>
    </row>
    <row r="98" spans="2:65" s="1" customFormat="1" ht="16.5" customHeight="1">
      <c r="B98" s="32"/>
      <c r="C98" s="131" t="s">
        <v>310</v>
      </c>
      <c r="D98" s="131" t="s">
        <v>195</v>
      </c>
      <c r="E98" s="132" t="s">
        <v>6507</v>
      </c>
      <c r="F98" s="133" t="s">
        <v>6508</v>
      </c>
      <c r="G98" s="134" t="s">
        <v>3135</v>
      </c>
      <c r="H98" s="135">
        <v>1</v>
      </c>
      <c r="I98" s="136"/>
      <c r="J98" s="137">
        <f t="shared" si="0"/>
        <v>0</v>
      </c>
      <c r="K98" s="133" t="s">
        <v>19</v>
      </c>
      <c r="L98" s="32"/>
      <c r="M98" s="138" t="s">
        <v>19</v>
      </c>
      <c r="N98" s="139" t="s">
        <v>43</v>
      </c>
      <c r="P98" s="140">
        <f t="shared" si="1"/>
        <v>0</v>
      </c>
      <c r="Q98" s="140">
        <v>0</v>
      </c>
      <c r="R98" s="140">
        <f t="shared" si="2"/>
        <v>0</v>
      </c>
      <c r="S98" s="140">
        <v>0</v>
      </c>
      <c r="T98" s="141">
        <f t="shared" si="3"/>
        <v>0</v>
      </c>
      <c r="AR98" s="142" t="s">
        <v>106</v>
      </c>
      <c r="AT98" s="142" t="s">
        <v>195</v>
      </c>
      <c r="AU98" s="142" t="s">
        <v>80</v>
      </c>
      <c r="AY98" s="17" t="s">
        <v>193</v>
      </c>
      <c r="BE98" s="143">
        <f t="shared" si="4"/>
        <v>0</v>
      </c>
      <c r="BF98" s="143">
        <f t="shared" si="5"/>
        <v>0</v>
      </c>
      <c r="BG98" s="143">
        <f t="shared" si="6"/>
        <v>0</v>
      </c>
      <c r="BH98" s="143">
        <f t="shared" si="7"/>
        <v>0</v>
      </c>
      <c r="BI98" s="143">
        <f t="shared" si="8"/>
        <v>0</v>
      </c>
      <c r="BJ98" s="17" t="s">
        <v>80</v>
      </c>
      <c r="BK98" s="143">
        <f t="shared" si="9"/>
        <v>0</v>
      </c>
      <c r="BL98" s="17" t="s">
        <v>106</v>
      </c>
      <c r="BM98" s="142" t="s">
        <v>6509</v>
      </c>
    </row>
    <row r="99" spans="2:65" s="11" customFormat="1" ht="25.9" customHeight="1">
      <c r="B99" s="119"/>
      <c r="D99" s="120" t="s">
        <v>71</v>
      </c>
      <c r="E99" s="121" t="s">
        <v>6510</v>
      </c>
      <c r="F99" s="121" t="s">
        <v>6511</v>
      </c>
      <c r="I99" s="122"/>
      <c r="J99" s="123">
        <f>BK99</f>
        <v>0</v>
      </c>
      <c r="L99" s="119"/>
      <c r="M99" s="124"/>
      <c r="P99" s="125">
        <f>SUM(P100:P117)</f>
        <v>0</v>
      </c>
      <c r="R99" s="125">
        <f>SUM(R100:R117)</f>
        <v>8.0999999999999996E-4</v>
      </c>
      <c r="T99" s="126">
        <f>SUM(T100:T117)</f>
        <v>0</v>
      </c>
      <c r="AR99" s="120" t="s">
        <v>80</v>
      </c>
      <c r="AT99" s="127" t="s">
        <v>71</v>
      </c>
      <c r="AU99" s="127" t="s">
        <v>72</v>
      </c>
      <c r="AY99" s="120" t="s">
        <v>193</v>
      </c>
      <c r="BK99" s="128">
        <f>SUM(BK100:BK117)</f>
        <v>0</v>
      </c>
    </row>
    <row r="100" spans="2:65" s="1" customFormat="1" ht="24.2" customHeight="1">
      <c r="B100" s="32"/>
      <c r="C100" s="131" t="s">
        <v>322</v>
      </c>
      <c r="D100" s="131" t="s">
        <v>195</v>
      </c>
      <c r="E100" s="132" t="s">
        <v>6512</v>
      </c>
      <c r="F100" s="133" t="s">
        <v>6513</v>
      </c>
      <c r="G100" s="134" t="s">
        <v>465</v>
      </c>
      <c r="H100" s="135">
        <v>79</v>
      </c>
      <c r="I100" s="136"/>
      <c r="J100" s="137">
        <f>ROUND(I100*H100,2)</f>
        <v>0</v>
      </c>
      <c r="K100" s="133" t="s">
        <v>199</v>
      </c>
      <c r="L100" s="32"/>
      <c r="M100" s="138" t="s">
        <v>19</v>
      </c>
      <c r="N100" s="139" t="s">
        <v>43</v>
      </c>
      <c r="P100" s="140">
        <f>O100*H100</f>
        <v>0</v>
      </c>
      <c r="Q100" s="140">
        <v>0</v>
      </c>
      <c r="R100" s="140">
        <f>Q100*H100</f>
        <v>0</v>
      </c>
      <c r="S100" s="140">
        <v>0</v>
      </c>
      <c r="T100" s="141">
        <f>S100*H100</f>
        <v>0</v>
      </c>
      <c r="AR100" s="142" t="s">
        <v>106</v>
      </c>
      <c r="AT100" s="142" t="s">
        <v>195</v>
      </c>
      <c r="AU100" s="142" t="s">
        <v>80</v>
      </c>
      <c r="AY100" s="17" t="s">
        <v>193</v>
      </c>
      <c r="BE100" s="143">
        <f>IF(N100="základní",J100,0)</f>
        <v>0</v>
      </c>
      <c r="BF100" s="143">
        <f>IF(N100="snížená",J100,0)</f>
        <v>0</v>
      </c>
      <c r="BG100" s="143">
        <f>IF(N100="zákl. přenesená",J100,0)</f>
        <v>0</v>
      </c>
      <c r="BH100" s="143">
        <f>IF(N100="sníž. přenesená",J100,0)</f>
        <v>0</v>
      </c>
      <c r="BI100" s="143">
        <f>IF(N100="nulová",J100,0)</f>
        <v>0</v>
      </c>
      <c r="BJ100" s="17" t="s">
        <v>80</v>
      </c>
      <c r="BK100" s="143">
        <f>ROUND(I100*H100,2)</f>
        <v>0</v>
      </c>
      <c r="BL100" s="17" t="s">
        <v>106</v>
      </c>
      <c r="BM100" s="142" t="s">
        <v>6514</v>
      </c>
    </row>
    <row r="101" spans="2:65" s="1" customFormat="1" ht="11.25">
      <c r="B101" s="32"/>
      <c r="D101" s="144" t="s">
        <v>201</v>
      </c>
      <c r="F101" s="145" t="s">
        <v>6515</v>
      </c>
      <c r="I101" s="146"/>
      <c r="L101" s="32"/>
      <c r="M101" s="147"/>
      <c r="T101" s="53"/>
      <c r="AT101" s="17" t="s">
        <v>201</v>
      </c>
      <c r="AU101" s="17" t="s">
        <v>80</v>
      </c>
    </row>
    <row r="102" spans="2:65" s="1" customFormat="1" ht="24.2" customHeight="1">
      <c r="B102" s="32"/>
      <c r="C102" s="131" t="s">
        <v>328</v>
      </c>
      <c r="D102" s="131" t="s">
        <v>195</v>
      </c>
      <c r="E102" s="132" t="s">
        <v>6516</v>
      </c>
      <c r="F102" s="133" t="s">
        <v>6517</v>
      </c>
      <c r="G102" s="134" t="s">
        <v>465</v>
      </c>
      <c r="H102" s="135">
        <v>79</v>
      </c>
      <c r="I102" s="136"/>
      <c r="J102" s="137">
        <f>ROUND(I102*H102,2)</f>
        <v>0</v>
      </c>
      <c r="K102" s="133" t="s">
        <v>199</v>
      </c>
      <c r="L102" s="32"/>
      <c r="M102" s="138" t="s">
        <v>19</v>
      </c>
      <c r="N102" s="139" t="s">
        <v>43</v>
      </c>
      <c r="P102" s="140">
        <f>O102*H102</f>
        <v>0</v>
      </c>
      <c r="Q102" s="140">
        <v>0</v>
      </c>
      <c r="R102" s="140">
        <f>Q102*H102</f>
        <v>0</v>
      </c>
      <c r="S102" s="140">
        <v>0</v>
      </c>
      <c r="T102" s="141">
        <f>S102*H102</f>
        <v>0</v>
      </c>
      <c r="AR102" s="142" t="s">
        <v>106</v>
      </c>
      <c r="AT102" s="142" t="s">
        <v>195</v>
      </c>
      <c r="AU102" s="142" t="s">
        <v>80</v>
      </c>
      <c r="AY102" s="17" t="s">
        <v>193</v>
      </c>
      <c r="BE102" s="143">
        <f>IF(N102="základní",J102,0)</f>
        <v>0</v>
      </c>
      <c r="BF102" s="143">
        <f>IF(N102="snížená",J102,0)</f>
        <v>0</v>
      </c>
      <c r="BG102" s="143">
        <f>IF(N102="zákl. přenesená",J102,0)</f>
        <v>0</v>
      </c>
      <c r="BH102" s="143">
        <f>IF(N102="sníž. přenesená",J102,0)</f>
        <v>0</v>
      </c>
      <c r="BI102" s="143">
        <f>IF(N102="nulová",J102,0)</f>
        <v>0</v>
      </c>
      <c r="BJ102" s="17" t="s">
        <v>80</v>
      </c>
      <c r="BK102" s="143">
        <f>ROUND(I102*H102,2)</f>
        <v>0</v>
      </c>
      <c r="BL102" s="17" t="s">
        <v>106</v>
      </c>
      <c r="BM102" s="142" t="s">
        <v>6518</v>
      </c>
    </row>
    <row r="103" spans="2:65" s="1" customFormat="1" ht="11.25">
      <c r="B103" s="32"/>
      <c r="D103" s="144" t="s">
        <v>201</v>
      </c>
      <c r="F103" s="145" t="s">
        <v>6519</v>
      </c>
      <c r="I103" s="146"/>
      <c r="L103" s="32"/>
      <c r="M103" s="147"/>
      <c r="T103" s="53"/>
      <c r="AT103" s="17" t="s">
        <v>201</v>
      </c>
      <c r="AU103" s="17" t="s">
        <v>80</v>
      </c>
    </row>
    <row r="104" spans="2:65" s="1" customFormat="1" ht="21.75" customHeight="1">
      <c r="B104" s="32"/>
      <c r="C104" s="131" t="s">
        <v>334</v>
      </c>
      <c r="D104" s="131" t="s">
        <v>195</v>
      </c>
      <c r="E104" s="132" t="s">
        <v>6520</v>
      </c>
      <c r="F104" s="133" t="s">
        <v>6521</v>
      </c>
      <c r="G104" s="134" t="s">
        <v>465</v>
      </c>
      <c r="H104" s="135">
        <v>9</v>
      </c>
      <c r="I104" s="136"/>
      <c r="J104" s="137">
        <f>ROUND(I104*H104,2)</f>
        <v>0</v>
      </c>
      <c r="K104" s="133" t="s">
        <v>199</v>
      </c>
      <c r="L104" s="32"/>
      <c r="M104" s="138" t="s">
        <v>19</v>
      </c>
      <c r="N104" s="139" t="s">
        <v>43</v>
      </c>
      <c r="P104" s="140">
        <f>O104*H104</f>
        <v>0</v>
      </c>
      <c r="Q104" s="140">
        <v>0</v>
      </c>
      <c r="R104" s="140">
        <f>Q104*H104</f>
        <v>0</v>
      </c>
      <c r="S104" s="140">
        <v>0</v>
      </c>
      <c r="T104" s="141">
        <f>S104*H104</f>
        <v>0</v>
      </c>
      <c r="AR104" s="142" t="s">
        <v>106</v>
      </c>
      <c r="AT104" s="142" t="s">
        <v>195</v>
      </c>
      <c r="AU104" s="142" t="s">
        <v>80</v>
      </c>
      <c r="AY104" s="17" t="s">
        <v>193</v>
      </c>
      <c r="BE104" s="143">
        <f>IF(N104="základní",J104,0)</f>
        <v>0</v>
      </c>
      <c r="BF104" s="143">
        <f>IF(N104="snížená",J104,0)</f>
        <v>0</v>
      </c>
      <c r="BG104" s="143">
        <f>IF(N104="zákl. přenesená",J104,0)</f>
        <v>0</v>
      </c>
      <c r="BH104" s="143">
        <f>IF(N104="sníž. přenesená",J104,0)</f>
        <v>0</v>
      </c>
      <c r="BI104" s="143">
        <f>IF(N104="nulová",J104,0)</f>
        <v>0</v>
      </c>
      <c r="BJ104" s="17" t="s">
        <v>80</v>
      </c>
      <c r="BK104" s="143">
        <f>ROUND(I104*H104,2)</f>
        <v>0</v>
      </c>
      <c r="BL104" s="17" t="s">
        <v>106</v>
      </c>
      <c r="BM104" s="142" t="s">
        <v>6522</v>
      </c>
    </row>
    <row r="105" spans="2:65" s="1" customFormat="1" ht="11.25">
      <c r="B105" s="32"/>
      <c r="D105" s="144" t="s">
        <v>201</v>
      </c>
      <c r="F105" s="145" t="s">
        <v>6523</v>
      </c>
      <c r="I105" s="146"/>
      <c r="L105" s="32"/>
      <c r="M105" s="147"/>
      <c r="T105" s="53"/>
      <c r="AT105" s="17" t="s">
        <v>201</v>
      </c>
      <c r="AU105" s="17" t="s">
        <v>80</v>
      </c>
    </row>
    <row r="106" spans="2:65" s="1" customFormat="1" ht="16.5" customHeight="1">
      <c r="B106" s="32"/>
      <c r="C106" s="131" t="s">
        <v>340</v>
      </c>
      <c r="D106" s="131" t="s">
        <v>195</v>
      </c>
      <c r="E106" s="132" t="s">
        <v>6524</v>
      </c>
      <c r="F106" s="133" t="s">
        <v>6525</v>
      </c>
      <c r="G106" s="134" t="s">
        <v>465</v>
      </c>
      <c r="H106" s="135">
        <v>9</v>
      </c>
      <c r="I106" s="136"/>
      <c r="J106" s="137">
        <f>ROUND(I106*H106,2)</f>
        <v>0</v>
      </c>
      <c r="K106" s="133" t="s">
        <v>199</v>
      </c>
      <c r="L106" s="32"/>
      <c r="M106" s="138" t="s">
        <v>19</v>
      </c>
      <c r="N106" s="139" t="s">
        <v>43</v>
      </c>
      <c r="P106" s="140">
        <f>O106*H106</f>
        <v>0</v>
      </c>
      <c r="Q106" s="140">
        <v>0</v>
      </c>
      <c r="R106" s="140">
        <f>Q106*H106</f>
        <v>0</v>
      </c>
      <c r="S106" s="140">
        <v>0</v>
      </c>
      <c r="T106" s="141">
        <f>S106*H106</f>
        <v>0</v>
      </c>
      <c r="AR106" s="142" t="s">
        <v>106</v>
      </c>
      <c r="AT106" s="142" t="s">
        <v>195</v>
      </c>
      <c r="AU106" s="142" t="s">
        <v>80</v>
      </c>
      <c r="AY106" s="17" t="s">
        <v>193</v>
      </c>
      <c r="BE106" s="143">
        <f>IF(N106="základní",J106,0)</f>
        <v>0</v>
      </c>
      <c r="BF106" s="143">
        <f>IF(N106="snížená",J106,0)</f>
        <v>0</v>
      </c>
      <c r="BG106" s="143">
        <f>IF(N106="zákl. přenesená",J106,0)</f>
        <v>0</v>
      </c>
      <c r="BH106" s="143">
        <f>IF(N106="sníž. přenesená",J106,0)</f>
        <v>0</v>
      </c>
      <c r="BI106" s="143">
        <f>IF(N106="nulová",J106,0)</f>
        <v>0</v>
      </c>
      <c r="BJ106" s="17" t="s">
        <v>80</v>
      </c>
      <c r="BK106" s="143">
        <f>ROUND(I106*H106,2)</f>
        <v>0</v>
      </c>
      <c r="BL106" s="17" t="s">
        <v>106</v>
      </c>
      <c r="BM106" s="142" t="s">
        <v>6526</v>
      </c>
    </row>
    <row r="107" spans="2:65" s="1" customFormat="1" ht="11.25">
      <c r="B107" s="32"/>
      <c r="D107" s="144" t="s">
        <v>201</v>
      </c>
      <c r="F107" s="145" t="s">
        <v>6527</v>
      </c>
      <c r="I107" s="146"/>
      <c r="L107" s="32"/>
      <c r="M107" s="147"/>
      <c r="T107" s="53"/>
      <c r="AT107" s="17" t="s">
        <v>201</v>
      </c>
      <c r="AU107" s="17" t="s">
        <v>80</v>
      </c>
    </row>
    <row r="108" spans="2:65" s="1" customFormat="1" ht="21.75" customHeight="1">
      <c r="B108" s="32"/>
      <c r="C108" s="131" t="s">
        <v>346</v>
      </c>
      <c r="D108" s="131" t="s">
        <v>195</v>
      </c>
      <c r="E108" s="132" t="s">
        <v>6528</v>
      </c>
      <c r="F108" s="133" t="s">
        <v>6529</v>
      </c>
      <c r="G108" s="134" t="s">
        <v>465</v>
      </c>
      <c r="H108" s="135">
        <v>9</v>
      </c>
      <c r="I108" s="136"/>
      <c r="J108" s="137">
        <f>ROUND(I108*H108,2)</f>
        <v>0</v>
      </c>
      <c r="K108" s="133" t="s">
        <v>199</v>
      </c>
      <c r="L108" s="32"/>
      <c r="M108" s="138" t="s">
        <v>19</v>
      </c>
      <c r="N108" s="139" t="s">
        <v>43</v>
      </c>
      <c r="P108" s="140">
        <f>O108*H108</f>
        <v>0</v>
      </c>
      <c r="Q108" s="140">
        <v>6.0000000000000002E-5</v>
      </c>
      <c r="R108" s="140">
        <f>Q108*H108</f>
        <v>5.4000000000000001E-4</v>
      </c>
      <c r="S108" s="140">
        <v>0</v>
      </c>
      <c r="T108" s="141">
        <f>S108*H108</f>
        <v>0</v>
      </c>
      <c r="AR108" s="142" t="s">
        <v>106</v>
      </c>
      <c r="AT108" s="142" t="s">
        <v>195</v>
      </c>
      <c r="AU108" s="142" t="s">
        <v>80</v>
      </c>
      <c r="AY108" s="17" t="s">
        <v>193</v>
      </c>
      <c r="BE108" s="143">
        <f>IF(N108="základní",J108,0)</f>
        <v>0</v>
      </c>
      <c r="BF108" s="143">
        <f>IF(N108="snížená",J108,0)</f>
        <v>0</v>
      </c>
      <c r="BG108" s="143">
        <f>IF(N108="zákl. přenesená",J108,0)</f>
        <v>0</v>
      </c>
      <c r="BH108" s="143">
        <f>IF(N108="sníž. přenesená",J108,0)</f>
        <v>0</v>
      </c>
      <c r="BI108" s="143">
        <f>IF(N108="nulová",J108,0)</f>
        <v>0</v>
      </c>
      <c r="BJ108" s="17" t="s">
        <v>80</v>
      </c>
      <c r="BK108" s="143">
        <f>ROUND(I108*H108,2)</f>
        <v>0</v>
      </c>
      <c r="BL108" s="17" t="s">
        <v>106</v>
      </c>
      <c r="BM108" s="142" t="s">
        <v>6530</v>
      </c>
    </row>
    <row r="109" spans="2:65" s="1" customFormat="1" ht="11.25">
      <c r="B109" s="32"/>
      <c r="D109" s="144" t="s">
        <v>201</v>
      </c>
      <c r="F109" s="145" t="s">
        <v>6531</v>
      </c>
      <c r="I109" s="146"/>
      <c r="L109" s="32"/>
      <c r="M109" s="147"/>
      <c r="T109" s="53"/>
      <c r="AT109" s="17" t="s">
        <v>201</v>
      </c>
      <c r="AU109" s="17" t="s">
        <v>80</v>
      </c>
    </row>
    <row r="110" spans="2:65" s="1" customFormat="1" ht="21.75" customHeight="1">
      <c r="B110" s="32"/>
      <c r="C110" s="131" t="s">
        <v>354</v>
      </c>
      <c r="D110" s="131" t="s">
        <v>195</v>
      </c>
      <c r="E110" s="132" t="s">
        <v>6532</v>
      </c>
      <c r="F110" s="133" t="s">
        <v>6533</v>
      </c>
      <c r="G110" s="134" t="s">
        <v>465</v>
      </c>
      <c r="H110" s="135">
        <v>9</v>
      </c>
      <c r="I110" s="136"/>
      <c r="J110" s="137">
        <f>ROUND(I110*H110,2)</f>
        <v>0</v>
      </c>
      <c r="K110" s="133" t="s">
        <v>199</v>
      </c>
      <c r="L110" s="32"/>
      <c r="M110" s="138" t="s">
        <v>19</v>
      </c>
      <c r="N110" s="139" t="s">
        <v>43</v>
      </c>
      <c r="P110" s="140">
        <f>O110*H110</f>
        <v>0</v>
      </c>
      <c r="Q110" s="140">
        <v>0</v>
      </c>
      <c r="R110" s="140">
        <f>Q110*H110</f>
        <v>0</v>
      </c>
      <c r="S110" s="140">
        <v>0</v>
      </c>
      <c r="T110" s="141">
        <f>S110*H110</f>
        <v>0</v>
      </c>
      <c r="AR110" s="142" t="s">
        <v>106</v>
      </c>
      <c r="AT110" s="142" t="s">
        <v>195</v>
      </c>
      <c r="AU110" s="142" t="s">
        <v>80</v>
      </c>
      <c r="AY110" s="17" t="s">
        <v>193</v>
      </c>
      <c r="BE110" s="143">
        <f>IF(N110="základní",J110,0)</f>
        <v>0</v>
      </c>
      <c r="BF110" s="143">
        <f>IF(N110="snížená",J110,0)</f>
        <v>0</v>
      </c>
      <c r="BG110" s="143">
        <f>IF(N110="zákl. přenesená",J110,0)</f>
        <v>0</v>
      </c>
      <c r="BH110" s="143">
        <f>IF(N110="sníž. přenesená",J110,0)</f>
        <v>0</v>
      </c>
      <c r="BI110" s="143">
        <f>IF(N110="nulová",J110,0)</f>
        <v>0</v>
      </c>
      <c r="BJ110" s="17" t="s">
        <v>80</v>
      </c>
      <c r="BK110" s="143">
        <f>ROUND(I110*H110,2)</f>
        <v>0</v>
      </c>
      <c r="BL110" s="17" t="s">
        <v>106</v>
      </c>
      <c r="BM110" s="142" t="s">
        <v>6534</v>
      </c>
    </row>
    <row r="111" spans="2:65" s="1" customFormat="1" ht="11.25">
      <c r="B111" s="32"/>
      <c r="D111" s="144" t="s">
        <v>201</v>
      </c>
      <c r="F111" s="145" t="s">
        <v>6535</v>
      </c>
      <c r="I111" s="146"/>
      <c r="L111" s="32"/>
      <c r="M111" s="147"/>
      <c r="T111" s="53"/>
      <c r="AT111" s="17" t="s">
        <v>201</v>
      </c>
      <c r="AU111" s="17" t="s">
        <v>80</v>
      </c>
    </row>
    <row r="112" spans="2:65" s="1" customFormat="1" ht="16.5" customHeight="1">
      <c r="B112" s="32"/>
      <c r="C112" s="131" t="s">
        <v>7</v>
      </c>
      <c r="D112" s="131" t="s">
        <v>195</v>
      </c>
      <c r="E112" s="132" t="s">
        <v>6536</v>
      </c>
      <c r="F112" s="133" t="s">
        <v>6537</v>
      </c>
      <c r="G112" s="134" t="s">
        <v>198</v>
      </c>
      <c r="H112" s="135">
        <v>9</v>
      </c>
      <c r="I112" s="136"/>
      <c r="J112" s="137">
        <f>ROUND(I112*H112,2)</f>
        <v>0</v>
      </c>
      <c r="K112" s="133" t="s">
        <v>199</v>
      </c>
      <c r="L112" s="32"/>
      <c r="M112" s="138" t="s">
        <v>19</v>
      </c>
      <c r="N112" s="139" t="s">
        <v>43</v>
      </c>
      <c r="P112" s="140">
        <f>O112*H112</f>
        <v>0</v>
      </c>
      <c r="Q112" s="140">
        <v>3.0000000000000001E-5</v>
      </c>
      <c r="R112" s="140">
        <f>Q112*H112</f>
        <v>2.7E-4</v>
      </c>
      <c r="S112" s="140">
        <v>0</v>
      </c>
      <c r="T112" s="141">
        <f>S112*H112</f>
        <v>0</v>
      </c>
      <c r="AR112" s="142" t="s">
        <v>106</v>
      </c>
      <c r="AT112" s="142" t="s">
        <v>195</v>
      </c>
      <c r="AU112" s="142" t="s">
        <v>80</v>
      </c>
      <c r="AY112" s="17" t="s">
        <v>193</v>
      </c>
      <c r="BE112" s="143">
        <f>IF(N112="základní",J112,0)</f>
        <v>0</v>
      </c>
      <c r="BF112" s="143">
        <f>IF(N112="snížená",J112,0)</f>
        <v>0</v>
      </c>
      <c r="BG112" s="143">
        <f>IF(N112="zákl. přenesená",J112,0)</f>
        <v>0</v>
      </c>
      <c r="BH112" s="143">
        <f>IF(N112="sníž. přenesená",J112,0)</f>
        <v>0</v>
      </c>
      <c r="BI112" s="143">
        <f>IF(N112="nulová",J112,0)</f>
        <v>0</v>
      </c>
      <c r="BJ112" s="17" t="s">
        <v>80</v>
      </c>
      <c r="BK112" s="143">
        <f>ROUND(I112*H112,2)</f>
        <v>0</v>
      </c>
      <c r="BL112" s="17" t="s">
        <v>106</v>
      </c>
      <c r="BM112" s="142" t="s">
        <v>6538</v>
      </c>
    </row>
    <row r="113" spans="2:65" s="1" customFormat="1" ht="11.25">
      <c r="B113" s="32"/>
      <c r="D113" s="144" t="s">
        <v>201</v>
      </c>
      <c r="F113" s="145" t="s">
        <v>6539</v>
      </c>
      <c r="I113" s="146"/>
      <c r="L113" s="32"/>
      <c r="M113" s="147"/>
      <c r="T113" s="53"/>
      <c r="AT113" s="17" t="s">
        <v>201</v>
      </c>
      <c r="AU113" s="17" t="s">
        <v>80</v>
      </c>
    </row>
    <row r="114" spans="2:65" s="1" customFormat="1" ht="16.5" customHeight="1">
      <c r="B114" s="32"/>
      <c r="C114" s="131" t="s">
        <v>366</v>
      </c>
      <c r="D114" s="131" t="s">
        <v>195</v>
      </c>
      <c r="E114" s="132" t="s">
        <v>6540</v>
      </c>
      <c r="F114" s="133" t="s">
        <v>6541</v>
      </c>
      <c r="G114" s="134" t="s">
        <v>198</v>
      </c>
      <c r="H114" s="135">
        <v>9</v>
      </c>
      <c r="I114" s="136"/>
      <c r="J114" s="137">
        <f>ROUND(I114*H114,2)</f>
        <v>0</v>
      </c>
      <c r="K114" s="133" t="s">
        <v>199</v>
      </c>
      <c r="L114" s="32"/>
      <c r="M114" s="138" t="s">
        <v>19</v>
      </c>
      <c r="N114" s="139" t="s">
        <v>43</v>
      </c>
      <c r="P114" s="140">
        <f>O114*H114</f>
        <v>0</v>
      </c>
      <c r="Q114" s="140">
        <v>0</v>
      </c>
      <c r="R114" s="140">
        <f>Q114*H114</f>
        <v>0</v>
      </c>
      <c r="S114" s="140">
        <v>0</v>
      </c>
      <c r="T114" s="141">
        <f>S114*H114</f>
        <v>0</v>
      </c>
      <c r="AR114" s="142" t="s">
        <v>106</v>
      </c>
      <c r="AT114" s="142" t="s">
        <v>195</v>
      </c>
      <c r="AU114" s="142" t="s">
        <v>80</v>
      </c>
      <c r="AY114" s="17" t="s">
        <v>193</v>
      </c>
      <c r="BE114" s="143">
        <f>IF(N114="základní",J114,0)</f>
        <v>0</v>
      </c>
      <c r="BF114" s="143">
        <f>IF(N114="snížená",J114,0)</f>
        <v>0</v>
      </c>
      <c r="BG114" s="143">
        <f>IF(N114="zákl. přenesená",J114,0)</f>
        <v>0</v>
      </c>
      <c r="BH114" s="143">
        <f>IF(N114="sníž. přenesená",J114,0)</f>
        <v>0</v>
      </c>
      <c r="BI114" s="143">
        <f>IF(N114="nulová",J114,0)</f>
        <v>0</v>
      </c>
      <c r="BJ114" s="17" t="s">
        <v>80</v>
      </c>
      <c r="BK114" s="143">
        <f>ROUND(I114*H114,2)</f>
        <v>0</v>
      </c>
      <c r="BL114" s="17" t="s">
        <v>106</v>
      </c>
      <c r="BM114" s="142" t="s">
        <v>6542</v>
      </c>
    </row>
    <row r="115" spans="2:65" s="1" customFormat="1" ht="11.25">
      <c r="B115" s="32"/>
      <c r="D115" s="144" t="s">
        <v>201</v>
      </c>
      <c r="F115" s="145" t="s">
        <v>6543</v>
      </c>
      <c r="I115" s="146"/>
      <c r="L115" s="32"/>
      <c r="M115" s="147"/>
      <c r="T115" s="53"/>
      <c r="AT115" s="17" t="s">
        <v>201</v>
      </c>
      <c r="AU115" s="17" t="s">
        <v>80</v>
      </c>
    </row>
    <row r="116" spans="2:65" s="1" customFormat="1" ht="16.5" customHeight="1">
      <c r="B116" s="32"/>
      <c r="C116" s="131" t="s">
        <v>379</v>
      </c>
      <c r="D116" s="131" t="s">
        <v>195</v>
      </c>
      <c r="E116" s="132" t="s">
        <v>6544</v>
      </c>
      <c r="F116" s="133" t="s">
        <v>6545</v>
      </c>
      <c r="G116" s="134" t="s">
        <v>349</v>
      </c>
      <c r="H116" s="135">
        <v>0.05</v>
      </c>
      <c r="I116" s="136"/>
      <c r="J116" s="137">
        <f>ROUND(I116*H116,2)</f>
        <v>0</v>
      </c>
      <c r="K116" s="133" t="s">
        <v>199</v>
      </c>
      <c r="L116" s="32"/>
      <c r="M116" s="138" t="s">
        <v>19</v>
      </c>
      <c r="N116" s="139" t="s">
        <v>43</v>
      </c>
      <c r="P116" s="140">
        <f>O116*H116</f>
        <v>0</v>
      </c>
      <c r="Q116" s="140">
        <v>0</v>
      </c>
      <c r="R116" s="140">
        <f>Q116*H116</f>
        <v>0</v>
      </c>
      <c r="S116" s="140">
        <v>0</v>
      </c>
      <c r="T116" s="141">
        <f>S116*H116</f>
        <v>0</v>
      </c>
      <c r="AR116" s="142" t="s">
        <v>106</v>
      </c>
      <c r="AT116" s="142" t="s">
        <v>195</v>
      </c>
      <c r="AU116" s="142" t="s">
        <v>80</v>
      </c>
      <c r="AY116" s="17" t="s">
        <v>193</v>
      </c>
      <c r="BE116" s="143">
        <f>IF(N116="základní",J116,0)</f>
        <v>0</v>
      </c>
      <c r="BF116" s="143">
        <f>IF(N116="snížená",J116,0)</f>
        <v>0</v>
      </c>
      <c r="BG116" s="143">
        <f>IF(N116="zákl. přenesená",J116,0)</f>
        <v>0</v>
      </c>
      <c r="BH116" s="143">
        <f>IF(N116="sníž. přenesená",J116,0)</f>
        <v>0</v>
      </c>
      <c r="BI116" s="143">
        <f>IF(N116="nulová",J116,0)</f>
        <v>0</v>
      </c>
      <c r="BJ116" s="17" t="s">
        <v>80</v>
      </c>
      <c r="BK116" s="143">
        <f>ROUND(I116*H116,2)</f>
        <v>0</v>
      </c>
      <c r="BL116" s="17" t="s">
        <v>106</v>
      </c>
      <c r="BM116" s="142" t="s">
        <v>6546</v>
      </c>
    </row>
    <row r="117" spans="2:65" s="1" customFormat="1" ht="11.25">
      <c r="B117" s="32"/>
      <c r="D117" s="144" t="s">
        <v>201</v>
      </c>
      <c r="F117" s="145" t="s">
        <v>6547</v>
      </c>
      <c r="I117" s="146"/>
      <c r="L117" s="32"/>
      <c r="M117" s="186"/>
      <c r="N117" s="183"/>
      <c r="O117" s="183"/>
      <c r="P117" s="183"/>
      <c r="Q117" s="183"/>
      <c r="R117" s="183"/>
      <c r="S117" s="183"/>
      <c r="T117" s="187"/>
      <c r="AT117" s="17" t="s">
        <v>201</v>
      </c>
      <c r="AU117" s="17" t="s">
        <v>80</v>
      </c>
    </row>
    <row r="118" spans="2:65" s="1" customFormat="1" ht="6.95" customHeight="1">
      <c r="B118" s="41"/>
      <c r="C118" s="42"/>
      <c r="D118" s="42"/>
      <c r="E118" s="42"/>
      <c r="F118" s="42"/>
      <c r="G118" s="42"/>
      <c r="H118" s="42"/>
      <c r="I118" s="42"/>
      <c r="J118" s="42"/>
      <c r="K118" s="42"/>
      <c r="L118" s="32"/>
    </row>
  </sheetData>
  <sheetProtection algorithmName="SHA-512" hashValue="zqWPHW0n4e/kbUm+3es9L+09SNLeggBbPmu6OFtt1Djv7qXC1iJ5trHhOUkwu5j7JOlxIW87nwncRrN5T0+kVg==" saltValue="Fkf6d+Ps20PEhpH40TqG6JKOITpTYiLkU73XUEP4+RI7r/TmAjDu90a/ZF0Mtpt34K4P832ddfIG1W4OqFqcVw==" spinCount="100000" sheet="1" objects="1" scenarios="1" formatColumns="0" formatRows="0" autoFilter="0"/>
  <autoFilter ref="C81:K117" xr:uid="{00000000-0009-0000-0000-00000D000000}"/>
  <mergeCells count="9">
    <mergeCell ref="E50:H50"/>
    <mergeCell ref="E72:H72"/>
    <mergeCell ref="E74:H74"/>
    <mergeCell ref="L2:V2"/>
    <mergeCell ref="E7:H7"/>
    <mergeCell ref="E9:H9"/>
    <mergeCell ref="E18:H18"/>
    <mergeCell ref="E27:H27"/>
    <mergeCell ref="E48:H48"/>
  </mergeCells>
  <hyperlinks>
    <hyperlink ref="F101" r:id="rId1" xr:uid="{00000000-0004-0000-0D00-000000000000}"/>
    <hyperlink ref="F103" r:id="rId2" xr:uid="{00000000-0004-0000-0D00-000001000000}"/>
    <hyperlink ref="F105" r:id="rId3" xr:uid="{00000000-0004-0000-0D00-000002000000}"/>
    <hyperlink ref="F107" r:id="rId4" xr:uid="{00000000-0004-0000-0D00-000003000000}"/>
    <hyperlink ref="F109" r:id="rId5" xr:uid="{00000000-0004-0000-0D00-000004000000}"/>
    <hyperlink ref="F111" r:id="rId6" xr:uid="{00000000-0004-0000-0D00-000005000000}"/>
    <hyperlink ref="F113" r:id="rId7" xr:uid="{00000000-0004-0000-0D00-000006000000}"/>
    <hyperlink ref="F115" r:id="rId8" xr:uid="{00000000-0004-0000-0D00-000007000000}"/>
    <hyperlink ref="F117" r:id="rId9" xr:uid="{00000000-0004-0000-0D00-000008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247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AT2" s="17" t="s">
        <v>128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132</v>
      </c>
      <c r="L4" s="20"/>
      <c r="M4" s="90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318" t="str">
        <f>'Rekapitulace stavby'!K6</f>
        <v>SPgŠ Boskovice - Výstavba nových prostor pro vzdělávání</v>
      </c>
      <c r="F7" s="319"/>
      <c r="G7" s="319"/>
      <c r="H7" s="319"/>
      <c r="L7" s="20"/>
    </row>
    <row r="8" spans="2:46" s="1" customFormat="1" ht="12" customHeight="1">
      <c r="B8" s="32"/>
      <c r="D8" s="27" t="s">
        <v>133</v>
      </c>
      <c r="L8" s="32"/>
    </row>
    <row r="9" spans="2:46" s="1" customFormat="1" ht="16.5" customHeight="1">
      <c r="B9" s="32"/>
      <c r="E9" s="281" t="s">
        <v>6548</v>
      </c>
      <c r="F9" s="320"/>
      <c r="G9" s="320"/>
      <c r="H9" s="320"/>
      <c r="L9" s="32"/>
    </row>
    <row r="10" spans="2:46" s="1" customFormat="1" ht="11.25">
      <c r="B10" s="32"/>
      <c r="L10" s="32"/>
    </row>
    <row r="11" spans="2:46" s="1" customFormat="1" ht="12" customHeight="1">
      <c r="B11" s="32"/>
      <c r="D11" s="27" t="s">
        <v>18</v>
      </c>
      <c r="F11" s="25" t="s">
        <v>19</v>
      </c>
      <c r="I11" s="27" t="s">
        <v>20</v>
      </c>
      <c r="J11" s="25" t="s">
        <v>19</v>
      </c>
      <c r="L11" s="32"/>
    </row>
    <row r="12" spans="2:46" s="1" customFormat="1" ht="12" customHeight="1">
      <c r="B12" s="32"/>
      <c r="D12" s="27" t="s">
        <v>21</v>
      </c>
      <c r="F12" s="25" t="s">
        <v>22</v>
      </c>
      <c r="I12" s="27" t="s">
        <v>23</v>
      </c>
      <c r="J12" s="49" t="str">
        <f>'Rekapitulace stavby'!AN8</f>
        <v>19. 5. 2025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25</v>
      </c>
      <c r="I14" s="27" t="s">
        <v>26</v>
      </c>
      <c r="J14" s="25" t="s">
        <v>19</v>
      </c>
      <c r="L14" s="32"/>
    </row>
    <row r="15" spans="2:46" s="1" customFormat="1" ht="18" customHeight="1">
      <c r="B15" s="32"/>
      <c r="E15" s="25" t="s">
        <v>27</v>
      </c>
      <c r="I15" s="27" t="s">
        <v>28</v>
      </c>
      <c r="J15" s="25" t="s">
        <v>19</v>
      </c>
      <c r="L15" s="32"/>
    </row>
    <row r="16" spans="2:46" s="1" customFormat="1" ht="6.95" customHeight="1">
      <c r="B16" s="32"/>
      <c r="L16" s="32"/>
    </row>
    <row r="17" spans="2:12" s="1" customFormat="1" ht="12" customHeight="1">
      <c r="B17" s="32"/>
      <c r="D17" s="27" t="s">
        <v>29</v>
      </c>
      <c r="I17" s="27" t="s">
        <v>26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321" t="str">
        <f>'Rekapitulace stavby'!E14</f>
        <v>Vyplň údaj</v>
      </c>
      <c r="F18" s="287"/>
      <c r="G18" s="287"/>
      <c r="H18" s="287"/>
      <c r="I18" s="27" t="s">
        <v>28</v>
      </c>
      <c r="J18" s="28" t="str">
        <f>'Rekapitulace stavby'!AN14</f>
        <v>Vyplň údaj</v>
      </c>
      <c r="L18" s="32"/>
    </row>
    <row r="19" spans="2:12" s="1" customFormat="1" ht="6.95" customHeight="1">
      <c r="B19" s="32"/>
      <c r="L19" s="32"/>
    </row>
    <row r="20" spans="2:12" s="1" customFormat="1" ht="12" customHeight="1">
      <c r="B20" s="32"/>
      <c r="D20" s="27" t="s">
        <v>31</v>
      </c>
      <c r="I20" s="27" t="s">
        <v>26</v>
      </c>
      <c r="J20" s="25" t="s">
        <v>19</v>
      </c>
      <c r="L20" s="32"/>
    </row>
    <row r="21" spans="2:12" s="1" customFormat="1" ht="18" customHeight="1">
      <c r="B21" s="32"/>
      <c r="E21" s="25" t="s">
        <v>32</v>
      </c>
      <c r="I21" s="27" t="s">
        <v>28</v>
      </c>
      <c r="J21" s="25" t="s">
        <v>19</v>
      </c>
      <c r="L21" s="32"/>
    </row>
    <row r="22" spans="2:12" s="1" customFormat="1" ht="6.95" customHeight="1">
      <c r="B22" s="32"/>
      <c r="L22" s="32"/>
    </row>
    <row r="23" spans="2:12" s="1" customFormat="1" ht="12" customHeight="1">
      <c r="B23" s="32"/>
      <c r="D23" s="27" t="s">
        <v>34</v>
      </c>
      <c r="I23" s="27" t="s">
        <v>26</v>
      </c>
      <c r="J23" s="25" t="s">
        <v>19</v>
      </c>
      <c r="L23" s="32"/>
    </row>
    <row r="24" spans="2:12" s="1" customFormat="1" ht="18" customHeight="1">
      <c r="B24" s="32"/>
      <c r="E24" s="25" t="s">
        <v>35</v>
      </c>
      <c r="I24" s="27" t="s">
        <v>28</v>
      </c>
      <c r="J24" s="25" t="s">
        <v>19</v>
      </c>
      <c r="L24" s="32"/>
    </row>
    <row r="25" spans="2:12" s="1" customFormat="1" ht="6.95" customHeight="1">
      <c r="B25" s="32"/>
      <c r="L25" s="32"/>
    </row>
    <row r="26" spans="2:12" s="1" customFormat="1" ht="12" customHeight="1">
      <c r="B26" s="32"/>
      <c r="D26" s="27" t="s">
        <v>36</v>
      </c>
      <c r="L26" s="32"/>
    </row>
    <row r="27" spans="2:12" s="7" customFormat="1" ht="16.5" customHeight="1">
      <c r="B27" s="91"/>
      <c r="E27" s="292" t="s">
        <v>19</v>
      </c>
      <c r="F27" s="292"/>
      <c r="G27" s="292"/>
      <c r="H27" s="292"/>
      <c r="L27" s="91"/>
    </row>
    <row r="28" spans="2:12" s="1" customFormat="1" ht="6.95" customHeight="1">
      <c r="B28" s="32"/>
      <c r="L28" s="32"/>
    </row>
    <row r="29" spans="2:12" s="1" customFormat="1" ht="6.95" customHeight="1">
      <c r="B29" s="32"/>
      <c r="D29" s="50"/>
      <c r="E29" s="50"/>
      <c r="F29" s="50"/>
      <c r="G29" s="50"/>
      <c r="H29" s="50"/>
      <c r="I29" s="50"/>
      <c r="J29" s="50"/>
      <c r="K29" s="50"/>
      <c r="L29" s="32"/>
    </row>
    <row r="30" spans="2:12" s="1" customFormat="1" ht="25.35" customHeight="1">
      <c r="B30" s="32"/>
      <c r="D30" s="92" t="s">
        <v>38</v>
      </c>
      <c r="J30" s="63">
        <f>ROUND(J84, 2)</f>
        <v>0</v>
      </c>
      <c r="L30" s="32"/>
    </row>
    <row r="31" spans="2:12" s="1" customFormat="1" ht="6.95" customHeight="1">
      <c r="B31" s="32"/>
      <c r="D31" s="50"/>
      <c r="E31" s="50"/>
      <c r="F31" s="50"/>
      <c r="G31" s="50"/>
      <c r="H31" s="50"/>
      <c r="I31" s="50"/>
      <c r="J31" s="50"/>
      <c r="K31" s="50"/>
      <c r="L31" s="32"/>
    </row>
    <row r="32" spans="2:12" s="1" customFormat="1" ht="14.45" customHeight="1">
      <c r="B32" s="32"/>
      <c r="F32" s="35" t="s">
        <v>40</v>
      </c>
      <c r="I32" s="35" t="s">
        <v>39</v>
      </c>
      <c r="J32" s="35" t="s">
        <v>41</v>
      </c>
      <c r="L32" s="32"/>
    </row>
    <row r="33" spans="2:12" s="1" customFormat="1" ht="14.45" customHeight="1">
      <c r="B33" s="32"/>
      <c r="D33" s="52" t="s">
        <v>42</v>
      </c>
      <c r="E33" s="27" t="s">
        <v>43</v>
      </c>
      <c r="F33" s="83">
        <f>ROUND((SUM(BE84:BE246)),  2)</f>
        <v>0</v>
      </c>
      <c r="I33" s="93">
        <v>0.21</v>
      </c>
      <c r="J33" s="83">
        <f>ROUND(((SUM(BE84:BE246))*I33),  2)</f>
        <v>0</v>
      </c>
      <c r="L33" s="32"/>
    </row>
    <row r="34" spans="2:12" s="1" customFormat="1" ht="14.45" customHeight="1">
      <c r="B34" s="32"/>
      <c r="E34" s="27" t="s">
        <v>44</v>
      </c>
      <c r="F34" s="83">
        <f>ROUND((SUM(BF84:BF246)),  2)</f>
        <v>0</v>
      </c>
      <c r="I34" s="93">
        <v>0.12</v>
      </c>
      <c r="J34" s="83">
        <f>ROUND(((SUM(BF84:BF246))*I34),  2)</f>
        <v>0</v>
      </c>
      <c r="L34" s="32"/>
    </row>
    <row r="35" spans="2:12" s="1" customFormat="1" ht="14.45" hidden="1" customHeight="1">
      <c r="B35" s="32"/>
      <c r="E35" s="27" t="s">
        <v>45</v>
      </c>
      <c r="F35" s="83">
        <f>ROUND((SUM(BG84:BG246)),  2)</f>
        <v>0</v>
      </c>
      <c r="I35" s="93">
        <v>0.21</v>
      </c>
      <c r="J35" s="83">
        <f>0</f>
        <v>0</v>
      </c>
      <c r="L35" s="32"/>
    </row>
    <row r="36" spans="2:12" s="1" customFormat="1" ht="14.45" hidden="1" customHeight="1">
      <c r="B36" s="32"/>
      <c r="E36" s="27" t="s">
        <v>46</v>
      </c>
      <c r="F36" s="83">
        <f>ROUND((SUM(BH84:BH246)),  2)</f>
        <v>0</v>
      </c>
      <c r="I36" s="93">
        <v>0.12</v>
      </c>
      <c r="J36" s="83">
        <f>0</f>
        <v>0</v>
      </c>
      <c r="L36" s="32"/>
    </row>
    <row r="37" spans="2:12" s="1" customFormat="1" ht="14.45" hidden="1" customHeight="1">
      <c r="B37" s="32"/>
      <c r="E37" s="27" t="s">
        <v>47</v>
      </c>
      <c r="F37" s="83">
        <f>ROUND((SUM(BI84:BI246)),  2)</f>
        <v>0</v>
      </c>
      <c r="I37" s="93">
        <v>0</v>
      </c>
      <c r="J37" s="83">
        <f>0</f>
        <v>0</v>
      </c>
      <c r="L37" s="32"/>
    </row>
    <row r="38" spans="2:12" s="1" customFormat="1" ht="6.95" customHeight="1">
      <c r="B38" s="32"/>
      <c r="L38" s="32"/>
    </row>
    <row r="39" spans="2:12" s="1" customFormat="1" ht="25.35" customHeight="1">
      <c r="B39" s="32"/>
      <c r="C39" s="94"/>
      <c r="D39" s="95" t="s">
        <v>48</v>
      </c>
      <c r="E39" s="54"/>
      <c r="F39" s="54"/>
      <c r="G39" s="96" t="s">
        <v>49</v>
      </c>
      <c r="H39" s="97" t="s">
        <v>50</v>
      </c>
      <c r="I39" s="54"/>
      <c r="J39" s="98">
        <f>SUM(J30:J37)</f>
        <v>0</v>
      </c>
      <c r="K39" s="99"/>
      <c r="L39" s="32"/>
    </row>
    <row r="40" spans="2:12" s="1" customFormat="1" ht="14.45" customHeight="1">
      <c r="B40" s="41"/>
      <c r="C40" s="42"/>
      <c r="D40" s="42"/>
      <c r="E40" s="42"/>
      <c r="F40" s="42"/>
      <c r="G40" s="42"/>
      <c r="H40" s="42"/>
      <c r="I40" s="42"/>
      <c r="J40" s="42"/>
      <c r="K40" s="42"/>
      <c r="L40" s="32"/>
    </row>
    <row r="44" spans="2:12" s="1" customFormat="1" ht="6.95" customHeight="1">
      <c r="B44" s="43"/>
      <c r="C44" s="44"/>
      <c r="D44" s="44"/>
      <c r="E44" s="44"/>
      <c r="F44" s="44"/>
      <c r="G44" s="44"/>
      <c r="H44" s="44"/>
      <c r="I44" s="44"/>
      <c r="J44" s="44"/>
      <c r="K44" s="44"/>
      <c r="L44" s="32"/>
    </row>
    <row r="45" spans="2:12" s="1" customFormat="1" ht="24.95" customHeight="1">
      <c r="B45" s="32"/>
      <c r="C45" s="21" t="s">
        <v>135</v>
      </c>
      <c r="L45" s="32"/>
    </row>
    <row r="46" spans="2:12" s="1" customFormat="1" ht="6.95" customHeight="1">
      <c r="B46" s="32"/>
      <c r="L46" s="32"/>
    </row>
    <row r="47" spans="2:12" s="1" customFormat="1" ht="12" customHeight="1">
      <c r="B47" s="32"/>
      <c r="C47" s="27" t="s">
        <v>16</v>
      </c>
      <c r="L47" s="32"/>
    </row>
    <row r="48" spans="2:12" s="1" customFormat="1" ht="16.5" customHeight="1">
      <c r="B48" s="32"/>
      <c r="E48" s="318" t="str">
        <f>E7</f>
        <v>SPgŠ Boskovice - Výstavba nových prostor pro vzdělávání</v>
      </c>
      <c r="F48" s="319"/>
      <c r="G48" s="319"/>
      <c r="H48" s="319"/>
      <c r="L48" s="32"/>
    </row>
    <row r="49" spans="2:47" s="1" customFormat="1" ht="12" customHeight="1">
      <c r="B49" s="32"/>
      <c r="C49" s="27" t="s">
        <v>133</v>
      </c>
      <c r="L49" s="32"/>
    </row>
    <row r="50" spans="2:47" s="1" customFormat="1" ht="16.5" customHeight="1">
      <c r="B50" s="32"/>
      <c r="E50" s="281" t="str">
        <f>E9</f>
        <v>D.1.8 - Vrty pro tepelná čerpadla</v>
      </c>
      <c r="F50" s="320"/>
      <c r="G50" s="320"/>
      <c r="H50" s="320"/>
      <c r="L50" s="32"/>
    </row>
    <row r="51" spans="2:47" s="1" customFormat="1" ht="6.95" customHeight="1">
      <c r="B51" s="32"/>
      <c r="L51" s="32"/>
    </row>
    <row r="52" spans="2:47" s="1" customFormat="1" ht="12" customHeight="1">
      <c r="B52" s="32"/>
      <c r="C52" s="27" t="s">
        <v>21</v>
      </c>
      <c r="F52" s="25" t="str">
        <f>F12</f>
        <v>Boskovice</v>
      </c>
      <c r="I52" s="27" t="s">
        <v>23</v>
      </c>
      <c r="J52" s="49" t="str">
        <f>IF(J12="","",J12)</f>
        <v>19. 5. 2025</v>
      </c>
      <c r="L52" s="32"/>
    </row>
    <row r="53" spans="2:47" s="1" customFormat="1" ht="6.95" customHeight="1">
      <c r="B53" s="32"/>
      <c r="L53" s="32"/>
    </row>
    <row r="54" spans="2:47" s="1" customFormat="1" ht="25.7" customHeight="1">
      <c r="B54" s="32"/>
      <c r="C54" s="27" t="s">
        <v>25</v>
      </c>
      <c r="F54" s="25" t="str">
        <f>E15</f>
        <v>Střední pedagogická škola Boskovice</v>
      </c>
      <c r="I54" s="27" t="s">
        <v>31</v>
      </c>
      <c r="J54" s="30" t="str">
        <f>E21</f>
        <v>ERPLAN, U Borové 69, Havlíčkův Brod</v>
      </c>
      <c r="L54" s="32"/>
    </row>
    <row r="55" spans="2:47" s="1" customFormat="1" ht="15.2" customHeight="1">
      <c r="B55" s="32"/>
      <c r="C55" s="27" t="s">
        <v>29</v>
      </c>
      <c r="F55" s="25" t="str">
        <f>IF(E18="","",E18)</f>
        <v>Vyplň údaj</v>
      </c>
      <c r="I55" s="27" t="s">
        <v>34</v>
      </c>
      <c r="J55" s="30" t="str">
        <f>E24</f>
        <v>Ing. Avuk</v>
      </c>
      <c r="L55" s="32"/>
    </row>
    <row r="56" spans="2:47" s="1" customFormat="1" ht="10.35" customHeight="1">
      <c r="B56" s="32"/>
      <c r="L56" s="32"/>
    </row>
    <row r="57" spans="2:47" s="1" customFormat="1" ht="29.25" customHeight="1">
      <c r="B57" s="32"/>
      <c r="C57" s="100" t="s">
        <v>136</v>
      </c>
      <c r="D57" s="94"/>
      <c r="E57" s="94"/>
      <c r="F57" s="94"/>
      <c r="G57" s="94"/>
      <c r="H57" s="94"/>
      <c r="I57" s="94"/>
      <c r="J57" s="101" t="s">
        <v>137</v>
      </c>
      <c r="K57" s="94"/>
      <c r="L57" s="32"/>
    </row>
    <row r="58" spans="2:47" s="1" customFormat="1" ht="10.35" customHeight="1">
      <c r="B58" s="32"/>
      <c r="L58" s="32"/>
    </row>
    <row r="59" spans="2:47" s="1" customFormat="1" ht="22.9" customHeight="1">
      <c r="B59" s="32"/>
      <c r="C59" s="102" t="s">
        <v>70</v>
      </c>
      <c r="J59" s="63">
        <f>J84</f>
        <v>0</v>
      </c>
      <c r="L59" s="32"/>
      <c r="AU59" s="17" t="s">
        <v>138</v>
      </c>
    </row>
    <row r="60" spans="2:47" s="8" customFormat="1" ht="24.95" customHeight="1">
      <c r="B60" s="103"/>
      <c r="D60" s="104" t="s">
        <v>6549</v>
      </c>
      <c r="E60" s="105"/>
      <c r="F60" s="105"/>
      <c r="G60" s="105"/>
      <c r="H60" s="105"/>
      <c r="I60" s="105"/>
      <c r="J60" s="106">
        <f>J85</f>
        <v>0</v>
      </c>
      <c r="L60" s="103"/>
    </row>
    <row r="61" spans="2:47" s="8" customFormat="1" ht="24.95" customHeight="1">
      <c r="B61" s="103"/>
      <c r="D61" s="104" t="s">
        <v>6550</v>
      </c>
      <c r="E61" s="105"/>
      <c r="F61" s="105"/>
      <c r="G61" s="105"/>
      <c r="H61" s="105"/>
      <c r="I61" s="105"/>
      <c r="J61" s="106">
        <f>J94</f>
        <v>0</v>
      </c>
      <c r="L61" s="103"/>
    </row>
    <row r="62" spans="2:47" s="8" customFormat="1" ht="24.95" customHeight="1">
      <c r="B62" s="103"/>
      <c r="D62" s="104" t="s">
        <v>6551</v>
      </c>
      <c r="E62" s="105"/>
      <c r="F62" s="105"/>
      <c r="G62" s="105"/>
      <c r="H62" s="105"/>
      <c r="I62" s="105"/>
      <c r="J62" s="106">
        <f>J133</f>
        <v>0</v>
      </c>
      <c r="L62" s="103"/>
    </row>
    <row r="63" spans="2:47" s="8" customFormat="1" ht="24.95" customHeight="1">
      <c r="B63" s="103"/>
      <c r="D63" s="104" t="s">
        <v>6552</v>
      </c>
      <c r="E63" s="105"/>
      <c r="F63" s="105"/>
      <c r="G63" s="105"/>
      <c r="H63" s="105"/>
      <c r="I63" s="105"/>
      <c r="J63" s="106">
        <f>J235</f>
        <v>0</v>
      </c>
      <c r="L63" s="103"/>
    </row>
    <row r="64" spans="2:47" s="8" customFormat="1" ht="24.95" customHeight="1">
      <c r="B64" s="103"/>
      <c r="D64" s="104" t="s">
        <v>6553</v>
      </c>
      <c r="E64" s="105"/>
      <c r="F64" s="105"/>
      <c r="G64" s="105"/>
      <c r="H64" s="105"/>
      <c r="I64" s="105"/>
      <c r="J64" s="106">
        <f>J242</f>
        <v>0</v>
      </c>
      <c r="L64" s="103"/>
    </row>
    <row r="65" spans="2:12" s="1" customFormat="1" ht="21.75" customHeight="1">
      <c r="B65" s="32"/>
      <c r="L65" s="32"/>
    </row>
    <row r="66" spans="2:12" s="1" customFormat="1" ht="6.95" customHeight="1"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32"/>
    </row>
    <row r="70" spans="2:12" s="1" customFormat="1" ht="6.95" customHeight="1">
      <c r="B70" s="43"/>
      <c r="C70" s="44"/>
      <c r="D70" s="44"/>
      <c r="E70" s="44"/>
      <c r="F70" s="44"/>
      <c r="G70" s="44"/>
      <c r="H70" s="44"/>
      <c r="I70" s="44"/>
      <c r="J70" s="44"/>
      <c r="K70" s="44"/>
      <c r="L70" s="32"/>
    </row>
    <row r="71" spans="2:12" s="1" customFormat="1" ht="24.95" customHeight="1">
      <c r="B71" s="32"/>
      <c r="C71" s="21" t="s">
        <v>178</v>
      </c>
      <c r="L71" s="32"/>
    </row>
    <row r="72" spans="2:12" s="1" customFormat="1" ht="6.95" customHeight="1">
      <c r="B72" s="32"/>
      <c r="L72" s="32"/>
    </row>
    <row r="73" spans="2:12" s="1" customFormat="1" ht="12" customHeight="1">
      <c r="B73" s="32"/>
      <c r="C73" s="27" t="s">
        <v>16</v>
      </c>
      <c r="L73" s="32"/>
    </row>
    <row r="74" spans="2:12" s="1" customFormat="1" ht="16.5" customHeight="1">
      <c r="B74" s="32"/>
      <c r="E74" s="318" t="str">
        <f>E7</f>
        <v>SPgŠ Boskovice - Výstavba nových prostor pro vzdělávání</v>
      </c>
      <c r="F74" s="319"/>
      <c r="G74" s="319"/>
      <c r="H74" s="319"/>
      <c r="L74" s="32"/>
    </row>
    <row r="75" spans="2:12" s="1" customFormat="1" ht="12" customHeight="1">
      <c r="B75" s="32"/>
      <c r="C75" s="27" t="s">
        <v>133</v>
      </c>
      <c r="L75" s="32"/>
    </row>
    <row r="76" spans="2:12" s="1" customFormat="1" ht="16.5" customHeight="1">
      <c r="B76" s="32"/>
      <c r="E76" s="281" t="str">
        <f>E9</f>
        <v>D.1.8 - Vrty pro tepelná čerpadla</v>
      </c>
      <c r="F76" s="320"/>
      <c r="G76" s="320"/>
      <c r="H76" s="320"/>
      <c r="L76" s="32"/>
    </row>
    <row r="77" spans="2:12" s="1" customFormat="1" ht="6.95" customHeight="1">
      <c r="B77" s="32"/>
      <c r="L77" s="32"/>
    </row>
    <row r="78" spans="2:12" s="1" customFormat="1" ht="12" customHeight="1">
      <c r="B78" s="32"/>
      <c r="C78" s="27" t="s">
        <v>21</v>
      </c>
      <c r="F78" s="25" t="str">
        <f>F12</f>
        <v>Boskovice</v>
      </c>
      <c r="I78" s="27" t="s">
        <v>23</v>
      </c>
      <c r="J78" s="49" t="str">
        <f>IF(J12="","",J12)</f>
        <v>19. 5. 2025</v>
      </c>
      <c r="L78" s="32"/>
    </row>
    <row r="79" spans="2:12" s="1" customFormat="1" ht="6.95" customHeight="1">
      <c r="B79" s="32"/>
      <c r="L79" s="32"/>
    </row>
    <row r="80" spans="2:12" s="1" customFormat="1" ht="25.7" customHeight="1">
      <c r="B80" s="32"/>
      <c r="C80" s="27" t="s">
        <v>25</v>
      </c>
      <c r="F80" s="25" t="str">
        <f>E15</f>
        <v>Střední pedagogická škola Boskovice</v>
      </c>
      <c r="I80" s="27" t="s">
        <v>31</v>
      </c>
      <c r="J80" s="30" t="str">
        <f>E21</f>
        <v>ERPLAN, U Borové 69, Havlíčkův Brod</v>
      </c>
      <c r="L80" s="32"/>
    </row>
    <row r="81" spans="2:65" s="1" customFormat="1" ht="15.2" customHeight="1">
      <c r="B81" s="32"/>
      <c r="C81" s="27" t="s">
        <v>29</v>
      </c>
      <c r="F81" s="25" t="str">
        <f>IF(E18="","",E18)</f>
        <v>Vyplň údaj</v>
      </c>
      <c r="I81" s="27" t="s">
        <v>34</v>
      </c>
      <c r="J81" s="30" t="str">
        <f>E24</f>
        <v>Ing. Avuk</v>
      </c>
      <c r="L81" s="32"/>
    </row>
    <row r="82" spans="2:65" s="1" customFormat="1" ht="10.35" customHeight="1">
      <c r="B82" s="32"/>
      <c r="L82" s="32"/>
    </row>
    <row r="83" spans="2:65" s="10" customFormat="1" ht="29.25" customHeight="1">
      <c r="B83" s="111"/>
      <c r="C83" s="112" t="s">
        <v>179</v>
      </c>
      <c r="D83" s="113" t="s">
        <v>57</v>
      </c>
      <c r="E83" s="113" t="s">
        <v>53</v>
      </c>
      <c r="F83" s="113" t="s">
        <v>54</v>
      </c>
      <c r="G83" s="113" t="s">
        <v>180</v>
      </c>
      <c r="H83" s="113" t="s">
        <v>181</v>
      </c>
      <c r="I83" s="113" t="s">
        <v>182</v>
      </c>
      <c r="J83" s="113" t="s">
        <v>137</v>
      </c>
      <c r="K83" s="114" t="s">
        <v>183</v>
      </c>
      <c r="L83" s="111"/>
      <c r="M83" s="56" t="s">
        <v>19</v>
      </c>
      <c r="N83" s="57" t="s">
        <v>42</v>
      </c>
      <c r="O83" s="57" t="s">
        <v>184</v>
      </c>
      <c r="P83" s="57" t="s">
        <v>185</v>
      </c>
      <c r="Q83" s="57" t="s">
        <v>186</v>
      </c>
      <c r="R83" s="57" t="s">
        <v>187</v>
      </c>
      <c r="S83" s="57" t="s">
        <v>188</v>
      </c>
      <c r="T83" s="58" t="s">
        <v>189</v>
      </c>
    </row>
    <row r="84" spans="2:65" s="1" customFormat="1" ht="22.9" customHeight="1">
      <c r="B84" s="32"/>
      <c r="C84" s="61" t="s">
        <v>190</v>
      </c>
      <c r="J84" s="115">
        <f>BK84</f>
        <v>0</v>
      </c>
      <c r="L84" s="32"/>
      <c r="M84" s="59"/>
      <c r="N84" s="50"/>
      <c r="O84" s="50"/>
      <c r="P84" s="116">
        <f>P85+P94+P133+P235+P242</f>
        <v>0</v>
      </c>
      <c r="Q84" s="50"/>
      <c r="R84" s="116">
        <f>R85+R94+R133+R235+R242</f>
        <v>0</v>
      </c>
      <c r="S84" s="50"/>
      <c r="T84" s="117">
        <f>T85+T94+T133+T235+T242</f>
        <v>0</v>
      </c>
      <c r="AT84" s="17" t="s">
        <v>71</v>
      </c>
      <c r="AU84" s="17" t="s">
        <v>138</v>
      </c>
      <c r="BK84" s="118">
        <f>BK85+BK94+BK133+BK235+BK242</f>
        <v>0</v>
      </c>
    </row>
    <row r="85" spans="2:65" s="11" customFormat="1" ht="25.9" customHeight="1">
      <c r="B85" s="119"/>
      <c r="D85" s="120" t="s">
        <v>71</v>
      </c>
      <c r="E85" s="121" t="s">
        <v>6554</v>
      </c>
      <c r="F85" s="121" t="s">
        <v>6555</v>
      </c>
      <c r="I85" s="122"/>
      <c r="J85" s="123">
        <f>BK85</f>
        <v>0</v>
      </c>
      <c r="L85" s="119"/>
      <c r="M85" s="124"/>
      <c r="P85" s="125">
        <f>SUM(P86:P93)</f>
        <v>0</v>
      </c>
      <c r="R85" s="125">
        <f>SUM(R86:R93)</f>
        <v>0</v>
      </c>
      <c r="T85" s="126">
        <f>SUM(T86:T93)</f>
        <v>0</v>
      </c>
      <c r="AR85" s="120" t="s">
        <v>80</v>
      </c>
      <c r="AT85" s="127" t="s">
        <v>71</v>
      </c>
      <c r="AU85" s="127" t="s">
        <v>72</v>
      </c>
      <c r="AY85" s="120" t="s">
        <v>193</v>
      </c>
      <c r="BK85" s="128">
        <f>SUM(BK86:BK93)</f>
        <v>0</v>
      </c>
    </row>
    <row r="86" spans="2:65" s="1" customFormat="1" ht="24.2" customHeight="1">
      <c r="B86" s="32"/>
      <c r="C86" s="131" t="s">
        <v>80</v>
      </c>
      <c r="D86" s="131" t="s">
        <v>195</v>
      </c>
      <c r="E86" s="132" t="s">
        <v>6556</v>
      </c>
      <c r="F86" s="133" t="s">
        <v>6557</v>
      </c>
      <c r="G86" s="134" t="s">
        <v>4454</v>
      </c>
      <c r="H86" s="135">
        <v>1</v>
      </c>
      <c r="I86" s="136"/>
      <c r="J86" s="137">
        <f t="shared" ref="J86:J93" si="0">ROUND(I86*H86,2)</f>
        <v>0</v>
      </c>
      <c r="K86" s="133" t="s">
        <v>19</v>
      </c>
      <c r="L86" s="32"/>
      <c r="M86" s="138" t="s">
        <v>19</v>
      </c>
      <c r="N86" s="139" t="s">
        <v>43</v>
      </c>
      <c r="P86" s="140">
        <f t="shared" ref="P86:P93" si="1">O86*H86</f>
        <v>0</v>
      </c>
      <c r="Q86" s="140">
        <v>0</v>
      </c>
      <c r="R86" s="140">
        <f t="shared" ref="R86:R93" si="2">Q86*H86</f>
        <v>0</v>
      </c>
      <c r="S86" s="140">
        <v>0</v>
      </c>
      <c r="T86" s="141">
        <f t="shared" ref="T86:T93" si="3">S86*H86</f>
        <v>0</v>
      </c>
      <c r="AR86" s="142" t="s">
        <v>106</v>
      </c>
      <c r="AT86" s="142" t="s">
        <v>195</v>
      </c>
      <c r="AU86" s="142" t="s">
        <v>80</v>
      </c>
      <c r="AY86" s="17" t="s">
        <v>193</v>
      </c>
      <c r="BE86" s="143">
        <f t="shared" ref="BE86:BE93" si="4">IF(N86="základní",J86,0)</f>
        <v>0</v>
      </c>
      <c r="BF86" s="143">
        <f t="shared" ref="BF86:BF93" si="5">IF(N86="snížená",J86,0)</f>
        <v>0</v>
      </c>
      <c r="BG86" s="143">
        <f t="shared" ref="BG86:BG93" si="6">IF(N86="zákl. přenesená",J86,0)</f>
        <v>0</v>
      </c>
      <c r="BH86" s="143">
        <f t="shared" ref="BH86:BH93" si="7">IF(N86="sníž. přenesená",J86,0)</f>
        <v>0</v>
      </c>
      <c r="BI86" s="143">
        <f t="shared" ref="BI86:BI93" si="8">IF(N86="nulová",J86,0)</f>
        <v>0</v>
      </c>
      <c r="BJ86" s="17" t="s">
        <v>80</v>
      </c>
      <c r="BK86" s="143">
        <f t="shared" ref="BK86:BK93" si="9">ROUND(I86*H86,2)</f>
        <v>0</v>
      </c>
      <c r="BL86" s="17" t="s">
        <v>106</v>
      </c>
      <c r="BM86" s="142" t="s">
        <v>6558</v>
      </c>
    </row>
    <row r="87" spans="2:65" s="1" customFormat="1" ht="16.5" customHeight="1">
      <c r="B87" s="32"/>
      <c r="C87" s="131" t="s">
        <v>82</v>
      </c>
      <c r="D87" s="131" t="s">
        <v>195</v>
      </c>
      <c r="E87" s="132" t="s">
        <v>6559</v>
      </c>
      <c r="F87" s="133" t="s">
        <v>6560</v>
      </c>
      <c r="G87" s="134" t="s">
        <v>4454</v>
      </c>
      <c r="H87" s="135">
        <v>1</v>
      </c>
      <c r="I87" s="136"/>
      <c r="J87" s="137">
        <f t="shared" si="0"/>
        <v>0</v>
      </c>
      <c r="K87" s="133" t="s">
        <v>19</v>
      </c>
      <c r="L87" s="32"/>
      <c r="M87" s="138" t="s">
        <v>19</v>
      </c>
      <c r="N87" s="139" t="s">
        <v>43</v>
      </c>
      <c r="P87" s="140">
        <f t="shared" si="1"/>
        <v>0</v>
      </c>
      <c r="Q87" s="140">
        <v>0</v>
      </c>
      <c r="R87" s="140">
        <f t="shared" si="2"/>
        <v>0</v>
      </c>
      <c r="S87" s="140">
        <v>0</v>
      </c>
      <c r="T87" s="141">
        <f t="shared" si="3"/>
        <v>0</v>
      </c>
      <c r="AR87" s="142" t="s">
        <v>106</v>
      </c>
      <c r="AT87" s="142" t="s">
        <v>195</v>
      </c>
      <c r="AU87" s="142" t="s">
        <v>80</v>
      </c>
      <c r="AY87" s="17" t="s">
        <v>193</v>
      </c>
      <c r="BE87" s="143">
        <f t="shared" si="4"/>
        <v>0</v>
      </c>
      <c r="BF87" s="143">
        <f t="shared" si="5"/>
        <v>0</v>
      </c>
      <c r="BG87" s="143">
        <f t="shared" si="6"/>
        <v>0</v>
      </c>
      <c r="BH87" s="143">
        <f t="shared" si="7"/>
        <v>0</v>
      </c>
      <c r="BI87" s="143">
        <f t="shared" si="8"/>
        <v>0</v>
      </c>
      <c r="BJ87" s="17" t="s">
        <v>80</v>
      </c>
      <c r="BK87" s="143">
        <f t="shared" si="9"/>
        <v>0</v>
      </c>
      <c r="BL87" s="17" t="s">
        <v>106</v>
      </c>
      <c r="BM87" s="142" t="s">
        <v>6561</v>
      </c>
    </row>
    <row r="88" spans="2:65" s="1" customFormat="1" ht="16.5" customHeight="1">
      <c r="B88" s="32"/>
      <c r="C88" s="131" t="s">
        <v>100</v>
      </c>
      <c r="D88" s="131" t="s">
        <v>195</v>
      </c>
      <c r="E88" s="132" t="s">
        <v>6562</v>
      </c>
      <c r="F88" s="133" t="s">
        <v>6563</v>
      </c>
      <c r="G88" s="134" t="s">
        <v>4454</v>
      </c>
      <c r="H88" s="135">
        <v>1</v>
      </c>
      <c r="I88" s="136"/>
      <c r="J88" s="137">
        <f t="shared" si="0"/>
        <v>0</v>
      </c>
      <c r="K88" s="133" t="s">
        <v>19</v>
      </c>
      <c r="L88" s="32"/>
      <c r="M88" s="138" t="s">
        <v>19</v>
      </c>
      <c r="N88" s="139" t="s">
        <v>43</v>
      </c>
      <c r="P88" s="140">
        <f t="shared" si="1"/>
        <v>0</v>
      </c>
      <c r="Q88" s="140">
        <v>0</v>
      </c>
      <c r="R88" s="140">
        <f t="shared" si="2"/>
        <v>0</v>
      </c>
      <c r="S88" s="140">
        <v>0</v>
      </c>
      <c r="T88" s="141">
        <f t="shared" si="3"/>
        <v>0</v>
      </c>
      <c r="AR88" s="142" t="s">
        <v>106</v>
      </c>
      <c r="AT88" s="142" t="s">
        <v>195</v>
      </c>
      <c r="AU88" s="142" t="s">
        <v>80</v>
      </c>
      <c r="AY88" s="17" t="s">
        <v>193</v>
      </c>
      <c r="BE88" s="143">
        <f t="shared" si="4"/>
        <v>0</v>
      </c>
      <c r="BF88" s="143">
        <f t="shared" si="5"/>
        <v>0</v>
      </c>
      <c r="BG88" s="143">
        <f t="shared" si="6"/>
        <v>0</v>
      </c>
      <c r="BH88" s="143">
        <f t="shared" si="7"/>
        <v>0</v>
      </c>
      <c r="BI88" s="143">
        <f t="shared" si="8"/>
        <v>0</v>
      </c>
      <c r="BJ88" s="17" t="s">
        <v>80</v>
      </c>
      <c r="BK88" s="143">
        <f t="shared" si="9"/>
        <v>0</v>
      </c>
      <c r="BL88" s="17" t="s">
        <v>106</v>
      </c>
      <c r="BM88" s="142" t="s">
        <v>6564</v>
      </c>
    </row>
    <row r="89" spans="2:65" s="1" customFormat="1" ht="16.5" customHeight="1">
      <c r="B89" s="32"/>
      <c r="C89" s="131" t="s">
        <v>106</v>
      </c>
      <c r="D89" s="131" t="s">
        <v>195</v>
      </c>
      <c r="E89" s="132" t="s">
        <v>6565</v>
      </c>
      <c r="F89" s="133" t="s">
        <v>6566</v>
      </c>
      <c r="G89" s="134" t="s">
        <v>4454</v>
      </c>
      <c r="H89" s="135">
        <v>1</v>
      </c>
      <c r="I89" s="136"/>
      <c r="J89" s="137">
        <f t="shared" si="0"/>
        <v>0</v>
      </c>
      <c r="K89" s="133" t="s">
        <v>19</v>
      </c>
      <c r="L89" s="32"/>
      <c r="M89" s="138" t="s">
        <v>19</v>
      </c>
      <c r="N89" s="139" t="s">
        <v>43</v>
      </c>
      <c r="P89" s="140">
        <f t="shared" si="1"/>
        <v>0</v>
      </c>
      <c r="Q89" s="140">
        <v>0</v>
      </c>
      <c r="R89" s="140">
        <f t="shared" si="2"/>
        <v>0</v>
      </c>
      <c r="S89" s="140">
        <v>0</v>
      </c>
      <c r="T89" s="141">
        <f t="shared" si="3"/>
        <v>0</v>
      </c>
      <c r="AR89" s="142" t="s">
        <v>106</v>
      </c>
      <c r="AT89" s="142" t="s">
        <v>195</v>
      </c>
      <c r="AU89" s="142" t="s">
        <v>80</v>
      </c>
      <c r="AY89" s="17" t="s">
        <v>193</v>
      </c>
      <c r="BE89" s="143">
        <f t="shared" si="4"/>
        <v>0</v>
      </c>
      <c r="BF89" s="143">
        <f t="shared" si="5"/>
        <v>0</v>
      </c>
      <c r="BG89" s="143">
        <f t="shared" si="6"/>
        <v>0</v>
      </c>
      <c r="BH89" s="143">
        <f t="shared" si="7"/>
        <v>0</v>
      </c>
      <c r="BI89" s="143">
        <f t="shared" si="8"/>
        <v>0</v>
      </c>
      <c r="BJ89" s="17" t="s">
        <v>80</v>
      </c>
      <c r="BK89" s="143">
        <f t="shared" si="9"/>
        <v>0</v>
      </c>
      <c r="BL89" s="17" t="s">
        <v>106</v>
      </c>
      <c r="BM89" s="142" t="s">
        <v>6567</v>
      </c>
    </row>
    <row r="90" spans="2:65" s="1" customFormat="1" ht="16.5" customHeight="1">
      <c r="B90" s="32"/>
      <c r="C90" s="131" t="s">
        <v>231</v>
      </c>
      <c r="D90" s="131" t="s">
        <v>195</v>
      </c>
      <c r="E90" s="132" t="s">
        <v>6568</v>
      </c>
      <c r="F90" s="133" t="s">
        <v>6569</v>
      </c>
      <c r="G90" s="134" t="s">
        <v>4433</v>
      </c>
      <c r="H90" s="135">
        <v>7</v>
      </c>
      <c r="I90" s="136"/>
      <c r="J90" s="137">
        <f t="shared" si="0"/>
        <v>0</v>
      </c>
      <c r="K90" s="133" t="s">
        <v>19</v>
      </c>
      <c r="L90" s="32"/>
      <c r="M90" s="138" t="s">
        <v>19</v>
      </c>
      <c r="N90" s="139" t="s">
        <v>43</v>
      </c>
      <c r="P90" s="140">
        <f t="shared" si="1"/>
        <v>0</v>
      </c>
      <c r="Q90" s="140">
        <v>0</v>
      </c>
      <c r="R90" s="140">
        <f t="shared" si="2"/>
        <v>0</v>
      </c>
      <c r="S90" s="140">
        <v>0</v>
      </c>
      <c r="T90" s="141">
        <f t="shared" si="3"/>
        <v>0</v>
      </c>
      <c r="AR90" s="142" t="s">
        <v>106</v>
      </c>
      <c r="AT90" s="142" t="s">
        <v>195</v>
      </c>
      <c r="AU90" s="142" t="s">
        <v>80</v>
      </c>
      <c r="AY90" s="17" t="s">
        <v>193</v>
      </c>
      <c r="BE90" s="143">
        <f t="shared" si="4"/>
        <v>0</v>
      </c>
      <c r="BF90" s="143">
        <f t="shared" si="5"/>
        <v>0</v>
      </c>
      <c r="BG90" s="143">
        <f t="shared" si="6"/>
        <v>0</v>
      </c>
      <c r="BH90" s="143">
        <f t="shared" si="7"/>
        <v>0</v>
      </c>
      <c r="BI90" s="143">
        <f t="shared" si="8"/>
        <v>0</v>
      </c>
      <c r="BJ90" s="17" t="s">
        <v>80</v>
      </c>
      <c r="BK90" s="143">
        <f t="shared" si="9"/>
        <v>0</v>
      </c>
      <c r="BL90" s="17" t="s">
        <v>106</v>
      </c>
      <c r="BM90" s="142" t="s">
        <v>6570</v>
      </c>
    </row>
    <row r="91" spans="2:65" s="1" customFormat="1" ht="16.5" customHeight="1">
      <c r="B91" s="32"/>
      <c r="C91" s="131" t="s">
        <v>240</v>
      </c>
      <c r="D91" s="131" t="s">
        <v>195</v>
      </c>
      <c r="E91" s="132" t="s">
        <v>6571</v>
      </c>
      <c r="F91" s="133" t="s">
        <v>6572</v>
      </c>
      <c r="G91" s="134" t="s">
        <v>4454</v>
      </c>
      <c r="H91" s="135">
        <v>1</v>
      </c>
      <c r="I91" s="136"/>
      <c r="J91" s="137">
        <f t="shared" si="0"/>
        <v>0</v>
      </c>
      <c r="K91" s="133" t="s">
        <v>19</v>
      </c>
      <c r="L91" s="32"/>
      <c r="M91" s="138" t="s">
        <v>19</v>
      </c>
      <c r="N91" s="139" t="s">
        <v>43</v>
      </c>
      <c r="P91" s="140">
        <f t="shared" si="1"/>
        <v>0</v>
      </c>
      <c r="Q91" s="140">
        <v>0</v>
      </c>
      <c r="R91" s="140">
        <f t="shared" si="2"/>
        <v>0</v>
      </c>
      <c r="S91" s="140">
        <v>0</v>
      </c>
      <c r="T91" s="141">
        <f t="shared" si="3"/>
        <v>0</v>
      </c>
      <c r="AR91" s="142" t="s">
        <v>106</v>
      </c>
      <c r="AT91" s="142" t="s">
        <v>195</v>
      </c>
      <c r="AU91" s="142" t="s">
        <v>80</v>
      </c>
      <c r="AY91" s="17" t="s">
        <v>193</v>
      </c>
      <c r="BE91" s="143">
        <f t="shared" si="4"/>
        <v>0</v>
      </c>
      <c r="BF91" s="143">
        <f t="shared" si="5"/>
        <v>0</v>
      </c>
      <c r="BG91" s="143">
        <f t="shared" si="6"/>
        <v>0</v>
      </c>
      <c r="BH91" s="143">
        <f t="shared" si="7"/>
        <v>0</v>
      </c>
      <c r="BI91" s="143">
        <f t="shared" si="8"/>
        <v>0</v>
      </c>
      <c r="BJ91" s="17" t="s">
        <v>80</v>
      </c>
      <c r="BK91" s="143">
        <f t="shared" si="9"/>
        <v>0</v>
      </c>
      <c r="BL91" s="17" t="s">
        <v>106</v>
      </c>
      <c r="BM91" s="142" t="s">
        <v>6573</v>
      </c>
    </row>
    <row r="92" spans="2:65" s="1" customFormat="1" ht="24.2" customHeight="1">
      <c r="B92" s="32"/>
      <c r="C92" s="131" t="s">
        <v>247</v>
      </c>
      <c r="D92" s="131" t="s">
        <v>195</v>
      </c>
      <c r="E92" s="132" t="s">
        <v>6574</v>
      </c>
      <c r="F92" s="133" t="s">
        <v>6575</v>
      </c>
      <c r="G92" s="134" t="s">
        <v>4433</v>
      </c>
      <c r="H92" s="135">
        <v>8</v>
      </c>
      <c r="I92" s="136"/>
      <c r="J92" s="137">
        <f t="shared" si="0"/>
        <v>0</v>
      </c>
      <c r="K92" s="133" t="s">
        <v>19</v>
      </c>
      <c r="L92" s="32"/>
      <c r="M92" s="138" t="s">
        <v>19</v>
      </c>
      <c r="N92" s="139" t="s">
        <v>43</v>
      </c>
      <c r="P92" s="140">
        <f t="shared" si="1"/>
        <v>0</v>
      </c>
      <c r="Q92" s="140">
        <v>0</v>
      </c>
      <c r="R92" s="140">
        <f t="shared" si="2"/>
        <v>0</v>
      </c>
      <c r="S92" s="140">
        <v>0</v>
      </c>
      <c r="T92" s="141">
        <f t="shared" si="3"/>
        <v>0</v>
      </c>
      <c r="AR92" s="142" t="s">
        <v>106</v>
      </c>
      <c r="AT92" s="142" t="s">
        <v>195</v>
      </c>
      <c r="AU92" s="142" t="s">
        <v>80</v>
      </c>
      <c r="AY92" s="17" t="s">
        <v>193</v>
      </c>
      <c r="BE92" s="143">
        <f t="shared" si="4"/>
        <v>0</v>
      </c>
      <c r="BF92" s="143">
        <f t="shared" si="5"/>
        <v>0</v>
      </c>
      <c r="BG92" s="143">
        <f t="shared" si="6"/>
        <v>0</v>
      </c>
      <c r="BH92" s="143">
        <f t="shared" si="7"/>
        <v>0</v>
      </c>
      <c r="BI92" s="143">
        <f t="shared" si="8"/>
        <v>0</v>
      </c>
      <c r="BJ92" s="17" t="s">
        <v>80</v>
      </c>
      <c r="BK92" s="143">
        <f t="shared" si="9"/>
        <v>0</v>
      </c>
      <c r="BL92" s="17" t="s">
        <v>106</v>
      </c>
      <c r="BM92" s="142" t="s">
        <v>6576</v>
      </c>
    </row>
    <row r="93" spans="2:65" s="1" customFormat="1" ht="16.5" customHeight="1">
      <c r="B93" s="32"/>
      <c r="C93" s="131" t="s">
        <v>254</v>
      </c>
      <c r="D93" s="131" t="s">
        <v>195</v>
      </c>
      <c r="E93" s="132" t="s">
        <v>6577</v>
      </c>
      <c r="F93" s="133" t="s">
        <v>6578</v>
      </c>
      <c r="G93" s="134" t="s">
        <v>4454</v>
      </c>
      <c r="H93" s="135">
        <v>1</v>
      </c>
      <c r="I93" s="136"/>
      <c r="J93" s="137">
        <f t="shared" si="0"/>
        <v>0</v>
      </c>
      <c r="K93" s="133" t="s">
        <v>19</v>
      </c>
      <c r="L93" s="32"/>
      <c r="M93" s="138" t="s">
        <v>19</v>
      </c>
      <c r="N93" s="139" t="s">
        <v>43</v>
      </c>
      <c r="P93" s="140">
        <f t="shared" si="1"/>
        <v>0</v>
      </c>
      <c r="Q93" s="140">
        <v>0</v>
      </c>
      <c r="R93" s="140">
        <f t="shared" si="2"/>
        <v>0</v>
      </c>
      <c r="S93" s="140">
        <v>0</v>
      </c>
      <c r="T93" s="141">
        <f t="shared" si="3"/>
        <v>0</v>
      </c>
      <c r="AR93" s="142" t="s">
        <v>106</v>
      </c>
      <c r="AT93" s="142" t="s">
        <v>195</v>
      </c>
      <c r="AU93" s="142" t="s">
        <v>80</v>
      </c>
      <c r="AY93" s="17" t="s">
        <v>193</v>
      </c>
      <c r="BE93" s="143">
        <f t="shared" si="4"/>
        <v>0</v>
      </c>
      <c r="BF93" s="143">
        <f t="shared" si="5"/>
        <v>0</v>
      </c>
      <c r="BG93" s="143">
        <f t="shared" si="6"/>
        <v>0</v>
      </c>
      <c r="BH93" s="143">
        <f t="shared" si="7"/>
        <v>0</v>
      </c>
      <c r="BI93" s="143">
        <f t="shared" si="8"/>
        <v>0</v>
      </c>
      <c r="BJ93" s="17" t="s">
        <v>80</v>
      </c>
      <c r="BK93" s="143">
        <f t="shared" si="9"/>
        <v>0</v>
      </c>
      <c r="BL93" s="17" t="s">
        <v>106</v>
      </c>
      <c r="BM93" s="142" t="s">
        <v>6579</v>
      </c>
    </row>
    <row r="94" spans="2:65" s="11" customFormat="1" ht="25.9" customHeight="1">
      <c r="B94" s="119"/>
      <c r="D94" s="120" t="s">
        <v>71</v>
      </c>
      <c r="E94" s="121" t="s">
        <v>6580</v>
      </c>
      <c r="F94" s="121" t="s">
        <v>6581</v>
      </c>
      <c r="I94" s="122"/>
      <c r="J94" s="123">
        <f>BK94</f>
        <v>0</v>
      </c>
      <c r="L94" s="119"/>
      <c r="M94" s="124"/>
      <c r="P94" s="125">
        <f>SUM(P95:P132)</f>
        <v>0</v>
      </c>
      <c r="R94" s="125">
        <f>SUM(R95:R132)</f>
        <v>0</v>
      </c>
      <c r="T94" s="126">
        <f>SUM(T95:T132)</f>
        <v>0</v>
      </c>
      <c r="AR94" s="120" t="s">
        <v>80</v>
      </c>
      <c r="AT94" s="127" t="s">
        <v>71</v>
      </c>
      <c r="AU94" s="127" t="s">
        <v>72</v>
      </c>
      <c r="AY94" s="120" t="s">
        <v>193</v>
      </c>
      <c r="BK94" s="128">
        <f>SUM(BK95:BK132)</f>
        <v>0</v>
      </c>
    </row>
    <row r="95" spans="2:65" s="1" customFormat="1" ht="16.5" customHeight="1">
      <c r="B95" s="32"/>
      <c r="C95" s="131" t="s">
        <v>261</v>
      </c>
      <c r="D95" s="131" t="s">
        <v>195</v>
      </c>
      <c r="E95" s="132" t="s">
        <v>6582</v>
      </c>
      <c r="F95" s="133" t="s">
        <v>6583</v>
      </c>
      <c r="G95" s="134" t="s">
        <v>432</v>
      </c>
      <c r="H95" s="135">
        <v>500</v>
      </c>
      <c r="I95" s="136"/>
      <c r="J95" s="137">
        <f>ROUND(I95*H95,2)</f>
        <v>0</v>
      </c>
      <c r="K95" s="133" t="s">
        <v>19</v>
      </c>
      <c r="L95" s="32"/>
      <c r="M95" s="138" t="s">
        <v>19</v>
      </c>
      <c r="N95" s="139" t="s">
        <v>43</v>
      </c>
      <c r="P95" s="140">
        <f>O95*H95</f>
        <v>0</v>
      </c>
      <c r="Q95" s="140">
        <v>0</v>
      </c>
      <c r="R95" s="140">
        <f>Q95*H95</f>
        <v>0</v>
      </c>
      <c r="S95" s="140">
        <v>0</v>
      </c>
      <c r="T95" s="141">
        <f>S95*H95</f>
        <v>0</v>
      </c>
      <c r="AR95" s="142" t="s">
        <v>106</v>
      </c>
      <c r="AT95" s="142" t="s">
        <v>195</v>
      </c>
      <c r="AU95" s="142" t="s">
        <v>80</v>
      </c>
      <c r="AY95" s="17" t="s">
        <v>193</v>
      </c>
      <c r="BE95" s="143">
        <f>IF(N95="základní",J95,0)</f>
        <v>0</v>
      </c>
      <c r="BF95" s="143">
        <f>IF(N95="snížená",J95,0)</f>
        <v>0</v>
      </c>
      <c r="BG95" s="143">
        <f>IF(N95="zákl. přenesená",J95,0)</f>
        <v>0</v>
      </c>
      <c r="BH95" s="143">
        <f>IF(N95="sníž. přenesená",J95,0)</f>
        <v>0</v>
      </c>
      <c r="BI95" s="143">
        <f>IF(N95="nulová",J95,0)</f>
        <v>0</v>
      </c>
      <c r="BJ95" s="17" t="s">
        <v>80</v>
      </c>
      <c r="BK95" s="143">
        <f>ROUND(I95*H95,2)</f>
        <v>0</v>
      </c>
      <c r="BL95" s="17" t="s">
        <v>106</v>
      </c>
      <c r="BM95" s="142" t="s">
        <v>6584</v>
      </c>
    </row>
    <row r="96" spans="2:65" s="13" customFormat="1" ht="11.25">
      <c r="B96" s="155"/>
      <c r="D96" s="149" t="s">
        <v>203</v>
      </c>
      <c r="E96" s="156" t="s">
        <v>19</v>
      </c>
      <c r="F96" s="157" t="s">
        <v>3382</v>
      </c>
      <c r="H96" s="158">
        <v>500</v>
      </c>
      <c r="I96" s="159"/>
      <c r="L96" s="155"/>
      <c r="M96" s="160"/>
      <c r="T96" s="161"/>
      <c r="AT96" s="156" t="s">
        <v>203</v>
      </c>
      <c r="AU96" s="156" t="s">
        <v>80</v>
      </c>
      <c r="AV96" s="13" t="s">
        <v>82</v>
      </c>
      <c r="AW96" s="13" t="s">
        <v>33</v>
      </c>
      <c r="AX96" s="13" t="s">
        <v>72</v>
      </c>
      <c r="AY96" s="156" t="s">
        <v>193</v>
      </c>
    </row>
    <row r="97" spans="2:65" s="12" customFormat="1" ht="11.25">
      <c r="B97" s="148"/>
      <c r="D97" s="149" t="s">
        <v>203</v>
      </c>
      <c r="E97" s="150" t="s">
        <v>19</v>
      </c>
      <c r="F97" s="151" t="s">
        <v>6585</v>
      </c>
      <c r="H97" s="150" t="s">
        <v>19</v>
      </c>
      <c r="I97" s="152"/>
      <c r="L97" s="148"/>
      <c r="M97" s="153"/>
      <c r="T97" s="154"/>
      <c r="AT97" s="150" t="s">
        <v>203</v>
      </c>
      <c r="AU97" s="150" t="s">
        <v>80</v>
      </c>
      <c r="AV97" s="12" t="s">
        <v>80</v>
      </c>
      <c r="AW97" s="12" t="s">
        <v>33</v>
      </c>
      <c r="AX97" s="12" t="s">
        <v>72</v>
      </c>
      <c r="AY97" s="150" t="s">
        <v>193</v>
      </c>
    </row>
    <row r="98" spans="2:65" s="12" customFormat="1" ht="11.25">
      <c r="B98" s="148"/>
      <c r="D98" s="149" t="s">
        <v>203</v>
      </c>
      <c r="E98" s="150" t="s">
        <v>19</v>
      </c>
      <c r="F98" s="151" t="s">
        <v>6586</v>
      </c>
      <c r="H98" s="150" t="s">
        <v>19</v>
      </c>
      <c r="I98" s="152"/>
      <c r="L98" s="148"/>
      <c r="M98" s="153"/>
      <c r="T98" s="154"/>
      <c r="AT98" s="150" t="s">
        <v>203</v>
      </c>
      <c r="AU98" s="150" t="s">
        <v>80</v>
      </c>
      <c r="AV98" s="12" t="s">
        <v>80</v>
      </c>
      <c r="AW98" s="12" t="s">
        <v>33</v>
      </c>
      <c r="AX98" s="12" t="s">
        <v>72</v>
      </c>
      <c r="AY98" s="150" t="s">
        <v>193</v>
      </c>
    </row>
    <row r="99" spans="2:65" s="12" customFormat="1" ht="11.25">
      <c r="B99" s="148"/>
      <c r="D99" s="149" t="s">
        <v>203</v>
      </c>
      <c r="E99" s="150" t="s">
        <v>19</v>
      </c>
      <c r="F99" s="151" t="s">
        <v>6587</v>
      </c>
      <c r="H99" s="150" t="s">
        <v>19</v>
      </c>
      <c r="I99" s="152"/>
      <c r="L99" s="148"/>
      <c r="M99" s="153"/>
      <c r="T99" s="154"/>
      <c r="AT99" s="150" t="s">
        <v>203</v>
      </c>
      <c r="AU99" s="150" t="s">
        <v>80</v>
      </c>
      <c r="AV99" s="12" t="s">
        <v>80</v>
      </c>
      <c r="AW99" s="12" t="s">
        <v>33</v>
      </c>
      <c r="AX99" s="12" t="s">
        <v>72</v>
      </c>
      <c r="AY99" s="150" t="s">
        <v>193</v>
      </c>
    </row>
    <row r="100" spans="2:65" s="12" customFormat="1" ht="11.25">
      <c r="B100" s="148"/>
      <c r="D100" s="149" t="s">
        <v>203</v>
      </c>
      <c r="E100" s="150" t="s">
        <v>19</v>
      </c>
      <c r="F100" s="151" t="s">
        <v>6588</v>
      </c>
      <c r="H100" s="150" t="s">
        <v>19</v>
      </c>
      <c r="I100" s="152"/>
      <c r="L100" s="148"/>
      <c r="M100" s="153"/>
      <c r="T100" s="154"/>
      <c r="AT100" s="150" t="s">
        <v>203</v>
      </c>
      <c r="AU100" s="150" t="s">
        <v>80</v>
      </c>
      <c r="AV100" s="12" t="s">
        <v>80</v>
      </c>
      <c r="AW100" s="12" t="s">
        <v>33</v>
      </c>
      <c r="AX100" s="12" t="s">
        <v>72</v>
      </c>
      <c r="AY100" s="150" t="s">
        <v>193</v>
      </c>
    </row>
    <row r="101" spans="2:65" s="12" customFormat="1" ht="11.25">
      <c r="B101" s="148"/>
      <c r="D101" s="149" t="s">
        <v>203</v>
      </c>
      <c r="E101" s="150" t="s">
        <v>19</v>
      </c>
      <c r="F101" s="151" t="s">
        <v>6589</v>
      </c>
      <c r="H101" s="150" t="s">
        <v>19</v>
      </c>
      <c r="I101" s="152"/>
      <c r="L101" s="148"/>
      <c r="M101" s="153"/>
      <c r="T101" s="154"/>
      <c r="AT101" s="150" t="s">
        <v>203</v>
      </c>
      <c r="AU101" s="150" t="s">
        <v>80</v>
      </c>
      <c r="AV101" s="12" t="s">
        <v>80</v>
      </c>
      <c r="AW101" s="12" t="s">
        <v>33</v>
      </c>
      <c r="AX101" s="12" t="s">
        <v>72</v>
      </c>
      <c r="AY101" s="150" t="s">
        <v>193</v>
      </c>
    </row>
    <row r="102" spans="2:65" s="14" customFormat="1" ht="11.25">
      <c r="B102" s="174"/>
      <c r="D102" s="149" t="s">
        <v>203</v>
      </c>
      <c r="E102" s="175" t="s">
        <v>19</v>
      </c>
      <c r="F102" s="176" t="s">
        <v>3845</v>
      </c>
      <c r="H102" s="177">
        <v>500</v>
      </c>
      <c r="I102" s="178"/>
      <c r="L102" s="174"/>
      <c r="M102" s="179"/>
      <c r="T102" s="180"/>
      <c r="AT102" s="175" t="s">
        <v>203</v>
      </c>
      <c r="AU102" s="175" t="s">
        <v>80</v>
      </c>
      <c r="AV102" s="14" t="s">
        <v>106</v>
      </c>
      <c r="AW102" s="14" t="s">
        <v>33</v>
      </c>
      <c r="AX102" s="14" t="s">
        <v>80</v>
      </c>
      <c r="AY102" s="175" t="s">
        <v>193</v>
      </c>
    </row>
    <row r="103" spans="2:65" s="1" customFormat="1" ht="16.5" customHeight="1">
      <c r="B103" s="32"/>
      <c r="C103" s="131" t="s">
        <v>267</v>
      </c>
      <c r="D103" s="131" t="s">
        <v>195</v>
      </c>
      <c r="E103" s="132" t="s">
        <v>6590</v>
      </c>
      <c r="F103" s="133" t="s">
        <v>6591</v>
      </c>
      <c r="G103" s="134" t="s">
        <v>4433</v>
      </c>
      <c r="H103" s="135">
        <v>5</v>
      </c>
      <c r="I103" s="136"/>
      <c r="J103" s="137">
        <f>ROUND(I103*H103,2)</f>
        <v>0</v>
      </c>
      <c r="K103" s="133" t="s">
        <v>19</v>
      </c>
      <c r="L103" s="32"/>
      <c r="M103" s="138" t="s">
        <v>19</v>
      </c>
      <c r="N103" s="139" t="s">
        <v>43</v>
      </c>
      <c r="P103" s="140">
        <f>O103*H103</f>
        <v>0</v>
      </c>
      <c r="Q103" s="140">
        <v>0</v>
      </c>
      <c r="R103" s="140">
        <f>Q103*H103</f>
        <v>0</v>
      </c>
      <c r="S103" s="140">
        <v>0</v>
      </c>
      <c r="T103" s="141">
        <f>S103*H103</f>
        <v>0</v>
      </c>
      <c r="AR103" s="142" t="s">
        <v>106</v>
      </c>
      <c r="AT103" s="142" t="s">
        <v>195</v>
      </c>
      <c r="AU103" s="142" t="s">
        <v>80</v>
      </c>
      <c r="AY103" s="17" t="s">
        <v>193</v>
      </c>
      <c r="BE103" s="143">
        <f>IF(N103="základní",J103,0)</f>
        <v>0</v>
      </c>
      <c r="BF103" s="143">
        <f>IF(N103="snížená",J103,0)</f>
        <v>0</v>
      </c>
      <c r="BG103" s="143">
        <f>IF(N103="zákl. přenesená",J103,0)</f>
        <v>0</v>
      </c>
      <c r="BH103" s="143">
        <f>IF(N103="sníž. přenesená",J103,0)</f>
        <v>0</v>
      </c>
      <c r="BI103" s="143">
        <f>IF(N103="nulová",J103,0)</f>
        <v>0</v>
      </c>
      <c r="BJ103" s="17" t="s">
        <v>80</v>
      </c>
      <c r="BK103" s="143">
        <f>ROUND(I103*H103,2)</f>
        <v>0</v>
      </c>
      <c r="BL103" s="17" t="s">
        <v>106</v>
      </c>
      <c r="BM103" s="142" t="s">
        <v>6592</v>
      </c>
    </row>
    <row r="104" spans="2:65" s="12" customFormat="1" ht="11.25">
      <c r="B104" s="148"/>
      <c r="D104" s="149" t="s">
        <v>203</v>
      </c>
      <c r="E104" s="150" t="s">
        <v>19</v>
      </c>
      <c r="F104" s="151" t="s">
        <v>6593</v>
      </c>
      <c r="H104" s="150" t="s">
        <v>19</v>
      </c>
      <c r="I104" s="152"/>
      <c r="L104" s="148"/>
      <c r="M104" s="153"/>
      <c r="T104" s="154"/>
      <c r="AT104" s="150" t="s">
        <v>203</v>
      </c>
      <c r="AU104" s="150" t="s">
        <v>80</v>
      </c>
      <c r="AV104" s="12" t="s">
        <v>80</v>
      </c>
      <c r="AW104" s="12" t="s">
        <v>33</v>
      </c>
      <c r="AX104" s="12" t="s">
        <v>72</v>
      </c>
      <c r="AY104" s="150" t="s">
        <v>193</v>
      </c>
    </row>
    <row r="105" spans="2:65" s="12" customFormat="1" ht="11.25">
      <c r="B105" s="148"/>
      <c r="D105" s="149" t="s">
        <v>203</v>
      </c>
      <c r="E105" s="150" t="s">
        <v>19</v>
      </c>
      <c r="F105" s="151" t="s">
        <v>6594</v>
      </c>
      <c r="H105" s="150" t="s">
        <v>19</v>
      </c>
      <c r="I105" s="152"/>
      <c r="L105" s="148"/>
      <c r="M105" s="153"/>
      <c r="T105" s="154"/>
      <c r="AT105" s="150" t="s">
        <v>203</v>
      </c>
      <c r="AU105" s="150" t="s">
        <v>80</v>
      </c>
      <c r="AV105" s="12" t="s">
        <v>80</v>
      </c>
      <c r="AW105" s="12" t="s">
        <v>33</v>
      </c>
      <c r="AX105" s="12" t="s">
        <v>72</v>
      </c>
      <c r="AY105" s="150" t="s">
        <v>193</v>
      </c>
    </row>
    <row r="106" spans="2:65" s="12" customFormat="1" ht="11.25">
      <c r="B106" s="148"/>
      <c r="D106" s="149" t="s">
        <v>203</v>
      </c>
      <c r="E106" s="150" t="s">
        <v>19</v>
      </c>
      <c r="F106" s="151" t="s">
        <v>6595</v>
      </c>
      <c r="H106" s="150" t="s">
        <v>19</v>
      </c>
      <c r="I106" s="152"/>
      <c r="L106" s="148"/>
      <c r="M106" s="153"/>
      <c r="T106" s="154"/>
      <c r="AT106" s="150" t="s">
        <v>203</v>
      </c>
      <c r="AU106" s="150" t="s">
        <v>80</v>
      </c>
      <c r="AV106" s="12" t="s">
        <v>80</v>
      </c>
      <c r="AW106" s="12" t="s">
        <v>33</v>
      </c>
      <c r="AX106" s="12" t="s">
        <v>72</v>
      </c>
      <c r="AY106" s="150" t="s">
        <v>193</v>
      </c>
    </row>
    <row r="107" spans="2:65" s="12" customFormat="1" ht="11.25">
      <c r="B107" s="148"/>
      <c r="D107" s="149" t="s">
        <v>203</v>
      </c>
      <c r="E107" s="150" t="s">
        <v>19</v>
      </c>
      <c r="F107" s="151" t="s">
        <v>6596</v>
      </c>
      <c r="H107" s="150" t="s">
        <v>19</v>
      </c>
      <c r="I107" s="152"/>
      <c r="L107" s="148"/>
      <c r="M107" s="153"/>
      <c r="T107" s="154"/>
      <c r="AT107" s="150" t="s">
        <v>203</v>
      </c>
      <c r="AU107" s="150" t="s">
        <v>80</v>
      </c>
      <c r="AV107" s="12" t="s">
        <v>80</v>
      </c>
      <c r="AW107" s="12" t="s">
        <v>33</v>
      </c>
      <c r="AX107" s="12" t="s">
        <v>72</v>
      </c>
      <c r="AY107" s="150" t="s">
        <v>193</v>
      </c>
    </row>
    <row r="108" spans="2:65" s="12" customFormat="1" ht="11.25">
      <c r="B108" s="148"/>
      <c r="D108" s="149" t="s">
        <v>203</v>
      </c>
      <c r="E108" s="150" t="s">
        <v>19</v>
      </c>
      <c r="F108" s="151" t="s">
        <v>6597</v>
      </c>
      <c r="H108" s="150" t="s">
        <v>19</v>
      </c>
      <c r="I108" s="152"/>
      <c r="L108" s="148"/>
      <c r="M108" s="153"/>
      <c r="T108" s="154"/>
      <c r="AT108" s="150" t="s">
        <v>203</v>
      </c>
      <c r="AU108" s="150" t="s">
        <v>80</v>
      </c>
      <c r="AV108" s="12" t="s">
        <v>80</v>
      </c>
      <c r="AW108" s="12" t="s">
        <v>33</v>
      </c>
      <c r="AX108" s="12" t="s">
        <v>72</v>
      </c>
      <c r="AY108" s="150" t="s">
        <v>193</v>
      </c>
    </row>
    <row r="109" spans="2:65" s="12" customFormat="1" ht="11.25">
      <c r="B109" s="148"/>
      <c r="D109" s="149" t="s">
        <v>203</v>
      </c>
      <c r="E109" s="150" t="s">
        <v>19</v>
      </c>
      <c r="F109" s="151" t="s">
        <v>6598</v>
      </c>
      <c r="H109" s="150" t="s">
        <v>19</v>
      </c>
      <c r="I109" s="152"/>
      <c r="L109" s="148"/>
      <c r="M109" s="153"/>
      <c r="T109" s="154"/>
      <c r="AT109" s="150" t="s">
        <v>203</v>
      </c>
      <c r="AU109" s="150" t="s">
        <v>80</v>
      </c>
      <c r="AV109" s="12" t="s">
        <v>80</v>
      </c>
      <c r="AW109" s="12" t="s">
        <v>33</v>
      </c>
      <c r="AX109" s="12" t="s">
        <v>72</v>
      </c>
      <c r="AY109" s="150" t="s">
        <v>193</v>
      </c>
    </row>
    <row r="110" spans="2:65" s="12" customFormat="1" ht="11.25">
      <c r="B110" s="148"/>
      <c r="D110" s="149" t="s">
        <v>203</v>
      </c>
      <c r="E110" s="150" t="s">
        <v>19</v>
      </c>
      <c r="F110" s="151" t="s">
        <v>6599</v>
      </c>
      <c r="H110" s="150" t="s">
        <v>19</v>
      </c>
      <c r="I110" s="152"/>
      <c r="L110" s="148"/>
      <c r="M110" s="153"/>
      <c r="T110" s="154"/>
      <c r="AT110" s="150" t="s">
        <v>203</v>
      </c>
      <c r="AU110" s="150" t="s">
        <v>80</v>
      </c>
      <c r="AV110" s="12" t="s">
        <v>80</v>
      </c>
      <c r="AW110" s="12" t="s">
        <v>33</v>
      </c>
      <c r="AX110" s="12" t="s">
        <v>72</v>
      </c>
      <c r="AY110" s="150" t="s">
        <v>193</v>
      </c>
    </row>
    <row r="111" spans="2:65" s="13" customFormat="1" ht="11.25">
      <c r="B111" s="155"/>
      <c r="D111" s="149" t="s">
        <v>203</v>
      </c>
      <c r="E111" s="156" t="s">
        <v>19</v>
      </c>
      <c r="F111" s="157" t="s">
        <v>231</v>
      </c>
      <c r="H111" s="158">
        <v>5</v>
      </c>
      <c r="I111" s="159"/>
      <c r="L111" s="155"/>
      <c r="M111" s="160"/>
      <c r="T111" s="161"/>
      <c r="AT111" s="156" t="s">
        <v>203</v>
      </c>
      <c r="AU111" s="156" t="s">
        <v>80</v>
      </c>
      <c r="AV111" s="13" t="s">
        <v>82</v>
      </c>
      <c r="AW111" s="13" t="s">
        <v>33</v>
      </c>
      <c r="AX111" s="13" t="s">
        <v>72</v>
      </c>
      <c r="AY111" s="156" t="s">
        <v>193</v>
      </c>
    </row>
    <row r="112" spans="2:65" s="14" customFormat="1" ht="11.25">
      <c r="B112" s="174"/>
      <c r="D112" s="149" t="s">
        <v>203</v>
      </c>
      <c r="E112" s="175" t="s">
        <v>19</v>
      </c>
      <c r="F112" s="176" t="s">
        <v>3845</v>
      </c>
      <c r="H112" s="177">
        <v>5</v>
      </c>
      <c r="I112" s="178"/>
      <c r="L112" s="174"/>
      <c r="M112" s="179"/>
      <c r="T112" s="180"/>
      <c r="AT112" s="175" t="s">
        <v>203</v>
      </c>
      <c r="AU112" s="175" t="s">
        <v>80</v>
      </c>
      <c r="AV112" s="14" t="s">
        <v>106</v>
      </c>
      <c r="AW112" s="14" t="s">
        <v>33</v>
      </c>
      <c r="AX112" s="14" t="s">
        <v>80</v>
      </c>
      <c r="AY112" s="175" t="s">
        <v>193</v>
      </c>
    </row>
    <row r="113" spans="2:65" s="1" customFormat="1" ht="16.5" customHeight="1">
      <c r="B113" s="32"/>
      <c r="C113" s="131" t="s">
        <v>273</v>
      </c>
      <c r="D113" s="131" t="s">
        <v>195</v>
      </c>
      <c r="E113" s="132" t="s">
        <v>6600</v>
      </c>
      <c r="F113" s="133" t="s">
        <v>6601</v>
      </c>
      <c r="G113" s="134" t="s">
        <v>4433</v>
      </c>
      <c r="H113" s="135">
        <v>5</v>
      </c>
      <c r="I113" s="136"/>
      <c r="J113" s="137">
        <f>ROUND(I113*H113,2)</f>
        <v>0</v>
      </c>
      <c r="K113" s="133" t="s">
        <v>19</v>
      </c>
      <c r="L113" s="32"/>
      <c r="M113" s="138" t="s">
        <v>19</v>
      </c>
      <c r="N113" s="139" t="s">
        <v>43</v>
      </c>
      <c r="P113" s="140">
        <f>O113*H113</f>
        <v>0</v>
      </c>
      <c r="Q113" s="140">
        <v>0</v>
      </c>
      <c r="R113" s="140">
        <f>Q113*H113</f>
        <v>0</v>
      </c>
      <c r="S113" s="140">
        <v>0</v>
      </c>
      <c r="T113" s="141">
        <f>S113*H113</f>
        <v>0</v>
      </c>
      <c r="AR113" s="142" t="s">
        <v>106</v>
      </c>
      <c r="AT113" s="142" t="s">
        <v>195</v>
      </c>
      <c r="AU113" s="142" t="s">
        <v>80</v>
      </c>
      <c r="AY113" s="17" t="s">
        <v>193</v>
      </c>
      <c r="BE113" s="143">
        <f>IF(N113="základní",J113,0)</f>
        <v>0</v>
      </c>
      <c r="BF113" s="143">
        <f>IF(N113="snížená",J113,0)</f>
        <v>0</v>
      </c>
      <c r="BG113" s="143">
        <f>IF(N113="zákl. přenesená",J113,0)</f>
        <v>0</v>
      </c>
      <c r="BH113" s="143">
        <f>IF(N113="sníž. přenesená",J113,0)</f>
        <v>0</v>
      </c>
      <c r="BI113" s="143">
        <f>IF(N113="nulová",J113,0)</f>
        <v>0</v>
      </c>
      <c r="BJ113" s="17" t="s">
        <v>80</v>
      </c>
      <c r="BK113" s="143">
        <f>ROUND(I113*H113,2)</f>
        <v>0</v>
      </c>
      <c r="BL113" s="17" t="s">
        <v>106</v>
      </c>
      <c r="BM113" s="142" t="s">
        <v>6602</v>
      </c>
    </row>
    <row r="114" spans="2:65" s="12" customFormat="1" ht="11.25">
      <c r="B114" s="148"/>
      <c r="D114" s="149" t="s">
        <v>203</v>
      </c>
      <c r="E114" s="150" t="s">
        <v>19</v>
      </c>
      <c r="F114" s="151" t="s">
        <v>6593</v>
      </c>
      <c r="H114" s="150" t="s">
        <v>19</v>
      </c>
      <c r="I114" s="152"/>
      <c r="L114" s="148"/>
      <c r="M114" s="153"/>
      <c r="T114" s="154"/>
      <c r="AT114" s="150" t="s">
        <v>203</v>
      </c>
      <c r="AU114" s="150" t="s">
        <v>80</v>
      </c>
      <c r="AV114" s="12" t="s">
        <v>80</v>
      </c>
      <c r="AW114" s="12" t="s">
        <v>33</v>
      </c>
      <c r="AX114" s="12" t="s">
        <v>72</v>
      </c>
      <c r="AY114" s="150" t="s">
        <v>193</v>
      </c>
    </row>
    <row r="115" spans="2:65" s="12" customFormat="1" ht="11.25">
      <c r="B115" s="148"/>
      <c r="D115" s="149" t="s">
        <v>203</v>
      </c>
      <c r="E115" s="150" t="s">
        <v>19</v>
      </c>
      <c r="F115" s="151" t="s">
        <v>6603</v>
      </c>
      <c r="H115" s="150" t="s">
        <v>19</v>
      </c>
      <c r="I115" s="152"/>
      <c r="L115" s="148"/>
      <c r="M115" s="153"/>
      <c r="T115" s="154"/>
      <c r="AT115" s="150" t="s">
        <v>203</v>
      </c>
      <c r="AU115" s="150" t="s">
        <v>80</v>
      </c>
      <c r="AV115" s="12" t="s">
        <v>80</v>
      </c>
      <c r="AW115" s="12" t="s">
        <v>33</v>
      </c>
      <c r="AX115" s="12" t="s">
        <v>72</v>
      </c>
      <c r="AY115" s="150" t="s">
        <v>193</v>
      </c>
    </row>
    <row r="116" spans="2:65" s="12" customFormat="1" ht="11.25">
      <c r="B116" s="148"/>
      <c r="D116" s="149" t="s">
        <v>203</v>
      </c>
      <c r="E116" s="150" t="s">
        <v>19</v>
      </c>
      <c r="F116" s="151" t="s">
        <v>6604</v>
      </c>
      <c r="H116" s="150" t="s">
        <v>19</v>
      </c>
      <c r="I116" s="152"/>
      <c r="L116" s="148"/>
      <c r="M116" s="153"/>
      <c r="T116" s="154"/>
      <c r="AT116" s="150" t="s">
        <v>203</v>
      </c>
      <c r="AU116" s="150" t="s">
        <v>80</v>
      </c>
      <c r="AV116" s="12" t="s">
        <v>80</v>
      </c>
      <c r="AW116" s="12" t="s">
        <v>33</v>
      </c>
      <c r="AX116" s="12" t="s">
        <v>72</v>
      </c>
      <c r="AY116" s="150" t="s">
        <v>193</v>
      </c>
    </row>
    <row r="117" spans="2:65" s="12" customFormat="1" ht="11.25">
      <c r="B117" s="148"/>
      <c r="D117" s="149" t="s">
        <v>203</v>
      </c>
      <c r="E117" s="150" t="s">
        <v>19</v>
      </c>
      <c r="F117" s="151" t="s">
        <v>6605</v>
      </c>
      <c r="H117" s="150" t="s">
        <v>19</v>
      </c>
      <c r="I117" s="152"/>
      <c r="L117" s="148"/>
      <c r="M117" s="153"/>
      <c r="T117" s="154"/>
      <c r="AT117" s="150" t="s">
        <v>203</v>
      </c>
      <c r="AU117" s="150" t="s">
        <v>80</v>
      </c>
      <c r="AV117" s="12" t="s">
        <v>80</v>
      </c>
      <c r="AW117" s="12" t="s">
        <v>33</v>
      </c>
      <c r="AX117" s="12" t="s">
        <v>72</v>
      </c>
      <c r="AY117" s="150" t="s">
        <v>193</v>
      </c>
    </row>
    <row r="118" spans="2:65" s="13" customFormat="1" ht="11.25">
      <c r="B118" s="155"/>
      <c r="D118" s="149" t="s">
        <v>203</v>
      </c>
      <c r="E118" s="156" t="s">
        <v>19</v>
      </c>
      <c r="F118" s="157" t="s">
        <v>231</v>
      </c>
      <c r="H118" s="158">
        <v>5</v>
      </c>
      <c r="I118" s="159"/>
      <c r="L118" s="155"/>
      <c r="M118" s="160"/>
      <c r="T118" s="161"/>
      <c r="AT118" s="156" t="s">
        <v>203</v>
      </c>
      <c r="AU118" s="156" t="s">
        <v>80</v>
      </c>
      <c r="AV118" s="13" t="s">
        <v>82</v>
      </c>
      <c r="AW118" s="13" t="s">
        <v>33</v>
      </c>
      <c r="AX118" s="13" t="s">
        <v>72</v>
      </c>
      <c r="AY118" s="156" t="s">
        <v>193</v>
      </c>
    </row>
    <row r="119" spans="2:65" s="14" customFormat="1" ht="11.25">
      <c r="B119" s="174"/>
      <c r="D119" s="149" t="s">
        <v>203</v>
      </c>
      <c r="E119" s="175" t="s">
        <v>19</v>
      </c>
      <c r="F119" s="176" t="s">
        <v>3845</v>
      </c>
      <c r="H119" s="177">
        <v>5</v>
      </c>
      <c r="I119" s="178"/>
      <c r="L119" s="174"/>
      <c r="M119" s="179"/>
      <c r="T119" s="180"/>
      <c r="AT119" s="175" t="s">
        <v>203</v>
      </c>
      <c r="AU119" s="175" t="s">
        <v>80</v>
      </c>
      <c r="AV119" s="14" t="s">
        <v>106</v>
      </c>
      <c r="AW119" s="14" t="s">
        <v>33</v>
      </c>
      <c r="AX119" s="14" t="s">
        <v>80</v>
      </c>
      <c r="AY119" s="175" t="s">
        <v>193</v>
      </c>
    </row>
    <row r="120" spans="2:65" s="1" customFormat="1" ht="16.5" customHeight="1">
      <c r="B120" s="32"/>
      <c r="C120" s="131" t="s">
        <v>8</v>
      </c>
      <c r="D120" s="131" t="s">
        <v>195</v>
      </c>
      <c r="E120" s="132" t="s">
        <v>6606</v>
      </c>
      <c r="F120" s="133" t="s">
        <v>6607</v>
      </c>
      <c r="G120" s="134" t="s">
        <v>4433</v>
      </c>
      <c r="H120" s="135">
        <v>5</v>
      </c>
      <c r="I120" s="136"/>
      <c r="J120" s="137">
        <f>ROUND(I120*H120,2)</f>
        <v>0</v>
      </c>
      <c r="K120" s="133" t="s">
        <v>19</v>
      </c>
      <c r="L120" s="32"/>
      <c r="M120" s="138" t="s">
        <v>19</v>
      </c>
      <c r="N120" s="139" t="s">
        <v>43</v>
      </c>
      <c r="P120" s="140">
        <f>O120*H120</f>
        <v>0</v>
      </c>
      <c r="Q120" s="140">
        <v>0</v>
      </c>
      <c r="R120" s="140">
        <f>Q120*H120</f>
        <v>0</v>
      </c>
      <c r="S120" s="140">
        <v>0</v>
      </c>
      <c r="T120" s="141">
        <f>S120*H120</f>
        <v>0</v>
      </c>
      <c r="AR120" s="142" t="s">
        <v>106</v>
      </c>
      <c r="AT120" s="142" t="s">
        <v>195</v>
      </c>
      <c r="AU120" s="142" t="s">
        <v>80</v>
      </c>
      <c r="AY120" s="17" t="s">
        <v>193</v>
      </c>
      <c r="BE120" s="143">
        <f>IF(N120="základní",J120,0)</f>
        <v>0</v>
      </c>
      <c r="BF120" s="143">
        <f>IF(N120="snížená",J120,0)</f>
        <v>0</v>
      </c>
      <c r="BG120" s="143">
        <f>IF(N120="zákl. přenesená",J120,0)</f>
        <v>0</v>
      </c>
      <c r="BH120" s="143">
        <f>IF(N120="sníž. přenesená",J120,0)</f>
        <v>0</v>
      </c>
      <c r="BI120" s="143">
        <f>IF(N120="nulová",J120,0)</f>
        <v>0</v>
      </c>
      <c r="BJ120" s="17" t="s">
        <v>80</v>
      </c>
      <c r="BK120" s="143">
        <f>ROUND(I120*H120,2)</f>
        <v>0</v>
      </c>
      <c r="BL120" s="17" t="s">
        <v>106</v>
      </c>
      <c r="BM120" s="142" t="s">
        <v>6608</v>
      </c>
    </row>
    <row r="121" spans="2:65" s="12" customFormat="1" ht="11.25">
      <c r="B121" s="148"/>
      <c r="D121" s="149" t="s">
        <v>203</v>
      </c>
      <c r="E121" s="150" t="s">
        <v>19</v>
      </c>
      <c r="F121" s="151" t="s">
        <v>6609</v>
      </c>
      <c r="H121" s="150" t="s">
        <v>19</v>
      </c>
      <c r="I121" s="152"/>
      <c r="L121" s="148"/>
      <c r="M121" s="153"/>
      <c r="T121" s="154"/>
      <c r="AT121" s="150" t="s">
        <v>203</v>
      </c>
      <c r="AU121" s="150" t="s">
        <v>80</v>
      </c>
      <c r="AV121" s="12" t="s">
        <v>80</v>
      </c>
      <c r="AW121" s="12" t="s">
        <v>33</v>
      </c>
      <c r="AX121" s="12" t="s">
        <v>72</v>
      </c>
      <c r="AY121" s="150" t="s">
        <v>193</v>
      </c>
    </row>
    <row r="122" spans="2:65" s="13" customFormat="1" ht="11.25">
      <c r="B122" s="155"/>
      <c r="D122" s="149" t="s">
        <v>203</v>
      </c>
      <c r="E122" s="156" t="s">
        <v>19</v>
      </c>
      <c r="F122" s="157" t="s">
        <v>231</v>
      </c>
      <c r="H122" s="158">
        <v>5</v>
      </c>
      <c r="I122" s="159"/>
      <c r="L122" s="155"/>
      <c r="M122" s="160"/>
      <c r="T122" s="161"/>
      <c r="AT122" s="156" t="s">
        <v>203</v>
      </c>
      <c r="AU122" s="156" t="s">
        <v>80</v>
      </c>
      <c r="AV122" s="13" t="s">
        <v>82</v>
      </c>
      <c r="AW122" s="13" t="s">
        <v>33</v>
      </c>
      <c r="AX122" s="13" t="s">
        <v>72</v>
      </c>
      <c r="AY122" s="156" t="s">
        <v>193</v>
      </c>
    </row>
    <row r="123" spans="2:65" s="14" customFormat="1" ht="11.25">
      <c r="B123" s="174"/>
      <c r="D123" s="149" t="s">
        <v>203</v>
      </c>
      <c r="E123" s="175" t="s">
        <v>19</v>
      </c>
      <c r="F123" s="176" t="s">
        <v>3845</v>
      </c>
      <c r="H123" s="177">
        <v>5</v>
      </c>
      <c r="I123" s="178"/>
      <c r="L123" s="174"/>
      <c r="M123" s="179"/>
      <c r="T123" s="180"/>
      <c r="AT123" s="175" t="s">
        <v>203</v>
      </c>
      <c r="AU123" s="175" t="s">
        <v>80</v>
      </c>
      <c r="AV123" s="14" t="s">
        <v>106</v>
      </c>
      <c r="AW123" s="14" t="s">
        <v>33</v>
      </c>
      <c r="AX123" s="14" t="s">
        <v>80</v>
      </c>
      <c r="AY123" s="175" t="s">
        <v>193</v>
      </c>
    </row>
    <row r="124" spans="2:65" s="1" customFormat="1" ht="16.5" customHeight="1">
      <c r="B124" s="32"/>
      <c r="C124" s="131" t="s">
        <v>298</v>
      </c>
      <c r="D124" s="131" t="s">
        <v>195</v>
      </c>
      <c r="E124" s="132" t="s">
        <v>6610</v>
      </c>
      <c r="F124" s="133" t="s">
        <v>6611</v>
      </c>
      <c r="G124" s="134" t="s">
        <v>349</v>
      </c>
      <c r="H124" s="135">
        <v>6</v>
      </c>
      <c r="I124" s="136"/>
      <c r="J124" s="137">
        <f>ROUND(I124*H124,2)</f>
        <v>0</v>
      </c>
      <c r="K124" s="133" t="s">
        <v>19</v>
      </c>
      <c r="L124" s="32"/>
      <c r="M124" s="138" t="s">
        <v>19</v>
      </c>
      <c r="N124" s="139" t="s">
        <v>43</v>
      </c>
      <c r="P124" s="140">
        <f>O124*H124</f>
        <v>0</v>
      </c>
      <c r="Q124" s="140">
        <v>0</v>
      </c>
      <c r="R124" s="140">
        <f>Q124*H124</f>
        <v>0</v>
      </c>
      <c r="S124" s="140">
        <v>0</v>
      </c>
      <c r="T124" s="141">
        <f>S124*H124</f>
        <v>0</v>
      </c>
      <c r="AR124" s="142" t="s">
        <v>106</v>
      </c>
      <c r="AT124" s="142" t="s">
        <v>195</v>
      </c>
      <c r="AU124" s="142" t="s">
        <v>80</v>
      </c>
      <c r="AY124" s="17" t="s">
        <v>193</v>
      </c>
      <c r="BE124" s="143">
        <f>IF(N124="základní",J124,0)</f>
        <v>0</v>
      </c>
      <c r="BF124" s="143">
        <f>IF(N124="snížená",J124,0)</f>
        <v>0</v>
      </c>
      <c r="BG124" s="143">
        <f>IF(N124="zákl. přenesená",J124,0)</f>
        <v>0</v>
      </c>
      <c r="BH124" s="143">
        <f>IF(N124="sníž. přenesená",J124,0)</f>
        <v>0</v>
      </c>
      <c r="BI124" s="143">
        <f>IF(N124="nulová",J124,0)</f>
        <v>0</v>
      </c>
      <c r="BJ124" s="17" t="s">
        <v>80</v>
      </c>
      <c r="BK124" s="143">
        <f>ROUND(I124*H124,2)</f>
        <v>0</v>
      </c>
      <c r="BL124" s="17" t="s">
        <v>106</v>
      </c>
      <c r="BM124" s="142" t="s">
        <v>6612</v>
      </c>
    </row>
    <row r="125" spans="2:65" s="12" customFormat="1" ht="11.25">
      <c r="B125" s="148"/>
      <c r="D125" s="149" t="s">
        <v>203</v>
      </c>
      <c r="E125" s="150" t="s">
        <v>19</v>
      </c>
      <c r="F125" s="151" t="s">
        <v>6613</v>
      </c>
      <c r="H125" s="150" t="s">
        <v>19</v>
      </c>
      <c r="I125" s="152"/>
      <c r="L125" s="148"/>
      <c r="M125" s="153"/>
      <c r="T125" s="154"/>
      <c r="AT125" s="150" t="s">
        <v>203</v>
      </c>
      <c r="AU125" s="150" t="s">
        <v>80</v>
      </c>
      <c r="AV125" s="12" t="s">
        <v>80</v>
      </c>
      <c r="AW125" s="12" t="s">
        <v>33</v>
      </c>
      <c r="AX125" s="12" t="s">
        <v>72</v>
      </c>
      <c r="AY125" s="150" t="s">
        <v>193</v>
      </c>
    </row>
    <row r="126" spans="2:65" s="12" customFormat="1" ht="11.25">
      <c r="B126" s="148"/>
      <c r="D126" s="149" t="s">
        <v>203</v>
      </c>
      <c r="E126" s="150" t="s">
        <v>19</v>
      </c>
      <c r="F126" s="151" t="s">
        <v>6614</v>
      </c>
      <c r="H126" s="150" t="s">
        <v>19</v>
      </c>
      <c r="I126" s="152"/>
      <c r="L126" s="148"/>
      <c r="M126" s="153"/>
      <c r="T126" s="154"/>
      <c r="AT126" s="150" t="s">
        <v>203</v>
      </c>
      <c r="AU126" s="150" t="s">
        <v>80</v>
      </c>
      <c r="AV126" s="12" t="s">
        <v>80</v>
      </c>
      <c r="AW126" s="12" t="s">
        <v>33</v>
      </c>
      <c r="AX126" s="12" t="s">
        <v>72</v>
      </c>
      <c r="AY126" s="150" t="s">
        <v>193</v>
      </c>
    </row>
    <row r="127" spans="2:65" s="12" customFormat="1" ht="11.25">
      <c r="B127" s="148"/>
      <c r="D127" s="149" t="s">
        <v>203</v>
      </c>
      <c r="E127" s="150" t="s">
        <v>19</v>
      </c>
      <c r="F127" s="151" t="s">
        <v>6615</v>
      </c>
      <c r="H127" s="150" t="s">
        <v>19</v>
      </c>
      <c r="I127" s="152"/>
      <c r="L127" s="148"/>
      <c r="M127" s="153"/>
      <c r="T127" s="154"/>
      <c r="AT127" s="150" t="s">
        <v>203</v>
      </c>
      <c r="AU127" s="150" t="s">
        <v>80</v>
      </c>
      <c r="AV127" s="12" t="s">
        <v>80</v>
      </c>
      <c r="AW127" s="12" t="s">
        <v>33</v>
      </c>
      <c r="AX127" s="12" t="s">
        <v>72</v>
      </c>
      <c r="AY127" s="150" t="s">
        <v>193</v>
      </c>
    </row>
    <row r="128" spans="2:65" s="12" customFormat="1" ht="11.25">
      <c r="B128" s="148"/>
      <c r="D128" s="149" t="s">
        <v>203</v>
      </c>
      <c r="E128" s="150" t="s">
        <v>19</v>
      </c>
      <c r="F128" s="151" t="s">
        <v>6616</v>
      </c>
      <c r="H128" s="150" t="s">
        <v>19</v>
      </c>
      <c r="I128" s="152"/>
      <c r="L128" s="148"/>
      <c r="M128" s="153"/>
      <c r="T128" s="154"/>
      <c r="AT128" s="150" t="s">
        <v>203</v>
      </c>
      <c r="AU128" s="150" t="s">
        <v>80</v>
      </c>
      <c r="AV128" s="12" t="s">
        <v>80</v>
      </c>
      <c r="AW128" s="12" t="s">
        <v>33</v>
      </c>
      <c r="AX128" s="12" t="s">
        <v>72</v>
      </c>
      <c r="AY128" s="150" t="s">
        <v>193</v>
      </c>
    </row>
    <row r="129" spans="2:65" s="12" customFormat="1" ht="11.25">
      <c r="B129" s="148"/>
      <c r="D129" s="149" t="s">
        <v>203</v>
      </c>
      <c r="E129" s="150" t="s">
        <v>19</v>
      </c>
      <c r="F129" s="151" t="s">
        <v>6617</v>
      </c>
      <c r="H129" s="150" t="s">
        <v>19</v>
      </c>
      <c r="I129" s="152"/>
      <c r="L129" s="148"/>
      <c r="M129" s="153"/>
      <c r="T129" s="154"/>
      <c r="AT129" s="150" t="s">
        <v>203</v>
      </c>
      <c r="AU129" s="150" t="s">
        <v>80</v>
      </c>
      <c r="AV129" s="12" t="s">
        <v>80</v>
      </c>
      <c r="AW129" s="12" t="s">
        <v>33</v>
      </c>
      <c r="AX129" s="12" t="s">
        <v>72</v>
      </c>
      <c r="AY129" s="150" t="s">
        <v>193</v>
      </c>
    </row>
    <row r="130" spans="2:65" s="12" customFormat="1" ht="11.25">
      <c r="B130" s="148"/>
      <c r="D130" s="149" t="s">
        <v>203</v>
      </c>
      <c r="E130" s="150" t="s">
        <v>19</v>
      </c>
      <c r="F130" s="151" t="s">
        <v>6618</v>
      </c>
      <c r="H130" s="150" t="s">
        <v>19</v>
      </c>
      <c r="I130" s="152"/>
      <c r="L130" s="148"/>
      <c r="M130" s="153"/>
      <c r="T130" s="154"/>
      <c r="AT130" s="150" t="s">
        <v>203</v>
      </c>
      <c r="AU130" s="150" t="s">
        <v>80</v>
      </c>
      <c r="AV130" s="12" t="s">
        <v>80</v>
      </c>
      <c r="AW130" s="12" t="s">
        <v>33</v>
      </c>
      <c r="AX130" s="12" t="s">
        <v>72</v>
      </c>
      <c r="AY130" s="150" t="s">
        <v>193</v>
      </c>
    </row>
    <row r="131" spans="2:65" s="13" customFormat="1" ht="11.25">
      <c r="B131" s="155"/>
      <c r="D131" s="149" t="s">
        <v>203</v>
      </c>
      <c r="E131" s="156" t="s">
        <v>19</v>
      </c>
      <c r="F131" s="157" t="s">
        <v>240</v>
      </c>
      <c r="H131" s="158">
        <v>6</v>
      </c>
      <c r="I131" s="159"/>
      <c r="L131" s="155"/>
      <c r="M131" s="160"/>
      <c r="T131" s="161"/>
      <c r="AT131" s="156" t="s">
        <v>203</v>
      </c>
      <c r="AU131" s="156" t="s">
        <v>80</v>
      </c>
      <c r="AV131" s="13" t="s">
        <v>82</v>
      </c>
      <c r="AW131" s="13" t="s">
        <v>33</v>
      </c>
      <c r="AX131" s="13" t="s">
        <v>72</v>
      </c>
      <c r="AY131" s="156" t="s">
        <v>193</v>
      </c>
    </row>
    <row r="132" spans="2:65" s="14" customFormat="1" ht="11.25">
      <c r="B132" s="174"/>
      <c r="D132" s="149" t="s">
        <v>203</v>
      </c>
      <c r="E132" s="175" t="s">
        <v>19</v>
      </c>
      <c r="F132" s="176" t="s">
        <v>3845</v>
      </c>
      <c r="H132" s="177">
        <v>6</v>
      </c>
      <c r="I132" s="178"/>
      <c r="L132" s="174"/>
      <c r="M132" s="179"/>
      <c r="T132" s="180"/>
      <c r="AT132" s="175" t="s">
        <v>203</v>
      </c>
      <c r="AU132" s="175" t="s">
        <v>80</v>
      </c>
      <c r="AV132" s="14" t="s">
        <v>106</v>
      </c>
      <c r="AW132" s="14" t="s">
        <v>33</v>
      </c>
      <c r="AX132" s="14" t="s">
        <v>80</v>
      </c>
      <c r="AY132" s="175" t="s">
        <v>193</v>
      </c>
    </row>
    <row r="133" spans="2:65" s="11" customFormat="1" ht="25.9" customHeight="1">
      <c r="B133" s="119"/>
      <c r="D133" s="120" t="s">
        <v>71</v>
      </c>
      <c r="E133" s="121" t="s">
        <v>6619</v>
      </c>
      <c r="F133" s="121" t="s">
        <v>6620</v>
      </c>
      <c r="I133" s="122"/>
      <c r="J133" s="123">
        <f>BK133</f>
        <v>0</v>
      </c>
      <c r="L133" s="119"/>
      <c r="M133" s="124"/>
      <c r="P133" s="125">
        <f>SUM(P134:P234)</f>
        <v>0</v>
      </c>
      <c r="R133" s="125">
        <f>SUM(R134:R234)</f>
        <v>0</v>
      </c>
      <c r="T133" s="126">
        <f>SUM(T134:T234)</f>
        <v>0</v>
      </c>
      <c r="AR133" s="120" t="s">
        <v>80</v>
      </c>
      <c r="AT133" s="127" t="s">
        <v>71</v>
      </c>
      <c r="AU133" s="127" t="s">
        <v>72</v>
      </c>
      <c r="AY133" s="120" t="s">
        <v>193</v>
      </c>
      <c r="BK133" s="128">
        <f>SUM(BK134:BK234)</f>
        <v>0</v>
      </c>
    </row>
    <row r="134" spans="2:65" s="1" customFormat="1" ht="16.5" customHeight="1">
      <c r="B134" s="32"/>
      <c r="C134" s="131" t="s">
        <v>310</v>
      </c>
      <c r="D134" s="131" t="s">
        <v>195</v>
      </c>
      <c r="E134" s="132" t="s">
        <v>6621</v>
      </c>
      <c r="F134" s="133" t="s">
        <v>6622</v>
      </c>
      <c r="G134" s="134" t="s">
        <v>4433</v>
      </c>
      <c r="H134" s="135">
        <v>10</v>
      </c>
      <c r="I134" s="136"/>
      <c r="J134" s="137">
        <f>ROUND(I134*H134,2)</f>
        <v>0</v>
      </c>
      <c r="K134" s="133" t="s">
        <v>19</v>
      </c>
      <c r="L134" s="32"/>
      <c r="M134" s="138" t="s">
        <v>19</v>
      </c>
      <c r="N134" s="139" t="s">
        <v>43</v>
      </c>
      <c r="P134" s="140">
        <f>O134*H134</f>
        <v>0</v>
      </c>
      <c r="Q134" s="140">
        <v>0</v>
      </c>
      <c r="R134" s="140">
        <f>Q134*H134</f>
        <v>0</v>
      </c>
      <c r="S134" s="140">
        <v>0</v>
      </c>
      <c r="T134" s="141">
        <f>S134*H134</f>
        <v>0</v>
      </c>
      <c r="AR134" s="142" t="s">
        <v>106</v>
      </c>
      <c r="AT134" s="142" t="s">
        <v>195</v>
      </c>
      <c r="AU134" s="142" t="s">
        <v>80</v>
      </c>
      <c r="AY134" s="17" t="s">
        <v>193</v>
      </c>
      <c r="BE134" s="143">
        <f>IF(N134="základní",J134,0)</f>
        <v>0</v>
      </c>
      <c r="BF134" s="143">
        <f>IF(N134="snížená",J134,0)</f>
        <v>0</v>
      </c>
      <c r="BG134" s="143">
        <f>IF(N134="zákl. přenesená",J134,0)</f>
        <v>0</v>
      </c>
      <c r="BH134" s="143">
        <f>IF(N134="sníž. přenesená",J134,0)</f>
        <v>0</v>
      </c>
      <c r="BI134" s="143">
        <f>IF(N134="nulová",J134,0)</f>
        <v>0</v>
      </c>
      <c r="BJ134" s="17" t="s">
        <v>80</v>
      </c>
      <c r="BK134" s="143">
        <f>ROUND(I134*H134,2)</f>
        <v>0</v>
      </c>
      <c r="BL134" s="17" t="s">
        <v>106</v>
      </c>
      <c r="BM134" s="142" t="s">
        <v>6623</v>
      </c>
    </row>
    <row r="135" spans="2:65" s="12" customFormat="1" ht="11.25">
      <c r="B135" s="148"/>
      <c r="D135" s="149" t="s">
        <v>203</v>
      </c>
      <c r="E135" s="150" t="s">
        <v>19</v>
      </c>
      <c r="F135" s="151" t="s">
        <v>6624</v>
      </c>
      <c r="H135" s="150" t="s">
        <v>19</v>
      </c>
      <c r="I135" s="152"/>
      <c r="L135" s="148"/>
      <c r="M135" s="153"/>
      <c r="T135" s="154"/>
      <c r="AT135" s="150" t="s">
        <v>203</v>
      </c>
      <c r="AU135" s="150" t="s">
        <v>80</v>
      </c>
      <c r="AV135" s="12" t="s">
        <v>80</v>
      </c>
      <c r="AW135" s="12" t="s">
        <v>33</v>
      </c>
      <c r="AX135" s="12" t="s">
        <v>72</v>
      </c>
      <c r="AY135" s="150" t="s">
        <v>193</v>
      </c>
    </row>
    <row r="136" spans="2:65" s="12" customFormat="1" ht="11.25">
      <c r="B136" s="148"/>
      <c r="D136" s="149" t="s">
        <v>203</v>
      </c>
      <c r="E136" s="150" t="s">
        <v>19</v>
      </c>
      <c r="F136" s="151" t="s">
        <v>6625</v>
      </c>
      <c r="H136" s="150" t="s">
        <v>19</v>
      </c>
      <c r="I136" s="152"/>
      <c r="L136" s="148"/>
      <c r="M136" s="153"/>
      <c r="T136" s="154"/>
      <c r="AT136" s="150" t="s">
        <v>203</v>
      </c>
      <c r="AU136" s="150" t="s">
        <v>80</v>
      </c>
      <c r="AV136" s="12" t="s">
        <v>80</v>
      </c>
      <c r="AW136" s="12" t="s">
        <v>33</v>
      </c>
      <c r="AX136" s="12" t="s">
        <v>72</v>
      </c>
      <c r="AY136" s="150" t="s">
        <v>193</v>
      </c>
    </row>
    <row r="137" spans="2:65" s="12" customFormat="1" ht="11.25">
      <c r="B137" s="148"/>
      <c r="D137" s="149" t="s">
        <v>203</v>
      </c>
      <c r="E137" s="150" t="s">
        <v>19</v>
      </c>
      <c r="F137" s="151" t="s">
        <v>6626</v>
      </c>
      <c r="H137" s="150" t="s">
        <v>19</v>
      </c>
      <c r="I137" s="152"/>
      <c r="L137" s="148"/>
      <c r="M137" s="153"/>
      <c r="T137" s="154"/>
      <c r="AT137" s="150" t="s">
        <v>203</v>
      </c>
      <c r="AU137" s="150" t="s">
        <v>80</v>
      </c>
      <c r="AV137" s="12" t="s">
        <v>80</v>
      </c>
      <c r="AW137" s="12" t="s">
        <v>33</v>
      </c>
      <c r="AX137" s="12" t="s">
        <v>72</v>
      </c>
      <c r="AY137" s="150" t="s">
        <v>193</v>
      </c>
    </row>
    <row r="138" spans="2:65" s="13" customFormat="1" ht="11.25">
      <c r="B138" s="155"/>
      <c r="D138" s="149" t="s">
        <v>203</v>
      </c>
      <c r="E138" s="156" t="s">
        <v>19</v>
      </c>
      <c r="F138" s="157" t="s">
        <v>267</v>
      </c>
      <c r="H138" s="158">
        <v>10</v>
      </c>
      <c r="I138" s="159"/>
      <c r="L138" s="155"/>
      <c r="M138" s="160"/>
      <c r="T138" s="161"/>
      <c r="AT138" s="156" t="s">
        <v>203</v>
      </c>
      <c r="AU138" s="156" t="s">
        <v>80</v>
      </c>
      <c r="AV138" s="13" t="s">
        <v>82</v>
      </c>
      <c r="AW138" s="13" t="s">
        <v>33</v>
      </c>
      <c r="AX138" s="13" t="s">
        <v>72</v>
      </c>
      <c r="AY138" s="156" t="s">
        <v>193</v>
      </c>
    </row>
    <row r="139" spans="2:65" s="14" customFormat="1" ht="11.25">
      <c r="B139" s="174"/>
      <c r="D139" s="149" t="s">
        <v>203</v>
      </c>
      <c r="E139" s="175" t="s">
        <v>19</v>
      </c>
      <c r="F139" s="176" t="s">
        <v>3845</v>
      </c>
      <c r="H139" s="177">
        <v>10</v>
      </c>
      <c r="I139" s="178"/>
      <c r="L139" s="174"/>
      <c r="M139" s="179"/>
      <c r="T139" s="180"/>
      <c r="AT139" s="175" t="s">
        <v>203</v>
      </c>
      <c r="AU139" s="175" t="s">
        <v>80</v>
      </c>
      <c r="AV139" s="14" t="s">
        <v>106</v>
      </c>
      <c r="AW139" s="14" t="s">
        <v>33</v>
      </c>
      <c r="AX139" s="14" t="s">
        <v>80</v>
      </c>
      <c r="AY139" s="175" t="s">
        <v>193</v>
      </c>
    </row>
    <row r="140" spans="2:65" s="1" customFormat="1" ht="16.5" customHeight="1">
      <c r="B140" s="32"/>
      <c r="C140" s="131" t="s">
        <v>322</v>
      </c>
      <c r="D140" s="131" t="s">
        <v>195</v>
      </c>
      <c r="E140" s="132" t="s">
        <v>6627</v>
      </c>
      <c r="F140" s="133" t="s">
        <v>6628</v>
      </c>
      <c r="G140" s="134" t="s">
        <v>432</v>
      </c>
      <c r="H140" s="135">
        <v>200</v>
      </c>
      <c r="I140" s="136"/>
      <c r="J140" s="137">
        <f>ROUND(I140*H140,2)</f>
        <v>0</v>
      </c>
      <c r="K140" s="133" t="s">
        <v>19</v>
      </c>
      <c r="L140" s="32"/>
      <c r="M140" s="138" t="s">
        <v>19</v>
      </c>
      <c r="N140" s="139" t="s">
        <v>43</v>
      </c>
      <c r="P140" s="140">
        <f>O140*H140</f>
        <v>0</v>
      </c>
      <c r="Q140" s="140">
        <v>0</v>
      </c>
      <c r="R140" s="140">
        <f>Q140*H140</f>
        <v>0</v>
      </c>
      <c r="S140" s="140">
        <v>0</v>
      </c>
      <c r="T140" s="141">
        <f>S140*H140</f>
        <v>0</v>
      </c>
      <c r="AR140" s="142" t="s">
        <v>106</v>
      </c>
      <c r="AT140" s="142" t="s">
        <v>195</v>
      </c>
      <c r="AU140" s="142" t="s">
        <v>80</v>
      </c>
      <c r="AY140" s="17" t="s">
        <v>193</v>
      </c>
      <c r="BE140" s="143">
        <f>IF(N140="základní",J140,0)</f>
        <v>0</v>
      </c>
      <c r="BF140" s="143">
        <f>IF(N140="snížená",J140,0)</f>
        <v>0</v>
      </c>
      <c r="BG140" s="143">
        <f>IF(N140="zákl. přenesená",J140,0)</f>
        <v>0</v>
      </c>
      <c r="BH140" s="143">
        <f>IF(N140="sníž. přenesená",J140,0)</f>
        <v>0</v>
      </c>
      <c r="BI140" s="143">
        <f>IF(N140="nulová",J140,0)</f>
        <v>0</v>
      </c>
      <c r="BJ140" s="17" t="s">
        <v>80</v>
      </c>
      <c r="BK140" s="143">
        <f>ROUND(I140*H140,2)</f>
        <v>0</v>
      </c>
      <c r="BL140" s="17" t="s">
        <v>106</v>
      </c>
      <c r="BM140" s="142" t="s">
        <v>6629</v>
      </c>
    </row>
    <row r="141" spans="2:65" s="12" customFormat="1" ht="11.25">
      <c r="B141" s="148"/>
      <c r="D141" s="149" t="s">
        <v>203</v>
      </c>
      <c r="E141" s="150" t="s">
        <v>19</v>
      </c>
      <c r="F141" s="151" t="s">
        <v>6630</v>
      </c>
      <c r="H141" s="150" t="s">
        <v>19</v>
      </c>
      <c r="I141" s="152"/>
      <c r="L141" s="148"/>
      <c r="M141" s="153"/>
      <c r="T141" s="154"/>
      <c r="AT141" s="150" t="s">
        <v>203</v>
      </c>
      <c r="AU141" s="150" t="s">
        <v>80</v>
      </c>
      <c r="AV141" s="12" t="s">
        <v>80</v>
      </c>
      <c r="AW141" s="12" t="s">
        <v>33</v>
      </c>
      <c r="AX141" s="12" t="s">
        <v>72</v>
      </c>
      <c r="AY141" s="150" t="s">
        <v>193</v>
      </c>
    </row>
    <row r="142" spans="2:65" s="12" customFormat="1" ht="11.25">
      <c r="B142" s="148"/>
      <c r="D142" s="149" t="s">
        <v>203</v>
      </c>
      <c r="E142" s="150" t="s">
        <v>19</v>
      </c>
      <c r="F142" s="151" t="s">
        <v>6631</v>
      </c>
      <c r="H142" s="150" t="s">
        <v>19</v>
      </c>
      <c r="I142" s="152"/>
      <c r="L142" s="148"/>
      <c r="M142" s="153"/>
      <c r="T142" s="154"/>
      <c r="AT142" s="150" t="s">
        <v>203</v>
      </c>
      <c r="AU142" s="150" t="s">
        <v>80</v>
      </c>
      <c r="AV142" s="12" t="s">
        <v>80</v>
      </c>
      <c r="AW142" s="12" t="s">
        <v>33</v>
      </c>
      <c r="AX142" s="12" t="s">
        <v>72</v>
      </c>
      <c r="AY142" s="150" t="s">
        <v>193</v>
      </c>
    </row>
    <row r="143" spans="2:65" s="12" customFormat="1" ht="11.25">
      <c r="B143" s="148"/>
      <c r="D143" s="149" t="s">
        <v>203</v>
      </c>
      <c r="E143" s="150" t="s">
        <v>19</v>
      </c>
      <c r="F143" s="151" t="s">
        <v>6632</v>
      </c>
      <c r="H143" s="150" t="s">
        <v>19</v>
      </c>
      <c r="I143" s="152"/>
      <c r="L143" s="148"/>
      <c r="M143" s="153"/>
      <c r="T143" s="154"/>
      <c r="AT143" s="150" t="s">
        <v>203</v>
      </c>
      <c r="AU143" s="150" t="s">
        <v>80</v>
      </c>
      <c r="AV143" s="12" t="s">
        <v>80</v>
      </c>
      <c r="AW143" s="12" t="s">
        <v>33</v>
      </c>
      <c r="AX143" s="12" t="s">
        <v>72</v>
      </c>
      <c r="AY143" s="150" t="s">
        <v>193</v>
      </c>
    </row>
    <row r="144" spans="2:65" s="12" customFormat="1" ht="11.25">
      <c r="B144" s="148"/>
      <c r="D144" s="149" t="s">
        <v>203</v>
      </c>
      <c r="E144" s="150" t="s">
        <v>19</v>
      </c>
      <c r="F144" s="151" t="s">
        <v>6633</v>
      </c>
      <c r="H144" s="150" t="s">
        <v>19</v>
      </c>
      <c r="I144" s="152"/>
      <c r="L144" s="148"/>
      <c r="M144" s="153"/>
      <c r="T144" s="154"/>
      <c r="AT144" s="150" t="s">
        <v>203</v>
      </c>
      <c r="AU144" s="150" t="s">
        <v>80</v>
      </c>
      <c r="AV144" s="12" t="s">
        <v>80</v>
      </c>
      <c r="AW144" s="12" t="s">
        <v>33</v>
      </c>
      <c r="AX144" s="12" t="s">
        <v>72</v>
      </c>
      <c r="AY144" s="150" t="s">
        <v>193</v>
      </c>
    </row>
    <row r="145" spans="2:65" s="12" customFormat="1" ht="11.25">
      <c r="B145" s="148"/>
      <c r="D145" s="149" t="s">
        <v>203</v>
      </c>
      <c r="E145" s="150" t="s">
        <v>19</v>
      </c>
      <c r="F145" s="151" t="s">
        <v>6634</v>
      </c>
      <c r="H145" s="150" t="s">
        <v>19</v>
      </c>
      <c r="I145" s="152"/>
      <c r="L145" s="148"/>
      <c r="M145" s="153"/>
      <c r="T145" s="154"/>
      <c r="AT145" s="150" t="s">
        <v>203</v>
      </c>
      <c r="AU145" s="150" t="s">
        <v>80</v>
      </c>
      <c r="AV145" s="12" t="s">
        <v>80</v>
      </c>
      <c r="AW145" s="12" t="s">
        <v>33</v>
      </c>
      <c r="AX145" s="12" t="s">
        <v>72</v>
      </c>
      <c r="AY145" s="150" t="s">
        <v>193</v>
      </c>
    </row>
    <row r="146" spans="2:65" s="12" customFormat="1" ht="11.25">
      <c r="B146" s="148"/>
      <c r="D146" s="149" t="s">
        <v>203</v>
      </c>
      <c r="E146" s="150" t="s">
        <v>19</v>
      </c>
      <c r="F146" s="151" t="s">
        <v>6635</v>
      </c>
      <c r="H146" s="150" t="s">
        <v>19</v>
      </c>
      <c r="I146" s="152"/>
      <c r="L146" s="148"/>
      <c r="M146" s="153"/>
      <c r="T146" s="154"/>
      <c r="AT146" s="150" t="s">
        <v>203</v>
      </c>
      <c r="AU146" s="150" t="s">
        <v>80</v>
      </c>
      <c r="AV146" s="12" t="s">
        <v>80</v>
      </c>
      <c r="AW146" s="12" t="s">
        <v>33</v>
      </c>
      <c r="AX146" s="12" t="s">
        <v>72</v>
      </c>
      <c r="AY146" s="150" t="s">
        <v>193</v>
      </c>
    </row>
    <row r="147" spans="2:65" s="12" customFormat="1" ht="11.25">
      <c r="B147" s="148"/>
      <c r="D147" s="149" t="s">
        <v>203</v>
      </c>
      <c r="E147" s="150" t="s">
        <v>19</v>
      </c>
      <c r="F147" s="151" t="s">
        <v>6636</v>
      </c>
      <c r="H147" s="150" t="s">
        <v>19</v>
      </c>
      <c r="I147" s="152"/>
      <c r="L147" s="148"/>
      <c r="M147" s="153"/>
      <c r="T147" s="154"/>
      <c r="AT147" s="150" t="s">
        <v>203</v>
      </c>
      <c r="AU147" s="150" t="s">
        <v>80</v>
      </c>
      <c r="AV147" s="12" t="s">
        <v>80</v>
      </c>
      <c r="AW147" s="12" t="s">
        <v>33</v>
      </c>
      <c r="AX147" s="12" t="s">
        <v>72</v>
      </c>
      <c r="AY147" s="150" t="s">
        <v>193</v>
      </c>
    </row>
    <row r="148" spans="2:65" s="13" customFormat="1" ht="11.25">
      <c r="B148" s="155"/>
      <c r="D148" s="149" t="s">
        <v>203</v>
      </c>
      <c r="E148" s="156" t="s">
        <v>19</v>
      </c>
      <c r="F148" s="157" t="s">
        <v>1617</v>
      </c>
      <c r="H148" s="158">
        <v>200</v>
      </c>
      <c r="I148" s="159"/>
      <c r="L148" s="155"/>
      <c r="M148" s="160"/>
      <c r="T148" s="161"/>
      <c r="AT148" s="156" t="s">
        <v>203</v>
      </c>
      <c r="AU148" s="156" t="s">
        <v>80</v>
      </c>
      <c r="AV148" s="13" t="s">
        <v>82</v>
      </c>
      <c r="AW148" s="13" t="s">
        <v>33</v>
      </c>
      <c r="AX148" s="13" t="s">
        <v>72</v>
      </c>
      <c r="AY148" s="156" t="s">
        <v>193</v>
      </c>
    </row>
    <row r="149" spans="2:65" s="14" customFormat="1" ht="11.25">
      <c r="B149" s="174"/>
      <c r="D149" s="149" t="s">
        <v>203</v>
      </c>
      <c r="E149" s="175" t="s">
        <v>19</v>
      </c>
      <c r="F149" s="176" t="s">
        <v>3845</v>
      </c>
      <c r="H149" s="177">
        <v>200</v>
      </c>
      <c r="I149" s="178"/>
      <c r="L149" s="174"/>
      <c r="M149" s="179"/>
      <c r="T149" s="180"/>
      <c r="AT149" s="175" t="s">
        <v>203</v>
      </c>
      <c r="AU149" s="175" t="s">
        <v>80</v>
      </c>
      <c r="AV149" s="14" t="s">
        <v>106</v>
      </c>
      <c r="AW149" s="14" t="s">
        <v>33</v>
      </c>
      <c r="AX149" s="14" t="s">
        <v>80</v>
      </c>
      <c r="AY149" s="175" t="s">
        <v>193</v>
      </c>
    </row>
    <row r="150" spans="2:65" s="1" customFormat="1" ht="16.5" customHeight="1">
      <c r="B150" s="32"/>
      <c r="C150" s="131" t="s">
        <v>328</v>
      </c>
      <c r="D150" s="131" t="s">
        <v>195</v>
      </c>
      <c r="E150" s="132" t="s">
        <v>6637</v>
      </c>
      <c r="F150" s="133" t="s">
        <v>6638</v>
      </c>
      <c r="G150" s="134" t="s">
        <v>4433</v>
      </c>
      <c r="H150" s="135">
        <v>4</v>
      </c>
      <c r="I150" s="136"/>
      <c r="J150" s="137">
        <f>ROUND(I150*H150,2)</f>
        <v>0</v>
      </c>
      <c r="K150" s="133" t="s">
        <v>19</v>
      </c>
      <c r="L150" s="32"/>
      <c r="M150" s="138" t="s">
        <v>19</v>
      </c>
      <c r="N150" s="139" t="s">
        <v>43</v>
      </c>
      <c r="P150" s="140">
        <f>O150*H150</f>
        <v>0</v>
      </c>
      <c r="Q150" s="140">
        <v>0</v>
      </c>
      <c r="R150" s="140">
        <f>Q150*H150</f>
        <v>0</v>
      </c>
      <c r="S150" s="140">
        <v>0</v>
      </c>
      <c r="T150" s="141">
        <f>S150*H150</f>
        <v>0</v>
      </c>
      <c r="AR150" s="142" t="s">
        <v>106</v>
      </c>
      <c r="AT150" s="142" t="s">
        <v>195</v>
      </c>
      <c r="AU150" s="142" t="s">
        <v>80</v>
      </c>
      <c r="AY150" s="17" t="s">
        <v>193</v>
      </c>
      <c r="BE150" s="143">
        <f>IF(N150="základní",J150,0)</f>
        <v>0</v>
      </c>
      <c r="BF150" s="143">
        <f>IF(N150="snížená",J150,0)</f>
        <v>0</v>
      </c>
      <c r="BG150" s="143">
        <f>IF(N150="zákl. přenesená",J150,0)</f>
        <v>0</v>
      </c>
      <c r="BH150" s="143">
        <f>IF(N150="sníž. přenesená",J150,0)</f>
        <v>0</v>
      </c>
      <c r="BI150" s="143">
        <f>IF(N150="nulová",J150,0)</f>
        <v>0</v>
      </c>
      <c r="BJ150" s="17" t="s">
        <v>80</v>
      </c>
      <c r="BK150" s="143">
        <f>ROUND(I150*H150,2)</f>
        <v>0</v>
      </c>
      <c r="BL150" s="17" t="s">
        <v>106</v>
      </c>
      <c r="BM150" s="142" t="s">
        <v>6639</v>
      </c>
    </row>
    <row r="151" spans="2:65" s="12" customFormat="1" ht="11.25">
      <c r="B151" s="148"/>
      <c r="D151" s="149" t="s">
        <v>203</v>
      </c>
      <c r="E151" s="150" t="s">
        <v>19</v>
      </c>
      <c r="F151" s="151" t="s">
        <v>6640</v>
      </c>
      <c r="H151" s="150" t="s">
        <v>19</v>
      </c>
      <c r="I151" s="152"/>
      <c r="L151" s="148"/>
      <c r="M151" s="153"/>
      <c r="T151" s="154"/>
      <c r="AT151" s="150" t="s">
        <v>203</v>
      </c>
      <c r="AU151" s="150" t="s">
        <v>80</v>
      </c>
      <c r="AV151" s="12" t="s">
        <v>80</v>
      </c>
      <c r="AW151" s="12" t="s">
        <v>33</v>
      </c>
      <c r="AX151" s="12" t="s">
        <v>72</v>
      </c>
      <c r="AY151" s="150" t="s">
        <v>193</v>
      </c>
    </row>
    <row r="152" spans="2:65" s="13" customFormat="1" ht="11.25">
      <c r="B152" s="155"/>
      <c r="D152" s="149" t="s">
        <v>203</v>
      </c>
      <c r="E152" s="156" t="s">
        <v>19</v>
      </c>
      <c r="F152" s="157" t="s">
        <v>106</v>
      </c>
      <c r="H152" s="158">
        <v>4</v>
      </c>
      <c r="I152" s="159"/>
      <c r="L152" s="155"/>
      <c r="M152" s="160"/>
      <c r="T152" s="161"/>
      <c r="AT152" s="156" t="s">
        <v>203</v>
      </c>
      <c r="AU152" s="156" t="s">
        <v>80</v>
      </c>
      <c r="AV152" s="13" t="s">
        <v>82</v>
      </c>
      <c r="AW152" s="13" t="s">
        <v>33</v>
      </c>
      <c r="AX152" s="13" t="s">
        <v>72</v>
      </c>
      <c r="AY152" s="156" t="s">
        <v>193</v>
      </c>
    </row>
    <row r="153" spans="2:65" s="14" customFormat="1" ht="11.25">
      <c r="B153" s="174"/>
      <c r="D153" s="149" t="s">
        <v>203</v>
      </c>
      <c r="E153" s="175" t="s">
        <v>19</v>
      </c>
      <c r="F153" s="176" t="s">
        <v>3845</v>
      </c>
      <c r="H153" s="177">
        <v>4</v>
      </c>
      <c r="I153" s="178"/>
      <c r="L153" s="174"/>
      <c r="M153" s="179"/>
      <c r="T153" s="180"/>
      <c r="AT153" s="175" t="s">
        <v>203</v>
      </c>
      <c r="AU153" s="175" t="s">
        <v>80</v>
      </c>
      <c r="AV153" s="14" t="s">
        <v>106</v>
      </c>
      <c r="AW153" s="14" t="s">
        <v>33</v>
      </c>
      <c r="AX153" s="14" t="s">
        <v>80</v>
      </c>
      <c r="AY153" s="175" t="s">
        <v>193</v>
      </c>
    </row>
    <row r="154" spans="2:65" s="1" customFormat="1" ht="16.5" customHeight="1">
      <c r="B154" s="32"/>
      <c r="C154" s="131" t="s">
        <v>334</v>
      </c>
      <c r="D154" s="131" t="s">
        <v>195</v>
      </c>
      <c r="E154" s="132" t="s">
        <v>6641</v>
      </c>
      <c r="F154" s="133" t="s">
        <v>6638</v>
      </c>
      <c r="G154" s="134" t="s">
        <v>4433</v>
      </c>
      <c r="H154" s="135">
        <v>10</v>
      </c>
      <c r="I154" s="136"/>
      <c r="J154" s="137">
        <f>ROUND(I154*H154,2)</f>
        <v>0</v>
      </c>
      <c r="K154" s="133" t="s">
        <v>19</v>
      </c>
      <c r="L154" s="32"/>
      <c r="M154" s="138" t="s">
        <v>19</v>
      </c>
      <c r="N154" s="139" t="s">
        <v>43</v>
      </c>
      <c r="P154" s="140">
        <f>O154*H154</f>
        <v>0</v>
      </c>
      <c r="Q154" s="140">
        <v>0</v>
      </c>
      <c r="R154" s="140">
        <f>Q154*H154</f>
        <v>0</v>
      </c>
      <c r="S154" s="140">
        <v>0</v>
      </c>
      <c r="T154" s="141">
        <f>S154*H154</f>
        <v>0</v>
      </c>
      <c r="AR154" s="142" t="s">
        <v>106</v>
      </c>
      <c r="AT154" s="142" t="s">
        <v>195</v>
      </c>
      <c r="AU154" s="142" t="s">
        <v>80</v>
      </c>
      <c r="AY154" s="17" t="s">
        <v>193</v>
      </c>
      <c r="BE154" s="143">
        <f>IF(N154="základní",J154,0)</f>
        <v>0</v>
      </c>
      <c r="BF154" s="143">
        <f>IF(N154="snížená",J154,0)</f>
        <v>0</v>
      </c>
      <c r="BG154" s="143">
        <f>IF(N154="zákl. přenesená",J154,0)</f>
        <v>0</v>
      </c>
      <c r="BH154" s="143">
        <f>IF(N154="sníž. přenesená",J154,0)</f>
        <v>0</v>
      </c>
      <c r="BI154" s="143">
        <f>IF(N154="nulová",J154,0)</f>
        <v>0</v>
      </c>
      <c r="BJ154" s="17" t="s">
        <v>80</v>
      </c>
      <c r="BK154" s="143">
        <f>ROUND(I154*H154,2)</f>
        <v>0</v>
      </c>
      <c r="BL154" s="17" t="s">
        <v>106</v>
      </c>
      <c r="BM154" s="142" t="s">
        <v>6642</v>
      </c>
    </row>
    <row r="155" spans="2:65" s="12" customFormat="1" ht="11.25">
      <c r="B155" s="148"/>
      <c r="D155" s="149" t="s">
        <v>203</v>
      </c>
      <c r="E155" s="150" t="s">
        <v>19</v>
      </c>
      <c r="F155" s="151" t="s">
        <v>6643</v>
      </c>
      <c r="H155" s="150" t="s">
        <v>19</v>
      </c>
      <c r="I155" s="152"/>
      <c r="L155" s="148"/>
      <c r="M155" s="153"/>
      <c r="T155" s="154"/>
      <c r="AT155" s="150" t="s">
        <v>203</v>
      </c>
      <c r="AU155" s="150" t="s">
        <v>80</v>
      </c>
      <c r="AV155" s="12" t="s">
        <v>80</v>
      </c>
      <c r="AW155" s="12" t="s">
        <v>33</v>
      </c>
      <c r="AX155" s="12" t="s">
        <v>72</v>
      </c>
      <c r="AY155" s="150" t="s">
        <v>193</v>
      </c>
    </row>
    <row r="156" spans="2:65" s="13" customFormat="1" ht="11.25">
      <c r="B156" s="155"/>
      <c r="D156" s="149" t="s">
        <v>203</v>
      </c>
      <c r="E156" s="156" t="s">
        <v>19</v>
      </c>
      <c r="F156" s="157" t="s">
        <v>267</v>
      </c>
      <c r="H156" s="158">
        <v>10</v>
      </c>
      <c r="I156" s="159"/>
      <c r="L156" s="155"/>
      <c r="M156" s="160"/>
      <c r="T156" s="161"/>
      <c r="AT156" s="156" t="s">
        <v>203</v>
      </c>
      <c r="AU156" s="156" t="s">
        <v>80</v>
      </c>
      <c r="AV156" s="13" t="s">
        <v>82</v>
      </c>
      <c r="AW156" s="13" t="s">
        <v>33</v>
      </c>
      <c r="AX156" s="13" t="s">
        <v>72</v>
      </c>
      <c r="AY156" s="156" t="s">
        <v>193</v>
      </c>
    </row>
    <row r="157" spans="2:65" s="14" customFormat="1" ht="11.25">
      <c r="B157" s="174"/>
      <c r="D157" s="149" t="s">
        <v>203</v>
      </c>
      <c r="E157" s="175" t="s">
        <v>19</v>
      </c>
      <c r="F157" s="176" t="s">
        <v>3845</v>
      </c>
      <c r="H157" s="177">
        <v>10</v>
      </c>
      <c r="I157" s="178"/>
      <c r="L157" s="174"/>
      <c r="M157" s="179"/>
      <c r="T157" s="180"/>
      <c r="AT157" s="175" t="s">
        <v>203</v>
      </c>
      <c r="AU157" s="175" t="s">
        <v>80</v>
      </c>
      <c r="AV157" s="14" t="s">
        <v>106</v>
      </c>
      <c r="AW157" s="14" t="s">
        <v>33</v>
      </c>
      <c r="AX157" s="14" t="s">
        <v>80</v>
      </c>
      <c r="AY157" s="175" t="s">
        <v>193</v>
      </c>
    </row>
    <row r="158" spans="2:65" s="1" customFormat="1" ht="16.5" customHeight="1">
      <c r="B158" s="32"/>
      <c r="C158" s="131" t="s">
        <v>340</v>
      </c>
      <c r="D158" s="131" t="s">
        <v>195</v>
      </c>
      <c r="E158" s="132" t="s">
        <v>6644</v>
      </c>
      <c r="F158" s="133" t="s">
        <v>6645</v>
      </c>
      <c r="G158" s="134" t="s">
        <v>4433</v>
      </c>
      <c r="H158" s="135">
        <v>1</v>
      </c>
      <c r="I158" s="136"/>
      <c r="J158" s="137">
        <f>ROUND(I158*H158,2)</f>
        <v>0</v>
      </c>
      <c r="K158" s="133" t="s">
        <v>19</v>
      </c>
      <c r="L158" s="32"/>
      <c r="M158" s="138" t="s">
        <v>19</v>
      </c>
      <c r="N158" s="139" t="s">
        <v>43</v>
      </c>
      <c r="P158" s="140">
        <f>O158*H158</f>
        <v>0</v>
      </c>
      <c r="Q158" s="140">
        <v>0</v>
      </c>
      <c r="R158" s="140">
        <f>Q158*H158</f>
        <v>0</v>
      </c>
      <c r="S158" s="140">
        <v>0</v>
      </c>
      <c r="T158" s="141">
        <f>S158*H158</f>
        <v>0</v>
      </c>
      <c r="AR158" s="142" t="s">
        <v>106</v>
      </c>
      <c r="AT158" s="142" t="s">
        <v>195</v>
      </c>
      <c r="AU158" s="142" t="s">
        <v>80</v>
      </c>
      <c r="AY158" s="17" t="s">
        <v>193</v>
      </c>
      <c r="BE158" s="143">
        <f>IF(N158="základní",J158,0)</f>
        <v>0</v>
      </c>
      <c r="BF158" s="143">
        <f>IF(N158="snížená",J158,0)</f>
        <v>0</v>
      </c>
      <c r="BG158" s="143">
        <f>IF(N158="zákl. přenesená",J158,0)</f>
        <v>0</v>
      </c>
      <c r="BH158" s="143">
        <f>IF(N158="sníž. přenesená",J158,0)</f>
        <v>0</v>
      </c>
      <c r="BI158" s="143">
        <f>IF(N158="nulová",J158,0)</f>
        <v>0</v>
      </c>
      <c r="BJ158" s="17" t="s">
        <v>80</v>
      </c>
      <c r="BK158" s="143">
        <f>ROUND(I158*H158,2)</f>
        <v>0</v>
      </c>
      <c r="BL158" s="17" t="s">
        <v>106</v>
      </c>
      <c r="BM158" s="142" t="s">
        <v>6646</v>
      </c>
    </row>
    <row r="159" spans="2:65" s="12" customFormat="1" ht="11.25">
      <c r="B159" s="148"/>
      <c r="D159" s="149" t="s">
        <v>203</v>
      </c>
      <c r="E159" s="150" t="s">
        <v>19</v>
      </c>
      <c r="F159" s="151" t="s">
        <v>6647</v>
      </c>
      <c r="H159" s="150" t="s">
        <v>19</v>
      </c>
      <c r="I159" s="152"/>
      <c r="L159" s="148"/>
      <c r="M159" s="153"/>
      <c r="T159" s="154"/>
      <c r="AT159" s="150" t="s">
        <v>203</v>
      </c>
      <c r="AU159" s="150" t="s">
        <v>80</v>
      </c>
      <c r="AV159" s="12" t="s">
        <v>80</v>
      </c>
      <c r="AW159" s="12" t="s">
        <v>33</v>
      </c>
      <c r="AX159" s="12" t="s">
        <v>72</v>
      </c>
      <c r="AY159" s="150" t="s">
        <v>193</v>
      </c>
    </row>
    <row r="160" spans="2:65" s="12" customFormat="1" ht="11.25">
      <c r="B160" s="148"/>
      <c r="D160" s="149" t="s">
        <v>203</v>
      </c>
      <c r="E160" s="150" t="s">
        <v>19</v>
      </c>
      <c r="F160" s="151" t="s">
        <v>6648</v>
      </c>
      <c r="H160" s="150" t="s">
        <v>19</v>
      </c>
      <c r="I160" s="152"/>
      <c r="L160" s="148"/>
      <c r="M160" s="153"/>
      <c r="T160" s="154"/>
      <c r="AT160" s="150" t="s">
        <v>203</v>
      </c>
      <c r="AU160" s="150" t="s">
        <v>80</v>
      </c>
      <c r="AV160" s="12" t="s">
        <v>80</v>
      </c>
      <c r="AW160" s="12" t="s">
        <v>33</v>
      </c>
      <c r="AX160" s="12" t="s">
        <v>72</v>
      </c>
      <c r="AY160" s="150" t="s">
        <v>193</v>
      </c>
    </row>
    <row r="161" spans="2:65" s="12" customFormat="1" ht="11.25">
      <c r="B161" s="148"/>
      <c r="D161" s="149" t="s">
        <v>203</v>
      </c>
      <c r="E161" s="150" t="s">
        <v>19</v>
      </c>
      <c r="F161" s="151" t="s">
        <v>6649</v>
      </c>
      <c r="H161" s="150" t="s">
        <v>19</v>
      </c>
      <c r="I161" s="152"/>
      <c r="L161" s="148"/>
      <c r="M161" s="153"/>
      <c r="T161" s="154"/>
      <c r="AT161" s="150" t="s">
        <v>203</v>
      </c>
      <c r="AU161" s="150" t="s">
        <v>80</v>
      </c>
      <c r="AV161" s="12" t="s">
        <v>80</v>
      </c>
      <c r="AW161" s="12" t="s">
        <v>33</v>
      </c>
      <c r="AX161" s="12" t="s">
        <v>72</v>
      </c>
      <c r="AY161" s="150" t="s">
        <v>193</v>
      </c>
    </row>
    <row r="162" spans="2:65" s="12" customFormat="1" ht="11.25">
      <c r="B162" s="148"/>
      <c r="D162" s="149" t="s">
        <v>203</v>
      </c>
      <c r="E162" s="150" t="s">
        <v>19</v>
      </c>
      <c r="F162" s="151" t="s">
        <v>6650</v>
      </c>
      <c r="H162" s="150" t="s">
        <v>19</v>
      </c>
      <c r="I162" s="152"/>
      <c r="L162" s="148"/>
      <c r="M162" s="153"/>
      <c r="T162" s="154"/>
      <c r="AT162" s="150" t="s">
        <v>203</v>
      </c>
      <c r="AU162" s="150" t="s">
        <v>80</v>
      </c>
      <c r="AV162" s="12" t="s">
        <v>80</v>
      </c>
      <c r="AW162" s="12" t="s">
        <v>33</v>
      </c>
      <c r="AX162" s="12" t="s">
        <v>72</v>
      </c>
      <c r="AY162" s="150" t="s">
        <v>193</v>
      </c>
    </row>
    <row r="163" spans="2:65" s="12" customFormat="1" ht="11.25">
      <c r="B163" s="148"/>
      <c r="D163" s="149" t="s">
        <v>203</v>
      </c>
      <c r="E163" s="150" t="s">
        <v>19</v>
      </c>
      <c r="F163" s="151" t="s">
        <v>6651</v>
      </c>
      <c r="H163" s="150" t="s">
        <v>19</v>
      </c>
      <c r="I163" s="152"/>
      <c r="L163" s="148"/>
      <c r="M163" s="153"/>
      <c r="T163" s="154"/>
      <c r="AT163" s="150" t="s">
        <v>203</v>
      </c>
      <c r="AU163" s="150" t="s">
        <v>80</v>
      </c>
      <c r="AV163" s="12" t="s">
        <v>80</v>
      </c>
      <c r="AW163" s="12" t="s">
        <v>33</v>
      </c>
      <c r="AX163" s="12" t="s">
        <v>72</v>
      </c>
      <c r="AY163" s="150" t="s">
        <v>193</v>
      </c>
    </row>
    <row r="164" spans="2:65" s="12" customFormat="1" ht="11.25">
      <c r="B164" s="148"/>
      <c r="D164" s="149" t="s">
        <v>203</v>
      </c>
      <c r="E164" s="150" t="s">
        <v>19</v>
      </c>
      <c r="F164" s="151" t="s">
        <v>6652</v>
      </c>
      <c r="H164" s="150" t="s">
        <v>19</v>
      </c>
      <c r="I164" s="152"/>
      <c r="L164" s="148"/>
      <c r="M164" s="153"/>
      <c r="T164" s="154"/>
      <c r="AT164" s="150" t="s">
        <v>203</v>
      </c>
      <c r="AU164" s="150" t="s">
        <v>80</v>
      </c>
      <c r="AV164" s="12" t="s">
        <v>80</v>
      </c>
      <c r="AW164" s="12" t="s">
        <v>33</v>
      </c>
      <c r="AX164" s="12" t="s">
        <v>72</v>
      </c>
      <c r="AY164" s="150" t="s">
        <v>193</v>
      </c>
    </row>
    <row r="165" spans="2:65" s="12" customFormat="1" ht="11.25">
      <c r="B165" s="148"/>
      <c r="D165" s="149" t="s">
        <v>203</v>
      </c>
      <c r="E165" s="150" t="s">
        <v>19</v>
      </c>
      <c r="F165" s="151" t="s">
        <v>6653</v>
      </c>
      <c r="H165" s="150" t="s">
        <v>19</v>
      </c>
      <c r="I165" s="152"/>
      <c r="L165" s="148"/>
      <c r="M165" s="153"/>
      <c r="T165" s="154"/>
      <c r="AT165" s="150" t="s">
        <v>203</v>
      </c>
      <c r="AU165" s="150" t="s">
        <v>80</v>
      </c>
      <c r="AV165" s="12" t="s">
        <v>80</v>
      </c>
      <c r="AW165" s="12" t="s">
        <v>33</v>
      </c>
      <c r="AX165" s="12" t="s">
        <v>72</v>
      </c>
      <c r="AY165" s="150" t="s">
        <v>193</v>
      </c>
    </row>
    <row r="166" spans="2:65" s="12" customFormat="1" ht="11.25">
      <c r="B166" s="148"/>
      <c r="D166" s="149" t="s">
        <v>203</v>
      </c>
      <c r="E166" s="150" t="s">
        <v>19</v>
      </c>
      <c r="F166" s="151" t="s">
        <v>6654</v>
      </c>
      <c r="H166" s="150" t="s">
        <v>19</v>
      </c>
      <c r="I166" s="152"/>
      <c r="L166" s="148"/>
      <c r="M166" s="153"/>
      <c r="T166" s="154"/>
      <c r="AT166" s="150" t="s">
        <v>203</v>
      </c>
      <c r="AU166" s="150" t="s">
        <v>80</v>
      </c>
      <c r="AV166" s="12" t="s">
        <v>80</v>
      </c>
      <c r="AW166" s="12" t="s">
        <v>33</v>
      </c>
      <c r="AX166" s="12" t="s">
        <v>72</v>
      </c>
      <c r="AY166" s="150" t="s">
        <v>193</v>
      </c>
    </row>
    <row r="167" spans="2:65" s="12" customFormat="1" ht="11.25">
      <c r="B167" s="148"/>
      <c r="D167" s="149" t="s">
        <v>203</v>
      </c>
      <c r="E167" s="150" t="s">
        <v>19</v>
      </c>
      <c r="F167" s="151" t="s">
        <v>6655</v>
      </c>
      <c r="H167" s="150" t="s">
        <v>19</v>
      </c>
      <c r="I167" s="152"/>
      <c r="L167" s="148"/>
      <c r="M167" s="153"/>
      <c r="T167" s="154"/>
      <c r="AT167" s="150" t="s">
        <v>203</v>
      </c>
      <c r="AU167" s="150" t="s">
        <v>80</v>
      </c>
      <c r="AV167" s="12" t="s">
        <v>80</v>
      </c>
      <c r="AW167" s="12" t="s">
        <v>33</v>
      </c>
      <c r="AX167" s="12" t="s">
        <v>72</v>
      </c>
      <c r="AY167" s="150" t="s">
        <v>193</v>
      </c>
    </row>
    <row r="168" spans="2:65" s="12" customFormat="1" ht="11.25">
      <c r="B168" s="148"/>
      <c r="D168" s="149" t="s">
        <v>203</v>
      </c>
      <c r="E168" s="150" t="s">
        <v>19</v>
      </c>
      <c r="F168" s="151" t="s">
        <v>6656</v>
      </c>
      <c r="H168" s="150" t="s">
        <v>19</v>
      </c>
      <c r="I168" s="152"/>
      <c r="L168" s="148"/>
      <c r="M168" s="153"/>
      <c r="T168" s="154"/>
      <c r="AT168" s="150" t="s">
        <v>203</v>
      </c>
      <c r="AU168" s="150" t="s">
        <v>80</v>
      </c>
      <c r="AV168" s="12" t="s">
        <v>80</v>
      </c>
      <c r="AW168" s="12" t="s">
        <v>33</v>
      </c>
      <c r="AX168" s="12" t="s">
        <v>72</v>
      </c>
      <c r="AY168" s="150" t="s">
        <v>193</v>
      </c>
    </row>
    <row r="169" spans="2:65" s="13" customFormat="1" ht="11.25">
      <c r="B169" s="155"/>
      <c r="D169" s="149" t="s">
        <v>203</v>
      </c>
      <c r="E169" s="156" t="s">
        <v>19</v>
      </c>
      <c r="F169" s="157" t="s">
        <v>80</v>
      </c>
      <c r="H169" s="158">
        <v>1</v>
      </c>
      <c r="I169" s="159"/>
      <c r="L169" s="155"/>
      <c r="M169" s="160"/>
      <c r="T169" s="161"/>
      <c r="AT169" s="156" t="s">
        <v>203</v>
      </c>
      <c r="AU169" s="156" t="s">
        <v>80</v>
      </c>
      <c r="AV169" s="13" t="s">
        <v>82</v>
      </c>
      <c r="AW169" s="13" t="s">
        <v>33</v>
      </c>
      <c r="AX169" s="13" t="s">
        <v>72</v>
      </c>
      <c r="AY169" s="156" t="s">
        <v>193</v>
      </c>
    </row>
    <row r="170" spans="2:65" s="14" customFormat="1" ht="11.25">
      <c r="B170" s="174"/>
      <c r="D170" s="149" t="s">
        <v>203</v>
      </c>
      <c r="E170" s="175" t="s">
        <v>19</v>
      </c>
      <c r="F170" s="176" t="s">
        <v>3845</v>
      </c>
      <c r="H170" s="177">
        <v>1</v>
      </c>
      <c r="I170" s="178"/>
      <c r="L170" s="174"/>
      <c r="M170" s="179"/>
      <c r="T170" s="180"/>
      <c r="AT170" s="175" t="s">
        <v>203</v>
      </c>
      <c r="AU170" s="175" t="s">
        <v>80</v>
      </c>
      <c r="AV170" s="14" t="s">
        <v>106</v>
      </c>
      <c r="AW170" s="14" t="s">
        <v>33</v>
      </c>
      <c r="AX170" s="14" t="s">
        <v>80</v>
      </c>
      <c r="AY170" s="175" t="s">
        <v>193</v>
      </c>
    </row>
    <row r="171" spans="2:65" s="1" customFormat="1" ht="16.5" customHeight="1">
      <c r="B171" s="32"/>
      <c r="C171" s="131" t="s">
        <v>346</v>
      </c>
      <c r="D171" s="131" t="s">
        <v>195</v>
      </c>
      <c r="E171" s="132" t="s">
        <v>6657</v>
      </c>
      <c r="F171" s="133" t="s">
        <v>6658</v>
      </c>
      <c r="G171" s="134" t="s">
        <v>432</v>
      </c>
      <c r="H171" s="135">
        <v>30</v>
      </c>
      <c r="I171" s="136"/>
      <c r="J171" s="137">
        <f>ROUND(I171*H171,2)</f>
        <v>0</v>
      </c>
      <c r="K171" s="133" t="s">
        <v>19</v>
      </c>
      <c r="L171" s="32"/>
      <c r="M171" s="138" t="s">
        <v>19</v>
      </c>
      <c r="N171" s="139" t="s">
        <v>43</v>
      </c>
      <c r="P171" s="140">
        <f>O171*H171</f>
        <v>0</v>
      </c>
      <c r="Q171" s="140">
        <v>0</v>
      </c>
      <c r="R171" s="140">
        <f>Q171*H171</f>
        <v>0</v>
      </c>
      <c r="S171" s="140">
        <v>0</v>
      </c>
      <c r="T171" s="141">
        <f>S171*H171</f>
        <v>0</v>
      </c>
      <c r="AR171" s="142" t="s">
        <v>106</v>
      </c>
      <c r="AT171" s="142" t="s">
        <v>195</v>
      </c>
      <c r="AU171" s="142" t="s">
        <v>80</v>
      </c>
      <c r="AY171" s="17" t="s">
        <v>193</v>
      </c>
      <c r="BE171" s="143">
        <f>IF(N171="základní",J171,0)</f>
        <v>0</v>
      </c>
      <c r="BF171" s="143">
        <f>IF(N171="snížená",J171,0)</f>
        <v>0</v>
      </c>
      <c r="BG171" s="143">
        <f>IF(N171="zákl. přenesená",J171,0)</f>
        <v>0</v>
      </c>
      <c r="BH171" s="143">
        <f>IF(N171="sníž. přenesená",J171,0)</f>
        <v>0</v>
      </c>
      <c r="BI171" s="143">
        <f>IF(N171="nulová",J171,0)</f>
        <v>0</v>
      </c>
      <c r="BJ171" s="17" t="s">
        <v>80</v>
      </c>
      <c r="BK171" s="143">
        <f>ROUND(I171*H171,2)</f>
        <v>0</v>
      </c>
      <c r="BL171" s="17" t="s">
        <v>106</v>
      </c>
      <c r="BM171" s="142" t="s">
        <v>6659</v>
      </c>
    </row>
    <row r="172" spans="2:65" s="12" customFormat="1" ht="11.25">
      <c r="B172" s="148"/>
      <c r="D172" s="149" t="s">
        <v>203</v>
      </c>
      <c r="E172" s="150" t="s">
        <v>19</v>
      </c>
      <c r="F172" s="151" t="s">
        <v>6660</v>
      </c>
      <c r="H172" s="150" t="s">
        <v>19</v>
      </c>
      <c r="I172" s="152"/>
      <c r="L172" s="148"/>
      <c r="M172" s="153"/>
      <c r="T172" s="154"/>
      <c r="AT172" s="150" t="s">
        <v>203</v>
      </c>
      <c r="AU172" s="150" t="s">
        <v>80</v>
      </c>
      <c r="AV172" s="12" t="s">
        <v>80</v>
      </c>
      <c r="AW172" s="12" t="s">
        <v>33</v>
      </c>
      <c r="AX172" s="12" t="s">
        <v>72</v>
      </c>
      <c r="AY172" s="150" t="s">
        <v>193</v>
      </c>
    </row>
    <row r="173" spans="2:65" s="12" customFormat="1" ht="11.25">
      <c r="B173" s="148"/>
      <c r="D173" s="149" t="s">
        <v>203</v>
      </c>
      <c r="E173" s="150" t="s">
        <v>19</v>
      </c>
      <c r="F173" s="151" t="s">
        <v>6661</v>
      </c>
      <c r="H173" s="150" t="s">
        <v>19</v>
      </c>
      <c r="I173" s="152"/>
      <c r="L173" s="148"/>
      <c r="M173" s="153"/>
      <c r="T173" s="154"/>
      <c r="AT173" s="150" t="s">
        <v>203</v>
      </c>
      <c r="AU173" s="150" t="s">
        <v>80</v>
      </c>
      <c r="AV173" s="12" t="s">
        <v>80</v>
      </c>
      <c r="AW173" s="12" t="s">
        <v>33</v>
      </c>
      <c r="AX173" s="12" t="s">
        <v>72</v>
      </c>
      <c r="AY173" s="150" t="s">
        <v>193</v>
      </c>
    </row>
    <row r="174" spans="2:65" s="12" customFormat="1" ht="11.25">
      <c r="B174" s="148"/>
      <c r="D174" s="149" t="s">
        <v>203</v>
      </c>
      <c r="E174" s="150" t="s">
        <v>19</v>
      </c>
      <c r="F174" s="151" t="s">
        <v>6662</v>
      </c>
      <c r="H174" s="150" t="s">
        <v>19</v>
      </c>
      <c r="I174" s="152"/>
      <c r="L174" s="148"/>
      <c r="M174" s="153"/>
      <c r="T174" s="154"/>
      <c r="AT174" s="150" t="s">
        <v>203</v>
      </c>
      <c r="AU174" s="150" t="s">
        <v>80</v>
      </c>
      <c r="AV174" s="12" t="s">
        <v>80</v>
      </c>
      <c r="AW174" s="12" t="s">
        <v>33</v>
      </c>
      <c r="AX174" s="12" t="s">
        <v>72</v>
      </c>
      <c r="AY174" s="150" t="s">
        <v>193</v>
      </c>
    </row>
    <row r="175" spans="2:65" s="12" customFormat="1" ht="11.25">
      <c r="B175" s="148"/>
      <c r="D175" s="149" t="s">
        <v>203</v>
      </c>
      <c r="E175" s="150" t="s">
        <v>19</v>
      </c>
      <c r="F175" s="151" t="s">
        <v>6633</v>
      </c>
      <c r="H175" s="150" t="s">
        <v>19</v>
      </c>
      <c r="I175" s="152"/>
      <c r="L175" s="148"/>
      <c r="M175" s="153"/>
      <c r="T175" s="154"/>
      <c r="AT175" s="150" t="s">
        <v>203</v>
      </c>
      <c r="AU175" s="150" t="s">
        <v>80</v>
      </c>
      <c r="AV175" s="12" t="s">
        <v>80</v>
      </c>
      <c r="AW175" s="12" t="s">
        <v>33</v>
      </c>
      <c r="AX175" s="12" t="s">
        <v>72</v>
      </c>
      <c r="AY175" s="150" t="s">
        <v>193</v>
      </c>
    </row>
    <row r="176" spans="2:65" s="12" customFormat="1" ht="11.25">
      <c r="B176" s="148"/>
      <c r="D176" s="149" t="s">
        <v>203</v>
      </c>
      <c r="E176" s="150" t="s">
        <v>19</v>
      </c>
      <c r="F176" s="151" t="s">
        <v>6634</v>
      </c>
      <c r="H176" s="150" t="s">
        <v>19</v>
      </c>
      <c r="I176" s="152"/>
      <c r="L176" s="148"/>
      <c r="M176" s="153"/>
      <c r="T176" s="154"/>
      <c r="AT176" s="150" t="s">
        <v>203</v>
      </c>
      <c r="AU176" s="150" t="s">
        <v>80</v>
      </c>
      <c r="AV176" s="12" t="s">
        <v>80</v>
      </c>
      <c r="AW176" s="12" t="s">
        <v>33</v>
      </c>
      <c r="AX176" s="12" t="s">
        <v>72</v>
      </c>
      <c r="AY176" s="150" t="s">
        <v>193</v>
      </c>
    </row>
    <row r="177" spans="2:65" s="12" customFormat="1" ht="11.25">
      <c r="B177" s="148"/>
      <c r="D177" s="149" t="s">
        <v>203</v>
      </c>
      <c r="E177" s="150" t="s">
        <v>19</v>
      </c>
      <c r="F177" s="151" t="s">
        <v>6663</v>
      </c>
      <c r="H177" s="150" t="s">
        <v>19</v>
      </c>
      <c r="I177" s="152"/>
      <c r="L177" s="148"/>
      <c r="M177" s="153"/>
      <c r="T177" s="154"/>
      <c r="AT177" s="150" t="s">
        <v>203</v>
      </c>
      <c r="AU177" s="150" t="s">
        <v>80</v>
      </c>
      <c r="AV177" s="12" t="s">
        <v>80</v>
      </c>
      <c r="AW177" s="12" t="s">
        <v>33</v>
      </c>
      <c r="AX177" s="12" t="s">
        <v>72</v>
      </c>
      <c r="AY177" s="150" t="s">
        <v>193</v>
      </c>
    </row>
    <row r="178" spans="2:65" s="12" customFormat="1" ht="11.25">
      <c r="B178" s="148"/>
      <c r="D178" s="149" t="s">
        <v>203</v>
      </c>
      <c r="E178" s="150" t="s">
        <v>19</v>
      </c>
      <c r="F178" s="151" t="s">
        <v>6664</v>
      </c>
      <c r="H178" s="150" t="s">
        <v>19</v>
      </c>
      <c r="I178" s="152"/>
      <c r="L178" s="148"/>
      <c r="M178" s="153"/>
      <c r="T178" s="154"/>
      <c r="AT178" s="150" t="s">
        <v>203</v>
      </c>
      <c r="AU178" s="150" t="s">
        <v>80</v>
      </c>
      <c r="AV178" s="12" t="s">
        <v>80</v>
      </c>
      <c r="AW178" s="12" t="s">
        <v>33</v>
      </c>
      <c r="AX178" s="12" t="s">
        <v>72</v>
      </c>
      <c r="AY178" s="150" t="s">
        <v>193</v>
      </c>
    </row>
    <row r="179" spans="2:65" s="12" customFormat="1" ht="11.25">
      <c r="B179" s="148"/>
      <c r="D179" s="149" t="s">
        <v>203</v>
      </c>
      <c r="E179" s="150" t="s">
        <v>19</v>
      </c>
      <c r="F179" s="151" t="s">
        <v>6665</v>
      </c>
      <c r="H179" s="150" t="s">
        <v>19</v>
      </c>
      <c r="I179" s="152"/>
      <c r="L179" s="148"/>
      <c r="M179" s="153"/>
      <c r="T179" s="154"/>
      <c r="AT179" s="150" t="s">
        <v>203</v>
      </c>
      <c r="AU179" s="150" t="s">
        <v>80</v>
      </c>
      <c r="AV179" s="12" t="s">
        <v>80</v>
      </c>
      <c r="AW179" s="12" t="s">
        <v>33</v>
      </c>
      <c r="AX179" s="12" t="s">
        <v>72</v>
      </c>
      <c r="AY179" s="150" t="s">
        <v>193</v>
      </c>
    </row>
    <row r="180" spans="2:65" s="13" customFormat="1" ht="11.25">
      <c r="B180" s="155"/>
      <c r="D180" s="149" t="s">
        <v>203</v>
      </c>
      <c r="E180" s="156" t="s">
        <v>19</v>
      </c>
      <c r="F180" s="157" t="s">
        <v>424</v>
      </c>
      <c r="H180" s="158">
        <v>30</v>
      </c>
      <c r="I180" s="159"/>
      <c r="L180" s="155"/>
      <c r="M180" s="160"/>
      <c r="T180" s="161"/>
      <c r="AT180" s="156" t="s">
        <v>203</v>
      </c>
      <c r="AU180" s="156" t="s">
        <v>80</v>
      </c>
      <c r="AV180" s="13" t="s">
        <v>82</v>
      </c>
      <c r="AW180" s="13" t="s">
        <v>33</v>
      </c>
      <c r="AX180" s="13" t="s">
        <v>72</v>
      </c>
      <c r="AY180" s="156" t="s">
        <v>193</v>
      </c>
    </row>
    <row r="181" spans="2:65" s="14" customFormat="1" ht="11.25">
      <c r="B181" s="174"/>
      <c r="D181" s="149" t="s">
        <v>203</v>
      </c>
      <c r="E181" s="175" t="s">
        <v>19</v>
      </c>
      <c r="F181" s="176" t="s">
        <v>3845</v>
      </c>
      <c r="H181" s="177">
        <v>30</v>
      </c>
      <c r="I181" s="178"/>
      <c r="L181" s="174"/>
      <c r="M181" s="179"/>
      <c r="T181" s="180"/>
      <c r="AT181" s="175" t="s">
        <v>203</v>
      </c>
      <c r="AU181" s="175" t="s">
        <v>80</v>
      </c>
      <c r="AV181" s="14" t="s">
        <v>106</v>
      </c>
      <c r="AW181" s="14" t="s">
        <v>33</v>
      </c>
      <c r="AX181" s="14" t="s">
        <v>80</v>
      </c>
      <c r="AY181" s="175" t="s">
        <v>193</v>
      </c>
    </row>
    <row r="182" spans="2:65" s="1" customFormat="1" ht="16.5" customHeight="1">
      <c r="B182" s="32"/>
      <c r="C182" s="131" t="s">
        <v>354</v>
      </c>
      <c r="D182" s="131" t="s">
        <v>195</v>
      </c>
      <c r="E182" s="132" t="s">
        <v>6666</v>
      </c>
      <c r="F182" s="133" t="s">
        <v>6638</v>
      </c>
      <c r="G182" s="134" t="s">
        <v>4433</v>
      </c>
      <c r="H182" s="135">
        <v>6</v>
      </c>
      <c r="I182" s="136"/>
      <c r="J182" s="137">
        <f>ROUND(I182*H182,2)</f>
        <v>0</v>
      </c>
      <c r="K182" s="133" t="s">
        <v>19</v>
      </c>
      <c r="L182" s="32"/>
      <c r="M182" s="138" t="s">
        <v>19</v>
      </c>
      <c r="N182" s="139" t="s">
        <v>43</v>
      </c>
      <c r="P182" s="140">
        <f>O182*H182</f>
        <v>0</v>
      </c>
      <c r="Q182" s="140">
        <v>0</v>
      </c>
      <c r="R182" s="140">
        <f>Q182*H182</f>
        <v>0</v>
      </c>
      <c r="S182" s="140">
        <v>0</v>
      </c>
      <c r="T182" s="141">
        <f>S182*H182</f>
        <v>0</v>
      </c>
      <c r="AR182" s="142" t="s">
        <v>106</v>
      </c>
      <c r="AT182" s="142" t="s">
        <v>195</v>
      </c>
      <c r="AU182" s="142" t="s">
        <v>80</v>
      </c>
      <c r="AY182" s="17" t="s">
        <v>193</v>
      </c>
      <c r="BE182" s="143">
        <f>IF(N182="základní",J182,0)</f>
        <v>0</v>
      </c>
      <c r="BF182" s="143">
        <f>IF(N182="snížená",J182,0)</f>
        <v>0</v>
      </c>
      <c r="BG182" s="143">
        <f>IF(N182="zákl. přenesená",J182,0)</f>
        <v>0</v>
      </c>
      <c r="BH182" s="143">
        <f>IF(N182="sníž. přenesená",J182,0)</f>
        <v>0</v>
      </c>
      <c r="BI182" s="143">
        <f>IF(N182="nulová",J182,0)</f>
        <v>0</v>
      </c>
      <c r="BJ182" s="17" t="s">
        <v>80</v>
      </c>
      <c r="BK182" s="143">
        <f>ROUND(I182*H182,2)</f>
        <v>0</v>
      </c>
      <c r="BL182" s="17" t="s">
        <v>106</v>
      </c>
      <c r="BM182" s="142" t="s">
        <v>6667</v>
      </c>
    </row>
    <row r="183" spans="2:65" s="12" customFormat="1" ht="11.25">
      <c r="B183" s="148"/>
      <c r="D183" s="149" t="s">
        <v>203</v>
      </c>
      <c r="E183" s="150" t="s">
        <v>19</v>
      </c>
      <c r="F183" s="151" t="s">
        <v>6668</v>
      </c>
      <c r="H183" s="150" t="s">
        <v>19</v>
      </c>
      <c r="I183" s="152"/>
      <c r="L183" s="148"/>
      <c r="M183" s="153"/>
      <c r="T183" s="154"/>
      <c r="AT183" s="150" t="s">
        <v>203</v>
      </c>
      <c r="AU183" s="150" t="s">
        <v>80</v>
      </c>
      <c r="AV183" s="12" t="s">
        <v>80</v>
      </c>
      <c r="AW183" s="12" t="s">
        <v>33</v>
      </c>
      <c r="AX183" s="12" t="s">
        <v>72</v>
      </c>
      <c r="AY183" s="150" t="s">
        <v>193</v>
      </c>
    </row>
    <row r="184" spans="2:65" s="13" customFormat="1" ht="11.25">
      <c r="B184" s="155"/>
      <c r="D184" s="149" t="s">
        <v>203</v>
      </c>
      <c r="E184" s="156" t="s">
        <v>19</v>
      </c>
      <c r="F184" s="157" t="s">
        <v>240</v>
      </c>
      <c r="H184" s="158">
        <v>6</v>
      </c>
      <c r="I184" s="159"/>
      <c r="L184" s="155"/>
      <c r="M184" s="160"/>
      <c r="T184" s="161"/>
      <c r="AT184" s="156" t="s">
        <v>203</v>
      </c>
      <c r="AU184" s="156" t="s">
        <v>80</v>
      </c>
      <c r="AV184" s="13" t="s">
        <v>82</v>
      </c>
      <c r="AW184" s="13" t="s">
        <v>33</v>
      </c>
      <c r="AX184" s="13" t="s">
        <v>72</v>
      </c>
      <c r="AY184" s="156" t="s">
        <v>193</v>
      </c>
    </row>
    <row r="185" spans="2:65" s="14" customFormat="1" ht="11.25">
      <c r="B185" s="174"/>
      <c r="D185" s="149" t="s">
        <v>203</v>
      </c>
      <c r="E185" s="175" t="s">
        <v>19</v>
      </c>
      <c r="F185" s="176" t="s">
        <v>3845</v>
      </c>
      <c r="H185" s="177">
        <v>6</v>
      </c>
      <c r="I185" s="178"/>
      <c r="L185" s="174"/>
      <c r="M185" s="179"/>
      <c r="T185" s="180"/>
      <c r="AT185" s="175" t="s">
        <v>203</v>
      </c>
      <c r="AU185" s="175" t="s">
        <v>80</v>
      </c>
      <c r="AV185" s="14" t="s">
        <v>106</v>
      </c>
      <c r="AW185" s="14" t="s">
        <v>33</v>
      </c>
      <c r="AX185" s="14" t="s">
        <v>80</v>
      </c>
      <c r="AY185" s="175" t="s">
        <v>193</v>
      </c>
    </row>
    <row r="186" spans="2:65" s="1" customFormat="1" ht="16.5" customHeight="1">
      <c r="B186" s="32"/>
      <c r="C186" s="131" t="s">
        <v>7</v>
      </c>
      <c r="D186" s="131" t="s">
        <v>195</v>
      </c>
      <c r="E186" s="132" t="s">
        <v>6669</v>
      </c>
      <c r="F186" s="133" t="s">
        <v>6638</v>
      </c>
      <c r="G186" s="134" t="s">
        <v>4433</v>
      </c>
      <c r="H186" s="135">
        <v>4</v>
      </c>
      <c r="I186" s="136"/>
      <c r="J186" s="137">
        <f>ROUND(I186*H186,2)</f>
        <v>0</v>
      </c>
      <c r="K186" s="133" t="s">
        <v>19</v>
      </c>
      <c r="L186" s="32"/>
      <c r="M186" s="138" t="s">
        <v>19</v>
      </c>
      <c r="N186" s="139" t="s">
        <v>43</v>
      </c>
      <c r="P186" s="140">
        <f>O186*H186</f>
        <v>0</v>
      </c>
      <c r="Q186" s="140">
        <v>0</v>
      </c>
      <c r="R186" s="140">
        <f>Q186*H186</f>
        <v>0</v>
      </c>
      <c r="S186" s="140">
        <v>0</v>
      </c>
      <c r="T186" s="141">
        <f>S186*H186</f>
        <v>0</v>
      </c>
      <c r="AR186" s="142" t="s">
        <v>106</v>
      </c>
      <c r="AT186" s="142" t="s">
        <v>195</v>
      </c>
      <c r="AU186" s="142" t="s">
        <v>80</v>
      </c>
      <c r="AY186" s="17" t="s">
        <v>193</v>
      </c>
      <c r="BE186" s="143">
        <f>IF(N186="základní",J186,0)</f>
        <v>0</v>
      </c>
      <c r="BF186" s="143">
        <f>IF(N186="snížená",J186,0)</f>
        <v>0</v>
      </c>
      <c r="BG186" s="143">
        <f>IF(N186="zákl. přenesená",J186,0)</f>
        <v>0</v>
      </c>
      <c r="BH186" s="143">
        <f>IF(N186="sníž. přenesená",J186,0)</f>
        <v>0</v>
      </c>
      <c r="BI186" s="143">
        <f>IF(N186="nulová",J186,0)</f>
        <v>0</v>
      </c>
      <c r="BJ186" s="17" t="s">
        <v>80</v>
      </c>
      <c r="BK186" s="143">
        <f>ROUND(I186*H186,2)</f>
        <v>0</v>
      </c>
      <c r="BL186" s="17" t="s">
        <v>106</v>
      </c>
      <c r="BM186" s="142" t="s">
        <v>6670</v>
      </c>
    </row>
    <row r="187" spans="2:65" s="12" customFormat="1" ht="11.25">
      <c r="B187" s="148"/>
      <c r="D187" s="149" t="s">
        <v>203</v>
      </c>
      <c r="E187" s="150" t="s">
        <v>19</v>
      </c>
      <c r="F187" s="151" t="s">
        <v>6671</v>
      </c>
      <c r="H187" s="150" t="s">
        <v>19</v>
      </c>
      <c r="I187" s="152"/>
      <c r="L187" s="148"/>
      <c r="M187" s="153"/>
      <c r="T187" s="154"/>
      <c r="AT187" s="150" t="s">
        <v>203</v>
      </c>
      <c r="AU187" s="150" t="s">
        <v>80</v>
      </c>
      <c r="AV187" s="12" t="s">
        <v>80</v>
      </c>
      <c r="AW187" s="12" t="s">
        <v>33</v>
      </c>
      <c r="AX187" s="12" t="s">
        <v>72</v>
      </c>
      <c r="AY187" s="150" t="s">
        <v>193</v>
      </c>
    </row>
    <row r="188" spans="2:65" s="13" customFormat="1" ht="11.25">
      <c r="B188" s="155"/>
      <c r="D188" s="149" t="s">
        <v>203</v>
      </c>
      <c r="E188" s="156" t="s">
        <v>19</v>
      </c>
      <c r="F188" s="157" t="s">
        <v>106</v>
      </c>
      <c r="H188" s="158">
        <v>4</v>
      </c>
      <c r="I188" s="159"/>
      <c r="L188" s="155"/>
      <c r="M188" s="160"/>
      <c r="T188" s="161"/>
      <c r="AT188" s="156" t="s">
        <v>203</v>
      </c>
      <c r="AU188" s="156" t="s">
        <v>80</v>
      </c>
      <c r="AV188" s="13" t="s">
        <v>82</v>
      </c>
      <c r="AW188" s="13" t="s">
        <v>33</v>
      </c>
      <c r="AX188" s="13" t="s">
        <v>72</v>
      </c>
      <c r="AY188" s="156" t="s">
        <v>193</v>
      </c>
    </row>
    <row r="189" spans="2:65" s="14" customFormat="1" ht="11.25">
      <c r="B189" s="174"/>
      <c r="D189" s="149" t="s">
        <v>203</v>
      </c>
      <c r="E189" s="175" t="s">
        <v>19</v>
      </c>
      <c r="F189" s="176" t="s">
        <v>3845</v>
      </c>
      <c r="H189" s="177">
        <v>4</v>
      </c>
      <c r="I189" s="178"/>
      <c r="L189" s="174"/>
      <c r="M189" s="179"/>
      <c r="T189" s="180"/>
      <c r="AT189" s="175" t="s">
        <v>203</v>
      </c>
      <c r="AU189" s="175" t="s">
        <v>80</v>
      </c>
      <c r="AV189" s="14" t="s">
        <v>106</v>
      </c>
      <c r="AW189" s="14" t="s">
        <v>33</v>
      </c>
      <c r="AX189" s="14" t="s">
        <v>80</v>
      </c>
      <c r="AY189" s="175" t="s">
        <v>193</v>
      </c>
    </row>
    <row r="190" spans="2:65" s="1" customFormat="1" ht="16.5" customHeight="1">
      <c r="B190" s="32"/>
      <c r="C190" s="131" t="s">
        <v>366</v>
      </c>
      <c r="D190" s="131" t="s">
        <v>195</v>
      </c>
      <c r="E190" s="132" t="s">
        <v>6672</v>
      </c>
      <c r="F190" s="133" t="s">
        <v>6673</v>
      </c>
      <c r="G190" s="134" t="s">
        <v>4433</v>
      </c>
      <c r="H190" s="135">
        <v>2</v>
      </c>
      <c r="I190" s="136"/>
      <c r="J190" s="137">
        <f>ROUND(I190*H190,2)</f>
        <v>0</v>
      </c>
      <c r="K190" s="133" t="s">
        <v>19</v>
      </c>
      <c r="L190" s="32"/>
      <c r="M190" s="138" t="s">
        <v>19</v>
      </c>
      <c r="N190" s="139" t="s">
        <v>43</v>
      </c>
      <c r="P190" s="140">
        <f>O190*H190</f>
        <v>0</v>
      </c>
      <c r="Q190" s="140">
        <v>0</v>
      </c>
      <c r="R190" s="140">
        <f>Q190*H190</f>
        <v>0</v>
      </c>
      <c r="S190" s="140">
        <v>0</v>
      </c>
      <c r="T190" s="141">
        <f>S190*H190</f>
        <v>0</v>
      </c>
      <c r="AR190" s="142" t="s">
        <v>106</v>
      </c>
      <c r="AT190" s="142" t="s">
        <v>195</v>
      </c>
      <c r="AU190" s="142" t="s">
        <v>80</v>
      </c>
      <c r="AY190" s="17" t="s">
        <v>193</v>
      </c>
      <c r="BE190" s="143">
        <f>IF(N190="základní",J190,0)</f>
        <v>0</v>
      </c>
      <c r="BF190" s="143">
        <f>IF(N190="snížená",J190,0)</f>
        <v>0</v>
      </c>
      <c r="BG190" s="143">
        <f>IF(N190="zákl. přenesená",J190,0)</f>
        <v>0</v>
      </c>
      <c r="BH190" s="143">
        <f>IF(N190="sníž. přenesená",J190,0)</f>
        <v>0</v>
      </c>
      <c r="BI190" s="143">
        <f>IF(N190="nulová",J190,0)</f>
        <v>0</v>
      </c>
      <c r="BJ190" s="17" t="s">
        <v>80</v>
      </c>
      <c r="BK190" s="143">
        <f>ROUND(I190*H190,2)</f>
        <v>0</v>
      </c>
      <c r="BL190" s="17" t="s">
        <v>106</v>
      </c>
      <c r="BM190" s="142" t="s">
        <v>6674</v>
      </c>
    </row>
    <row r="191" spans="2:65" s="12" customFormat="1" ht="11.25">
      <c r="B191" s="148"/>
      <c r="D191" s="149" t="s">
        <v>203</v>
      </c>
      <c r="E191" s="150" t="s">
        <v>19</v>
      </c>
      <c r="F191" s="151" t="s">
        <v>6675</v>
      </c>
      <c r="H191" s="150" t="s">
        <v>19</v>
      </c>
      <c r="I191" s="152"/>
      <c r="L191" s="148"/>
      <c r="M191" s="153"/>
      <c r="T191" s="154"/>
      <c r="AT191" s="150" t="s">
        <v>203</v>
      </c>
      <c r="AU191" s="150" t="s">
        <v>80</v>
      </c>
      <c r="AV191" s="12" t="s">
        <v>80</v>
      </c>
      <c r="AW191" s="12" t="s">
        <v>33</v>
      </c>
      <c r="AX191" s="12" t="s">
        <v>72</v>
      </c>
      <c r="AY191" s="150" t="s">
        <v>193</v>
      </c>
    </row>
    <row r="192" spans="2:65" s="12" customFormat="1" ht="11.25">
      <c r="B192" s="148"/>
      <c r="D192" s="149" t="s">
        <v>203</v>
      </c>
      <c r="E192" s="150" t="s">
        <v>19</v>
      </c>
      <c r="F192" s="151" t="s">
        <v>6676</v>
      </c>
      <c r="H192" s="150" t="s">
        <v>19</v>
      </c>
      <c r="I192" s="152"/>
      <c r="L192" s="148"/>
      <c r="M192" s="153"/>
      <c r="T192" s="154"/>
      <c r="AT192" s="150" t="s">
        <v>203</v>
      </c>
      <c r="AU192" s="150" t="s">
        <v>80</v>
      </c>
      <c r="AV192" s="12" t="s">
        <v>80</v>
      </c>
      <c r="AW192" s="12" t="s">
        <v>33</v>
      </c>
      <c r="AX192" s="12" t="s">
        <v>72</v>
      </c>
      <c r="AY192" s="150" t="s">
        <v>193</v>
      </c>
    </row>
    <row r="193" spans="2:65" s="13" customFormat="1" ht="11.25">
      <c r="B193" s="155"/>
      <c r="D193" s="149" t="s">
        <v>203</v>
      </c>
      <c r="E193" s="156" t="s">
        <v>19</v>
      </c>
      <c r="F193" s="157" t="s">
        <v>82</v>
      </c>
      <c r="H193" s="158">
        <v>2</v>
      </c>
      <c r="I193" s="159"/>
      <c r="L193" s="155"/>
      <c r="M193" s="160"/>
      <c r="T193" s="161"/>
      <c r="AT193" s="156" t="s">
        <v>203</v>
      </c>
      <c r="AU193" s="156" t="s">
        <v>80</v>
      </c>
      <c r="AV193" s="13" t="s">
        <v>82</v>
      </c>
      <c r="AW193" s="13" t="s">
        <v>33</v>
      </c>
      <c r="AX193" s="13" t="s">
        <v>72</v>
      </c>
      <c r="AY193" s="156" t="s">
        <v>193</v>
      </c>
    </row>
    <row r="194" spans="2:65" s="14" customFormat="1" ht="11.25">
      <c r="B194" s="174"/>
      <c r="D194" s="149" t="s">
        <v>203</v>
      </c>
      <c r="E194" s="175" t="s">
        <v>19</v>
      </c>
      <c r="F194" s="176" t="s">
        <v>3845</v>
      </c>
      <c r="H194" s="177">
        <v>2</v>
      </c>
      <c r="I194" s="178"/>
      <c r="L194" s="174"/>
      <c r="M194" s="179"/>
      <c r="T194" s="180"/>
      <c r="AT194" s="175" t="s">
        <v>203</v>
      </c>
      <c r="AU194" s="175" t="s">
        <v>80</v>
      </c>
      <c r="AV194" s="14" t="s">
        <v>106</v>
      </c>
      <c r="AW194" s="14" t="s">
        <v>33</v>
      </c>
      <c r="AX194" s="14" t="s">
        <v>80</v>
      </c>
      <c r="AY194" s="175" t="s">
        <v>193</v>
      </c>
    </row>
    <row r="195" spans="2:65" s="1" customFormat="1" ht="16.5" customHeight="1">
      <c r="B195" s="32"/>
      <c r="C195" s="131" t="s">
        <v>379</v>
      </c>
      <c r="D195" s="131" t="s">
        <v>195</v>
      </c>
      <c r="E195" s="132" t="s">
        <v>6677</v>
      </c>
      <c r="F195" s="133" t="s">
        <v>6678</v>
      </c>
      <c r="G195" s="134" t="s">
        <v>432</v>
      </c>
      <c r="H195" s="135">
        <v>16</v>
      </c>
      <c r="I195" s="136"/>
      <c r="J195" s="137">
        <f>ROUND(I195*H195,2)</f>
        <v>0</v>
      </c>
      <c r="K195" s="133" t="s">
        <v>19</v>
      </c>
      <c r="L195" s="32"/>
      <c r="M195" s="138" t="s">
        <v>19</v>
      </c>
      <c r="N195" s="139" t="s">
        <v>43</v>
      </c>
      <c r="P195" s="140">
        <f>O195*H195</f>
        <v>0</v>
      </c>
      <c r="Q195" s="140">
        <v>0</v>
      </c>
      <c r="R195" s="140">
        <f>Q195*H195</f>
        <v>0</v>
      </c>
      <c r="S195" s="140">
        <v>0</v>
      </c>
      <c r="T195" s="141">
        <f>S195*H195</f>
        <v>0</v>
      </c>
      <c r="AR195" s="142" t="s">
        <v>106</v>
      </c>
      <c r="AT195" s="142" t="s">
        <v>195</v>
      </c>
      <c r="AU195" s="142" t="s">
        <v>80</v>
      </c>
      <c r="AY195" s="17" t="s">
        <v>193</v>
      </c>
      <c r="BE195" s="143">
        <f>IF(N195="základní",J195,0)</f>
        <v>0</v>
      </c>
      <c r="BF195" s="143">
        <f>IF(N195="snížená",J195,0)</f>
        <v>0</v>
      </c>
      <c r="BG195" s="143">
        <f>IF(N195="zákl. přenesená",J195,0)</f>
        <v>0</v>
      </c>
      <c r="BH195" s="143">
        <f>IF(N195="sníž. přenesená",J195,0)</f>
        <v>0</v>
      </c>
      <c r="BI195" s="143">
        <f>IF(N195="nulová",J195,0)</f>
        <v>0</v>
      </c>
      <c r="BJ195" s="17" t="s">
        <v>80</v>
      </c>
      <c r="BK195" s="143">
        <f>ROUND(I195*H195,2)</f>
        <v>0</v>
      </c>
      <c r="BL195" s="17" t="s">
        <v>106</v>
      </c>
      <c r="BM195" s="142" t="s">
        <v>6679</v>
      </c>
    </row>
    <row r="196" spans="2:65" s="12" customFormat="1" ht="11.25">
      <c r="B196" s="148"/>
      <c r="D196" s="149" t="s">
        <v>203</v>
      </c>
      <c r="E196" s="150" t="s">
        <v>19</v>
      </c>
      <c r="F196" s="151" t="s">
        <v>6680</v>
      </c>
      <c r="H196" s="150" t="s">
        <v>19</v>
      </c>
      <c r="I196" s="152"/>
      <c r="L196" s="148"/>
      <c r="M196" s="153"/>
      <c r="T196" s="154"/>
      <c r="AT196" s="150" t="s">
        <v>203</v>
      </c>
      <c r="AU196" s="150" t="s">
        <v>80</v>
      </c>
      <c r="AV196" s="12" t="s">
        <v>80</v>
      </c>
      <c r="AW196" s="12" t="s">
        <v>33</v>
      </c>
      <c r="AX196" s="12" t="s">
        <v>72</v>
      </c>
      <c r="AY196" s="150" t="s">
        <v>193</v>
      </c>
    </row>
    <row r="197" spans="2:65" s="13" customFormat="1" ht="11.25">
      <c r="B197" s="155"/>
      <c r="D197" s="149" t="s">
        <v>203</v>
      </c>
      <c r="E197" s="156" t="s">
        <v>19</v>
      </c>
      <c r="F197" s="157" t="s">
        <v>328</v>
      </c>
      <c r="H197" s="158">
        <v>16</v>
      </c>
      <c r="I197" s="159"/>
      <c r="L197" s="155"/>
      <c r="M197" s="160"/>
      <c r="T197" s="161"/>
      <c r="AT197" s="156" t="s">
        <v>203</v>
      </c>
      <c r="AU197" s="156" t="s">
        <v>80</v>
      </c>
      <c r="AV197" s="13" t="s">
        <v>82</v>
      </c>
      <c r="AW197" s="13" t="s">
        <v>33</v>
      </c>
      <c r="AX197" s="13" t="s">
        <v>72</v>
      </c>
      <c r="AY197" s="156" t="s">
        <v>193</v>
      </c>
    </row>
    <row r="198" spans="2:65" s="14" customFormat="1" ht="11.25">
      <c r="B198" s="174"/>
      <c r="D198" s="149" t="s">
        <v>203</v>
      </c>
      <c r="E198" s="175" t="s">
        <v>19</v>
      </c>
      <c r="F198" s="176" t="s">
        <v>3845</v>
      </c>
      <c r="H198" s="177">
        <v>16</v>
      </c>
      <c r="I198" s="178"/>
      <c r="L198" s="174"/>
      <c r="M198" s="179"/>
      <c r="T198" s="180"/>
      <c r="AT198" s="175" t="s">
        <v>203</v>
      </c>
      <c r="AU198" s="175" t="s">
        <v>80</v>
      </c>
      <c r="AV198" s="14" t="s">
        <v>106</v>
      </c>
      <c r="AW198" s="14" t="s">
        <v>33</v>
      </c>
      <c r="AX198" s="14" t="s">
        <v>80</v>
      </c>
      <c r="AY198" s="175" t="s">
        <v>193</v>
      </c>
    </row>
    <row r="199" spans="2:65" s="1" customFormat="1" ht="16.5" customHeight="1">
      <c r="B199" s="32"/>
      <c r="C199" s="131" t="s">
        <v>385</v>
      </c>
      <c r="D199" s="131" t="s">
        <v>195</v>
      </c>
      <c r="E199" s="132" t="s">
        <v>6681</v>
      </c>
      <c r="F199" s="133" t="s">
        <v>6682</v>
      </c>
      <c r="G199" s="134" t="s">
        <v>432</v>
      </c>
      <c r="H199" s="135">
        <v>14</v>
      </c>
      <c r="I199" s="136"/>
      <c r="J199" s="137">
        <f>ROUND(I199*H199,2)</f>
        <v>0</v>
      </c>
      <c r="K199" s="133" t="s">
        <v>19</v>
      </c>
      <c r="L199" s="32"/>
      <c r="M199" s="138" t="s">
        <v>19</v>
      </c>
      <c r="N199" s="139" t="s">
        <v>43</v>
      </c>
      <c r="P199" s="140">
        <f>O199*H199</f>
        <v>0</v>
      </c>
      <c r="Q199" s="140">
        <v>0</v>
      </c>
      <c r="R199" s="140">
        <f>Q199*H199</f>
        <v>0</v>
      </c>
      <c r="S199" s="140">
        <v>0</v>
      </c>
      <c r="T199" s="141">
        <f>S199*H199</f>
        <v>0</v>
      </c>
      <c r="AR199" s="142" t="s">
        <v>106</v>
      </c>
      <c r="AT199" s="142" t="s">
        <v>195</v>
      </c>
      <c r="AU199" s="142" t="s">
        <v>80</v>
      </c>
      <c r="AY199" s="17" t="s">
        <v>193</v>
      </c>
      <c r="BE199" s="143">
        <f>IF(N199="základní",J199,0)</f>
        <v>0</v>
      </c>
      <c r="BF199" s="143">
        <f>IF(N199="snížená",J199,0)</f>
        <v>0</v>
      </c>
      <c r="BG199" s="143">
        <f>IF(N199="zákl. přenesená",J199,0)</f>
        <v>0</v>
      </c>
      <c r="BH199" s="143">
        <f>IF(N199="sníž. přenesená",J199,0)</f>
        <v>0</v>
      </c>
      <c r="BI199" s="143">
        <f>IF(N199="nulová",J199,0)</f>
        <v>0</v>
      </c>
      <c r="BJ199" s="17" t="s">
        <v>80</v>
      </c>
      <c r="BK199" s="143">
        <f>ROUND(I199*H199,2)</f>
        <v>0</v>
      </c>
      <c r="BL199" s="17" t="s">
        <v>106</v>
      </c>
      <c r="BM199" s="142" t="s">
        <v>6683</v>
      </c>
    </row>
    <row r="200" spans="2:65" s="12" customFormat="1" ht="11.25">
      <c r="B200" s="148"/>
      <c r="D200" s="149" t="s">
        <v>203</v>
      </c>
      <c r="E200" s="150" t="s">
        <v>19</v>
      </c>
      <c r="F200" s="151" t="s">
        <v>6684</v>
      </c>
      <c r="H200" s="150" t="s">
        <v>19</v>
      </c>
      <c r="I200" s="152"/>
      <c r="L200" s="148"/>
      <c r="M200" s="153"/>
      <c r="T200" s="154"/>
      <c r="AT200" s="150" t="s">
        <v>203</v>
      </c>
      <c r="AU200" s="150" t="s">
        <v>80</v>
      </c>
      <c r="AV200" s="12" t="s">
        <v>80</v>
      </c>
      <c r="AW200" s="12" t="s">
        <v>33</v>
      </c>
      <c r="AX200" s="12" t="s">
        <v>72</v>
      </c>
      <c r="AY200" s="150" t="s">
        <v>193</v>
      </c>
    </row>
    <row r="201" spans="2:65" s="13" customFormat="1" ht="11.25">
      <c r="B201" s="155"/>
      <c r="D201" s="149" t="s">
        <v>203</v>
      </c>
      <c r="E201" s="156" t="s">
        <v>19</v>
      </c>
      <c r="F201" s="157" t="s">
        <v>310</v>
      </c>
      <c r="H201" s="158">
        <v>14</v>
      </c>
      <c r="I201" s="159"/>
      <c r="L201" s="155"/>
      <c r="M201" s="160"/>
      <c r="T201" s="161"/>
      <c r="AT201" s="156" t="s">
        <v>203</v>
      </c>
      <c r="AU201" s="156" t="s">
        <v>80</v>
      </c>
      <c r="AV201" s="13" t="s">
        <v>82</v>
      </c>
      <c r="AW201" s="13" t="s">
        <v>33</v>
      </c>
      <c r="AX201" s="13" t="s">
        <v>72</v>
      </c>
      <c r="AY201" s="156" t="s">
        <v>193</v>
      </c>
    </row>
    <row r="202" spans="2:65" s="14" customFormat="1" ht="11.25">
      <c r="B202" s="174"/>
      <c r="D202" s="149" t="s">
        <v>203</v>
      </c>
      <c r="E202" s="175" t="s">
        <v>19</v>
      </c>
      <c r="F202" s="176" t="s">
        <v>3845</v>
      </c>
      <c r="H202" s="177">
        <v>14</v>
      </c>
      <c r="I202" s="178"/>
      <c r="L202" s="174"/>
      <c r="M202" s="179"/>
      <c r="T202" s="180"/>
      <c r="AT202" s="175" t="s">
        <v>203</v>
      </c>
      <c r="AU202" s="175" t="s">
        <v>80</v>
      </c>
      <c r="AV202" s="14" t="s">
        <v>106</v>
      </c>
      <c r="AW202" s="14" t="s">
        <v>33</v>
      </c>
      <c r="AX202" s="14" t="s">
        <v>80</v>
      </c>
      <c r="AY202" s="175" t="s">
        <v>193</v>
      </c>
    </row>
    <row r="203" spans="2:65" s="1" customFormat="1" ht="16.5" customHeight="1">
      <c r="B203" s="32"/>
      <c r="C203" s="131" t="s">
        <v>391</v>
      </c>
      <c r="D203" s="131" t="s">
        <v>195</v>
      </c>
      <c r="E203" s="132" t="s">
        <v>6685</v>
      </c>
      <c r="F203" s="133" t="s">
        <v>6686</v>
      </c>
      <c r="G203" s="134" t="s">
        <v>4433</v>
      </c>
      <c r="H203" s="135">
        <v>4</v>
      </c>
      <c r="I203" s="136"/>
      <c r="J203" s="137">
        <f>ROUND(I203*H203,2)</f>
        <v>0</v>
      </c>
      <c r="K203" s="133" t="s">
        <v>19</v>
      </c>
      <c r="L203" s="32"/>
      <c r="M203" s="138" t="s">
        <v>19</v>
      </c>
      <c r="N203" s="139" t="s">
        <v>43</v>
      </c>
      <c r="P203" s="140">
        <f>O203*H203</f>
        <v>0</v>
      </c>
      <c r="Q203" s="140">
        <v>0</v>
      </c>
      <c r="R203" s="140">
        <f>Q203*H203</f>
        <v>0</v>
      </c>
      <c r="S203" s="140">
        <v>0</v>
      </c>
      <c r="T203" s="141">
        <f>S203*H203</f>
        <v>0</v>
      </c>
      <c r="AR203" s="142" t="s">
        <v>106</v>
      </c>
      <c r="AT203" s="142" t="s">
        <v>195</v>
      </c>
      <c r="AU203" s="142" t="s">
        <v>80</v>
      </c>
      <c r="AY203" s="17" t="s">
        <v>193</v>
      </c>
      <c r="BE203" s="143">
        <f>IF(N203="základní",J203,0)</f>
        <v>0</v>
      </c>
      <c r="BF203" s="143">
        <f>IF(N203="snížená",J203,0)</f>
        <v>0</v>
      </c>
      <c r="BG203" s="143">
        <f>IF(N203="zákl. přenesená",J203,0)</f>
        <v>0</v>
      </c>
      <c r="BH203" s="143">
        <f>IF(N203="sníž. přenesená",J203,0)</f>
        <v>0</v>
      </c>
      <c r="BI203" s="143">
        <f>IF(N203="nulová",J203,0)</f>
        <v>0</v>
      </c>
      <c r="BJ203" s="17" t="s">
        <v>80</v>
      </c>
      <c r="BK203" s="143">
        <f>ROUND(I203*H203,2)</f>
        <v>0</v>
      </c>
      <c r="BL203" s="17" t="s">
        <v>106</v>
      </c>
      <c r="BM203" s="142" t="s">
        <v>6687</v>
      </c>
    </row>
    <row r="204" spans="2:65" s="1" customFormat="1" ht="16.5" customHeight="1">
      <c r="B204" s="32"/>
      <c r="C204" s="131" t="s">
        <v>401</v>
      </c>
      <c r="D204" s="131" t="s">
        <v>195</v>
      </c>
      <c r="E204" s="132" t="s">
        <v>6688</v>
      </c>
      <c r="F204" s="133" t="s">
        <v>6689</v>
      </c>
      <c r="G204" s="134" t="s">
        <v>6496</v>
      </c>
      <c r="H204" s="135">
        <v>375</v>
      </c>
      <c r="I204" s="136"/>
      <c r="J204" s="137">
        <f>ROUND(I204*H204,2)</f>
        <v>0</v>
      </c>
      <c r="K204" s="133" t="s">
        <v>19</v>
      </c>
      <c r="L204" s="32"/>
      <c r="M204" s="138" t="s">
        <v>19</v>
      </c>
      <c r="N204" s="139" t="s">
        <v>43</v>
      </c>
      <c r="P204" s="140">
        <f>O204*H204</f>
        <v>0</v>
      </c>
      <c r="Q204" s="140">
        <v>0</v>
      </c>
      <c r="R204" s="140">
        <f>Q204*H204</f>
        <v>0</v>
      </c>
      <c r="S204" s="140">
        <v>0</v>
      </c>
      <c r="T204" s="141">
        <f>S204*H204</f>
        <v>0</v>
      </c>
      <c r="AR204" s="142" t="s">
        <v>106</v>
      </c>
      <c r="AT204" s="142" t="s">
        <v>195</v>
      </c>
      <c r="AU204" s="142" t="s">
        <v>80</v>
      </c>
      <c r="AY204" s="17" t="s">
        <v>193</v>
      </c>
      <c r="BE204" s="143">
        <f>IF(N204="základní",J204,0)</f>
        <v>0</v>
      </c>
      <c r="BF204" s="143">
        <f>IF(N204="snížená",J204,0)</f>
        <v>0</v>
      </c>
      <c r="BG204" s="143">
        <f>IF(N204="zákl. přenesená",J204,0)</f>
        <v>0</v>
      </c>
      <c r="BH204" s="143">
        <f>IF(N204="sníž. přenesená",J204,0)</f>
        <v>0</v>
      </c>
      <c r="BI204" s="143">
        <f>IF(N204="nulová",J204,0)</f>
        <v>0</v>
      </c>
      <c r="BJ204" s="17" t="s">
        <v>80</v>
      </c>
      <c r="BK204" s="143">
        <f>ROUND(I204*H204,2)</f>
        <v>0</v>
      </c>
      <c r="BL204" s="17" t="s">
        <v>106</v>
      </c>
      <c r="BM204" s="142" t="s">
        <v>6690</v>
      </c>
    </row>
    <row r="205" spans="2:65" s="12" customFormat="1" ht="11.25">
      <c r="B205" s="148"/>
      <c r="D205" s="149" t="s">
        <v>203</v>
      </c>
      <c r="E205" s="150" t="s">
        <v>19</v>
      </c>
      <c r="F205" s="151" t="s">
        <v>6691</v>
      </c>
      <c r="H205" s="150" t="s">
        <v>19</v>
      </c>
      <c r="I205" s="152"/>
      <c r="L205" s="148"/>
      <c r="M205" s="153"/>
      <c r="T205" s="154"/>
      <c r="AT205" s="150" t="s">
        <v>203</v>
      </c>
      <c r="AU205" s="150" t="s">
        <v>80</v>
      </c>
      <c r="AV205" s="12" t="s">
        <v>80</v>
      </c>
      <c r="AW205" s="12" t="s">
        <v>33</v>
      </c>
      <c r="AX205" s="12" t="s">
        <v>72</v>
      </c>
      <c r="AY205" s="150" t="s">
        <v>193</v>
      </c>
    </row>
    <row r="206" spans="2:65" s="12" customFormat="1" ht="11.25">
      <c r="B206" s="148"/>
      <c r="D206" s="149" t="s">
        <v>203</v>
      </c>
      <c r="E206" s="150" t="s">
        <v>19</v>
      </c>
      <c r="F206" s="151" t="s">
        <v>6692</v>
      </c>
      <c r="H206" s="150" t="s">
        <v>19</v>
      </c>
      <c r="I206" s="152"/>
      <c r="L206" s="148"/>
      <c r="M206" s="153"/>
      <c r="T206" s="154"/>
      <c r="AT206" s="150" t="s">
        <v>203</v>
      </c>
      <c r="AU206" s="150" t="s">
        <v>80</v>
      </c>
      <c r="AV206" s="12" t="s">
        <v>80</v>
      </c>
      <c r="AW206" s="12" t="s">
        <v>33</v>
      </c>
      <c r="AX206" s="12" t="s">
        <v>72</v>
      </c>
      <c r="AY206" s="150" t="s">
        <v>193</v>
      </c>
    </row>
    <row r="207" spans="2:65" s="12" customFormat="1" ht="11.25">
      <c r="B207" s="148"/>
      <c r="D207" s="149" t="s">
        <v>203</v>
      </c>
      <c r="E207" s="150" t="s">
        <v>19</v>
      </c>
      <c r="F207" s="151" t="s">
        <v>6693</v>
      </c>
      <c r="H207" s="150" t="s">
        <v>19</v>
      </c>
      <c r="I207" s="152"/>
      <c r="L207" s="148"/>
      <c r="M207" s="153"/>
      <c r="T207" s="154"/>
      <c r="AT207" s="150" t="s">
        <v>203</v>
      </c>
      <c r="AU207" s="150" t="s">
        <v>80</v>
      </c>
      <c r="AV207" s="12" t="s">
        <v>80</v>
      </c>
      <c r="AW207" s="12" t="s">
        <v>33</v>
      </c>
      <c r="AX207" s="12" t="s">
        <v>72</v>
      </c>
      <c r="AY207" s="150" t="s">
        <v>193</v>
      </c>
    </row>
    <row r="208" spans="2:65" s="12" customFormat="1" ht="11.25">
      <c r="B208" s="148"/>
      <c r="D208" s="149" t="s">
        <v>203</v>
      </c>
      <c r="E208" s="150" t="s">
        <v>19</v>
      </c>
      <c r="F208" s="151" t="s">
        <v>6694</v>
      </c>
      <c r="H208" s="150" t="s">
        <v>19</v>
      </c>
      <c r="I208" s="152"/>
      <c r="L208" s="148"/>
      <c r="M208" s="153"/>
      <c r="T208" s="154"/>
      <c r="AT208" s="150" t="s">
        <v>203</v>
      </c>
      <c r="AU208" s="150" t="s">
        <v>80</v>
      </c>
      <c r="AV208" s="12" t="s">
        <v>80</v>
      </c>
      <c r="AW208" s="12" t="s">
        <v>33</v>
      </c>
      <c r="AX208" s="12" t="s">
        <v>72</v>
      </c>
      <c r="AY208" s="150" t="s">
        <v>193</v>
      </c>
    </row>
    <row r="209" spans="2:65" s="12" customFormat="1" ht="11.25">
      <c r="B209" s="148"/>
      <c r="D209" s="149" t="s">
        <v>203</v>
      </c>
      <c r="E209" s="150" t="s">
        <v>19</v>
      </c>
      <c r="F209" s="151" t="s">
        <v>6695</v>
      </c>
      <c r="H209" s="150" t="s">
        <v>19</v>
      </c>
      <c r="I209" s="152"/>
      <c r="L209" s="148"/>
      <c r="M209" s="153"/>
      <c r="T209" s="154"/>
      <c r="AT209" s="150" t="s">
        <v>203</v>
      </c>
      <c r="AU209" s="150" t="s">
        <v>80</v>
      </c>
      <c r="AV209" s="12" t="s">
        <v>80</v>
      </c>
      <c r="AW209" s="12" t="s">
        <v>33</v>
      </c>
      <c r="AX209" s="12" t="s">
        <v>72</v>
      </c>
      <c r="AY209" s="150" t="s">
        <v>193</v>
      </c>
    </row>
    <row r="210" spans="2:65" s="13" customFormat="1" ht="11.25">
      <c r="B210" s="155"/>
      <c r="D210" s="149" t="s">
        <v>203</v>
      </c>
      <c r="E210" s="156" t="s">
        <v>19</v>
      </c>
      <c r="F210" s="157" t="s">
        <v>2729</v>
      </c>
      <c r="H210" s="158">
        <v>375</v>
      </c>
      <c r="I210" s="159"/>
      <c r="L210" s="155"/>
      <c r="M210" s="160"/>
      <c r="T210" s="161"/>
      <c r="AT210" s="156" t="s">
        <v>203</v>
      </c>
      <c r="AU210" s="156" t="s">
        <v>80</v>
      </c>
      <c r="AV210" s="13" t="s">
        <v>82</v>
      </c>
      <c r="AW210" s="13" t="s">
        <v>33</v>
      </c>
      <c r="AX210" s="13" t="s">
        <v>72</v>
      </c>
      <c r="AY210" s="156" t="s">
        <v>193</v>
      </c>
    </row>
    <row r="211" spans="2:65" s="14" customFormat="1" ht="11.25">
      <c r="B211" s="174"/>
      <c r="D211" s="149" t="s">
        <v>203</v>
      </c>
      <c r="E211" s="175" t="s">
        <v>19</v>
      </c>
      <c r="F211" s="176" t="s">
        <v>3845</v>
      </c>
      <c r="H211" s="177">
        <v>375</v>
      </c>
      <c r="I211" s="178"/>
      <c r="L211" s="174"/>
      <c r="M211" s="179"/>
      <c r="T211" s="180"/>
      <c r="AT211" s="175" t="s">
        <v>203</v>
      </c>
      <c r="AU211" s="175" t="s">
        <v>80</v>
      </c>
      <c r="AV211" s="14" t="s">
        <v>106</v>
      </c>
      <c r="AW211" s="14" t="s">
        <v>33</v>
      </c>
      <c r="AX211" s="14" t="s">
        <v>80</v>
      </c>
      <c r="AY211" s="175" t="s">
        <v>193</v>
      </c>
    </row>
    <row r="212" spans="2:65" s="1" customFormat="1" ht="16.5" customHeight="1">
      <c r="B212" s="32"/>
      <c r="C212" s="131" t="s">
        <v>408</v>
      </c>
      <c r="D212" s="131" t="s">
        <v>195</v>
      </c>
      <c r="E212" s="132" t="s">
        <v>6696</v>
      </c>
      <c r="F212" s="133" t="s">
        <v>6697</v>
      </c>
      <c r="G212" s="134" t="s">
        <v>4433</v>
      </c>
      <c r="H212" s="135">
        <v>1</v>
      </c>
      <c r="I212" s="136"/>
      <c r="J212" s="137">
        <f>ROUND(I212*H212,2)</f>
        <v>0</v>
      </c>
      <c r="K212" s="133" t="s">
        <v>19</v>
      </c>
      <c r="L212" s="32"/>
      <c r="M212" s="138" t="s">
        <v>19</v>
      </c>
      <c r="N212" s="139" t="s">
        <v>43</v>
      </c>
      <c r="P212" s="140">
        <f>O212*H212</f>
        <v>0</v>
      </c>
      <c r="Q212" s="140">
        <v>0</v>
      </c>
      <c r="R212" s="140">
        <f>Q212*H212</f>
        <v>0</v>
      </c>
      <c r="S212" s="140">
        <v>0</v>
      </c>
      <c r="T212" s="141">
        <f>S212*H212</f>
        <v>0</v>
      </c>
      <c r="AR212" s="142" t="s">
        <v>106</v>
      </c>
      <c r="AT212" s="142" t="s">
        <v>195</v>
      </c>
      <c r="AU212" s="142" t="s">
        <v>80</v>
      </c>
      <c r="AY212" s="17" t="s">
        <v>193</v>
      </c>
      <c r="BE212" s="143">
        <f>IF(N212="základní",J212,0)</f>
        <v>0</v>
      </c>
      <c r="BF212" s="143">
        <f>IF(N212="snížená",J212,0)</f>
        <v>0</v>
      </c>
      <c r="BG212" s="143">
        <f>IF(N212="zákl. přenesená",J212,0)</f>
        <v>0</v>
      </c>
      <c r="BH212" s="143">
        <f>IF(N212="sníž. přenesená",J212,0)</f>
        <v>0</v>
      </c>
      <c r="BI212" s="143">
        <f>IF(N212="nulová",J212,0)</f>
        <v>0</v>
      </c>
      <c r="BJ212" s="17" t="s">
        <v>80</v>
      </c>
      <c r="BK212" s="143">
        <f>ROUND(I212*H212,2)</f>
        <v>0</v>
      </c>
      <c r="BL212" s="17" t="s">
        <v>106</v>
      </c>
      <c r="BM212" s="142" t="s">
        <v>6698</v>
      </c>
    </row>
    <row r="213" spans="2:65" s="1" customFormat="1" ht="16.5" customHeight="1">
      <c r="B213" s="32"/>
      <c r="C213" s="131" t="s">
        <v>413</v>
      </c>
      <c r="D213" s="131" t="s">
        <v>195</v>
      </c>
      <c r="E213" s="132" t="s">
        <v>6699</v>
      </c>
      <c r="F213" s="133" t="s">
        <v>6700</v>
      </c>
      <c r="G213" s="134" t="s">
        <v>4433</v>
      </c>
      <c r="H213" s="135">
        <v>2</v>
      </c>
      <c r="I213" s="136"/>
      <c r="J213" s="137">
        <f>ROUND(I213*H213,2)</f>
        <v>0</v>
      </c>
      <c r="K213" s="133" t="s">
        <v>19</v>
      </c>
      <c r="L213" s="32"/>
      <c r="M213" s="138" t="s">
        <v>19</v>
      </c>
      <c r="N213" s="139" t="s">
        <v>43</v>
      </c>
      <c r="P213" s="140">
        <f>O213*H213</f>
        <v>0</v>
      </c>
      <c r="Q213" s="140">
        <v>0</v>
      </c>
      <c r="R213" s="140">
        <f>Q213*H213</f>
        <v>0</v>
      </c>
      <c r="S213" s="140">
        <v>0</v>
      </c>
      <c r="T213" s="141">
        <f>S213*H213</f>
        <v>0</v>
      </c>
      <c r="AR213" s="142" t="s">
        <v>106</v>
      </c>
      <c r="AT213" s="142" t="s">
        <v>195</v>
      </c>
      <c r="AU213" s="142" t="s">
        <v>80</v>
      </c>
      <c r="AY213" s="17" t="s">
        <v>193</v>
      </c>
      <c r="BE213" s="143">
        <f>IF(N213="základní",J213,0)</f>
        <v>0</v>
      </c>
      <c r="BF213" s="143">
        <f>IF(N213="snížená",J213,0)</f>
        <v>0</v>
      </c>
      <c r="BG213" s="143">
        <f>IF(N213="zákl. přenesená",J213,0)</f>
        <v>0</v>
      </c>
      <c r="BH213" s="143">
        <f>IF(N213="sníž. přenesená",J213,0)</f>
        <v>0</v>
      </c>
      <c r="BI213" s="143">
        <f>IF(N213="nulová",J213,0)</f>
        <v>0</v>
      </c>
      <c r="BJ213" s="17" t="s">
        <v>80</v>
      </c>
      <c r="BK213" s="143">
        <f>ROUND(I213*H213,2)</f>
        <v>0</v>
      </c>
      <c r="BL213" s="17" t="s">
        <v>106</v>
      </c>
      <c r="BM213" s="142" t="s">
        <v>6701</v>
      </c>
    </row>
    <row r="214" spans="2:65" s="12" customFormat="1" ht="11.25">
      <c r="B214" s="148"/>
      <c r="D214" s="149" t="s">
        <v>203</v>
      </c>
      <c r="E214" s="150" t="s">
        <v>19</v>
      </c>
      <c r="F214" s="151" t="s">
        <v>6702</v>
      </c>
      <c r="H214" s="150" t="s">
        <v>19</v>
      </c>
      <c r="I214" s="152"/>
      <c r="L214" s="148"/>
      <c r="M214" s="153"/>
      <c r="T214" s="154"/>
      <c r="AT214" s="150" t="s">
        <v>203</v>
      </c>
      <c r="AU214" s="150" t="s">
        <v>80</v>
      </c>
      <c r="AV214" s="12" t="s">
        <v>80</v>
      </c>
      <c r="AW214" s="12" t="s">
        <v>33</v>
      </c>
      <c r="AX214" s="12" t="s">
        <v>72</v>
      </c>
      <c r="AY214" s="150" t="s">
        <v>193</v>
      </c>
    </row>
    <row r="215" spans="2:65" s="12" customFormat="1" ht="11.25">
      <c r="B215" s="148"/>
      <c r="D215" s="149" t="s">
        <v>203</v>
      </c>
      <c r="E215" s="150" t="s">
        <v>19</v>
      </c>
      <c r="F215" s="151" t="s">
        <v>6703</v>
      </c>
      <c r="H215" s="150" t="s">
        <v>19</v>
      </c>
      <c r="I215" s="152"/>
      <c r="L215" s="148"/>
      <c r="M215" s="153"/>
      <c r="T215" s="154"/>
      <c r="AT215" s="150" t="s">
        <v>203</v>
      </c>
      <c r="AU215" s="150" t="s">
        <v>80</v>
      </c>
      <c r="AV215" s="12" t="s">
        <v>80</v>
      </c>
      <c r="AW215" s="12" t="s">
        <v>33</v>
      </c>
      <c r="AX215" s="12" t="s">
        <v>72</v>
      </c>
      <c r="AY215" s="150" t="s">
        <v>193</v>
      </c>
    </row>
    <row r="216" spans="2:65" s="12" customFormat="1" ht="11.25">
      <c r="B216" s="148"/>
      <c r="D216" s="149" t="s">
        <v>203</v>
      </c>
      <c r="E216" s="150" t="s">
        <v>19</v>
      </c>
      <c r="F216" s="151" t="s">
        <v>6704</v>
      </c>
      <c r="H216" s="150" t="s">
        <v>19</v>
      </c>
      <c r="I216" s="152"/>
      <c r="L216" s="148"/>
      <c r="M216" s="153"/>
      <c r="T216" s="154"/>
      <c r="AT216" s="150" t="s">
        <v>203</v>
      </c>
      <c r="AU216" s="150" t="s">
        <v>80</v>
      </c>
      <c r="AV216" s="12" t="s">
        <v>80</v>
      </c>
      <c r="AW216" s="12" t="s">
        <v>33</v>
      </c>
      <c r="AX216" s="12" t="s">
        <v>72</v>
      </c>
      <c r="AY216" s="150" t="s">
        <v>193</v>
      </c>
    </row>
    <row r="217" spans="2:65" s="12" customFormat="1" ht="11.25">
      <c r="B217" s="148"/>
      <c r="D217" s="149" t="s">
        <v>203</v>
      </c>
      <c r="E217" s="150" t="s">
        <v>19</v>
      </c>
      <c r="F217" s="151" t="s">
        <v>6705</v>
      </c>
      <c r="H217" s="150" t="s">
        <v>19</v>
      </c>
      <c r="I217" s="152"/>
      <c r="L217" s="148"/>
      <c r="M217" s="153"/>
      <c r="T217" s="154"/>
      <c r="AT217" s="150" t="s">
        <v>203</v>
      </c>
      <c r="AU217" s="150" t="s">
        <v>80</v>
      </c>
      <c r="AV217" s="12" t="s">
        <v>80</v>
      </c>
      <c r="AW217" s="12" t="s">
        <v>33</v>
      </c>
      <c r="AX217" s="12" t="s">
        <v>72</v>
      </c>
      <c r="AY217" s="150" t="s">
        <v>193</v>
      </c>
    </row>
    <row r="218" spans="2:65" s="12" customFormat="1" ht="11.25">
      <c r="B218" s="148"/>
      <c r="D218" s="149" t="s">
        <v>203</v>
      </c>
      <c r="E218" s="150" t="s">
        <v>19</v>
      </c>
      <c r="F218" s="151" t="s">
        <v>6706</v>
      </c>
      <c r="H218" s="150" t="s">
        <v>19</v>
      </c>
      <c r="I218" s="152"/>
      <c r="L218" s="148"/>
      <c r="M218" s="153"/>
      <c r="T218" s="154"/>
      <c r="AT218" s="150" t="s">
        <v>203</v>
      </c>
      <c r="AU218" s="150" t="s">
        <v>80</v>
      </c>
      <c r="AV218" s="12" t="s">
        <v>80</v>
      </c>
      <c r="AW218" s="12" t="s">
        <v>33</v>
      </c>
      <c r="AX218" s="12" t="s">
        <v>72</v>
      </c>
      <c r="AY218" s="150" t="s">
        <v>193</v>
      </c>
    </row>
    <row r="219" spans="2:65" s="12" customFormat="1" ht="11.25">
      <c r="B219" s="148"/>
      <c r="D219" s="149" t="s">
        <v>203</v>
      </c>
      <c r="E219" s="150" t="s">
        <v>19</v>
      </c>
      <c r="F219" s="151" t="s">
        <v>6707</v>
      </c>
      <c r="H219" s="150" t="s">
        <v>19</v>
      </c>
      <c r="I219" s="152"/>
      <c r="L219" s="148"/>
      <c r="M219" s="153"/>
      <c r="T219" s="154"/>
      <c r="AT219" s="150" t="s">
        <v>203</v>
      </c>
      <c r="AU219" s="150" t="s">
        <v>80</v>
      </c>
      <c r="AV219" s="12" t="s">
        <v>80</v>
      </c>
      <c r="AW219" s="12" t="s">
        <v>33</v>
      </c>
      <c r="AX219" s="12" t="s">
        <v>72</v>
      </c>
      <c r="AY219" s="150" t="s">
        <v>193</v>
      </c>
    </row>
    <row r="220" spans="2:65" s="12" customFormat="1" ht="11.25">
      <c r="B220" s="148"/>
      <c r="D220" s="149" t="s">
        <v>203</v>
      </c>
      <c r="E220" s="150" t="s">
        <v>19</v>
      </c>
      <c r="F220" s="151" t="s">
        <v>6708</v>
      </c>
      <c r="H220" s="150" t="s">
        <v>19</v>
      </c>
      <c r="I220" s="152"/>
      <c r="L220" s="148"/>
      <c r="M220" s="153"/>
      <c r="T220" s="154"/>
      <c r="AT220" s="150" t="s">
        <v>203</v>
      </c>
      <c r="AU220" s="150" t="s">
        <v>80</v>
      </c>
      <c r="AV220" s="12" t="s">
        <v>80</v>
      </c>
      <c r="AW220" s="12" t="s">
        <v>33</v>
      </c>
      <c r="AX220" s="12" t="s">
        <v>72</v>
      </c>
      <c r="AY220" s="150" t="s">
        <v>193</v>
      </c>
    </row>
    <row r="221" spans="2:65" s="12" customFormat="1" ht="11.25">
      <c r="B221" s="148"/>
      <c r="D221" s="149" t="s">
        <v>203</v>
      </c>
      <c r="E221" s="150" t="s">
        <v>19</v>
      </c>
      <c r="F221" s="151" t="s">
        <v>6709</v>
      </c>
      <c r="H221" s="150" t="s">
        <v>19</v>
      </c>
      <c r="I221" s="152"/>
      <c r="L221" s="148"/>
      <c r="M221" s="153"/>
      <c r="T221" s="154"/>
      <c r="AT221" s="150" t="s">
        <v>203</v>
      </c>
      <c r="AU221" s="150" t="s">
        <v>80</v>
      </c>
      <c r="AV221" s="12" t="s">
        <v>80</v>
      </c>
      <c r="AW221" s="12" t="s">
        <v>33</v>
      </c>
      <c r="AX221" s="12" t="s">
        <v>72</v>
      </c>
      <c r="AY221" s="150" t="s">
        <v>193</v>
      </c>
    </row>
    <row r="222" spans="2:65" s="13" customFormat="1" ht="11.25">
      <c r="B222" s="155"/>
      <c r="D222" s="149" t="s">
        <v>203</v>
      </c>
      <c r="E222" s="156" t="s">
        <v>19</v>
      </c>
      <c r="F222" s="157" t="s">
        <v>82</v>
      </c>
      <c r="H222" s="158">
        <v>2</v>
      </c>
      <c r="I222" s="159"/>
      <c r="L222" s="155"/>
      <c r="M222" s="160"/>
      <c r="T222" s="161"/>
      <c r="AT222" s="156" t="s">
        <v>203</v>
      </c>
      <c r="AU222" s="156" t="s">
        <v>80</v>
      </c>
      <c r="AV222" s="13" t="s">
        <v>82</v>
      </c>
      <c r="AW222" s="13" t="s">
        <v>33</v>
      </c>
      <c r="AX222" s="13" t="s">
        <v>72</v>
      </c>
      <c r="AY222" s="156" t="s">
        <v>193</v>
      </c>
    </row>
    <row r="223" spans="2:65" s="14" customFormat="1" ht="11.25">
      <c r="B223" s="174"/>
      <c r="D223" s="149" t="s">
        <v>203</v>
      </c>
      <c r="E223" s="175" t="s">
        <v>19</v>
      </c>
      <c r="F223" s="176" t="s">
        <v>3845</v>
      </c>
      <c r="H223" s="177">
        <v>2</v>
      </c>
      <c r="I223" s="178"/>
      <c r="L223" s="174"/>
      <c r="M223" s="179"/>
      <c r="T223" s="180"/>
      <c r="AT223" s="175" t="s">
        <v>203</v>
      </c>
      <c r="AU223" s="175" t="s">
        <v>80</v>
      </c>
      <c r="AV223" s="14" t="s">
        <v>106</v>
      </c>
      <c r="AW223" s="14" t="s">
        <v>33</v>
      </c>
      <c r="AX223" s="14" t="s">
        <v>80</v>
      </c>
      <c r="AY223" s="175" t="s">
        <v>193</v>
      </c>
    </row>
    <row r="224" spans="2:65" s="1" customFormat="1" ht="16.5" customHeight="1">
      <c r="B224" s="32"/>
      <c r="C224" s="131" t="s">
        <v>419</v>
      </c>
      <c r="D224" s="131" t="s">
        <v>195</v>
      </c>
      <c r="E224" s="132" t="s">
        <v>6710</v>
      </c>
      <c r="F224" s="133" t="s">
        <v>6711</v>
      </c>
      <c r="G224" s="134" t="s">
        <v>4433</v>
      </c>
      <c r="H224" s="135">
        <v>2</v>
      </c>
      <c r="I224" s="136"/>
      <c r="J224" s="137">
        <f>ROUND(I224*H224,2)</f>
        <v>0</v>
      </c>
      <c r="K224" s="133" t="s">
        <v>19</v>
      </c>
      <c r="L224" s="32"/>
      <c r="M224" s="138" t="s">
        <v>19</v>
      </c>
      <c r="N224" s="139" t="s">
        <v>43</v>
      </c>
      <c r="P224" s="140">
        <f>O224*H224</f>
        <v>0</v>
      </c>
      <c r="Q224" s="140">
        <v>0</v>
      </c>
      <c r="R224" s="140">
        <f>Q224*H224</f>
        <v>0</v>
      </c>
      <c r="S224" s="140">
        <v>0</v>
      </c>
      <c r="T224" s="141">
        <f>S224*H224</f>
        <v>0</v>
      </c>
      <c r="AR224" s="142" t="s">
        <v>106</v>
      </c>
      <c r="AT224" s="142" t="s">
        <v>195</v>
      </c>
      <c r="AU224" s="142" t="s">
        <v>80</v>
      </c>
      <c r="AY224" s="17" t="s">
        <v>193</v>
      </c>
      <c r="BE224" s="143">
        <f>IF(N224="základní",J224,0)</f>
        <v>0</v>
      </c>
      <c r="BF224" s="143">
        <f>IF(N224="snížená",J224,0)</f>
        <v>0</v>
      </c>
      <c r="BG224" s="143">
        <f>IF(N224="zákl. přenesená",J224,0)</f>
        <v>0</v>
      </c>
      <c r="BH224" s="143">
        <f>IF(N224="sníž. přenesená",J224,0)</f>
        <v>0</v>
      </c>
      <c r="BI224" s="143">
        <f>IF(N224="nulová",J224,0)</f>
        <v>0</v>
      </c>
      <c r="BJ224" s="17" t="s">
        <v>80</v>
      </c>
      <c r="BK224" s="143">
        <f>ROUND(I224*H224,2)</f>
        <v>0</v>
      </c>
      <c r="BL224" s="17" t="s">
        <v>106</v>
      </c>
      <c r="BM224" s="142" t="s">
        <v>6712</v>
      </c>
    </row>
    <row r="225" spans="2:65" s="12" customFormat="1" ht="11.25">
      <c r="B225" s="148"/>
      <c r="D225" s="149" t="s">
        <v>203</v>
      </c>
      <c r="E225" s="150" t="s">
        <v>19</v>
      </c>
      <c r="F225" s="151" t="s">
        <v>6713</v>
      </c>
      <c r="H225" s="150" t="s">
        <v>19</v>
      </c>
      <c r="I225" s="152"/>
      <c r="L225" s="148"/>
      <c r="M225" s="153"/>
      <c r="T225" s="154"/>
      <c r="AT225" s="150" t="s">
        <v>203</v>
      </c>
      <c r="AU225" s="150" t="s">
        <v>80</v>
      </c>
      <c r="AV225" s="12" t="s">
        <v>80</v>
      </c>
      <c r="AW225" s="12" t="s">
        <v>33</v>
      </c>
      <c r="AX225" s="12" t="s">
        <v>72</v>
      </c>
      <c r="AY225" s="150" t="s">
        <v>193</v>
      </c>
    </row>
    <row r="226" spans="2:65" s="12" customFormat="1" ht="11.25">
      <c r="B226" s="148"/>
      <c r="D226" s="149" t="s">
        <v>203</v>
      </c>
      <c r="E226" s="150" t="s">
        <v>19</v>
      </c>
      <c r="F226" s="151" t="s">
        <v>6714</v>
      </c>
      <c r="H226" s="150" t="s">
        <v>19</v>
      </c>
      <c r="I226" s="152"/>
      <c r="L226" s="148"/>
      <c r="M226" s="153"/>
      <c r="T226" s="154"/>
      <c r="AT226" s="150" t="s">
        <v>203</v>
      </c>
      <c r="AU226" s="150" t="s">
        <v>80</v>
      </c>
      <c r="AV226" s="12" t="s">
        <v>80</v>
      </c>
      <c r="AW226" s="12" t="s">
        <v>33</v>
      </c>
      <c r="AX226" s="12" t="s">
        <v>72</v>
      </c>
      <c r="AY226" s="150" t="s">
        <v>193</v>
      </c>
    </row>
    <row r="227" spans="2:65" s="12" customFormat="1" ht="11.25">
      <c r="B227" s="148"/>
      <c r="D227" s="149" t="s">
        <v>203</v>
      </c>
      <c r="E227" s="150" t="s">
        <v>19</v>
      </c>
      <c r="F227" s="151" t="s">
        <v>6715</v>
      </c>
      <c r="H227" s="150" t="s">
        <v>19</v>
      </c>
      <c r="I227" s="152"/>
      <c r="L227" s="148"/>
      <c r="M227" s="153"/>
      <c r="T227" s="154"/>
      <c r="AT227" s="150" t="s">
        <v>203</v>
      </c>
      <c r="AU227" s="150" t="s">
        <v>80</v>
      </c>
      <c r="AV227" s="12" t="s">
        <v>80</v>
      </c>
      <c r="AW227" s="12" t="s">
        <v>33</v>
      </c>
      <c r="AX227" s="12" t="s">
        <v>72</v>
      </c>
      <c r="AY227" s="150" t="s">
        <v>193</v>
      </c>
    </row>
    <row r="228" spans="2:65" s="12" customFormat="1" ht="11.25">
      <c r="B228" s="148"/>
      <c r="D228" s="149" t="s">
        <v>203</v>
      </c>
      <c r="E228" s="150" t="s">
        <v>19</v>
      </c>
      <c r="F228" s="151" t="s">
        <v>6716</v>
      </c>
      <c r="H228" s="150" t="s">
        <v>19</v>
      </c>
      <c r="I228" s="152"/>
      <c r="L228" s="148"/>
      <c r="M228" s="153"/>
      <c r="T228" s="154"/>
      <c r="AT228" s="150" t="s">
        <v>203</v>
      </c>
      <c r="AU228" s="150" t="s">
        <v>80</v>
      </c>
      <c r="AV228" s="12" t="s">
        <v>80</v>
      </c>
      <c r="AW228" s="12" t="s">
        <v>33</v>
      </c>
      <c r="AX228" s="12" t="s">
        <v>72</v>
      </c>
      <c r="AY228" s="150" t="s">
        <v>193</v>
      </c>
    </row>
    <row r="229" spans="2:65" s="12" customFormat="1" ht="11.25">
      <c r="B229" s="148"/>
      <c r="D229" s="149" t="s">
        <v>203</v>
      </c>
      <c r="E229" s="150" t="s">
        <v>19</v>
      </c>
      <c r="F229" s="151" t="s">
        <v>6717</v>
      </c>
      <c r="H229" s="150" t="s">
        <v>19</v>
      </c>
      <c r="I229" s="152"/>
      <c r="L229" s="148"/>
      <c r="M229" s="153"/>
      <c r="T229" s="154"/>
      <c r="AT229" s="150" t="s">
        <v>203</v>
      </c>
      <c r="AU229" s="150" t="s">
        <v>80</v>
      </c>
      <c r="AV229" s="12" t="s">
        <v>80</v>
      </c>
      <c r="AW229" s="12" t="s">
        <v>33</v>
      </c>
      <c r="AX229" s="12" t="s">
        <v>72</v>
      </c>
      <c r="AY229" s="150" t="s">
        <v>193</v>
      </c>
    </row>
    <row r="230" spans="2:65" s="12" customFormat="1" ht="11.25">
      <c r="B230" s="148"/>
      <c r="D230" s="149" t="s">
        <v>203</v>
      </c>
      <c r="E230" s="150" t="s">
        <v>19</v>
      </c>
      <c r="F230" s="151" t="s">
        <v>6718</v>
      </c>
      <c r="H230" s="150" t="s">
        <v>19</v>
      </c>
      <c r="I230" s="152"/>
      <c r="L230" s="148"/>
      <c r="M230" s="153"/>
      <c r="T230" s="154"/>
      <c r="AT230" s="150" t="s">
        <v>203</v>
      </c>
      <c r="AU230" s="150" t="s">
        <v>80</v>
      </c>
      <c r="AV230" s="12" t="s">
        <v>80</v>
      </c>
      <c r="AW230" s="12" t="s">
        <v>33</v>
      </c>
      <c r="AX230" s="12" t="s">
        <v>72</v>
      </c>
      <c r="AY230" s="150" t="s">
        <v>193</v>
      </c>
    </row>
    <row r="231" spans="2:65" s="12" customFormat="1" ht="11.25">
      <c r="B231" s="148"/>
      <c r="D231" s="149" t="s">
        <v>203</v>
      </c>
      <c r="E231" s="150" t="s">
        <v>19</v>
      </c>
      <c r="F231" s="151" t="s">
        <v>6719</v>
      </c>
      <c r="H231" s="150" t="s">
        <v>19</v>
      </c>
      <c r="I231" s="152"/>
      <c r="L231" s="148"/>
      <c r="M231" s="153"/>
      <c r="T231" s="154"/>
      <c r="AT231" s="150" t="s">
        <v>203</v>
      </c>
      <c r="AU231" s="150" t="s">
        <v>80</v>
      </c>
      <c r="AV231" s="12" t="s">
        <v>80</v>
      </c>
      <c r="AW231" s="12" t="s">
        <v>33</v>
      </c>
      <c r="AX231" s="12" t="s">
        <v>72</v>
      </c>
      <c r="AY231" s="150" t="s">
        <v>193</v>
      </c>
    </row>
    <row r="232" spans="2:65" s="12" customFormat="1" ht="11.25">
      <c r="B232" s="148"/>
      <c r="D232" s="149" t="s">
        <v>203</v>
      </c>
      <c r="E232" s="150" t="s">
        <v>19</v>
      </c>
      <c r="F232" s="151" t="s">
        <v>6720</v>
      </c>
      <c r="H232" s="150" t="s">
        <v>19</v>
      </c>
      <c r="I232" s="152"/>
      <c r="L232" s="148"/>
      <c r="M232" s="153"/>
      <c r="T232" s="154"/>
      <c r="AT232" s="150" t="s">
        <v>203</v>
      </c>
      <c r="AU232" s="150" t="s">
        <v>80</v>
      </c>
      <c r="AV232" s="12" t="s">
        <v>80</v>
      </c>
      <c r="AW232" s="12" t="s">
        <v>33</v>
      </c>
      <c r="AX232" s="12" t="s">
        <v>72</v>
      </c>
      <c r="AY232" s="150" t="s">
        <v>193</v>
      </c>
    </row>
    <row r="233" spans="2:65" s="13" customFormat="1" ht="11.25">
      <c r="B233" s="155"/>
      <c r="D233" s="149" t="s">
        <v>203</v>
      </c>
      <c r="E233" s="156" t="s">
        <v>19</v>
      </c>
      <c r="F233" s="157" t="s">
        <v>82</v>
      </c>
      <c r="H233" s="158">
        <v>2</v>
      </c>
      <c r="I233" s="159"/>
      <c r="L233" s="155"/>
      <c r="M233" s="160"/>
      <c r="T233" s="161"/>
      <c r="AT233" s="156" t="s">
        <v>203</v>
      </c>
      <c r="AU233" s="156" t="s">
        <v>80</v>
      </c>
      <c r="AV233" s="13" t="s">
        <v>82</v>
      </c>
      <c r="AW233" s="13" t="s">
        <v>33</v>
      </c>
      <c r="AX233" s="13" t="s">
        <v>72</v>
      </c>
      <c r="AY233" s="156" t="s">
        <v>193</v>
      </c>
    </row>
    <row r="234" spans="2:65" s="14" customFormat="1" ht="11.25">
      <c r="B234" s="174"/>
      <c r="D234" s="149" t="s">
        <v>203</v>
      </c>
      <c r="E234" s="175" t="s">
        <v>19</v>
      </c>
      <c r="F234" s="176" t="s">
        <v>3845</v>
      </c>
      <c r="H234" s="177">
        <v>2</v>
      </c>
      <c r="I234" s="178"/>
      <c r="L234" s="174"/>
      <c r="M234" s="179"/>
      <c r="T234" s="180"/>
      <c r="AT234" s="175" t="s">
        <v>203</v>
      </c>
      <c r="AU234" s="175" t="s">
        <v>80</v>
      </c>
      <c r="AV234" s="14" t="s">
        <v>106</v>
      </c>
      <c r="AW234" s="14" t="s">
        <v>33</v>
      </c>
      <c r="AX234" s="14" t="s">
        <v>80</v>
      </c>
      <c r="AY234" s="175" t="s">
        <v>193</v>
      </c>
    </row>
    <row r="235" spans="2:65" s="11" customFormat="1" ht="25.9" customHeight="1">
      <c r="B235" s="119"/>
      <c r="D235" s="120" t="s">
        <v>71</v>
      </c>
      <c r="E235" s="121" t="s">
        <v>6721</v>
      </c>
      <c r="F235" s="121" t="s">
        <v>6722</v>
      </c>
      <c r="I235" s="122"/>
      <c r="J235" s="123">
        <f>BK235</f>
        <v>0</v>
      </c>
      <c r="L235" s="119"/>
      <c r="M235" s="124"/>
      <c r="P235" s="125">
        <f>SUM(P236:P241)</f>
        <v>0</v>
      </c>
      <c r="R235" s="125">
        <f>SUM(R236:R241)</f>
        <v>0</v>
      </c>
      <c r="T235" s="126">
        <f>SUM(T236:T241)</f>
        <v>0</v>
      </c>
      <c r="AR235" s="120" t="s">
        <v>80</v>
      </c>
      <c r="AT235" s="127" t="s">
        <v>71</v>
      </c>
      <c r="AU235" s="127" t="s">
        <v>72</v>
      </c>
      <c r="AY235" s="120" t="s">
        <v>193</v>
      </c>
      <c r="BK235" s="128">
        <f>SUM(BK236:BK241)</f>
        <v>0</v>
      </c>
    </row>
    <row r="236" spans="2:65" s="1" customFormat="1" ht="37.9" customHeight="1">
      <c r="B236" s="32"/>
      <c r="C236" s="131" t="s">
        <v>424</v>
      </c>
      <c r="D236" s="131" t="s">
        <v>195</v>
      </c>
      <c r="E236" s="132" t="s">
        <v>6723</v>
      </c>
      <c r="F236" s="133" t="s">
        <v>6724</v>
      </c>
      <c r="G236" s="134" t="s">
        <v>4454</v>
      </c>
      <c r="H236" s="135">
        <v>1</v>
      </c>
      <c r="I236" s="136"/>
      <c r="J236" s="137">
        <f t="shared" ref="J236:J241" si="10">ROUND(I236*H236,2)</f>
        <v>0</v>
      </c>
      <c r="K236" s="133" t="s">
        <v>19</v>
      </c>
      <c r="L236" s="32"/>
      <c r="M236" s="138" t="s">
        <v>19</v>
      </c>
      <c r="N236" s="139" t="s">
        <v>43</v>
      </c>
      <c r="P236" s="140">
        <f t="shared" ref="P236:P241" si="11">O236*H236</f>
        <v>0</v>
      </c>
      <c r="Q236" s="140">
        <v>0</v>
      </c>
      <c r="R236" s="140">
        <f t="shared" ref="R236:R241" si="12">Q236*H236</f>
        <v>0</v>
      </c>
      <c r="S236" s="140">
        <v>0</v>
      </c>
      <c r="T236" s="141">
        <f t="shared" ref="T236:T241" si="13">S236*H236</f>
        <v>0</v>
      </c>
      <c r="AR236" s="142" t="s">
        <v>106</v>
      </c>
      <c r="AT236" s="142" t="s">
        <v>195</v>
      </c>
      <c r="AU236" s="142" t="s">
        <v>80</v>
      </c>
      <c r="AY236" s="17" t="s">
        <v>193</v>
      </c>
      <c r="BE236" s="143">
        <f t="shared" ref="BE236:BE241" si="14">IF(N236="základní",J236,0)</f>
        <v>0</v>
      </c>
      <c r="BF236" s="143">
        <f t="shared" ref="BF236:BF241" si="15">IF(N236="snížená",J236,0)</f>
        <v>0</v>
      </c>
      <c r="BG236" s="143">
        <f t="shared" ref="BG236:BG241" si="16">IF(N236="zákl. přenesená",J236,0)</f>
        <v>0</v>
      </c>
      <c r="BH236" s="143">
        <f t="shared" ref="BH236:BH241" si="17">IF(N236="sníž. přenesená",J236,0)</f>
        <v>0</v>
      </c>
      <c r="BI236" s="143">
        <f t="shared" ref="BI236:BI241" si="18">IF(N236="nulová",J236,0)</f>
        <v>0</v>
      </c>
      <c r="BJ236" s="17" t="s">
        <v>80</v>
      </c>
      <c r="BK236" s="143">
        <f t="shared" ref="BK236:BK241" si="19">ROUND(I236*H236,2)</f>
        <v>0</v>
      </c>
      <c r="BL236" s="17" t="s">
        <v>106</v>
      </c>
      <c r="BM236" s="142" t="s">
        <v>6725</v>
      </c>
    </row>
    <row r="237" spans="2:65" s="1" customFormat="1" ht="24.2" customHeight="1">
      <c r="B237" s="32"/>
      <c r="C237" s="131" t="s">
        <v>429</v>
      </c>
      <c r="D237" s="131" t="s">
        <v>195</v>
      </c>
      <c r="E237" s="132" t="s">
        <v>6726</v>
      </c>
      <c r="F237" s="133" t="s">
        <v>6727</v>
      </c>
      <c r="G237" s="134" t="s">
        <v>4454</v>
      </c>
      <c r="H237" s="135">
        <v>1</v>
      </c>
      <c r="I237" s="136"/>
      <c r="J237" s="137">
        <f t="shared" si="10"/>
        <v>0</v>
      </c>
      <c r="K237" s="133" t="s">
        <v>19</v>
      </c>
      <c r="L237" s="32"/>
      <c r="M237" s="138" t="s">
        <v>19</v>
      </c>
      <c r="N237" s="139" t="s">
        <v>43</v>
      </c>
      <c r="P237" s="140">
        <f t="shared" si="11"/>
        <v>0</v>
      </c>
      <c r="Q237" s="140">
        <v>0</v>
      </c>
      <c r="R237" s="140">
        <f t="shared" si="12"/>
        <v>0</v>
      </c>
      <c r="S237" s="140">
        <v>0</v>
      </c>
      <c r="T237" s="141">
        <f t="shared" si="13"/>
        <v>0</v>
      </c>
      <c r="AR237" s="142" t="s">
        <v>106</v>
      </c>
      <c r="AT237" s="142" t="s">
        <v>195</v>
      </c>
      <c r="AU237" s="142" t="s">
        <v>80</v>
      </c>
      <c r="AY237" s="17" t="s">
        <v>193</v>
      </c>
      <c r="BE237" s="143">
        <f t="shared" si="14"/>
        <v>0</v>
      </c>
      <c r="BF237" s="143">
        <f t="shared" si="15"/>
        <v>0</v>
      </c>
      <c r="BG237" s="143">
        <f t="shared" si="16"/>
        <v>0</v>
      </c>
      <c r="BH237" s="143">
        <f t="shared" si="17"/>
        <v>0</v>
      </c>
      <c r="BI237" s="143">
        <f t="shared" si="18"/>
        <v>0</v>
      </c>
      <c r="BJ237" s="17" t="s">
        <v>80</v>
      </c>
      <c r="BK237" s="143">
        <f t="shared" si="19"/>
        <v>0</v>
      </c>
      <c r="BL237" s="17" t="s">
        <v>106</v>
      </c>
      <c r="BM237" s="142" t="s">
        <v>6728</v>
      </c>
    </row>
    <row r="238" spans="2:65" s="1" customFormat="1" ht="16.5" customHeight="1">
      <c r="B238" s="32"/>
      <c r="C238" s="131" t="s">
        <v>436</v>
      </c>
      <c r="D238" s="131" t="s">
        <v>195</v>
      </c>
      <c r="E238" s="132" t="s">
        <v>6729</v>
      </c>
      <c r="F238" s="133" t="s">
        <v>6730</v>
      </c>
      <c r="G238" s="134" t="s">
        <v>4433</v>
      </c>
      <c r="H238" s="135">
        <v>2</v>
      </c>
      <c r="I238" s="136"/>
      <c r="J238" s="137">
        <f t="shared" si="10"/>
        <v>0</v>
      </c>
      <c r="K238" s="133" t="s">
        <v>19</v>
      </c>
      <c r="L238" s="32"/>
      <c r="M238" s="138" t="s">
        <v>19</v>
      </c>
      <c r="N238" s="139" t="s">
        <v>43</v>
      </c>
      <c r="P238" s="140">
        <f t="shared" si="11"/>
        <v>0</v>
      </c>
      <c r="Q238" s="140">
        <v>0</v>
      </c>
      <c r="R238" s="140">
        <f t="shared" si="12"/>
        <v>0</v>
      </c>
      <c r="S238" s="140">
        <v>0</v>
      </c>
      <c r="T238" s="141">
        <f t="shared" si="13"/>
        <v>0</v>
      </c>
      <c r="AR238" s="142" t="s">
        <v>106</v>
      </c>
      <c r="AT238" s="142" t="s">
        <v>195</v>
      </c>
      <c r="AU238" s="142" t="s">
        <v>80</v>
      </c>
      <c r="AY238" s="17" t="s">
        <v>193</v>
      </c>
      <c r="BE238" s="143">
        <f t="shared" si="14"/>
        <v>0</v>
      </c>
      <c r="BF238" s="143">
        <f t="shared" si="15"/>
        <v>0</v>
      </c>
      <c r="BG238" s="143">
        <f t="shared" si="16"/>
        <v>0</v>
      </c>
      <c r="BH238" s="143">
        <f t="shared" si="17"/>
        <v>0</v>
      </c>
      <c r="BI238" s="143">
        <f t="shared" si="18"/>
        <v>0</v>
      </c>
      <c r="BJ238" s="17" t="s">
        <v>80</v>
      </c>
      <c r="BK238" s="143">
        <f t="shared" si="19"/>
        <v>0</v>
      </c>
      <c r="BL238" s="17" t="s">
        <v>106</v>
      </c>
      <c r="BM238" s="142" t="s">
        <v>6731</v>
      </c>
    </row>
    <row r="239" spans="2:65" s="1" customFormat="1" ht="16.5" customHeight="1">
      <c r="B239" s="32"/>
      <c r="C239" s="131" t="s">
        <v>445</v>
      </c>
      <c r="D239" s="131" t="s">
        <v>195</v>
      </c>
      <c r="E239" s="132" t="s">
        <v>6732</v>
      </c>
      <c r="F239" s="133" t="s">
        <v>6733</v>
      </c>
      <c r="G239" s="134" t="s">
        <v>432</v>
      </c>
      <c r="H239" s="135">
        <v>16</v>
      </c>
      <c r="I239" s="136"/>
      <c r="J239" s="137">
        <f t="shared" si="10"/>
        <v>0</v>
      </c>
      <c r="K239" s="133" t="s">
        <v>19</v>
      </c>
      <c r="L239" s="32"/>
      <c r="M239" s="138" t="s">
        <v>19</v>
      </c>
      <c r="N239" s="139" t="s">
        <v>43</v>
      </c>
      <c r="P239" s="140">
        <f t="shared" si="11"/>
        <v>0</v>
      </c>
      <c r="Q239" s="140">
        <v>0</v>
      </c>
      <c r="R239" s="140">
        <f t="shared" si="12"/>
        <v>0</v>
      </c>
      <c r="S239" s="140">
        <v>0</v>
      </c>
      <c r="T239" s="141">
        <f t="shared" si="13"/>
        <v>0</v>
      </c>
      <c r="AR239" s="142" t="s">
        <v>106</v>
      </c>
      <c r="AT239" s="142" t="s">
        <v>195</v>
      </c>
      <c r="AU239" s="142" t="s">
        <v>80</v>
      </c>
      <c r="AY239" s="17" t="s">
        <v>193</v>
      </c>
      <c r="BE239" s="143">
        <f t="shared" si="14"/>
        <v>0</v>
      </c>
      <c r="BF239" s="143">
        <f t="shared" si="15"/>
        <v>0</v>
      </c>
      <c r="BG239" s="143">
        <f t="shared" si="16"/>
        <v>0</v>
      </c>
      <c r="BH239" s="143">
        <f t="shared" si="17"/>
        <v>0</v>
      </c>
      <c r="BI239" s="143">
        <f t="shared" si="18"/>
        <v>0</v>
      </c>
      <c r="BJ239" s="17" t="s">
        <v>80</v>
      </c>
      <c r="BK239" s="143">
        <f t="shared" si="19"/>
        <v>0</v>
      </c>
      <c r="BL239" s="17" t="s">
        <v>106</v>
      </c>
      <c r="BM239" s="142" t="s">
        <v>6734</v>
      </c>
    </row>
    <row r="240" spans="2:65" s="1" customFormat="1" ht="16.5" customHeight="1">
      <c r="B240" s="32"/>
      <c r="C240" s="131" t="s">
        <v>450</v>
      </c>
      <c r="D240" s="131" t="s">
        <v>195</v>
      </c>
      <c r="E240" s="132" t="s">
        <v>6735</v>
      </c>
      <c r="F240" s="133" t="s">
        <v>6736</v>
      </c>
      <c r="G240" s="134" t="s">
        <v>4454</v>
      </c>
      <c r="H240" s="135">
        <v>1</v>
      </c>
      <c r="I240" s="136"/>
      <c r="J240" s="137">
        <f t="shared" si="10"/>
        <v>0</v>
      </c>
      <c r="K240" s="133" t="s">
        <v>19</v>
      </c>
      <c r="L240" s="32"/>
      <c r="M240" s="138" t="s">
        <v>19</v>
      </c>
      <c r="N240" s="139" t="s">
        <v>43</v>
      </c>
      <c r="P240" s="140">
        <f t="shared" si="11"/>
        <v>0</v>
      </c>
      <c r="Q240" s="140">
        <v>0</v>
      </c>
      <c r="R240" s="140">
        <f t="shared" si="12"/>
        <v>0</v>
      </c>
      <c r="S240" s="140">
        <v>0</v>
      </c>
      <c r="T240" s="141">
        <f t="shared" si="13"/>
        <v>0</v>
      </c>
      <c r="AR240" s="142" t="s">
        <v>106</v>
      </c>
      <c r="AT240" s="142" t="s">
        <v>195</v>
      </c>
      <c r="AU240" s="142" t="s">
        <v>80</v>
      </c>
      <c r="AY240" s="17" t="s">
        <v>193</v>
      </c>
      <c r="BE240" s="143">
        <f t="shared" si="14"/>
        <v>0</v>
      </c>
      <c r="BF240" s="143">
        <f t="shared" si="15"/>
        <v>0</v>
      </c>
      <c r="BG240" s="143">
        <f t="shared" si="16"/>
        <v>0</v>
      </c>
      <c r="BH240" s="143">
        <f t="shared" si="17"/>
        <v>0</v>
      </c>
      <c r="BI240" s="143">
        <f t="shared" si="18"/>
        <v>0</v>
      </c>
      <c r="BJ240" s="17" t="s">
        <v>80</v>
      </c>
      <c r="BK240" s="143">
        <f t="shared" si="19"/>
        <v>0</v>
      </c>
      <c r="BL240" s="17" t="s">
        <v>106</v>
      </c>
      <c r="BM240" s="142" t="s">
        <v>6737</v>
      </c>
    </row>
    <row r="241" spans="2:65" s="1" customFormat="1" ht="16.5" customHeight="1">
      <c r="B241" s="32"/>
      <c r="C241" s="131" t="s">
        <v>456</v>
      </c>
      <c r="D241" s="131" t="s">
        <v>195</v>
      </c>
      <c r="E241" s="132" t="s">
        <v>6738</v>
      </c>
      <c r="F241" s="133" t="s">
        <v>6739</v>
      </c>
      <c r="G241" s="134" t="s">
        <v>4454</v>
      </c>
      <c r="H241" s="135">
        <v>1</v>
      </c>
      <c r="I241" s="136"/>
      <c r="J241" s="137">
        <f t="shared" si="10"/>
        <v>0</v>
      </c>
      <c r="K241" s="133" t="s">
        <v>19</v>
      </c>
      <c r="L241" s="32"/>
      <c r="M241" s="138" t="s">
        <v>19</v>
      </c>
      <c r="N241" s="139" t="s">
        <v>43</v>
      </c>
      <c r="P241" s="140">
        <f t="shared" si="11"/>
        <v>0</v>
      </c>
      <c r="Q241" s="140">
        <v>0</v>
      </c>
      <c r="R241" s="140">
        <f t="shared" si="12"/>
        <v>0</v>
      </c>
      <c r="S241" s="140">
        <v>0</v>
      </c>
      <c r="T241" s="141">
        <f t="shared" si="13"/>
        <v>0</v>
      </c>
      <c r="AR241" s="142" t="s">
        <v>106</v>
      </c>
      <c r="AT241" s="142" t="s">
        <v>195</v>
      </c>
      <c r="AU241" s="142" t="s">
        <v>80</v>
      </c>
      <c r="AY241" s="17" t="s">
        <v>193</v>
      </c>
      <c r="BE241" s="143">
        <f t="shared" si="14"/>
        <v>0</v>
      </c>
      <c r="BF241" s="143">
        <f t="shared" si="15"/>
        <v>0</v>
      </c>
      <c r="BG241" s="143">
        <f t="shared" si="16"/>
        <v>0</v>
      </c>
      <c r="BH241" s="143">
        <f t="shared" si="17"/>
        <v>0</v>
      </c>
      <c r="BI241" s="143">
        <f t="shared" si="18"/>
        <v>0</v>
      </c>
      <c r="BJ241" s="17" t="s">
        <v>80</v>
      </c>
      <c r="BK241" s="143">
        <f t="shared" si="19"/>
        <v>0</v>
      </c>
      <c r="BL241" s="17" t="s">
        <v>106</v>
      </c>
      <c r="BM241" s="142" t="s">
        <v>6740</v>
      </c>
    </row>
    <row r="242" spans="2:65" s="11" customFormat="1" ht="25.9" customHeight="1">
      <c r="B242" s="119"/>
      <c r="D242" s="120" t="s">
        <v>71</v>
      </c>
      <c r="E242" s="121" t="s">
        <v>6741</v>
      </c>
      <c r="F242" s="121" t="s">
        <v>6742</v>
      </c>
      <c r="I242" s="122"/>
      <c r="J242" s="123">
        <f>BK242</f>
        <v>0</v>
      </c>
      <c r="L242" s="119"/>
      <c r="M242" s="124"/>
      <c r="P242" s="125">
        <f>SUM(P243:P246)</f>
        <v>0</v>
      </c>
      <c r="R242" s="125">
        <f>SUM(R243:R246)</f>
        <v>0</v>
      </c>
      <c r="T242" s="126">
        <f>SUM(T243:T246)</f>
        <v>0</v>
      </c>
      <c r="AR242" s="120" t="s">
        <v>80</v>
      </c>
      <c r="AT242" s="127" t="s">
        <v>71</v>
      </c>
      <c r="AU242" s="127" t="s">
        <v>72</v>
      </c>
      <c r="AY242" s="120" t="s">
        <v>193</v>
      </c>
      <c r="BK242" s="128">
        <f>SUM(BK243:BK246)</f>
        <v>0</v>
      </c>
    </row>
    <row r="243" spans="2:65" s="1" customFormat="1" ht="16.5" customHeight="1">
      <c r="B243" s="32"/>
      <c r="C243" s="131" t="s">
        <v>462</v>
      </c>
      <c r="D243" s="131" t="s">
        <v>195</v>
      </c>
      <c r="E243" s="132" t="s">
        <v>6743</v>
      </c>
      <c r="F243" s="133" t="s">
        <v>6744</v>
      </c>
      <c r="G243" s="134" t="s">
        <v>4454</v>
      </c>
      <c r="H243" s="135">
        <v>1</v>
      </c>
      <c r="I243" s="136"/>
      <c r="J243" s="137">
        <f>ROUND(I243*H243,2)</f>
        <v>0</v>
      </c>
      <c r="K243" s="133" t="s">
        <v>19</v>
      </c>
      <c r="L243" s="32"/>
      <c r="M243" s="138" t="s">
        <v>19</v>
      </c>
      <c r="N243" s="139" t="s">
        <v>43</v>
      </c>
      <c r="P243" s="140">
        <f>O243*H243</f>
        <v>0</v>
      </c>
      <c r="Q243" s="140">
        <v>0</v>
      </c>
      <c r="R243" s="140">
        <f>Q243*H243</f>
        <v>0</v>
      </c>
      <c r="S243" s="140">
        <v>0</v>
      </c>
      <c r="T243" s="141">
        <f>S243*H243</f>
        <v>0</v>
      </c>
      <c r="AR243" s="142" t="s">
        <v>106</v>
      </c>
      <c r="AT243" s="142" t="s">
        <v>195</v>
      </c>
      <c r="AU243" s="142" t="s">
        <v>80</v>
      </c>
      <c r="AY243" s="17" t="s">
        <v>193</v>
      </c>
      <c r="BE243" s="143">
        <f>IF(N243="základní",J243,0)</f>
        <v>0</v>
      </c>
      <c r="BF243" s="143">
        <f>IF(N243="snížená",J243,0)</f>
        <v>0</v>
      </c>
      <c r="BG243" s="143">
        <f>IF(N243="zákl. přenesená",J243,0)</f>
        <v>0</v>
      </c>
      <c r="BH243" s="143">
        <f>IF(N243="sníž. přenesená",J243,0)</f>
        <v>0</v>
      </c>
      <c r="BI243" s="143">
        <f>IF(N243="nulová",J243,0)</f>
        <v>0</v>
      </c>
      <c r="BJ243" s="17" t="s">
        <v>80</v>
      </c>
      <c r="BK243" s="143">
        <f>ROUND(I243*H243,2)</f>
        <v>0</v>
      </c>
      <c r="BL243" s="17" t="s">
        <v>106</v>
      </c>
      <c r="BM243" s="142" t="s">
        <v>6745</v>
      </c>
    </row>
    <row r="244" spans="2:65" s="1" customFormat="1" ht="24.2" customHeight="1">
      <c r="B244" s="32"/>
      <c r="C244" s="131" t="s">
        <v>468</v>
      </c>
      <c r="D244" s="131" t="s">
        <v>195</v>
      </c>
      <c r="E244" s="132" t="s">
        <v>6746</v>
      </c>
      <c r="F244" s="133" t="s">
        <v>6747</v>
      </c>
      <c r="G244" s="134" t="s">
        <v>4454</v>
      </c>
      <c r="H244" s="135">
        <v>1</v>
      </c>
      <c r="I244" s="136"/>
      <c r="J244" s="137">
        <f>ROUND(I244*H244,2)</f>
        <v>0</v>
      </c>
      <c r="K244" s="133" t="s">
        <v>19</v>
      </c>
      <c r="L244" s="32"/>
      <c r="M244" s="138" t="s">
        <v>19</v>
      </c>
      <c r="N244" s="139" t="s">
        <v>43</v>
      </c>
      <c r="P244" s="140">
        <f>O244*H244</f>
        <v>0</v>
      </c>
      <c r="Q244" s="140">
        <v>0</v>
      </c>
      <c r="R244" s="140">
        <f>Q244*H244</f>
        <v>0</v>
      </c>
      <c r="S244" s="140">
        <v>0</v>
      </c>
      <c r="T244" s="141">
        <f>S244*H244</f>
        <v>0</v>
      </c>
      <c r="AR244" s="142" t="s">
        <v>106</v>
      </c>
      <c r="AT244" s="142" t="s">
        <v>195</v>
      </c>
      <c r="AU244" s="142" t="s">
        <v>80</v>
      </c>
      <c r="AY244" s="17" t="s">
        <v>193</v>
      </c>
      <c r="BE244" s="143">
        <f>IF(N244="základní",J244,0)</f>
        <v>0</v>
      </c>
      <c r="BF244" s="143">
        <f>IF(N244="snížená",J244,0)</f>
        <v>0</v>
      </c>
      <c r="BG244" s="143">
        <f>IF(N244="zákl. přenesená",J244,0)</f>
        <v>0</v>
      </c>
      <c r="BH244" s="143">
        <f>IF(N244="sníž. přenesená",J244,0)</f>
        <v>0</v>
      </c>
      <c r="BI244" s="143">
        <f>IF(N244="nulová",J244,0)</f>
        <v>0</v>
      </c>
      <c r="BJ244" s="17" t="s">
        <v>80</v>
      </c>
      <c r="BK244" s="143">
        <f>ROUND(I244*H244,2)</f>
        <v>0</v>
      </c>
      <c r="BL244" s="17" t="s">
        <v>106</v>
      </c>
      <c r="BM244" s="142" t="s">
        <v>6748</v>
      </c>
    </row>
    <row r="245" spans="2:65" s="1" customFormat="1" ht="16.5" customHeight="1">
      <c r="B245" s="32"/>
      <c r="C245" s="131" t="s">
        <v>472</v>
      </c>
      <c r="D245" s="131" t="s">
        <v>195</v>
      </c>
      <c r="E245" s="132" t="s">
        <v>6749</v>
      </c>
      <c r="F245" s="133" t="s">
        <v>6750</v>
      </c>
      <c r="G245" s="134" t="s">
        <v>4454</v>
      </c>
      <c r="H245" s="135">
        <v>1</v>
      </c>
      <c r="I245" s="136"/>
      <c r="J245" s="137">
        <f>ROUND(I245*H245,2)</f>
        <v>0</v>
      </c>
      <c r="K245" s="133" t="s">
        <v>19</v>
      </c>
      <c r="L245" s="32"/>
      <c r="M245" s="138" t="s">
        <v>19</v>
      </c>
      <c r="N245" s="139" t="s">
        <v>43</v>
      </c>
      <c r="P245" s="140">
        <f>O245*H245</f>
        <v>0</v>
      </c>
      <c r="Q245" s="140">
        <v>0</v>
      </c>
      <c r="R245" s="140">
        <f>Q245*H245</f>
        <v>0</v>
      </c>
      <c r="S245" s="140">
        <v>0</v>
      </c>
      <c r="T245" s="141">
        <f>S245*H245</f>
        <v>0</v>
      </c>
      <c r="AR245" s="142" t="s">
        <v>106</v>
      </c>
      <c r="AT245" s="142" t="s">
        <v>195</v>
      </c>
      <c r="AU245" s="142" t="s">
        <v>80</v>
      </c>
      <c r="AY245" s="17" t="s">
        <v>193</v>
      </c>
      <c r="BE245" s="143">
        <f>IF(N245="základní",J245,0)</f>
        <v>0</v>
      </c>
      <c r="BF245" s="143">
        <f>IF(N245="snížená",J245,0)</f>
        <v>0</v>
      </c>
      <c r="BG245" s="143">
        <f>IF(N245="zákl. přenesená",J245,0)</f>
        <v>0</v>
      </c>
      <c r="BH245" s="143">
        <f>IF(N245="sníž. přenesená",J245,0)</f>
        <v>0</v>
      </c>
      <c r="BI245" s="143">
        <f>IF(N245="nulová",J245,0)</f>
        <v>0</v>
      </c>
      <c r="BJ245" s="17" t="s">
        <v>80</v>
      </c>
      <c r="BK245" s="143">
        <f>ROUND(I245*H245,2)</f>
        <v>0</v>
      </c>
      <c r="BL245" s="17" t="s">
        <v>106</v>
      </c>
      <c r="BM245" s="142" t="s">
        <v>6751</v>
      </c>
    </row>
    <row r="246" spans="2:65" s="1" customFormat="1" ht="16.5" customHeight="1">
      <c r="B246" s="32"/>
      <c r="C246" s="131" t="s">
        <v>479</v>
      </c>
      <c r="D246" s="131" t="s">
        <v>195</v>
      </c>
      <c r="E246" s="132" t="s">
        <v>6752</v>
      </c>
      <c r="F246" s="133" t="s">
        <v>6753</v>
      </c>
      <c r="G246" s="134" t="s">
        <v>4454</v>
      </c>
      <c r="H246" s="135">
        <v>1</v>
      </c>
      <c r="I246" s="136"/>
      <c r="J246" s="137">
        <f>ROUND(I246*H246,2)</f>
        <v>0</v>
      </c>
      <c r="K246" s="133" t="s">
        <v>19</v>
      </c>
      <c r="L246" s="32"/>
      <c r="M246" s="181" t="s">
        <v>19</v>
      </c>
      <c r="N246" s="182" t="s">
        <v>43</v>
      </c>
      <c r="O246" s="183"/>
      <c r="P246" s="184">
        <f>O246*H246</f>
        <v>0</v>
      </c>
      <c r="Q246" s="184">
        <v>0</v>
      </c>
      <c r="R246" s="184">
        <f>Q246*H246</f>
        <v>0</v>
      </c>
      <c r="S246" s="184">
        <v>0</v>
      </c>
      <c r="T246" s="185">
        <f>S246*H246</f>
        <v>0</v>
      </c>
      <c r="AR246" s="142" t="s">
        <v>106</v>
      </c>
      <c r="AT246" s="142" t="s">
        <v>195</v>
      </c>
      <c r="AU246" s="142" t="s">
        <v>80</v>
      </c>
      <c r="AY246" s="17" t="s">
        <v>193</v>
      </c>
      <c r="BE246" s="143">
        <f>IF(N246="základní",J246,0)</f>
        <v>0</v>
      </c>
      <c r="BF246" s="143">
        <f>IF(N246="snížená",J246,0)</f>
        <v>0</v>
      </c>
      <c r="BG246" s="143">
        <f>IF(N246="zákl. přenesená",J246,0)</f>
        <v>0</v>
      </c>
      <c r="BH246" s="143">
        <f>IF(N246="sníž. přenesená",J246,0)</f>
        <v>0</v>
      </c>
      <c r="BI246" s="143">
        <f>IF(N246="nulová",J246,0)</f>
        <v>0</v>
      </c>
      <c r="BJ246" s="17" t="s">
        <v>80</v>
      </c>
      <c r="BK246" s="143">
        <f>ROUND(I246*H246,2)</f>
        <v>0</v>
      </c>
      <c r="BL246" s="17" t="s">
        <v>106</v>
      </c>
      <c r="BM246" s="142" t="s">
        <v>6754</v>
      </c>
    </row>
    <row r="247" spans="2:65" s="1" customFormat="1" ht="6.95" customHeight="1">
      <c r="B247" s="41"/>
      <c r="C247" s="42"/>
      <c r="D247" s="42"/>
      <c r="E247" s="42"/>
      <c r="F247" s="42"/>
      <c r="G247" s="42"/>
      <c r="H247" s="42"/>
      <c r="I247" s="42"/>
      <c r="J247" s="42"/>
      <c r="K247" s="42"/>
      <c r="L247" s="32"/>
    </row>
  </sheetData>
  <sheetProtection algorithmName="SHA-512" hashValue="03i091Y3DXZecp/qXimcjdtuEG8rkOqOkI7TvDWUN6fbgOzkXSWmZgLh7pvun9AH+5lMOcmos9rc/KEBUGi4QQ==" saltValue="iiz59afKlxUX4FcGlsd8BRY1eddMvZzb1OktfHxePISsvLbUBLdB4bek1mR6ktl6d0vI23wyY0ceIXOfkjg/BA==" spinCount="100000" sheet="1" objects="1" scenarios="1" formatColumns="0" formatRows="0" autoFilter="0"/>
  <autoFilter ref="C83:K246" xr:uid="{00000000-0009-0000-0000-00000E000000}"/>
  <mergeCells count="9">
    <mergeCell ref="E50:H50"/>
    <mergeCell ref="E74:H74"/>
    <mergeCell ref="E76:H76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306"/>
  <sheetViews>
    <sheetView showGridLines="0" tabSelected="1" topLeftCell="A121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AT2" s="17" t="s">
        <v>131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132</v>
      </c>
      <c r="L4" s="20"/>
      <c r="M4" s="90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318" t="str">
        <f>'Rekapitulace stavby'!K6</f>
        <v>SPgŠ Boskovice - Výstavba nových prostor pro vzdělávání</v>
      </c>
      <c r="F7" s="319"/>
      <c r="G7" s="319"/>
      <c r="H7" s="319"/>
      <c r="L7" s="20"/>
    </row>
    <row r="8" spans="2:46" s="1" customFormat="1" ht="12" customHeight="1">
      <c r="B8" s="32"/>
      <c r="D8" s="27" t="s">
        <v>133</v>
      </c>
      <c r="L8" s="32"/>
    </row>
    <row r="9" spans="2:46" s="1" customFormat="1" ht="16.5" customHeight="1">
      <c r="B9" s="32"/>
      <c r="E9" s="281" t="s">
        <v>6755</v>
      </c>
      <c r="F9" s="320"/>
      <c r="G9" s="320"/>
      <c r="H9" s="320"/>
      <c r="L9" s="32"/>
    </row>
    <row r="10" spans="2:46" s="1" customFormat="1" ht="11.25">
      <c r="B10" s="32"/>
      <c r="L10" s="32"/>
    </row>
    <row r="11" spans="2:46" s="1" customFormat="1" ht="12" customHeight="1">
      <c r="B11" s="32"/>
      <c r="D11" s="27" t="s">
        <v>18</v>
      </c>
      <c r="F11" s="25" t="s">
        <v>19</v>
      </c>
      <c r="I11" s="27" t="s">
        <v>20</v>
      </c>
      <c r="J11" s="25" t="s">
        <v>19</v>
      </c>
      <c r="L11" s="32"/>
    </row>
    <row r="12" spans="2:46" s="1" customFormat="1" ht="12" customHeight="1">
      <c r="B12" s="32"/>
      <c r="D12" s="27" t="s">
        <v>21</v>
      </c>
      <c r="F12" s="25" t="s">
        <v>22</v>
      </c>
      <c r="I12" s="27" t="s">
        <v>23</v>
      </c>
      <c r="J12" s="49" t="str">
        <f>'Rekapitulace stavby'!AN8</f>
        <v>19. 5. 2025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25</v>
      </c>
      <c r="I14" s="27" t="s">
        <v>26</v>
      </c>
      <c r="J14" s="25" t="s">
        <v>19</v>
      </c>
      <c r="L14" s="32"/>
    </row>
    <row r="15" spans="2:46" s="1" customFormat="1" ht="18" customHeight="1">
      <c r="B15" s="32"/>
      <c r="E15" s="25" t="s">
        <v>27</v>
      </c>
      <c r="I15" s="27" t="s">
        <v>28</v>
      </c>
      <c r="J15" s="25" t="s">
        <v>19</v>
      </c>
      <c r="L15" s="32"/>
    </row>
    <row r="16" spans="2:46" s="1" customFormat="1" ht="6.95" customHeight="1">
      <c r="B16" s="32"/>
      <c r="L16" s="32"/>
    </row>
    <row r="17" spans="2:12" s="1" customFormat="1" ht="12" customHeight="1">
      <c r="B17" s="32"/>
      <c r="D17" s="27" t="s">
        <v>29</v>
      </c>
      <c r="I17" s="27" t="s">
        <v>26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321" t="str">
        <f>'Rekapitulace stavby'!E14</f>
        <v>Vyplň údaj</v>
      </c>
      <c r="F18" s="287"/>
      <c r="G18" s="287"/>
      <c r="H18" s="287"/>
      <c r="I18" s="27" t="s">
        <v>28</v>
      </c>
      <c r="J18" s="28" t="str">
        <f>'Rekapitulace stavby'!AN14</f>
        <v>Vyplň údaj</v>
      </c>
      <c r="L18" s="32"/>
    </row>
    <row r="19" spans="2:12" s="1" customFormat="1" ht="6.95" customHeight="1">
      <c r="B19" s="32"/>
      <c r="L19" s="32"/>
    </row>
    <row r="20" spans="2:12" s="1" customFormat="1" ht="12" customHeight="1">
      <c r="B20" s="32"/>
      <c r="D20" s="27" t="s">
        <v>31</v>
      </c>
      <c r="I20" s="27" t="s">
        <v>26</v>
      </c>
      <c r="J20" s="25" t="s">
        <v>19</v>
      </c>
      <c r="L20" s="32"/>
    </row>
    <row r="21" spans="2:12" s="1" customFormat="1" ht="18" customHeight="1">
      <c r="B21" s="32"/>
      <c r="E21" s="25" t="s">
        <v>32</v>
      </c>
      <c r="I21" s="27" t="s">
        <v>28</v>
      </c>
      <c r="J21" s="25" t="s">
        <v>19</v>
      </c>
      <c r="L21" s="32"/>
    </row>
    <row r="22" spans="2:12" s="1" customFormat="1" ht="6.95" customHeight="1">
      <c r="B22" s="32"/>
      <c r="L22" s="32"/>
    </row>
    <row r="23" spans="2:12" s="1" customFormat="1" ht="12" customHeight="1">
      <c r="B23" s="32"/>
      <c r="D23" s="27" t="s">
        <v>34</v>
      </c>
      <c r="I23" s="27" t="s">
        <v>26</v>
      </c>
      <c r="J23" s="25" t="s">
        <v>19</v>
      </c>
      <c r="L23" s="32"/>
    </row>
    <row r="24" spans="2:12" s="1" customFormat="1" ht="18" customHeight="1">
      <c r="B24" s="32"/>
      <c r="E24" s="25" t="s">
        <v>35</v>
      </c>
      <c r="I24" s="27" t="s">
        <v>28</v>
      </c>
      <c r="J24" s="25" t="s">
        <v>19</v>
      </c>
      <c r="L24" s="32"/>
    </row>
    <row r="25" spans="2:12" s="1" customFormat="1" ht="6.95" customHeight="1">
      <c r="B25" s="32"/>
      <c r="L25" s="32"/>
    </row>
    <row r="26" spans="2:12" s="1" customFormat="1" ht="12" customHeight="1">
      <c r="B26" s="32"/>
      <c r="D26" s="27" t="s">
        <v>36</v>
      </c>
      <c r="L26" s="32"/>
    </row>
    <row r="27" spans="2:12" s="7" customFormat="1" ht="16.5" customHeight="1">
      <c r="B27" s="91"/>
      <c r="E27" s="292" t="s">
        <v>19</v>
      </c>
      <c r="F27" s="292"/>
      <c r="G27" s="292"/>
      <c r="H27" s="292"/>
      <c r="L27" s="91"/>
    </row>
    <row r="28" spans="2:12" s="1" customFormat="1" ht="6.95" customHeight="1">
      <c r="B28" s="32"/>
      <c r="L28" s="32"/>
    </row>
    <row r="29" spans="2:12" s="1" customFormat="1" ht="6.95" customHeight="1">
      <c r="B29" s="32"/>
      <c r="D29" s="50"/>
      <c r="E29" s="50"/>
      <c r="F29" s="50"/>
      <c r="G29" s="50"/>
      <c r="H29" s="50"/>
      <c r="I29" s="50"/>
      <c r="J29" s="50"/>
      <c r="K29" s="50"/>
      <c r="L29" s="32"/>
    </row>
    <row r="30" spans="2:12" s="1" customFormat="1" ht="25.35" customHeight="1">
      <c r="B30" s="32"/>
      <c r="D30" s="92" t="s">
        <v>38</v>
      </c>
      <c r="J30" s="63">
        <f>ROUND(J86, 2)</f>
        <v>0</v>
      </c>
      <c r="L30" s="32"/>
    </row>
    <row r="31" spans="2:12" s="1" customFormat="1" ht="6.95" customHeight="1">
      <c r="B31" s="32"/>
      <c r="D31" s="50"/>
      <c r="E31" s="50"/>
      <c r="F31" s="50"/>
      <c r="G31" s="50"/>
      <c r="H31" s="50"/>
      <c r="I31" s="50"/>
      <c r="J31" s="50"/>
      <c r="K31" s="50"/>
      <c r="L31" s="32"/>
    </row>
    <row r="32" spans="2:12" s="1" customFormat="1" ht="14.45" customHeight="1">
      <c r="B32" s="32"/>
      <c r="F32" s="35" t="s">
        <v>40</v>
      </c>
      <c r="I32" s="35" t="s">
        <v>39</v>
      </c>
      <c r="J32" s="35" t="s">
        <v>41</v>
      </c>
      <c r="L32" s="32"/>
    </row>
    <row r="33" spans="2:12" s="1" customFormat="1" ht="14.45" customHeight="1">
      <c r="B33" s="32"/>
      <c r="D33" s="52" t="s">
        <v>42</v>
      </c>
      <c r="E33" s="27" t="s">
        <v>43</v>
      </c>
      <c r="F33" s="83">
        <f>ROUND((SUM(BE86:BE305)),  2)</f>
        <v>0</v>
      </c>
      <c r="I33" s="93">
        <v>0.21</v>
      </c>
      <c r="J33" s="83">
        <f>ROUND(((SUM(BE86:BE305))*I33),  2)</f>
        <v>0</v>
      </c>
      <c r="L33" s="32"/>
    </row>
    <row r="34" spans="2:12" s="1" customFormat="1" ht="14.45" customHeight="1">
      <c r="B34" s="32"/>
      <c r="E34" s="27" t="s">
        <v>44</v>
      </c>
      <c r="F34" s="83">
        <f>ROUND((SUM(BF86:BF305)),  2)</f>
        <v>0</v>
      </c>
      <c r="I34" s="93">
        <v>0.12</v>
      </c>
      <c r="J34" s="83">
        <f>ROUND(((SUM(BF86:BF305))*I34),  2)</f>
        <v>0</v>
      </c>
      <c r="L34" s="32"/>
    </row>
    <row r="35" spans="2:12" s="1" customFormat="1" ht="14.45" hidden="1" customHeight="1">
      <c r="B35" s="32"/>
      <c r="E35" s="27" t="s">
        <v>45</v>
      </c>
      <c r="F35" s="83">
        <f>ROUND((SUM(BG86:BG305)),  2)</f>
        <v>0</v>
      </c>
      <c r="I35" s="93">
        <v>0.21</v>
      </c>
      <c r="J35" s="83">
        <f>0</f>
        <v>0</v>
      </c>
      <c r="L35" s="32"/>
    </row>
    <row r="36" spans="2:12" s="1" customFormat="1" ht="14.45" hidden="1" customHeight="1">
      <c r="B36" s="32"/>
      <c r="E36" s="27" t="s">
        <v>46</v>
      </c>
      <c r="F36" s="83">
        <f>ROUND((SUM(BH86:BH305)),  2)</f>
        <v>0</v>
      </c>
      <c r="I36" s="93">
        <v>0.12</v>
      </c>
      <c r="J36" s="83">
        <f>0</f>
        <v>0</v>
      </c>
      <c r="L36" s="32"/>
    </row>
    <row r="37" spans="2:12" s="1" customFormat="1" ht="14.45" hidden="1" customHeight="1">
      <c r="B37" s="32"/>
      <c r="E37" s="27" t="s">
        <v>47</v>
      </c>
      <c r="F37" s="83">
        <f>ROUND((SUM(BI86:BI305)),  2)</f>
        <v>0</v>
      </c>
      <c r="I37" s="93">
        <v>0</v>
      </c>
      <c r="J37" s="83">
        <f>0</f>
        <v>0</v>
      </c>
      <c r="L37" s="32"/>
    </row>
    <row r="38" spans="2:12" s="1" customFormat="1" ht="6.95" customHeight="1">
      <c r="B38" s="32"/>
      <c r="L38" s="32"/>
    </row>
    <row r="39" spans="2:12" s="1" customFormat="1" ht="25.35" customHeight="1">
      <c r="B39" s="32"/>
      <c r="C39" s="94"/>
      <c r="D39" s="95" t="s">
        <v>48</v>
      </c>
      <c r="E39" s="54"/>
      <c r="F39" s="54"/>
      <c r="G39" s="96" t="s">
        <v>49</v>
      </c>
      <c r="H39" s="97" t="s">
        <v>50</v>
      </c>
      <c r="I39" s="54"/>
      <c r="J39" s="98">
        <f>SUM(J30:J37)</f>
        <v>0</v>
      </c>
      <c r="K39" s="99"/>
      <c r="L39" s="32"/>
    </row>
    <row r="40" spans="2:12" s="1" customFormat="1" ht="14.45" customHeight="1">
      <c r="B40" s="41"/>
      <c r="C40" s="42"/>
      <c r="D40" s="42"/>
      <c r="E40" s="42"/>
      <c r="F40" s="42"/>
      <c r="G40" s="42"/>
      <c r="H40" s="42"/>
      <c r="I40" s="42"/>
      <c r="J40" s="42"/>
      <c r="K40" s="42"/>
      <c r="L40" s="32"/>
    </row>
    <row r="44" spans="2:12" s="1" customFormat="1" ht="6.95" customHeight="1">
      <c r="B44" s="43"/>
      <c r="C44" s="44"/>
      <c r="D44" s="44"/>
      <c r="E44" s="44"/>
      <c r="F44" s="44"/>
      <c r="G44" s="44"/>
      <c r="H44" s="44"/>
      <c r="I44" s="44"/>
      <c r="J44" s="44"/>
      <c r="K44" s="44"/>
      <c r="L44" s="32"/>
    </row>
    <row r="45" spans="2:12" s="1" customFormat="1" ht="24.95" customHeight="1">
      <c r="B45" s="32"/>
      <c r="C45" s="21" t="s">
        <v>135</v>
      </c>
      <c r="L45" s="32"/>
    </row>
    <row r="46" spans="2:12" s="1" customFormat="1" ht="6.95" customHeight="1">
      <c r="B46" s="32"/>
      <c r="L46" s="32"/>
    </row>
    <row r="47" spans="2:12" s="1" customFormat="1" ht="12" customHeight="1">
      <c r="B47" s="32"/>
      <c r="C47" s="27" t="s">
        <v>16</v>
      </c>
      <c r="L47" s="32"/>
    </row>
    <row r="48" spans="2:12" s="1" customFormat="1" ht="16.5" customHeight="1">
      <c r="B48" s="32"/>
      <c r="E48" s="318" t="str">
        <f>E7</f>
        <v>SPgŠ Boskovice - Výstavba nových prostor pro vzdělávání</v>
      </c>
      <c r="F48" s="319"/>
      <c r="G48" s="319"/>
      <c r="H48" s="319"/>
      <c r="L48" s="32"/>
    </row>
    <row r="49" spans="2:47" s="1" customFormat="1" ht="12" customHeight="1">
      <c r="B49" s="32"/>
      <c r="C49" s="27" t="s">
        <v>133</v>
      </c>
      <c r="L49" s="32"/>
    </row>
    <row r="50" spans="2:47" s="1" customFormat="1" ht="16.5" customHeight="1">
      <c r="B50" s="32"/>
      <c r="E50" s="281" t="str">
        <f>E9</f>
        <v>OVN - Ostatní a vedlejší náklady</v>
      </c>
      <c r="F50" s="320"/>
      <c r="G50" s="320"/>
      <c r="H50" s="320"/>
      <c r="L50" s="32"/>
    </row>
    <row r="51" spans="2:47" s="1" customFormat="1" ht="6.95" customHeight="1">
      <c r="B51" s="32"/>
      <c r="L51" s="32"/>
    </row>
    <row r="52" spans="2:47" s="1" customFormat="1" ht="12" customHeight="1">
      <c r="B52" s="32"/>
      <c r="C52" s="27" t="s">
        <v>21</v>
      </c>
      <c r="F52" s="25" t="str">
        <f>F12</f>
        <v>Boskovice</v>
      </c>
      <c r="I52" s="27" t="s">
        <v>23</v>
      </c>
      <c r="J52" s="49" t="str">
        <f>IF(J12="","",J12)</f>
        <v>19. 5. 2025</v>
      </c>
      <c r="L52" s="32"/>
    </row>
    <row r="53" spans="2:47" s="1" customFormat="1" ht="6.95" customHeight="1">
      <c r="B53" s="32"/>
      <c r="L53" s="32"/>
    </row>
    <row r="54" spans="2:47" s="1" customFormat="1" ht="25.7" customHeight="1">
      <c r="B54" s="32"/>
      <c r="C54" s="27" t="s">
        <v>25</v>
      </c>
      <c r="F54" s="25" t="str">
        <f>E15</f>
        <v>Střední pedagogická škola Boskovice</v>
      </c>
      <c r="I54" s="27" t="s">
        <v>31</v>
      </c>
      <c r="J54" s="30" t="str">
        <f>E21</f>
        <v>ERPLAN, U Borové 69, Havlíčkův Brod</v>
      </c>
      <c r="L54" s="32"/>
    </row>
    <row r="55" spans="2:47" s="1" customFormat="1" ht="15.2" customHeight="1">
      <c r="B55" s="32"/>
      <c r="C55" s="27" t="s">
        <v>29</v>
      </c>
      <c r="F55" s="25" t="str">
        <f>IF(E18="","",E18)</f>
        <v>Vyplň údaj</v>
      </c>
      <c r="I55" s="27" t="s">
        <v>34</v>
      </c>
      <c r="J55" s="30" t="str">
        <f>E24</f>
        <v>Ing. Avuk</v>
      </c>
      <c r="L55" s="32"/>
    </row>
    <row r="56" spans="2:47" s="1" customFormat="1" ht="10.35" customHeight="1">
      <c r="B56" s="32"/>
      <c r="L56" s="32"/>
    </row>
    <row r="57" spans="2:47" s="1" customFormat="1" ht="29.25" customHeight="1">
      <c r="B57" s="32"/>
      <c r="C57" s="100" t="s">
        <v>136</v>
      </c>
      <c r="D57" s="94"/>
      <c r="E57" s="94"/>
      <c r="F57" s="94"/>
      <c r="G57" s="94"/>
      <c r="H57" s="94"/>
      <c r="I57" s="94"/>
      <c r="J57" s="101" t="s">
        <v>137</v>
      </c>
      <c r="K57" s="94"/>
      <c r="L57" s="32"/>
    </row>
    <row r="58" spans="2:47" s="1" customFormat="1" ht="10.35" customHeight="1">
      <c r="B58" s="32"/>
      <c r="L58" s="32"/>
    </row>
    <row r="59" spans="2:47" s="1" customFormat="1" ht="22.9" customHeight="1">
      <c r="B59" s="32"/>
      <c r="C59" s="102" t="s">
        <v>70</v>
      </c>
      <c r="J59" s="63">
        <f>J86</f>
        <v>0</v>
      </c>
      <c r="L59" s="32"/>
      <c r="AU59" s="17" t="s">
        <v>138</v>
      </c>
    </row>
    <row r="60" spans="2:47" s="8" customFormat="1" ht="24.95" customHeight="1">
      <c r="B60" s="103"/>
      <c r="D60" s="104" t="s">
        <v>6077</v>
      </c>
      <c r="E60" s="105"/>
      <c r="F60" s="105"/>
      <c r="G60" s="105"/>
      <c r="H60" s="105"/>
      <c r="I60" s="105"/>
      <c r="J60" s="106">
        <f>J87</f>
        <v>0</v>
      </c>
      <c r="L60" s="103"/>
    </row>
    <row r="61" spans="2:47" s="9" customFormat="1" ht="19.899999999999999" customHeight="1">
      <c r="B61" s="107"/>
      <c r="D61" s="108" t="s">
        <v>6756</v>
      </c>
      <c r="E61" s="109"/>
      <c r="F61" s="109"/>
      <c r="G61" s="109"/>
      <c r="H61" s="109"/>
      <c r="I61" s="109"/>
      <c r="J61" s="110">
        <f>J88</f>
        <v>0</v>
      </c>
      <c r="L61" s="107"/>
    </row>
    <row r="62" spans="2:47" s="9" customFormat="1" ht="19.899999999999999" customHeight="1">
      <c r="B62" s="107"/>
      <c r="D62" s="108" t="s">
        <v>6757</v>
      </c>
      <c r="E62" s="109"/>
      <c r="F62" s="109"/>
      <c r="G62" s="109"/>
      <c r="H62" s="109"/>
      <c r="I62" s="109"/>
      <c r="J62" s="110">
        <f>J154</f>
        <v>0</v>
      </c>
      <c r="L62" s="107"/>
    </row>
    <row r="63" spans="2:47" s="9" customFormat="1" ht="19.899999999999999" customHeight="1">
      <c r="B63" s="107"/>
      <c r="D63" s="108" t="s">
        <v>6078</v>
      </c>
      <c r="E63" s="109"/>
      <c r="F63" s="109"/>
      <c r="G63" s="109"/>
      <c r="H63" s="109"/>
      <c r="I63" s="109"/>
      <c r="J63" s="110">
        <f>J219</f>
        <v>0</v>
      </c>
      <c r="L63" s="107"/>
    </row>
    <row r="64" spans="2:47" s="9" customFormat="1" ht="19.899999999999999" customHeight="1">
      <c r="B64" s="107"/>
      <c r="D64" s="108" t="s">
        <v>6758</v>
      </c>
      <c r="E64" s="109"/>
      <c r="F64" s="109"/>
      <c r="G64" s="109"/>
      <c r="H64" s="109"/>
      <c r="I64" s="109"/>
      <c r="J64" s="110">
        <f>J264</f>
        <v>0</v>
      </c>
      <c r="L64" s="107"/>
    </row>
    <row r="65" spans="2:12" s="9" customFormat="1" ht="19.899999999999999" customHeight="1">
      <c r="B65" s="107"/>
      <c r="D65" s="108" t="s">
        <v>6759</v>
      </c>
      <c r="E65" s="109"/>
      <c r="F65" s="109"/>
      <c r="G65" s="109"/>
      <c r="H65" s="109"/>
      <c r="I65" s="109"/>
      <c r="J65" s="110">
        <f>J272</f>
        <v>0</v>
      </c>
      <c r="L65" s="107"/>
    </row>
    <row r="66" spans="2:12" s="9" customFormat="1" ht="19.899999999999999" customHeight="1">
      <c r="B66" s="107"/>
      <c r="D66" s="108" t="s">
        <v>6760</v>
      </c>
      <c r="E66" s="109"/>
      <c r="F66" s="109"/>
      <c r="G66" s="109"/>
      <c r="H66" s="109"/>
      <c r="I66" s="109"/>
      <c r="J66" s="110">
        <f>J290</f>
        <v>0</v>
      </c>
      <c r="L66" s="107"/>
    </row>
    <row r="67" spans="2:12" s="1" customFormat="1" ht="21.75" customHeight="1">
      <c r="B67" s="32"/>
      <c r="L67" s="32"/>
    </row>
    <row r="68" spans="2:12" s="1" customFormat="1" ht="6.95" customHeight="1"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32"/>
    </row>
    <row r="72" spans="2:12" s="1" customFormat="1" ht="6.95" customHeight="1">
      <c r="B72" s="43"/>
      <c r="C72" s="44"/>
      <c r="D72" s="44"/>
      <c r="E72" s="44"/>
      <c r="F72" s="44"/>
      <c r="G72" s="44"/>
      <c r="H72" s="44"/>
      <c r="I72" s="44"/>
      <c r="J72" s="44"/>
      <c r="K72" s="44"/>
      <c r="L72" s="32"/>
    </row>
    <row r="73" spans="2:12" s="1" customFormat="1" ht="24.95" customHeight="1">
      <c r="B73" s="32"/>
      <c r="C73" s="21" t="s">
        <v>178</v>
      </c>
      <c r="L73" s="32"/>
    </row>
    <row r="74" spans="2:12" s="1" customFormat="1" ht="6.95" customHeight="1">
      <c r="B74" s="32"/>
      <c r="L74" s="32"/>
    </row>
    <row r="75" spans="2:12" s="1" customFormat="1" ht="12" customHeight="1">
      <c r="B75" s="32"/>
      <c r="C75" s="27" t="s">
        <v>16</v>
      </c>
      <c r="L75" s="32"/>
    </row>
    <row r="76" spans="2:12" s="1" customFormat="1" ht="16.5" customHeight="1">
      <c r="B76" s="32"/>
      <c r="E76" s="318" t="str">
        <f>E7</f>
        <v>SPgŠ Boskovice - Výstavba nových prostor pro vzdělávání</v>
      </c>
      <c r="F76" s="319"/>
      <c r="G76" s="319"/>
      <c r="H76" s="319"/>
      <c r="L76" s="32"/>
    </row>
    <row r="77" spans="2:12" s="1" customFormat="1" ht="12" customHeight="1">
      <c r="B77" s="32"/>
      <c r="C77" s="27" t="s">
        <v>133</v>
      </c>
      <c r="L77" s="32"/>
    </row>
    <row r="78" spans="2:12" s="1" customFormat="1" ht="16.5" customHeight="1">
      <c r="B78" s="32"/>
      <c r="E78" s="281" t="str">
        <f>E9</f>
        <v>OVN - Ostatní a vedlejší náklady</v>
      </c>
      <c r="F78" s="320"/>
      <c r="G78" s="320"/>
      <c r="H78" s="320"/>
      <c r="L78" s="32"/>
    </row>
    <row r="79" spans="2:12" s="1" customFormat="1" ht="6.95" customHeight="1">
      <c r="B79" s="32"/>
      <c r="L79" s="32"/>
    </row>
    <row r="80" spans="2:12" s="1" customFormat="1" ht="12" customHeight="1">
      <c r="B80" s="32"/>
      <c r="C80" s="27" t="s">
        <v>21</v>
      </c>
      <c r="F80" s="25" t="str">
        <f>F12</f>
        <v>Boskovice</v>
      </c>
      <c r="I80" s="27" t="s">
        <v>23</v>
      </c>
      <c r="J80" s="49" t="str">
        <f>IF(J12="","",J12)</f>
        <v>19. 5. 2025</v>
      </c>
      <c r="L80" s="32"/>
    </row>
    <row r="81" spans="2:65" s="1" customFormat="1" ht="6.95" customHeight="1">
      <c r="B81" s="32"/>
      <c r="L81" s="32"/>
    </row>
    <row r="82" spans="2:65" s="1" customFormat="1" ht="25.7" customHeight="1">
      <c r="B82" s="32"/>
      <c r="C82" s="27" t="s">
        <v>25</v>
      </c>
      <c r="F82" s="25" t="str">
        <f>E15</f>
        <v>Střední pedagogická škola Boskovice</v>
      </c>
      <c r="I82" s="27" t="s">
        <v>31</v>
      </c>
      <c r="J82" s="30" t="str">
        <f>E21</f>
        <v>ERPLAN, U Borové 69, Havlíčkův Brod</v>
      </c>
      <c r="L82" s="32"/>
    </row>
    <row r="83" spans="2:65" s="1" customFormat="1" ht="15.2" customHeight="1">
      <c r="B83" s="32"/>
      <c r="C83" s="27" t="s">
        <v>29</v>
      </c>
      <c r="F83" s="25" t="str">
        <f>IF(E18="","",E18)</f>
        <v>Vyplň údaj</v>
      </c>
      <c r="I83" s="27" t="s">
        <v>34</v>
      </c>
      <c r="J83" s="30" t="str">
        <f>E24</f>
        <v>Ing. Avuk</v>
      </c>
      <c r="L83" s="32"/>
    </row>
    <row r="84" spans="2:65" s="1" customFormat="1" ht="10.35" customHeight="1">
      <c r="B84" s="32"/>
      <c r="L84" s="32"/>
    </row>
    <row r="85" spans="2:65" s="10" customFormat="1" ht="29.25" customHeight="1">
      <c r="B85" s="111"/>
      <c r="C85" s="112" t="s">
        <v>179</v>
      </c>
      <c r="D85" s="113" t="s">
        <v>57</v>
      </c>
      <c r="E85" s="113" t="s">
        <v>53</v>
      </c>
      <c r="F85" s="113" t="s">
        <v>54</v>
      </c>
      <c r="G85" s="113" t="s">
        <v>180</v>
      </c>
      <c r="H85" s="113" t="s">
        <v>181</v>
      </c>
      <c r="I85" s="113" t="s">
        <v>182</v>
      </c>
      <c r="J85" s="113" t="s">
        <v>137</v>
      </c>
      <c r="K85" s="114" t="s">
        <v>183</v>
      </c>
      <c r="L85" s="111"/>
      <c r="M85" s="56" t="s">
        <v>19</v>
      </c>
      <c r="N85" s="57" t="s">
        <v>42</v>
      </c>
      <c r="O85" s="57" t="s">
        <v>184</v>
      </c>
      <c r="P85" s="57" t="s">
        <v>185</v>
      </c>
      <c r="Q85" s="57" t="s">
        <v>186</v>
      </c>
      <c r="R85" s="57" t="s">
        <v>187</v>
      </c>
      <c r="S85" s="57" t="s">
        <v>188</v>
      </c>
      <c r="T85" s="58" t="s">
        <v>189</v>
      </c>
    </row>
    <row r="86" spans="2:65" s="1" customFormat="1" ht="22.9" customHeight="1">
      <c r="B86" s="32"/>
      <c r="C86" s="61" t="s">
        <v>190</v>
      </c>
      <c r="J86" s="115">
        <f>BK86</f>
        <v>0</v>
      </c>
      <c r="L86" s="32"/>
      <c r="M86" s="59"/>
      <c r="N86" s="50"/>
      <c r="O86" s="50"/>
      <c r="P86" s="116">
        <f>P87</f>
        <v>0</v>
      </c>
      <c r="Q86" s="50"/>
      <c r="R86" s="116">
        <f>R87</f>
        <v>0</v>
      </c>
      <c r="S86" s="50"/>
      <c r="T86" s="117">
        <f>T87</f>
        <v>0</v>
      </c>
      <c r="AT86" s="17" t="s">
        <v>71</v>
      </c>
      <c r="AU86" s="17" t="s">
        <v>138</v>
      </c>
      <c r="BK86" s="118">
        <f>BK87</f>
        <v>0</v>
      </c>
    </row>
    <row r="87" spans="2:65" s="11" customFormat="1" ht="25.9" customHeight="1">
      <c r="B87" s="119"/>
      <c r="D87" s="120" t="s">
        <v>71</v>
      </c>
      <c r="E87" s="121" t="s">
        <v>6152</v>
      </c>
      <c r="F87" s="121" t="s">
        <v>6153</v>
      </c>
      <c r="I87" s="122"/>
      <c r="J87" s="123">
        <f>BK87</f>
        <v>0</v>
      </c>
      <c r="L87" s="119"/>
      <c r="M87" s="124"/>
      <c r="P87" s="125">
        <f>P88+P154+P219+P264+P272+P290</f>
        <v>0</v>
      </c>
      <c r="R87" s="125">
        <f>R88+R154+R219+R264+R272+R290</f>
        <v>0</v>
      </c>
      <c r="T87" s="126">
        <f>T88+T154+T219+T264+T272+T290</f>
        <v>0</v>
      </c>
      <c r="AR87" s="120" t="s">
        <v>231</v>
      </c>
      <c r="AT87" s="127" t="s">
        <v>71</v>
      </c>
      <c r="AU87" s="127" t="s">
        <v>72</v>
      </c>
      <c r="AY87" s="120" t="s">
        <v>193</v>
      </c>
      <c r="BK87" s="128">
        <f>BK88+BK154+BK219+BK264+BK272+BK290</f>
        <v>0</v>
      </c>
    </row>
    <row r="88" spans="2:65" s="11" customFormat="1" ht="22.9" customHeight="1">
      <c r="B88" s="119"/>
      <c r="D88" s="120" t="s">
        <v>71</v>
      </c>
      <c r="E88" s="129" t="s">
        <v>6761</v>
      </c>
      <c r="F88" s="129" t="s">
        <v>6762</v>
      </c>
      <c r="I88" s="122"/>
      <c r="J88" s="130">
        <f>BK88</f>
        <v>0</v>
      </c>
      <c r="L88" s="119"/>
      <c r="M88" s="124"/>
      <c r="P88" s="125">
        <f>SUM(P89:P153)</f>
        <v>0</v>
      </c>
      <c r="R88" s="125">
        <f>SUM(R89:R153)</f>
        <v>0</v>
      </c>
      <c r="T88" s="126">
        <f>SUM(T89:T153)</f>
        <v>0</v>
      </c>
      <c r="AR88" s="120" t="s">
        <v>231</v>
      </c>
      <c r="AT88" s="127" t="s">
        <v>71</v>
      </c>
      <c r="AU88" s="127" t="s">
        <v>80</v>
      </c>
      <c r="AY88" s="120" t="s">
        <v>193</v>
      </c>
      <c r="BK88" s="128">
        <f>SUM(BK89:BK153)</f>
        <v>0</v>
      </c>
    </row>
    <row r="89" spans="2:65" s="1" customFormat="1" ht="16.5" customHeight="1">
      <c r="B89" s="32"/>
      <c r="C89" s="131" t="s">
        <v>80</v>
      </c>
      <c r="D89" s="131" t="s">
        <v>195</v>
      </c>
      <c r="E89" s="132" t="s">
        <v>6763</v>
      </c>
      <c r="F89" s="133" t="s">
        <v>6764</v>
      </c>
      <c r="G89" s="134" t="s">
        <v>3135</v>
      </c>
      <c r="H89" s="135">
        <v>1</v>
      </c>
      <c r="I89" s="136"/>
      <c r="J89" s="137">
        <f>ROUND(I89*H89,2)</f>
        <v>0</v>
      </c>
      <c r="K89" s="133" t="s">
        <v>199</v>
      </c>
      <c r="L89" s="32"/>
      <c r="M89" s="138" t="s">
        <v>19</v>
      </c>
      <c r="N89" s="139" t="s">
        <v>43</v>
      </c>
      <c r="P89" s="140">
        <f>O89*H89</f>
        <v>0</v>
      </c>
      <c r="Q89" s="140">
        <v>0</v>
      </c>
      <c r="R89" s="140">
        <f>Q89*H89</f>
        <v>0</v>
      </c>
      <c r="S89" s="140">
        <v>0</v>
      </c>
      <c r="T89" s="141">
        <f>S89*H89</f>
        <v>0</v>
      </c>
      <c r="AR89" s="142" t="s">
        <v>6765</v>
      </c>
      <c r="AT89" s="142" t="s">
        <v>195</v>
      </c>
      <c r="AU89" s="142" t="s">
        <v>82</v>
      </c>
      <c r="AY89" s="17" t="s">
        <v>193</v>
      </c>
      <c r="BE89" s="143">
        <f>IF(N89="základní",J89,0)</f>
        <v>0</v>
      </c>
      <c r="BF89" s="143">
        <f>IF(N89="snížená",J89,0)</f>
        <v>0</v>
      </c>
      <c r="BG89" s="143">
        <f>IF(N89="zákl. přenesená",J89,0)</f>
        <v>0</v>
      </c>
      <c r="BH89" s="143">
        <f>IF(N89="sníž. přenesená",J89,0)</f>
        <v>0</v>
      </c>
      <c r="BI89" s="143">
        <f>IF(N89="nulová",J89,0)</f>
        <v>0</v>
      </c>
      <c r="BJ89" s="17" t="s">
        <v>80</v>
      </c>
      <c r="BK89" s="143">
        <f>ROUND(I89*H89,2)</f>
        <v>0</v>
      </c>
      <c r="BL89" s="17" t="s">
        <v>6765</v>
      </c>
      <c r="BM89" s="142" t="s">
        <v>6766</v>
      </c>
    </row>
    <row r="90" spans="2:65" s="1" customFormat="1" ht="11.25">
      <c r="B90" s="32"/>
      <c r="D90" s="144" t="s">
        <v>201</v>
      </c>
      <c r="F90" s="145" t="s">
        <v>6767</v>
      </c>
      <c r="I90" s="146"/>
      <c r="L90" s="32"/>
      <c r="M90" s="147"/>
      <c r="T90" s="53"/>
      <c r="AT90" s="17" t="s">
        <v>201</v>
      </c>
      <c r="AU90" s="17" t="s">
        <v>82</v>
      </c>
    </row>
    <row r="91" spans="2:65" s="12" customFormat="1" ht="11.25">
      <c r="B91" s="148"/>
      <c r="D91" s="149" t="s">
        <v>203</v>
      </c>
      <c r="E91" s="150" t="s">
        <v>19</v>
      </c>
      <c r="F91" s="151" t="s">
        <v>6768</v>
      </c>
      <c r="H91" s="150" t="s">
        <v>19</v>
      </c>
      <c r="I91" s="152"/>
      <c r="L91" s="148"/>
      <c r="M91" s="153"/>
      <c r="T91" s="154"/>
      <c r="AT91" s="150" t="s">
        <v>203</v>
      </c>
      <c r="AU91" s="150" t="s">
        <v>82</v>
      </c>
      <c r="AV91" s="12" t="s">
        <v>80</v>
      </c>
      <c r="AW91" s="12" t="s">
        <v>33</v>
      </c>
      <c r="AX91" s="12" t="s">
        <v>72</v>
      </c>
      <c r="AY91" s="150" t="s">
        <v>193</v>
      </c>
    </row>
    <row r="92" spans="2:65" s="12" customFormat="1" ht="11.25">
      <c r="B92" s="148"/>
      <c r="D92" s="149" t="s">
        <v>203</v>
      </c>
      <c r="E92" s="150" t="s">
        <v>19</v>
      </c>
      <c r="F92" s="151" t="s">
        <v>6769</v>
      </c>
      <c r="H92" s="150" t="s">
        <v>19</v>
      </c>
      <c r="I92" s="152"/>
      <c r="L92" s="148"/>
      <c r="M92" s="153"/>
      <c r="T92" s="154"/>
      <c r="AT92" s="150" t="s">
        <v>203</v>
      </c>
      <c r="AU92" s="150" t="s">
        <v>82</v>
      </c>
      <c r="AV92" s="12" t="s">
        <v>80</v>
      </c>
      <c r="AW92" s="12" t="s">
        <v>33</v>
      </c>
      <c r="AX92" s="12" t="s">
        <v>72</v>
      </c>
      <c r="AY92" s="150" t="s">
        <v>193</v>
      </c>
    </row>
    <row r="93" spans="2:65" s="12" customFormat="1" ht="11.25">
      <c r="B93" s="148"/>
      <c r="D93" s="149" t="s">
        <v>203</v>
      </c>
      <c r="E93" s="150" t="s">
        <v>19</v>
      </c>
      <c r="F93" s="151" t="s">
        <v>6770</v>
      </c>
      <c r="H93" s="150" t="s">
        <v>19</v>
      </c>
      <c r="I93" s="152"/>
      <c r="L93" s="148"/>
      <c r="M93" s="153"/>
      <c r="T93" s="154"/>
      <c r="AT93" s="150" t="s">
        <v>203</v>
      </c>
      <c r="AU93" s="150" t="s">
        <v>82</v>
      </c>
      <c r="AV93" s="12" t="s">
        <v>80</v>
      </c>
      <c r="AW93" s="12" t="s">
        <v>33</v>
      </c>
      <c r="AX93" s="12" t="s">
        <v>72</v>
      </c>
      <c r="AY93" s="150" t="s">
        <v>193</v>
      </c>
    </row>
    <row r="94" spans="2:65" s="12" customFormat="1" ht="11.25">
      <c r="B94" s="148"/>
      <c r="D94" s="149" t="s">
        <v>203</v>
      </c>
      <c r="E94" s="150" t="s">
        <v>19</v>
      </c>
      <c r="F94" s="151" t="s">
        <v>6771</v>
      </c>
      <c r="H94" s="150" t="s">
        <v>19</v>
      </c>
      <c r="I94" s="152"/>
      <c r="L94" s="148"/>
      <c r="M94" s="153"/>
      <c r="T94" s="154"/>
      <c r="AT94" s="150" t="s">
        <v>203</v>
      </c>
      <c r="AU94" s="150" t="s">
        <v>82</v>
      </c>
      <c r="AV94" s="12" t="s">
        <v>80</v>
      </c>
      <c r="AW94" s="12" t="s">
        <v>33</v>
      </c>
      <c r="AX94" s="12" t="s">
        <v>72</v>
      </c>
      <c r="AY94" s="150" t="s">
        <v>193</v>
      </c>
    </row>
    <row r="95" spans="2:65" s="12" customFormat="1" ht="11.25">
      <c r="B95" s="148"/>
      <c r="D95" s="149" t="s">
        <v>203</v>
      </c>
      <c r="E95" s="150" t="s">
        <v>19</v>
      </c>
      <c r="F95" s="151" t="s">
        <v>6772</v>
      </c>
      <c r="H95" s="150" t="s">
        <v>19</v>
      </c>
      <c r="I95" s="152"/>
      <c r="L95" s="148"/>
      <c r="M95" s="153"/>
      <c r="T95" s="154"/>
      <c r="AT95" s="150" t="s">
        <v>203</v>
      </c>
      <c r="AU95" s="150" t="s">
        <v>82</v>
      </c>
      <c r="AV95" s="12" t="s">
        <v>80</v>
      </c>
      <c r="AW95" s="12" t="s">
        <v>33</v>
      </c>
      <c r="AX95" s="12" t="s">
        <v>72</v>
      </c>
      <c r="AY95" s="150" t="s">
        <v>193</v>
      </c>
    </row>
    <row r="96" spans="2:65" s="12" customFormat="1" ht="11.25">
      <c r="B96" s="148"/>
      <c r="D96" s="149" t="s">
        <v>203</v>
      </c>
      <c r="E96" s="150" t="s">
        <v>19</v>
      </c>
      <c r="F96" s="151" t="s">
        <v>6773</v>
      </c>
      <c r="H96" s="150" t="s">
        <v>19</v>
      </c>
      <c r="I96" s="152"/>
      <c r="L96" s="148"/>
      <c r="M96" s="153"/>
      <c r="T96" s="154"/>
      <c r="AT96" s="150" t="s">
        <v>203</v>
      </c>
      <c r="AU96" s="150" t="s">
        <v>82</v>
      </c>
      <c r="AV96" s="12" t="s">
        <v>80</v>
      </c>
      <c r="AW96" s="12" t="s">
        <v>33</v>
      </c>
      <c r="AX96" s="12" t="s">
        <v>72</v>
      </c>
      <c r="AY96" s="150" t="s">
        <v>193</v>
      </c>
    </row>
    <row r="97" spans="2:65" s="12" customFormat="1" ht="22.5">
      <c r="B97" s="148"/>
      <c r="D97" s="149" t="s">
        <v>203</v>
      </c>
      <c r="E97" s="150" t="s">
        <v>19</v>
      </c>
      <c r="F97" s="151" t="s">
        <v>6774</v>
      </c>
      <c r="H97" s="150" t="s">
        <v>19</v>
      </c>
      <c r="I97" s="152"/>
      <c r="L97" s="148"/>
      <c r="M97" s="153"/>
      <c r="T97" s="154"/>
      <c r="AT97" s="150" t="s">
        <v>203</v>
      </c>
      <c r="AU97" s="150" t="s">
        <v>82</v>
      </c>
      <c r="AV97" s="12" t="s">
        <v>80</v>
      </c>
      <c r="AW97" s="12" t="s">
        <v>33</v>
      </c>
      <c r="AX97" s="12" t="s">
        <v>72</v>
      </c>
      <c r="AY97" s="150" t="s">
        <v>193</v>
      </c>
    </row>
    <row r="98" spans="2:65" s="13" customFormat="1" ht="11.25">
      <c r="B98" s="155"/>
      <c r="D98" s="149" t="s">
        <v>203</v>
      </c>
      <c r="E98" s="156" t="s">
        <v>19</v>
      </c>
      <c r="F98" s="157" t="s">
        <v>80</v>
      </c>
      <c r="H98" s="158">
        <v>1</v>
      </c>
      <c r="I98" s="159"/>
      <c r="L98" s="155"/>
      <c r="M98" s="160"/>
      <c r="T98" s="161"/>
      <c r="AT98" s="156" t="s">
        <v>203</v>
      </c>
      <c r="AU98" s="156" t="s">
        <v>82</v>
      </c>
      <c r="AV98" s="13" t="s">
        <v>82</v>
      </c>
      <c r="AW98" s="13" t="s">
        <v>33</v>
      </c>
      <c r="AX98" s="13" t="s">
        <v>72</v>
      </c>
      <c r="AY98" s="156" t="s">
        <v>193</v>
      </c>
    </row>
    <row r="99" spans="2:65" s="1" customFormat="1" ht="16.5" customHeight="1">
      <c r="B99" s="32"/>
      <c r="C99" s="131" t="s">
        <v>82</v>
      </c>
      <c r="D99" s="131" t="s">
        <v>195</v>
      </c>
      <c r="E99" s="132" t="s">
        <v>6775</v>
      </c>
      <c r="F99" s="133" t="s">
        <v>6776</v>
      </c>
      <c r="G99" s="134" t="s">
        <v>3135</v>
      </c>
      <c r="H99" s="135">
        <v>1</v>
      </c>
      <c r="I99" s="136"/>
      <c r="J99" s="137">
        <f>ROUND(I99*H99,2)</f>
        <v>0</v>
      </c>
      <c r="K99" s="133" t="s">
        <v>199</v>
      </c>
      <c r="L99" s="32"/>
      <c r="M99" s="138" t="s">
        <v>19</v>
      </c>
      <c r="N99" s="139" t="s">
        <v>43</v>
      </c>
      <c r="P99" s="140">
        <f>O99*H99</f>
        <v>0</v>
      </c>
      <c r="Q99" s="140">
        <v>0</v>
      </c>
      <c r="R99" s="140">
        <f>Q99*H99</f>
        <v>0</v>
      </c>
      <c r="S99" s="140">
        <v>0</v>
      </c>
      <c r="T99" s="141">
        <f>S99*H99</f>
        <v>0</v>
      </c>
      <c r="AR99" s="142" t="s">
        <v>6765</v>
      </c>
      <c r="AT99" s="142" t="s">
        <v>195</v>
      </c>
      <c r="AU99" s="142" t="s">
        <v>82</v>
      </c>
      <c r="AY99" s="17" t="s">
        <v>193</v>
      </c>
      <c r="BE99" s="143">
        <f>IF(N99="základní",J99,0)</f>
        <v>0</v>
      </c>
      <c r="BF99" s="143">
        <f>IF(N99="snížená",J99,0)</f>
        <v>0</v>
      </c>
      <c r="BG99" s="143">
        <f>IF(N99="zákl. přenesená",J99,0)</f>
        <v>0</v>
      </c>
      <c r="BH99" s="143">
        <f>IF(N99="sníž. přenesená",J99,0)</f>
        <v>0</v>
      </c>
      <c r="BI99" s="143">
        <f>IF(N99="nulová",J99,0)</f>
        <v>0</v>
      </c>
      <c r="BJ99" s="17" t="s">
        <v>80</v>
      </c>
      <c r="BK99" s="143">
        <f>ROUND(I99*H99,2)</f>
        <v>0</v>
      </c>
      <c r="BL99" s="17" t="s">
        <v>6765</v>
      </c>
      <c r="BM99" s="142" t="s">
        <v>6777</v>
      </c>
    </row>
    <row r="100" spans="2:65" s="1" customFormat="1" ht="11.25">
      <c r="B100" s="32"/>
      <c r="D100" s="144" t="s">
        <v>201</v>
      </c>
      <c r="F100" s="145" t="s">
        <v>6778</v>
      </c>
      <c r="I100" s="146"/>
      <c r="L100" s="32"/>
      <c r="M100" s="147"/>
      <c r="T100" s="53"/>
      <c r="AT100" s="17" t="s">
        <v>201</v>
      </c>
      <c r="AU100" s="17" t="s">
        <v>82</v>
      </c>
    </row>
    <row r="101" spans="2:65" s="12" customFormat="1" ht="11.25">
      <c r="B101" s="148"/>
      <c r="D101" s="149" t="s">
        <v>203</v>
      </c>
      <c r="E101" s="150" t="s">
        <v>19</v>
      </c>
      <c r="F101" s="151" t="s">
        <v>6779</v>
      </c>
      <c r="H101" s="150" t="s">
        <v>19</v>
      </c>
      <c r="I101" s="152"/>
      <c r="L101" s="148"/>
      <c r="M101" s="153"/>
      <c r="T101" s="154"/>
      <c r="AT101" s="150" t="s">
        <v>203</v>
      </c>
      <c r="AU101" s="150" t="s">
        <v>82</v>
      </c>
      <c r="AV101" s="12" t="s">
        <v>80</v>
      </c>
      <c r="AW101" s="12" t="s">
        <v>33</v>
      </c>
      <c r="AX101" s="12" t="s">
        <v>72</v>
      </c>
      <c r="AY101" s="150" t="s">
        <v>193</v>
      </c>
    </row>
    <row r="102" spans="2:65" s="12" customFormat="1" ht="11.25">
      <c r="B102" s="148"/>
      <c r="D102" s="149" t="s">
        <v>203</v>
      </c>
      <c r="E102" s="150" t="s">
        <v>19</v>
      </c>
      <c r="F102" s="151" t="s">
        <v>6780</v>
      </c>
      <c r="H102" s="150" t="s">
        <v>19</v>
      </c>
      <c r="I102" s="152"/>
      <c r="L102" s="148"/>
      <c r="M102" s="153"/>
      <c r="T102" s="154"/>
      <c r="AT102" s="150" t="s">
        <v>203</v>
      </c>
      <c r="AU102" s="150" t="s">
        <v>82</v>
      </c>
      <c r="AV102" s="12" t="s">
        <v>80</v>
      </c>
      <c r="AW102" s="12" t="s">
        <v>33</v>
      </c>
      <c r="AX102" s="12" t="s">
        <v>72</v>
      </c>
      <c r="AY102" s="150" t="s">
        <v>193</v>
      </c>
    </row>
    <row r="103" spans="2:65" s="12" customFormat="1" ht="11.25">
      <c r="B103" s="148"/>
      <c r="D103" s="149" t="s">
        <v>203</v>
      </c>
      <c r="E103" s="150" t="s">
        <v>19</v>
      </c>
      <c r="F103" s="151" t="s">
        <v>6781</v>
      </c>
      <c r="H103" s="150" t="s">
        <v>19</v>
      </c>
      <c r="I103" s="152"/>
      <c r="L103" s="148"/>
      <c r="M103" s="153"/>
      <c r="T103" s="154"/>
      <c r="AT103" s="150" t="s">
        <v>203</v>
      </c>
      <c r="AU103" s="150" t="s">
        <v>82</v>
      </c>
      <c r="AV103" s="12" t="s">
        <v>80</v>
      </c>
      <c r="AW103" s="12" t="s">
        <v>33</v>
      </c>
      <c r="AX103" s="12" t="s">
        <v>72</v>
      </c>
      <c r="AY103" s="150" t="s">
        <v>193</v>
      </c>
    </row>
    <row r="104" spans="2:65" s="12" customFormat="1" ht="11.25">
      <c r="B104" s="148"/>
      <c r="D104" s="149" t="s">
        <v>203</v>
      </c>
      <c r="E104" s="150" t="s">
        <v>19</v>
      </c>
      <c r="F104" s="151" t="s">
        <v>6782</v>
      </c>
      <c r="H104" s="150" t="s">
        <v>19</v>
      </c>
      <c r="I104" s="152"/>
      <c r="L104" s="148"/>
      <c r="M104" s="153"/>
      <c r="T104" s="154"/>
      <c r="AT104" s="150" t="s">
        <v>203</v>
      </c>
      <c r="AU104" s="150" t="s">
        <v>82</v>
      </c>
      <c r="AV104" s="12" t="s">
        <v>80</v>
      </c>
      <c r="AW104" s="12" t="s">
        <v>33</v>
      </c>
      <c r="AX104" s="12" t="s">
        <v>72</v>
      </c>
      <c r="AY104" s="150" t="s">
        <v>193</v>
      </c>
    </row>
    <row r="105" spans="2:65" s="12" customFormat="1" ht="11.25">
      <c r="B105" s="148"/>
      <c r="D105" s="149" t="s">
        <v>203</v>
      </c>
      <c r="E105" s="150" t="s">
        <v>19</v>
      </c>
      <c r="F105" s="151" t="s">
        <v>205</v>
      </c>
      <c r="H105" s="150" t="s">
        <v>19</v>
      </c>
      <c r="I105" s="152"/>
      <c r="L105" s="148"/>
      <c r="M105" s="153"/>
      <c r="T105" s="154"/>
      <c r="AT105" s="150" t="s">
        <v>203</v>
      </c>
      <c r="AU105" s="150" t="s">
        <v>82</v>
      </c>
      <c r="AV105" s="12" t="s">
        <v>80</v>
      </c>
      <c r="AW105" s="12" t="s">
        <v>33</v>
      </c>
      <c r="AX105" s="12" t="s">
        <v>72</v>
      </c>
      <c r="AY105" s="150" t="s">
        <v>193</v>
      </c>
    </row>
    <row r="106" spans="2:65" s="12" customFormat="1" ht="22.5">
      <c r="B106" s="148"/>
      <c r="D106" s="149" t="s">
        <v>203</v>
      </c>
      <c r="E106" s="150" t="s">
        <v>19</v>
      </c>
      <c r="F106" s="151" t="s">
        <v>6774</v>
      </c>
      <c r="H106" s="150" t="s">
        <v>19</v>
      </c>
      <c r="I106" s="152"/>
      <c r="L106" s="148"/>
      <c r="M106" s="153"/>
      <c r="T106" s="154"/>
      <c r="AT106" s="150" t="s">
        <v>203</v>
      </c>
      <c r="AU106" s="150" t="s">
        <v>82</v>
      </c>
      <c r="AV106" s="12" t="s">
        <v>80</v>
      </c>
      <c r="AW106" s="12" t="s">
        <v>33</v>
      </c>
      <c r="AX106" s="12" t="s">
        <v>72</v>
      </c>
      <c r="AY106" s="150" t="s">
        <v>193</v>
      </c>
    </row>
    <row r="107" spans="2:65" s="12" customFormat="1" ht="11.25">
      <c r="B107" s="148"/>
      <c r="D107" s="149" t="s">
        <v>203</v>
      </c>
      <c r="E107" s="150" t="s">
        <v>19</v>
      </c>
      <c r="F107" s="151" t="s">
        <v>205</v>
      </c>
      <c r="H107" s="150" t="s">
        <v>19</v>
      </c>
      <c r="I107" s="152"/>
      <c r="L107" s="148"/>
      <c r="M107" s="153"/>
      <c r="T107" s="154"/>
      <c r="AT107" s="150" t="s">
        <v>203</v>
      </c>
      <c r="AU107" s="150" t="s">
        <v>82</v>
      </c>
      <c r="AV107" s="12" t="s">
        <v>80</v>
      </c>
      <c r="AW107" s="12" t="s">
        <v>33</v>
      </c>
      <c r="AX107" s="12" t="s">
        <v>72</v>
      </c>
      <c r="AY107" s="150" t="s">
        <v>193</v>
      </c>
    </row>
    <row r="108" spans="2:65" s="12" customFormat="1" ht="11.25">
      <c r="B108" s="148"/>
      <c r="D108" s="149" t="s">
        <v>203</v>
      </c>
      <c r="E108" s="150" t="s">
        <v>19</v>
      </c>
      <c r="F108" s="151" t="s">
        <v>6783</v>
      </c>
      <c r="H108" s="150" t="s">
        <v>19</v>
      </c>
      <c r="I108" s="152"/>
      <c r="L108" s="148"/>
      <c r="M108" s="153"/>
      <c r="T108" s="154"/>
      <c r="AT108" s="150" t="s">
        <v>203</v>
      </c>
      <c r="AU108" s="150" t="s">
        <v>82</v>
      </c>
      <c r="AV108" s="12" t="s">
        <v>80</v>
      </c>
      <c r="AW108" s="12" t="s">
        <v>33</v>
      </c>
      <c r="AX108" s="12" t="s">
        <v>72</v>
      </c>
      <c r="AY108" s="150" t="s">
        <v>193</v>
      </c>
    </row>
    <row r="109" spans="2:65" s="12" customFormat="1" ht="11.25">
      <c r="B109" s="148"/>
      <c r="D109" s="149" t="s">
        <v>203</v>
      </c>
      <c r="E109" s="150" t="s">
        <v>19</v>
      </c>
      <c r="F109" s="151" t="s">
        <v>6784</v>
      </c>
      <c r="H109" s="150" t="s">
        <v>19</v>
      </c>
      <c r="I109" s="152"/>
      <c r="L109" s="148"/>
      <c r="M109" s="153"/>
      <c r="T109" s="154"/>
      <c r="AT109" s="150" t="s">
        <v>203</v>
      </c>
      <c r="AU109" s="150" t="s">
        <v>82</v>
      </c>
      <c r="AV109" s="12" t="s">
        <v>80</v>
      </c>
      <c r="AW109" s="12" t="s">
        <v>33</v>
      </c>
      <c r="AX109" s="12" t="s">
        <v>72</v>
      </c>
      <c r="AY109" s="150" t="s">
        <v>193</v>
      </c>
    </row>
    <row r="110" spans="2:65" s="12" customFormat="1" ht="11.25">
      <c r="B110" s="148"/>
      <c r="D110" s="149" t="s">
        <v>203</v>
      </c>
      <c r="E110" s="150" t="s">
        <v>19</v>
      </c>
      <c r="F110" s="151" t="s">
        <v>6785</v>
      </c>
      <c r="H110" s="150" t="s">
        <v>19</v>
      </c>
      <c r="I110" s="152"/>
      <c r="L110" s="148"/>
      <c r="M110" s="153"/>
      <c r="T110" s="154"/>
      <c r="AT110" s="150" t="s">
        <v>203</v>
      </c>
      <c r="AU110" s="150" t="s">
        <v>82</v>
      </c>
      <c r="AV110" s="12" t="s">
        <v>80</v>
      </c>
      <c r="AW110" s="12" t="s">
        <v>33</v>
      </c>
      <c r="AX110" s="12" t="s">
        <v>72</v>
      </c>
      <c r="AY110" s="150" t="s">
        <v>193</v>
      </c>
    </row>
    <row r="111" spans="2:65" s="12" customFormat="1" ht="11.25">
      <c r="B111" s="148"/>
      <c r="D111" s="149" t="s">
        <v>203</v>
      </c>
      <c r="E111" s="150" t="s">
        <v>19</v>
      </c>
      <c r="F111" s="151" t="s">
        <v>6773</v>
      </c>
      <c r="H111" s="150" t="s">
        <v>19</v>
      </c>
      <c r="I111" s="152"/>
      <c r="L111" s="148"/>
      <c r="M111" s="153"/>
      <c r="T111" s="154"/>
      <c r="AT111" s="150" t="s">
        <v>203</v>
      </c>
      <c r="AU111" s="150" t="s">
        <v>82</v>
      </c>
      <c r="AV111" s="12" t="s">
        <v>80</v>
      </c>
      <c r="AW111" s="12" t="s">
        <v>33</v>
      </c>
      <c r="AX111" s="12" t="s">
        <v>72</v>
      </c>
      <c r="AY111" s="150" t="s">
        <v>193</v>
      </c>
    </row>
    <row r="112" spans="2:65" s="12" customFormat="1" ht="11.25">
      <c r="B112" s="148"/>
      <c r="D112" s="149" t="s">
        <v>203</v>
      </c>
      <c r="E112" s="150" t="s">
        <v>19</v>
      </c>
      <c r="F112" s="151" t="s">
        <v>6786</v>
      </c>
      <c r="H112" s="150" t="s">
        <v>19</v>
      </c>
      <c r="I112" s="152"/>
      <c r="L112" s="148"/>
      <c r="M112" s="153"/>
      <c r="T112" s="154"/>
      <c r="AT112" s="150" t="s">
        <v>203</v>
      </c>
      <c r="AU112" s="150" t="s">
        <v>82</v>
      </c>
      <c r="AV112" s="12" t="s">
        <v>80</v>
      </c>
      <c r="AW112" s="12" t="s">
        <v>33</v>
      </c>
      <c r="AX112" s="12" t="s">
        <v>72</v>
      </c>
      <c r="AY112" s="150" t="s">
        <v>193</v>
      </c>
    </row>
    <row r="113" spans="2:65" s="12" customFormat="1" ht="11.25">
      <c r="B113" s="148"/>
      <c r="D113" s="149" t="s">
        <v>203</v>
      </c>
      <c r="E113" s="150" t="s">
        <v>19</v>
      </c>
      <c r="F113" s="151" t="s">
        <v>6787</v>
      </c>
      <c r="H113" s="150" t="s">
        <v>19</v>
      </c>
      <c r="I113" s="152"/>
      <c r="L113" s="148"/>
      <c r="M113" s="153"/>
      <c r="T113" s="154"/>
      <c r="AT113" s="150" t="s">
        <v>203</v>
      </c>
      <c r="AU113" s="150" t="s">
        <v>82</v>
      </c>
      <c r="AV113" s="12" t="s">
        <v>80</v>
      </c>
      <c r="AW113" s="12" t="s">
        <v>33</v>
      </c>
      <c r="AX113" s="12" t="s">
        <v>72</v>
      </c>
      <c r="AY113" s="150" t="s">
        <v>193</v>
      </c>
    </row>
    <row r="114" spans="2:65" s="13" customFormat="1" ht="11.25">
      <c r="B114" s="155"/>
      <c r="D114" s="149" t="s">
        <v>203</v>
      </c>
      <c r="E114" s="156" t="s">
        <v>19</v>
      </c>
      <c r="F114" s="157" t="s">
        <v>80</v>
      </c>
      <c r="H114" s="158">
        <v>1</v>
      </c>
      <c r="I114" s="159"/>
      <c r="L114" s="155"/>
      <c r="M114" s="160"/>
      <c r="T114" s="161"/>
      <c r="AT114" s="156" t="s">
        <v>203</v>
      </c>
      <c r="AU114" s="156" t="s">
        <v>82</v>
      </c>
      <c r="AV114" s="13" t="s">
        <v>82</v>
      </c>
      <c r="AW114" s="13" t="s">
        <v>33</v>
      </c>
      <c r="AX114" s="13" t="s">
        <v>72</v>
      </c>
      <c r="AY114" s="156" t="s">
        <v>193</v>
      </c>
    </row>
    <row r="115" spans="2:65" s="1" customFormat="1" ht="16.5" customHeight="1">
      <c r="B115" s="32"/>
      <c r="C115" s="131" t="s">
        <v>100</v>
      </c>
      <c r="D115" s="131" t="s">
        <v>195</v>
      </c>
      <c r="E115" s="132" t="s">
        <v>6788</v>
      </c>
      <c r="F115" s="133" t="s">
        <v>6789</v>
      </c>
      <c r="G115" s="134" t="s">
        <v>3135</v>
      </c>
      <c r="H115" s="135">
        <v>1</v>
      </c>
      <c r="I115" s="136"/>
      <c r="J115" s="137">
        <f>ROUND(I115*H115,2)</f>
        <v>0</v>
      </c>
      <c r="K115" s="133" t="s">
        <v>199</v>
      </c>
      <c r="L115" s="32"/>
      <c r="M115" s="138" t="s">
        <v>19</v>
      </c>
      <c r="N115" s="139" t="s">
        <v>43</v>
      </c>
      <c r="P115" s="140">
        <f>O115*H115</f>
        <v>0</v>
      </c>
      <c r="Q115" s="140">
        <v>0</v>
      </c>
      <c r="R115" s="140">
        <f>Q115*H115</f>
        <v>0</v>
      </c>
      <c r="S115" s="140">
        <v>0</v>
      </c>
      <c r="T115" s="141">
        <f>S115*H115</f>
        <v>0</v>
      </c>
      <c r="AR115" s="142" t="s">
        <v>6765</v>
      </c>
      <c r="AT115" s="142" t="s">
        <v>195</v>
      </c>
      <c r="AU115" s="142" t="s">
        <v>82</v>
      </c>
      <c r="AY115" s="17" t="s">
        <v>193</v>
      </c>
      <c r="BE115" s="143">
        <f>IF(N115="základní",J115,0)</f>
        <v>0</v>
      </c>
      <c r="BF115" s="143">
        <f>IF(N115="snížená",J115,0)</f>
        <v>0</v>
      </c>
      <c r="BG115" s="143">
        <f>IF(N115="zákl. přenesená",J115,0)</f>
        <v>0</v>
      </c>
      <c r="BH115" s="143">
        <f>IF(N115="sníž. přenesená",J115,0)</f>
        <v>0</v>
      </c>
      <c r="BI115" s="143">
        <f>IF(N115="nulová",J115,0)</f>
        <v>0</v>
      </c>
      <c r="BJ115" s="17" t="s">
        <v>80</v>
      </c>
      <c r="BK115" s="143">
        <f>ROUND(I115*H115,2)</f>
        <v>0</v>
      </c>
      <c r="BL115" s="17" t="s">
        <v>6765</v>
      </c>
      <c r="BM115" s="142" t="s">
        <v>6790</v>
      </c>
    </row>
    <row r="116" spans="2:65" s="1" customFormat="1" ht="11.25">
      <c r="B116" s="32"/>
      <c r="D116" s="144" t="s">
        <v>201</v>
      </c>
      <c r="F116" s="145" t="s">
        <v>6791</v>
      </c>
      <c r="I116" s="146"/>
      <c r="L116" s="32"/>
      <c r="M116" s="147"/>
      <c r="T116" s="53"/>
      <c r="AT116" s="17" t="s">
        <v>201</v>
      </c>
      <c r="AU116" s="17" t="s">
        <v>82</v>
      </c>
    </row>
    <row r="117" spans="2:65" s="12" customFormat="1" ht="11.25">
      <c r="B117" s="148"/>
      <c r="D117" s="149" t="s">
        <v>203</v>
      </c>
      <c r="E117" s="150" t="s">
        <v>19</v>
      </c>
      <c r="F117" s="151" t="s">
        <v>6792</v>
      </c>
      <c r="H117" s="150" t="s">
        <v>19</v>
      </c>
      <c r="I117" s="152"/>
      <c r="L117" s="148"/>
      <c r="M117" s="153"/>
      <c r="T117" s="154"/>
      <c r="AT117" s="150" t="s">
        <v>203</v>
      </c>
      <c r="AU117" s="150" t="s">
        <v>82</v>
      </c>
      <c r="AV117" s="12" t="s">
        <v>80</v>
      </c>
      <c r="AW117" s="12" t="s">
        <v>33</v>
      </c>
      <c r="AX117" s="12" t="s">
        <v>72</v>
      </c>
      <c r="AY117" s="150" t="s">
        <v>193</v>
      </c>
    </row>
    <row r="118" spans="2:65" s="12" customFormat="1" ht="11.25">
      <c r="B118" s="148"/>
      <c r="D118" s="149" t="s">
        <v>203</v>
      </c>
      <c r="E118" s="150" t="s">
        <v>19</v>
      </c>
      <c r="F118" s="151" t="s">
        <v>6793</v>
      </c>
      <c r="H118" s="150" t="s">
        <v>19</v>
      </c>
      <c r="I118" s="152"/>
      <c r="L118" s="148"/>
      <c r="M118" s="153"/>
      <c r="T118" s="154"/>
      <c r="AT118" s="150" t="s">
        <v>203</v>
      </c>
      <c r="AU118" s="150" t="s">
        <v>82</v>
      </c>
      <c r="AV118" s="12" t="s">
        <v>80</v>
      </c>
      <c r="AW118" s="12" t="s">
        <v>33</v>
      </c>
      <c r="AX118" s="12" t="s">
        <v>72</v>
      </c>
      <c r="AY118" s="150" t="s">
        <v>193</v>
      </c>
    </row>
    <row r="119" spans="2:65" s="12" customFormat="1" ht="11.25">
      <c r="B119" s="148"/>
      <c r="D119" s="149" t="s">
        <v>203</v>
      </c>
      <c r="E119" s="150" t="s">
        <v>19</v>
      </c>
      <c r="F119" s="151" t="s">
        <v>6794</v>
      </c>
      <c r="H119" s="150" t="s">
        <v>19</v>
      </c>
      <c r="I119" s="152"/>
      <c r="L119" s="148"/>
      <c r="M119" s="153"/>
      <c r="T119" s="154"/>
      <c r="AT119" s="150" t="s">
        <v>203</v>
      </c>
      <c r="AU119" s="150" t="s">
        <v>82</v>
      </c>
      <c r="AV119" s="12" t="s">
        <v>80</v>
      </c>
      <c r="AW119" s="12" t="s">
        <v>33</v>
      </c>
      <c r="AX119" s="12" t="s">
        <v>72</v>
      </c>
      <c r="AY119" s="150" t="s">
        <v>193</v>
      </c>
    </row>
    <row r="120" spans="2:65" s="12" customFormat="1" ht="11.25">
      <c r="B120" s="148"/>
      <c r="D120" s="149" t="s">
        <v>203</v>
      </c>
      <c r="E120" s="150" t="s">
        <v>19</v>
      </c>
      <c r="F120" s="151" t="s">
        <v>6795</v>
      </c>
      <c r="H120" s="150" t="s">
        <v>19</v>
      </c>
      <c r="I120" s="152"/>
      <c r="L120" s="148"/>
      <c r="M120" s="153"/>
      <c r="T120" s="154"/>
      <c r="AT120" s="150" t="s">
        <v>203</v>
      </c>
      <c r="AU120" s="150" t="s">
        <v>82</v>
      </c>
      <c r="AV120" s="12" t="s">
        <v>80</v>
      </c>
      <c r="AW120" s="12" t="s">
        <v>33</v>
      </c>
      <c r="AX120" s="12" t="s">
        <v>72</v>
      </c>
      <c r="AY120" s="150" t="s">
        <v>193</v>
      </c>
    </row>
    <row r="121" spans="2:65" s="12" customFormat="1" ht="11.25">
      <c r="B121" s="148"/>
      <c r="D121" s="149" t="s">
        <v>203</v>
      </c>
      <c r="E121" s="150" t="s">
        <v>19</v>
      </c>
      <c r="F121" s="151" t="s">
        <v>6796</v>
      </c>
      <c r="H121" s="150" t="s">
        <v>19</v>
      </c>
      <c r="I121" s="152"/>
      <c r="L121" s="148"/>
      <c r="M121" s="153"/>
      <c r="T121" s="154"/>
      <c r="AT121" s="150" t="s">
        <v>203</v>
      </c>
      <c r="AU121" s="150" t="s">
        <v>82</v>
      </c>
      <c r="AV121" s="12" t="s">
        <v>80</v>
      </c>
      <c r="AW121" s="12" t="s">
        <v>33</v>
      </c>
      <c r="AX121" s="12" t="s">
        <v>72</v>
      </c>
      <c r="AY121" s="150" t="s">
        <v>193</v>
      </c>
    </row>
    <row r="122" spans="2:65" s="12" customFormat="1" ht="11.25">
      <c r="B122" s="148"/>
      <c r="D122" s="149" t="s">
        <v>203</v>
      </c>
      <c r="E122" s="150" t="s">
        <v>19</v>
      </c>
      <c r="F122" s="151" t="s">
        <v>6797</v>
      </c>
      <c r="H122" s="150" t="s">
        <v>19</v>
      </c>
      <c r="I122" s="152"/>
      <c r="L122" s="148"/>
      <c r="M122" s="153"/>
      <c r="T122" s="154"/>
      <c r="AT122" s="150" t="s">
        <v>203</v>
      </c>
      <c r="AU122" s="150" t="s">
        <v>82</v>
      </c>
      <c r="AV122" s="12" t="s">
        <v>80</v>
      </c>
      <c r="AW122" s="12" t="s">
        <v>33</v>
      </c>
      <c r="AX122" s="12" t="s">
        <v>72</v>
      </c>
      <c r="AY122" s="150" t="s">
        <v>193</v>
      </c>
    </row>
    <row r="123" spans="2:65" s="12" customFormat="1" ht="11.25">
      <c r="B123" s="148"/>
      <c r="D123" s="149" t="s">
        <v>203</v>
      </c>
      <c r="E123" s="150" t="s">
        <v>19</v>
      </c>
      <c r="F123" s="151" t="s">
        <v>205</v>
      </c>
      <c r="H123" s="150" t="s">
        <v>19</v>
      </c>
      <c r="I123" s="152"/>
      <c r="L123" s="148"/>
      <c r="M123" s="153"/>
      <c r="T123" s="154"/>
      <c r="AT123" s="150" t="s">
        <v>203</v>
      </c>
      <c r="AU123" s="150" t="s">
        <v>82</v>
      </c>
      <c r="AV123" s="12" t="s">
        <v>80</v>
      </c>
      <c r="AW123" s="12" t="s">
        <v>33</v>
      </c>
      <c r="AX123" s="12" t="s">
        <v>72</v>
      </c>
      <c r="AY123" s="150" t="s">
        <v>193</v>
      </c>
    </row>
    <row r="124" spans="2:65" s="12" customFormat="1" ht="22.5">
      <c r="B124" s="148"/>
      <c r="D124" s="149" t="s">
        <v>203</v>
      </c>
      <c r="E124" s="150" t="s">
        <v>19</v>
      </c>
      <c r="F124" s="151" t="s">
        <v>6774</v>
      </c>
      <c r="H124" s="150" t="s">
        <v>19</v>
      </c>
      <c r="I124" s="152"/>
      <c r="L124" s="148"/>
      <c r="M124" s="153"/>
      <c r="T124" s="154"/>
      <c r="AT124" s="150" t="s">
        <v>203</v>
      </c>
      <c r="AU124" s="150" t="s">
        <v>82</v>
      </c>
      <c r="AV124" s="12" t="s">
        <v>80</v>
      </c>
      <c r="AW124" s="12" t="s">
        <v>33</v>
      </c>
      <c r="AX124" s="12" t="s">
        <v>72</v>
      </c>
      <c r="AY124" s="150" t="s">
        <v>193</v>
      </c>
    </row>
    <row r="125" spans="2:65" s="13" customFormat="1" ht="11.25">
      <c r="B125" s="155"/>
      <c r="D125" s="149" t="s">
        <v>203</v>
      </c>
      <c r="E125" s="156" t="s">
        <v>19</v>
      </c>
      <c r="F125" s="157" t="s">
        <v>80</v>
      </c>
      <c r="H125" s="158">
        <v>1</v>
      </c>
      <c r="I125" s="159"/>
      <c r="L125" s="155"/>
      <c r="M125" s="160"/>
      <c r="T125" s="161"/>
      <c r="AT125" s="156" t="s">
        <v>203</v>
      </c>
      <c r="AU125" s="156" t="s">
        <v>82</v>
      </c>
      <c r="AV125" s="13" t="s">
        <v>82</v>
      </c>
      <c r="AW125" s="13" t="s">
        <v>33</v>
      </c>
      <c r="AX125" s="13" t="s">
        <v>72</v>
      </c>
      <c r="AY125" s="156" t="s">
        <v>193</v>
      </c>
    </row>
    <row r="126" spans="2:65" s="1" customFormat="1" ht="24.2" customHeight="1">
      <c r="B126" s="32"/>
      <c r="C126" s="131" t="s">
        <v>106</v>
      </c>
      <c r="D126" s="131" t="s">
        <v>195</v>
      </c>
      <c r="E126" s="132" t="s">
        <v>6798</v>
      </c>
      <c r="F126" s="133" t="s">
        <v>6799</v>
      </c>
      <c r="G126" s="134" t="s">
        <v>6800</v>
      </c>
      <c r="H126" s="135">
        <v>1</v>
      </c>
      <c r="I126" s="136"/>
      <c r="J126" s="137">
        <f>ROUND(I126*H126,2)</f>
        <v>0</v>
      </c>
      <c r="K126" s="133" t="s">
        <v>19</v>
      </c>
      <c r="L126" s="32"/>
      <c r="M126" s="138" t="s">
        <v>19</v>
      </c>
      <c r="N126" s="139" t="s">
        <v>43</v>
      </c>
      <c r="P126" s="140">
        <f>O126*H126</f>
        <v>0</v>
      </c>
      <c r="Q126" s="140">
        <v>0</v>
      </c>
      <c r="R126" s="140">
        <f>Q126*H126</f>
        <v>0</v>
      </c>
      <c r="S126" s="140">
        <v>0</v>
      </c>
      <c r="T126" s="141">
        <f>S126*H126</f>
        <v>0</v>
      </c>
      <c r="AR126" s="142" t="s">
        <v>6765</v>
      </c>
      <c r="AT126" s="142" t="s">
        <v>195</v>
      </c>
      <c r="AU126" s="142" t="s">
        <v>82</v>
      </c>
      <c r="AY126" s="17" t="s">
        <v>193</v>
      </c>
      <c r="BE126" s="143">
        <f>IF(N126="základní",J126,0)</f>
        <v>0</v>
      </c>
      <c r="BF126" s="143">
        <f>IF(N126="snížená",J126,0)</f>
        <v>0</v>
      </c>
      <c r="BG126" s="143">
        <f>IF(N126="zákl. přenesená",J126,0)</f>
        <v>0</v>
      </c>
      <c r="BH126" s="143">
        <f>IF(N126="sníž. přenesená",J126,0)</f>
        <v>0</v>
      </c>
      <c r="BI126" s="143">
        <f>IF(N126="nulová",J126,0)</f>
        <v>0</v>
      </c>
      <c r="BJ126" s="17" t="s">
        <v>80</v>
      </c>
      <c r="BK126" s="143">
        <f>ROUND(I126*H126,2)</f>
        <v>0</v>
      </c>
      <c r="BL126" s="17" t="s">
        <v>6765</v>
      </c>
      <c r="BM126" s="142" t="s">
        <v>6801</v>
      </c>
    </row>
    <row r="127" spans="2:65" s="12" customFormat="1" ht="11.25">
      <c r="B127" s="148"/>
      <c r="D127" s="149" t="s">
        <v>203</v>
      </c>
      <c r="E127" s="150" t="s">
        <v>19</v>
      </c>
      <c r="F127" s="151" t="s">
        <v>6802</v>
      </c>
      <c r="H127" s="150" t="s">
        <v>19</v>
      </c>
      <c r="I127" s="152"/>
      <c r="L127" s="148"/>
      <c r="M127" s="153"/>
      <c r="T127" s="154"/>
      <c r="AT127" s="150" t="s">
        <v>203</v>
      </c>
      <c r="AU127" s="150" t="s">
        <v>82</v>
      </c>
      <c r="AV127" s="12" t="s">
        <v>80</v>
      </c>
      <c r="AW127" s="12" t="s">
        <v>33</v>
      </c>
      <c r="AX127" s="12" t="s">
        <v>72</v>
      </c>
      <c r="AY127" s="150" t="s">
        <v>193</v>
      </c>
    </row>
    <row r="128" spans="2:65" s="12" customFormat="1" ht="11.25">
      <c r="B128" s="148"/>
      <c r="D128" s="149" t="s">
        <v>203</v>
      </c>
      <c r="E128" s="150" t="s">
        <v>19</v>
      </c>
      <c r="F128" s="151" t="s">
        <v>6803</v>
      </c>
      <c r="H128" s="150" t="s">
        <v>19</v>
      </c>
      <c r="I128" s="152"/>
      <c r="L128" s="148"/>
      <c r="M128" s="153"/>
      <c r="T128" s="154"/>
      <c r="AT128" s="150" t="s">
        <v>203</v>
      </c>
      <c r="AU128" s="150" t="s">
        <v>82</v>
      </c>
      <c r="AV128" s="12" t="s">
        <v>80</v>
      </c>
      <c r="AW128" s="12" t="s">
        <v>33</v>
      </c>
      <c r="AX128" s="12" t="s">
        <v>72</v>
      </c>
      <c r="AY128" s="150" t="s">
        <v>193</v>
      </c>
    </row>
    <row r="129" spans="2:65" s="12" customFormat="1" ht="11.25">
      <c r="B129" s="148"/>
      <c r="D129" s="149" t="s">
        <v>203</v>
      </c>
      <c r="E129" s="150" t="s">
        <v>19</v>
      </c>
      <c r="F129" s="151" t="s">
        <v>6804</v>
      </c>
      <c r="H129" s="150" t="s">
        <v>19</v>
      </c>
      <c r="I129" s="152"/>
      <c r="L129" s="148"/>
      <c r="M129" s="153"/>
      <c r="T129" s="154"/>
      <c r="AT129" s="150" t="s">
        <v>203</v>
      </c>
      <c r="AU129" s="150" t="s">
        <v>82</v>
      </c>
      <c r="AV129" s="12" t="s">
        <v>80</v>
      </c>
      <c r="AW129" s="12" t="s">
        <v>33</v>
      </c>
      <c r="AX129" s="12" t="s">
        <v>72</v>
      </c>
      <c r="AY129" s="150" t="s">
        <v>193</v>
      </c>
    </row>
    <row r="130" spans="2:65" s="13" customFormat="1" ht="11.25">
      <c r="B130" s="155"/>
      <c r="D130" s="149" t="s">
        <v>203</v>
      </c>
      <c r="E130" s="156" t="s">
        <v>19</v>
      </c>
      <c r="F130" s="157" t="s">
        <v>80</v>
      </c>
      <c r="H130" s="158">
        <v>1</v>
      </c>
      <c r="I130" s="159"/>
      <c r="L130" s="155"/>
      <c r="M130" s="160"/>
      <c r="T130" s="161"/>
      <c r="AT130" s="156" t="s">
        <v>203</v>
      </c>
      <c r="AU130" s="156" t="s">
        <v>82</v>
      </c>
      <c r="AV130" s="13" t="s">
        <v>82</v>
      </c>
      <c r="AW130" s="13" t="s">
        <v>33</v>
      </c>
      <c r="AX130" s="13" t="s">
        <v>72</v>
      </c>
      <c r="AY130" s="156" t="s">
        <v>193</v>
      </c>
    </row>
    <row r="131" spans="2:65" s="1" customFormat="1" ht="24.2" customHeight="1">
      <c r="B131" s="32"/>
      <c r="C131" s="131" t="s">
        <v>231</v>
      </c>
      <c r="D131" s="131" t="s">
        <v>195</v>
      </c>
      <c r="E131" s="132" t="s">
        <v>6805</v>
      </c>
      <c r="F131" s="133" t="s">
        <v>6806</v>
      </c>
      <c r="G131" s="134" t="s">
        <v>6800</v>
      </c>
      <c r="H131" s="135">
        <v>1</v>
      </c>
      <c r="I131" s="136"/>
      <c r="J131" s="137">
        <f>ROUND(I131*H131,2)</f>
        <v>0</v>
      </c>
      <c r="K131" s="133" t="s">
        <v>19</v>
      </c>
      <c r="L131" s="32"/>
      <c r="M131" s="138" t="s">
        <v>19</v>
      </c>
      <c r="N131" s="139" t="s">
        <v>43</v>
      </c>
      <c r="P131" s="140">
        <f>O131*H131</f>
        <v>0</v>
      </c>
      <c r="Q131" s="140">
        <v>0</v>
      </c>
      <c r="R131" s="140">
        <f>Q131*H131</f>
        <v>0</v>
      </c>
      <c r="S131" s="140">
        <v>0</v>
      </c>
      <c r="T131" s="141">
        <f>S131*H131</f>
        <v>0</v>
      </c>
      <c r="AR131" s="142" t="s">
        <v>6765</v>
      </c>
      <c r="AT131" s="142" t="s">
        <v>195</v>
      </c>
      <c r="AU131" s="142" t="s">
        <v>82</v>
      </c>
      <c r="AY131" s="17" t="s">
        <v>193</v>
      </c>
      <c r="BE131" s="143">
        <f>IF(N131="základní",J131,0)</f>
        <v>0</v>
      </c>
      <c r="BF131" s="143">
        <f>IF(N131="snížená",J131,0)</f>
        <v>0</v>
      </c>
      <c r="BG131" s="143">
        <f>IF(N131="zákl. přenesená",J131,0)</f>
        <v>0</v>
      </c>
      <c r="BH131" s="143">
        <f>IF(N131="sníž. přenesená",J131,0)</f>
        <v>0</v>
      </c>
      <c r="BI131" s="143">
        <f>IF(N131="nulová",J131,0)</f>
        <v>0</v>
      </c>
      <c r="BJ131" s="17" t="s">
        <v>80</v>
      </c>
      <c r="BK131" s="143">
        <f>ROUND(I131*H131,2)</f>
        <v>0</v>
      </c>
      <c r="BL131" s="17" t="s">
        <v>6765</v>
      </c>
      <c r="BM131" s="142" t="s">
        <v>6807</v>
      </c>
    </row>
    <row r="132" spans="2:65" s="12" customFormat="1" ht="11.25">
      <c r="B132" s="148"/>
      <c r="D132" s="149" t="s">
        <v>203</v>
      </c>
      <c r="E132" s="150" t="s">
        <v>19</v>
      </c>
      <c r="F132" s="151" t="s">
        <v>6802</v>
      </c>
      <c r="H132" s="150" t="s">
        <v>19</v>
      </c>
      <c r="I132" s="152"/>
      <c r="L132" s="148"/>
      <c r="M132" s="153"/>
      <c r="T132" s="154"/>
      <c r="AT132" s="150" t="s">
        <v>203</v>
      </c>
      <c r="AU132" s="150" t="s">
        <v>82</v>
      </c>
      <c r="AV132" s="12" t="s">
        <v>80</v>
      </c>
      <c r="AW132" s="12" t="s">
        <v>33</v>
      </c>
      <c r="AX132" s="12" t="s">
        <v>72</v>
      </c>
      <c r="AY132" s="150" t="s">
        <v>193</v>
      </c>
    </row>
    <row r="133" spans="2:65" s="12" customFormat="1" ht="11.25">
      <c r="B133" s="148"/>
      <c r="D133" s="149" t="s">
        <v>203</v>
      </c>
      <c r="E133" s="150" t="s">
        <v>19</v>
      </c>
      <c r="F133" s="151" t="s">
        <v>6808</v>
      </c>
      <c r="H133" s="150" t="s">
        <v>19</v>
      </c>
      <c r="I133" s="152"/>
      <c r="L133" s="148"/>
      <c r="M133" s="153"/>
      <c r="T133" s="154"/>
      <c r="AT133" s="150" t="s">
        <v>203</v>
      </c>
      <c r="AU133" s="150" t="s">
        <v>82</v>
      </c>
      <c r="AV133" s="12" t="s">
        <v>80</v>
      </c>
      <c r="AW133" s="12" t="s">
        <v>33</v>
      </c>
      <c r="AX133" s="12" t="s">
        <v>72</v>
      </c>
      <c r="AY133" s="150" t="s">
        <v>193</v>
      </c>
    </row>
    <row r="134" spans="2:65" s="12" customFormat="1" ht="11.25">
      <c r="B134" s="148"/>
      <c r="D134" s="149" t="s">
        <v>203</v>
      </c>
      <c r="E134" s="150" t="s">
        <v>19</v>
      </c>
      <c r="F134" s="151" t="s">
        <v>6809</v>
      </c>
      <c r="H134" s="150" t="s">
        <v>19</v>
      </c>
      <c r="I134" s="152"/>
      <c r="L134" s="148"/>
      <c r="M134" s="153"/>
      <c r="T134" s="154"/>
      <c r="AT134" s="150" t="s">
        <v>203</v>
      </c>
      <c r="AU134" s="150" t="s">
        <v>82</v>
      </c>
      <c r="AV134" s="12" t="s">
        <v>80</v>
      </c>
      <c r="AW134" s="12" t="s">
        <v>33</v>
      </c>
      <c r="AX134" s="12" t="s">
        <v>72</v>
      </c>
      <c r="AY134" s="150" t="s">
        <v>193</v>
      </c>
    </row>
    <row r="135" spans="2:65" s="13" customFormat="1" ht="11.25">
      <c r="B135" s="155"/>
      <c r="D135" s="149" t="s">
        <v>203</v>
      </c>
      <c r="E135" s="156" t="s">
        <v>19</v>
      </c>
      <c r="F135" s="157" t="s">
        <v>80</v>
      </c>
      <c r="H135" s="158">
        <v>1</v>
      </c>
      <c r="I135" s="159"/>
      <c r="L135" s="155"/>
      <c r="M135" s="160"/>
      <c r="T135" s="161"/>
      <c r="AT135" s="156" t="s">
        <v>203</v>
      </c>
      <c r="AU135" s="156" t="s">
        <v>82</v>
      </c>
      <c r="AV135" s="13" t="s">
        <v>82</v>
      </c>
      <c r="AW135" s="13" t="s">
        <v>33</v>
      </c>
      <c r="AX135" s="13" t="s">
        <v>80</v>
      </c>
      <c r="AY135" s="156" t="s">
        <v>193</v>
      </c>
    </row>
    <row r="136" spans="2:65" s="1" customFormat="1" ht="24.2" customHeight="1">
      <c r="B136" s="32"/>
      <c r="C136" s="131" t="s">
        <v>240</v>
      </c>
      <c r="D136" s="131" t="s">
        <v>195</v>
      </c>
      <c r="E136" s="132" t="s">
        <v>6810</v>
      </c>
      <c r="F136" s="133" t="s">
        <v>6811</v>
      </c>
      <c r="G136" s="134" t="s">
        <v>6800</v>
      </c>
      <c r="H136" s="135">
        <v>1</v>
      </c>
      <c r="I136" s="136"/>
      <c r="J136" s="137">
        <f>ROUND(I136*H136,2)</f>
        <v>0</v>
      </c>
      <c r="K136" s="133" t="s">
        <v>19</v>
      </c>
      <c r="L136" s="32"/>
      <c r="M136" s="138" t="s">
        <v>19</v>
      </c>
      <c r="N136" s="139" t="s">
        <v>43</v>
      </c>
      <c r="P136" s="140">
        <f>O136*H136</f>
        <v>0</v>
      </c>
      <c r="Q136" s="140">
        <v>0</v>
      </c>
      <c r="R136" s="140">
        <f>Q136*H136</f>
        <v>0</v>
      </c>
      <c r="S136" s="140">
        <v>0</v>
      </c>
      <c r="T136" s="141">
        <f>S136*H136</f>
        <v>0</v>
      </c>
      <c r="AR136" s="142" t="s">
        <v>6765</v>
      </c>
      <c r="AT136" s="142" t="s">
        <v>195</v>
      </c>
      <c r="AU136" s="142" t="s">
        <v>82</v>
      </c>
      <c r="AY136" s="17" t="s">
        <v>193</v>
      </c>
      <c r="BE136" s="143">
        <f>IF(N136="základní",J136,0)</f>
        <v>0</v>
      </c>
      <c r="BF136" s="143">
        <f>IF(N136="snížená",J136,0)</f>
        <v>0</v>
      </c>
      <c r="BG136" s="143">
        <f>IF(N136="zákl. přenesená",J136,0)</f>
        <v>0</v>
      </c>
      <c r="BH136" s="143">
        <f>IF(N136="sníž. přenesená",J136,0)</f>
        <v>0</v>
      </c>
      <c r="BI136" s="143">
        <f>IF(N136="nulová",J136,0)</f>
        <v>0</v>
      </c>
      <c r="BJ136" s="17" t="s">
        <v>80</v>
      </c>
      <c r="BK136" s="143">
        <f>ROUND(I136*H136,2)</f>
        <v>0</v>
      </c>
      <c r="BL136" s="17" t="s">
        <v>6765</v>
      </c>
      <c r="BM136" s="142" t="s">
        <v>6812</v>
      </c>
    </row>
    <row r="137" spans="2:65" s="12" customFormat="1" ht="11.25">
      <c r="B137" s="148"/>
      <c r="D137" s="149" t="s">
        <v>203</v>
      </c>
      <c r="E137" s="150" t="s">
        <v>19</v>
      </c>
      <c r="F137" s="151" t="s">
        <v>6813</v>
      </c>
      <c r="H137" s="150" t="s">
        <v>19</v>
      </c>
      <c r="I137" s="152"/>
      <c r="L137" s="148"/>
      <c r="M137" s="153"/>
      <c r="T137" s="154"/>
      <c r="AT137" s="150" t="s">
        <v>203</v>
      </c>
      <c r="AU137" s="150" t="s">
        <v>82</v>
      </c>
      <c r="AV137" s="12" t="s">
        <v>80</v>
      </c>
      <c r="AW137" s="12" t="s">
        <v>33</v>
      </c>
      <c r="AX137" s="12" t="s">
        <v>72</v>
      </c>
      <c r="AY137" s="150" t="s">
        <v>193</v>
      </c>
    </row>
    <row r="138" spans="2:65" s="12" customFormat="1" ht="11.25">
      <c r="B138" s="148"/>
      <c r="D138" s="149" t="s">
        <v>203</v>
      </c>
      <c r="E138" s="150" t="s">
        <v>19</v>
      </c>
      <c r="F138" s="151" t="s">
        <v>205</v>
      </c>
      <c r="H138" s="150" t="s">
        <v>19</v>
      </c>
      <c r="I138" s="152"/>
      <c r="L138" s="148"/>
      <c r="M138" s="153"/>
      <c r="T138" s="154"/>
      <c r="AT138" s="150" t="s">
        <v>203</v>
      </c>
      <c r="AU138" s="150" t="s">
        <v>82</v>
      </c>
      <c r="AV138" s="12" t="s">
        <v>80</v>
      </c>
      <c r="AW138" s="12" t="s">
        <v>33</v>
      </c>
      <c r="AX138" s="12" t="s">
        <v>72</v>
      </c>
      <c r="AY138" s="150" t="s">
        <v>193</v>
      </c>
    </row>
    <row r="139" spans="2:65" s="12" customFormat="1" ht="11.25">
      <c r="B139" s="148"/>
      <c r="D139" s="149" t="s">
        <v>203</v>
      </c>
      <c r="E139" s="150" t="s">
        <v>19</v>
      </c>
      <c r="F139" s="151" t="s">
        <v>6814</v>
      </c>
      <c r="H139" s="150" t="s">
        <v>19</v>
      </c>
      <c r="I139" s="152"/>
      <c r="L139" s="148"/>
      <c r="M139" s="153"/>
      <c r="T139" s="154"/>
      <c r="AT139" s="150" t="s">
        <v>203</v>
      </c>
      <c r="AU139" s="150" t="s">
        <v>82</v>
      </c>
      <c r="AV139" s="12" t="s">
        <v>80</v>
      </c>
      <c r="AW139" s="12" t="s">
        <v>33</v>
      </c>
      <c r="AX139" s="12" t="s">
        <v>72</v>
      </c>
      <c r="AY139" s="150" t="s">
        <v>193</v>
      </c>
    </row>
    <row r="140" spans="2:65" s="12" customFormat="1" ht="11.25">
      <c r="B140" s="148"/>
      <c r="D140" s="149" t="s">
        <v>203</v>
      </c>
      <c r="E140" s="150" t="s">
        <v>19</v>
      </c>
      <c r="F140" s="151" t="s">
        <v>6815</v>
      </c>
      <c r="H140" s="150" t="s">
        <v>19</v>
      </c>
      <c r="I140" s="152"/>
      <c r="L140" s="148"/>
      <c r="M140" s="153"/>
      <c r="T140" s="154"/>
      <c r="AT140" s="150" t="s">
        <v>203</v>
      </c>
      <c r="AU140" s="150" t="s">
        <v>82</v>
      </c>
      <c r="AV140" s="12" t="s">
        <v>80</v>
      </c>
      <c r="AW140" s="12" t="s">
        <v>33</v>
      </c>
      <c r="AX140" s="12" t="s">
        <v>72</v>
      </c>
      <c r="AY140" s="150" t="s">
        <v>193</v>
      </c>
    </row>
    <row r="141" spans="2:65" s="12" customFormat="1" ht="11.25">
      <c r="B141" s="148"/>
      <c r="D141" s="149" t="s">
        <v>203</v>
      </c>
      <c r="E141" s="150" t="s">
        <v>19</v>
      </c>
      <c r="F141" s="151" t="s">
        <v>6816</v>
      </c>
      <c r="H141" s="150" t="s">
        <v>19</v>
      </c>
      <c r="I141" s="152"/>
      <c r="L141" s="148"/>
      <c r="M141" s="153"/>
      <c r="T141" s="154"/>
      <c r="AT141" s="150" t="s">
        <v>203</v>
      </c>
      <c r="AU141" s="150" t="s">
        <v>82</v>
      </c>
      <c r="AV141" s="12" t="s">
        <v>80</v>
      </c>
      <c r="AW141" s="12" t="s">
        <v>33</v>
      </c>
      <c r="AX141" s="12" t="s">
        <v>72</v>
      </c>
      <c r="AY141" s="150" t="s">
        <v>193</v>
      </c>
    </row>
    <row r="142" spans="2:65" s="12" customFormat="1" ht="11.25">
      <c r="B142" s="148"/>
      <c r="D142" s="149" t="s">
        <v>203</v>
      </c>
      <c r="E142" s="150" t="s">
        <v>19</v>
      </c>
      <c r="F142" s="151" t="s">
        <v>6817</v>
      </c>
      <c r="H142" s="150" t="s">
        <v>19</v>
      </c>
      <c r="I142" s="152"/>
      <c r="L142" s="148"/>
      <c r="M142" s="153"/>
      <c r="T142" s="154"/>
      <c r="AT142" s="150" t="s">
        <v>203</v>
      </c>
      <c r="AU142" s="150" t="s">
        <v>82</v>
      </c>
      <c r="AV142" s="12" t="s">
        <v>80</v>
      </c>
      <c r="AW142" s="12" t="s">
        <v>33</v>
      </c>
      <c r="AX142" s="12" t="s">
        <v>72</v>
      </c>
      <c r="AY142" s="150" t="s">
        <v>193</v>
      </c>
    </row>
    <row r="143" spans="2:65" s="12" customFormat="1" ht="11.25">
      <c r="B143" s="148"/>
      <c r="D143" s="149" t="s">
        <v>203</v>
      </c>
      <c r="E143" s="150" t="s">
        <v>19</v>
      </c>
      <c r="F143" s="151" t="s">
        <v>6818</v>
      </c>
      <c r="H143" s="150" t="s">
        <v>19</v>
      </c>
      <c r="I143" s="152"/>
      <c r="L143" s="148"/>
      <c r="M143" s="153"/>
      <c r="T143" s="154"/>
      <c r="AT143" s="150" t="s">
        <v>203</v>
      </c>
      <c r="AU143" s="150" t="s">
        <v>82</v>
      </c>
      <c r="AV143" s="12" t="s">
        <v>80</v>
      </c>
      <c r="AW143" s="12" t="s">
        <v>33</v>
      </c>
      <c r="AX143" s="12" t="s">
        <v>72</v>
      </c>
      <c r="AY143" s="150" t="s">
        <v>193</v>
      </c>
    </row>
    <row r="144" spans="2:65" s="12" customFormat="1" ht="11.25">
      <c r="B144" s="148"/>
      <c r="D144" s="149" t="s">
        <v>203</v>
      </c>
      <c r="E144" s="150" t="s">
        <v>19</v>
      </c>
      <c r="F144" s="151" t="s">
        <v>6819</v>
      </c>
      <c r="H144" s="150" t="s">
        <v>19</v>
      </c>
      <c r="I144" s="152"/>
      <c r="L144" s="148"/>
      <c r="M144" s="153"/>
      <c r="T144" s="154"/>
      <c r="AT144" s="150" t="s">
        <v>203</v>
      </c>
      <c r="AU144" s="150" t="s">
        <v>82</v>
      </c>
      <c r="AV144" s="12" t="s">
        <v>80</v>
      </c>
      <c r="AW144" s="12" t="s">
        <v>33</v>
      </c>
      <c r="AX144" s="12" t="s">
        <v>72</v>
      </c>
      <c r="AY144" s="150" t="s">
        <v>193</v>
      </c>
    </row>
    <row r="145" spans="2:65" s="13" customFormat="1" ht="11.25">
      <c r="B145" s="155"/>
      <c r="D145" s="149" t="s">
        <v>203</v>
      </c>
      <c r="E145" s="156" t="s">
        <v>19</v>
      </c>
      <c r="F145" s="157" t="s">
        <v>80</v>
      </c>
      <c r="H145" s="158">
        <v>1</v>
      </c>
      <c r="I145" s="159"/>
      <c r="L145" s="155"/>
      <c r="M145" s="160"/>
      <c r="T145" s="161"/>
      <c r="AT145" s="156" t="s">
        <v>203</v>
      </c>
      <c r="AU145" s="156" t="s">
        <v>82</v>
      </c>
      <c r="AV145" s="13" t="s">
        <v>82</v>
      </c>
      <c r="AW145" s="13" t="s">
        <v>33</v>
      </c>
      <c r="AX145" s="13" t="s">
        <v>80</v>
      </c>
      <c r="AY145" s="156" t="s">
        <v>193</v>
      </c>
    </row>
    <row r="146" spans="2:65" s="1" customFormat="1" ht="24.2" customHeight="1">
      <c r="B146" s="32"/>
      <c r="C146" s="131" t="s">
        <v>247</v>
      </c>
      <c r="D146" s="131" t="s">
        <v>195</v>
      </c>
      <c r="E146" s="132" t="s">
        <v>6820</v>
      </c>
      <c r="F146" s="133" t="s">
        <v>6821</v>
      </c>
      <c r="G146" s="134" t="s">
        <v>6800</v>
      </c>
      <c r="H146" s="135">
        <v>1</v>
      </c>
      <c r="I146" s="136"/>
      <c r="J146" s="137">
        <f>ROUND(I146*H146,2)</f>
        <v>0</v>
      </c>
      <c r="K146" s="133" t="s">
        <v>19</v>
      </c>
      <c r="L146" s="32"/>
      <c r="M146" s="138" t="s">
        <v>19</v>
      </c>
      <c r="N146" s="139" t="s">
        <v>43</v>
      </c>
      <c r="P146" s="140">
        <f>O146*H146</f>
        <v>0</v>
      </c>
      <c r="Q146" s="140">
        <v>0</v>
      </c>
      <c r="R146" s="140">
        <f>Q146*H146</f>
        <v>0</v>
      </c>
      <c r="S146" s="140">
        <v>0</v>
      </c>
      <c r="T146" s="141">
        <f>S146*H146</f>
        <v>0</v>
      </c>
      <c r="AR146" s="142" t="s">
        <v>6765</v>
      </c>
      <c r="AT146" s="142" t="s">
        <v>195</v>
      </c>
      <c r="AU146" s="142" t="s">
        <v>82</v>
      </c>
      <c r="AY146" s="17" t="s">
        <v>193</v>
      </c>
      <c r="BE146" s="143">
        <f>IF(N146="základní",J146,0)</f>
        <v>0</v>
      </c>
      <c r="BF146" s="143">
        <f>IF(N146="snížená",J146,0)</f>
        <v>0</v>
      </c>
      <c r="BG146" s="143">
        <f>IF(N146="zákl. přenesená",J146,0)</f>
        <v>0</v>
      </c>
      <c r="BH146" s="143">
        <f>IF(N146="sníž. přenesená",J146,0)</f>
        <v>0</v>
      </c>
      <c r="BI146" s="143">
        <f>IF(N146="nulová",J146,0)</f>
        <v>0</v>
      </c>
      <c r="BJ146" s="17" t="s">
        <v>80</v>
      </c>
      <c r="BK146" s="143">
        <f>ROUND(I146*H146,2)</f>
        <v>0</v>
      </c>
      <c r="BL146" s="17" t="s">
        <v>6765</v>
      </c>
      <c r="BM146" s="142" t="s">
        <v>6822</v>
      </c>
    </row>
    <row r="147" spans="2:65" s="12" customFormat="1" ht="11.25">
      <c r="B147" s="148"/>
      <c r="D147" s="149" t="s">
        <v>203</v>
      </c>
      <c r="E147" s="150" t="s">
        <v>19</v>
      </c>
      <c r="F147" s="151" t="s">
        <v>6813</v>
      </c>
      <c r="H147" s="150" t="s">
        <v>19</v>
      </c>
      <c r="I147" s="152"/>
      <c r="L147" s="148"/>
      <c r="M147" s="153"/>
      <c r="T147" s="154"/>
      <c r="AT147" s="150" t="s">
        <v>203</v>
      </c>
      <c r="AU147" s="150" t="s">
        <v>82</v>
      </c>
      <c r="AV147" s="12" t="s">
        <v>80</v>
      </c>
      <c r="AW147" s="12" t="s">
        <v>33</v>
      </c>
      <c r="AX147" s="12" t="s">
        <v>72</v>
      </c>
      <c r="AY147" s="150" t="s">
        <v>193</v>
      </c>
    </row>
    <row r="148" spans="2:65" s="12" customFormat="1" ht="11.25">
      <c r="B148" s="148"/>
      <c r="D148" s="149" t="s">
        <v>203</v>
      </c>
      <c r="E148" s="150" t="s">
        <v>19</v>
      </c>
      <c r="F148" s="151" t="s">
        <v>205</v>
      </c>
      <c r="H148" s="150" t="s">
        <v>19</v>
      </c>
      <c r="I148" s="152"/>
      <c r="L148" s="148"/>
      <c r="M148" s="153"/>
      <c r="T148" s="154"/>
      <c r="AT148" s="150" t="s">
        <v>203</v>
      </c>
      <c r="AU148" s="150" t="s">
        <v>82</v>
      </c>
      <c r="AV148" s="12" t="s">
        <v>80</v>
      </c>
      <c r="AW148" s="12" t="s">
        <v>33</v>
      </c>
      <c r="AX148" s="12" t="s">
        <v>72</v>
      </c>
      <c r="AY148" s="150" t="s">
        <v>193</v>
      </c>
    </row>
    <row r="149" spans="2:65" s="12" customFormat="1" ht="22.5">
      <c r="B149" s="148"/>
      <c r="D149" s="149" t="s">
        <v>203</v>
      </c>
      <c r="E149" s="150" t="s">
        <v>19</v>
      </c>
      <c r="F149" s="151" t="s">
        <v>6823</v>
      </c>
      <c r="H149" s="150" t="s">
        <v>19</v>
      </c>
      <c r="I149" s="152"/>
      <c r="L149" s="148"/>
      <c r="M149" s="153"/>
      <c r="T149" s="154"/>
      <c r="AT149" s="150" t="s">
        <v>203</v>
      </c>
      <c r="AU149" s="150" t="s">
        <v>82</v>
      </c>
      <c r="AV149" s="12" t="s">
        <v>80</v>
      </c>
      <c r="AW149" s="12" t="s">
        <v>33</v>
      </c>
      <c r="AX149" s="12" t="s">
        <v>72</v>
      </c>
      <c r="AY149" s="150" t="s">
        <v>193</v>
      </c>
    </row>
    <row r="150" spans="2:65" s="13" customFormat="1" ht="11.25">
      <c r="B150" s="155"/>
      <c r="D150" s="149" t="s">
        <v>203</v>
      </c>
      <c r="E150" s="156" t="s">
        <v>19</v>
      </c>
      <c r="F150" s="157" t="s">
        <v>80</v>
      </c>
      <c r="H150" s="158">
        <v>1</v>
      </c>
      <c r="I150" s="159"/>
      <c r="L150" s="155"/>
      <c r="M150" s="160"/>
      <c r="T150" s="161"/>
      <c r="AT150" s="156" t="s">
        <v>203</v>
      </c>
      <c r="AU150" s="156" t="s">
        <v>82</v>
      </c>
      <c r="AV150" s="13" t="s">
        <v>82</v>
      </c>
      <c r="AW150" s="13" t="s">
        <v>33</v>
      </c>
      <c r="AX150" s="13" t="s">
        <v>80</v>
      </c>
      <c r="AY150" s="156" t="s">
        <v>193</v>
      </c>
    </row>
    <row r="151" spans="2:65" s="1" customFormat="1" ht="16.5" customHeight="1">
      <c r="B151" s="32"/>
      <c r="C151" s="131" t="s">
        <v>254</v>
      </c>
      <c r="D151" s="131" t="s">
        <v>195</v>
      </c>
      <c r="E151" s="132" t="s">
        <v>6824</v>
      </c>
      <c r="F151" s="133" t="s">
        <v>6825</v>
      </c>
      <c r="G151" s="134" t="s">
        <v>3135</v>
      </c>
      <c r="H151" s="135">
        <v>1</v>
      </c>
      <c r="I151" s="136"/>
      <c r="J151" s="137">
        <f>ROUND(I151*H151,2)</f>
        <v>0</v>
      </c>
      <c r="K151" s="133" t="s">
        <v>19</v>
      </c>
      <c r="L151" s="32"/>
      <c r="M151" s="138" t="s">
        <v>19</v>
      </c>
      <c r="N151" s="139" t="s">
        <v>43</v>
      </c>
      <c r="P151" s="140">
        <f>O151*H151</f>
        <v>0</v>
      </c>
      <c r="Q151" s="140">
        <v>0</v>
      </c>
      <c r="R151" s="140">
        <f>Q151*H151</f>
        <v>0</v>
      </c>
      <c r="S151" s="140">
        <v>0</v>
      </c>
      <c r="T151" s="141">
        <f>S151*H151</f>
        <v>0</v>
      </c>
      <c r="AR151" s="142" t="s">
        <v>6765</v>
      </c>
      <c r="AT151" s="142" t="s">
        <v>195</v>
      </c>
      <c r="AU151" s="142" t="s">
        <v>82</v>
      </c>
      <c r="AY151" s="17" t="s">
        <v>193</v>
      </c>
      <c r="BE151" s="143">
        <f>IF(N151="základní",J151,0)</f>
        <v>0</v>
      </c>
      <c r="BF151" s="143">
        <f>IF(N151="snížená",J151,0)</f>
        <v>0</v>
      </c>
      <c r="BG151" s="143">
        <f>IF(N151="zákl. přenesená",J151,0)</f>
        <v>0</v>
      </c>
      <c r="BH151" s="143">
        <f>IF(N151="sníž. přenesená",J151,0)</f>
        <v>0</v>
      </c>
      <c r="BI151" s="143">
        <f>IF(N151="nulová",J151,0)</f>
        <v>0</v>
      </c>
      <c r="BJ151" s="17" t="s">
        <v>80</v>
      </c>
      <c r="BK151" s="143">
        <f>ROUND(I151*H151,2)</f>
        <v>0</v>
      </c>
      <c r="BL151" s="17" t="s">
        <v>6765</v>
      </c>
      <c r="BM151" s="142" t="s">
        <v>6826</v>
      </c>
    </row>
    <row r="152" spans="2:65" s="12" customFormat="1" ht="11.25">
      <c r="B152" s="148"/>
      <c r="D152" s="149" t="s">
        <v>203</v>
      </c>
      <c r="E152" s="150" t="s">
        <v>19</v>
      </c>
      <c r="F152" s="151" t="s">
        <v>6827</v>
      </c>
      <c r="H152" s="150" t="s">
        <v>19</v>
      </c>
      <c r="I152" s="152"/>
      <c r="L152" s="148"/>
      <c r="M152" s="153"/>
      <c r="T152" s="154"/>
      <c r="AT152" s="150" t="s">
        <v>203</v>
      </c>
      <c r="AU152" s="150" t="s">
        <v>82</v>
      </c>
      <c r="AV152" s="12" t="s">
        <v>80</v>
      </c>
      <c r="AW152" s="12" t="s">
        <v>33</v>
      </c>
      <c r="AX152" s="12" t="s">
        <v>72</v>
      </c>
      <c r="AY152" s="150" t="s">
        <v>193</v>
      </c>
    </row>
    <row r="153" spans="2:65" s="13" customFormat="1" ht="11.25">
      <c r="B153" s="155"/>
      <c r="D153" s="149" t="s">
        <v>203</v>
      </c>
      <c r="E153" s="156" t="s">
        <v>19</v>
      </c>
      <c r="F153" s="157" t="s">
        <v>80</v>
      </c>
      <c r="H153" s="158">
        <v>1</v>
      </c>
      <c r="I153" s="159"/>
      <c r="L153" s="155"/>
      <c r="M153" s="160"/>
      <c r="T153" s="161"/>
      <c r="AT153" s="156" t="s">
        <v>203</v>
      </c>
      <c r="AU153" s="156" t="s">
        <v>82</v>
      </c>
      <c r="AV153" s="13" t="s">
        <v>82</v>
      </c>
      <c r="AW153" s="13" t="s">
        <v>33</v>
      </c>
      <c r="AX153" s="13" t="s">
        <v>72</v>
      </c>
      <c r="AY153" s="156" t="s">
        <v>193</v>
      </c>
    </row>
    <row r="154" spans="2:65" s="11" customFormat="1" ht="22.9" customHeight="1">
      <c r="B154" s="119"/>
      <c r="D154" s="120" t="s">
        <v>71</v>
      </c>
      <c r="E154" s="129" t="s">
        <v>6828</v>
      </c>
      <c r="F154" s="129" t="s">
        <v>6829</v>
      </c>
      <c r="I154" s="122"/>
      <c r="J154" s="130">
        <f>BK154</f>
        <v>0</v>
      </c>
      <c r="L154" s="119"/>
      <c r="M154" s="124"/>
      <c r="P154" s="125">
        <f>SUM(P155:P218)</f>
        <v>0</v>
      </c>
      <c r="R154" s="125">
        <f>SUM(R155:R218)</f>
        <v>0</v>
      </c>
      <c r="T154" s="126">
        <f>SUM(T155:T218)</f>
        <v>0</v>
      </c>
      <c r="AR154" s="120" t="s">
        <v>231</v>
      </c>
      <c r="AT154" s="127" t="s">
        <v>71</v>
      </c>
      <c r="AU154" s="127" t="s">
        <v>80</v>
      </c>
      <c r="AY154" s="120" t="s">
        <v>193</v>
      </c>
      <c r="BK154" s="128">
        <f>SUM(BK155:BK218)</f>
        <v>0</v>
      </c>
    </row>
    <row r="155" spans="2:65" s="1" customFormat="1" ht="16.5" customHeight="1">
      <c r="B155" s="32"/>
      <c r="C155" s="131" t="s">
        <v>261</v>
      </c>
      <c r="D155" s="131" t="s">
        <v>195</v>
      </c>
      <c r="E155" s="132" t="s">
        <v>6830</v>
      </c>
      <c r="F155" s="133" t="s">
        <v>6831</v>
      </c>
      <c r="G155" s="134" t="s">
        <v>3135</v>
      </c>
      <c r="H155" s="135">
        <v>1</v>
      </c>
      <c r="I155" s="136"/>
      <c r="J155" s="137">
        <f>ROUND(I155*H155,2)</f>
        <v>0</v>
      </c>
      <c r="K155" s="133" t="s">
        <v>199</v>
      </c>
      <c r="L155" s="32"/>
      <c r="M155" s="138" t="s">
        <v>19</v>
      </c>
      <c r="N155" s="139" t="s">
        <v>43</v>
      </c>
      <c r="P155" s="140">
        <f>O155*H155</f>
        <v>0</v>
      </c>
      <c r="Q155" s="140">
        <v>0</v>
      </c>
      <c r="R155" s="140">
        <f>Q155*H155</f>
        <v>0</v>
      </c>
      <c r="S155" s="140">
        <v>0</v>
      </c>
      <c r="T155" s="141">
        <f>S155*H155</f>
        <v>0</v>
      </c>
      <c r="AR155" s="142" t="s">
        <v>6765</v>
      </c>
      <c r="AT155" s="142" t="s">
        <v>195</v>
      </c>
      <c r="AU155" s="142" t="s">
        <v>82</v>
      </c>
      <c r="AY155" s="17" t="s">
        <v>193</v>
      </c>
      <c r="BE155" s="143">
        <f>IF(N155="základní",J155,0)</f>
        <v>0</v>
      </c>
      <c r="BF155" s="143">
        <f>IF(N155="snížená",J155,0)</f>
        <v>0</v>
      </c>
      <c r="BG155" s="143">
        <f>IF(N155="zákl. přenesená",J155,0)</f>
        <v>0</v>
      </c>
      <c r="BH155" s="143">
        <f>IF(N155="sníž. přenesená",J155,0)</f>
        <v>0</v>
      </c>
      <c r="BI155" s="143">
        <f>IF(N155="nulová",J155,0)</f>
        <v>0</v>
      </c>
      <c r="BJ155" s="17" t="s">
        <v>80</v>
      </c>
      <c r="BK155" s="143">
        <f>ROUND(I155*H155,2)</f>
        <v>0</v>
      </c>
      <c r="BL155" s="17" t="s">
        <v>6765</v>
      </c>
      <c r="BM155" s="142" t="s">
        <v>6832</v>
      </c>
    </row>
    <row r="156" spans="2:65" s="1" customFormat="1" ht="11.25">
      <c r="B156" s="32"/>
      <c r="D156" s="144" t="s">
        <v>201</v>
      </c>
      <c r="F156" s="145" t="s">
        <v>6833</v>
      </c>
      <c r="I156" s="146"/>
      <c r="L156" s="32"/>
      <c r="M156" s="147"/>
      <c r="T156" s="53"/>
      <c r="AT156" s="17" t="s">
        <v>201</v>
      </c>
      <c r="AU156" s="17" t="s">
        <v>82</v>
      </c>
    </row>
    <row r="157" spans="2:65" s="12" customFormat="1" ht="11.25">
      <c r="B157" s="148"/>
      <c r="D157" s="149" t="s">
        <v>203</v>
      </c>
      <c r="E157" s="150" t="s">
        <v>19</v>
      </c>
      <c r="F157" s="151" t="s">
        <v>6834</v>
      </c>
      <c r="H157" s="150" t="s">
        <v>19</v>
      </c>
      <c r="I157" s="152"/>
      <c r="L157" s="148"/>
      <c r="M157" s="153"/>
      <c r="T157" s="154"/>
      <c r="AT157" s="150" t="s">
        <v>203</v>
      </c>
      <c r="AU157" s="150" t="s">
        <v>82</v>
      </c>
      <c r="AV157" s="12" t="s">
        <v>80</v>
      </c>
      <c r="AW157" s="12" t="s">
        <v>33</v>
      </c>
      <c r="AX157" s="12" t="s">
        <v>72</v>
      </c>
      <c r="AY157" s="150" t="s">
        <v>193</v>
      </c>
    </row>
    <row r="158" spans="2:65" s="12" customFormat="1" ht="11.25">
      <c r="B158" s="148"/>
      <c r="D158" s="149" t="s">
        <v>203</v>
      </c>
      <c r="E158" s="150" t="s">
        <v>19</v>
      </c>
      <c r="F158" s="151" t="s">
        <v>6835</v>
      </c>
      <c r="H158" s="150" t="s">
        <v>19</v>
      </c>
      <c r="I158" s="152"/>
      <c r="L158" s="148"/>
      <c r="M158" s="153"/>
      <c r="T158" s="154"/>
      <c r="AT158" s="150" t="s">
        <v>203</v>
      </c>
      <c r="AU158" s="150" t="s">
        <v>82</v>
      </c>
      <c r="AV158" s="12" t="s">
        <v>80</v>
      </c>
      <c r="AW158" s="12" t="s">
        <v>33</v>
      </c>
      <c r="AX158" s="12" t="s">
        <v>72</v>
      </c>
      <c r="AY158" s="150" t="s">
        <v>193</v>
      </c>
    </row>
    <row r="159" spans="2:65" s="13" customFormat="1" ht="11.25">
      <c r="B159" s="155"/>
      <c r="D159" s="149" t="s">
        <v>203</v>
      </c>
      <c r="E159" s="156" t="s">
        <v>19</v>
      </c>
      <c r="F159" s="157" t="s">
        <v>80</v>
      </c>
      <c r="H159" s="158">
        <v>1</v>
      </c>
      <c r="I159" s="159"/>
      <c r="L159" s="155"/>
      <c r="M159" s="160"/>
      <c r="T159" s="161"/>
      <c r="AT159" s="156" t="s">
        <v>203</v>
      </c>
      <c r="AU159" s="156" t="s">
        <v>82</v>
      </c>
      <c r="AV159" s="13" t="s">
        <v>82</v>
      </c>
      <c r="AW159" s="13" t="s">
        <v>33</v>
      </c>
      <c r="AX159" s="13" t="s">
        <v>80</v>
      </c>
      <c r="AY159" s="156" t="s">
        <v>193</v>
      </c>
    </row>
    <row r="160" spans="2:65" s="1" customFormat="1" ht="24.2" customHeight="1">
      <c r="B160" s="32"/>
      <c r="C160" s="131" t="s">
        <v>267</v>
      </c>
      <c r="D160" s="131" t="s">
        <v>195</v>
      </c>
      <c r="E160" s="132" t="s">
        <v>6836</v>
      </c>
      <c r="F160" s="133" t="s">
        <v>6829</v>
      </c>
      <c r="G160" s="134" t="s">
        <v>6800</v>
      </c>
      <c r="H160" s="135">
        <v>1</v>
      </c>
      <c r="I160" s="136"/>
      <c r="J160" s="137">
        <f>ROUND(I160*H160,2)</f>
        <v>0</v>
      </c>
      <c r="K160" s="133" t="s">
        <v>19</v>
      </c>
      <c r="L160" s="32"/>
      <c r="M160" s="138" t="s">
        <v>19</v>
      </c>
      <c r="N160" s="139" t="s">
        <v>43</v>
      </c>
      <c r="P160" s="140">
        <f>O160*H160</f>
        <v>0</v>
      </c>
      <c r="Q160" s="140">
        <v>0</v>
      </c>
      <c r="R160" s="140">
        <f>Q160*H160</f>
        <v>0</v>
      </c>
      <c r="S160" s="140">
        <v>0</v>
      </c>
      <c r="T160" s="141">
        <f>S160*H160</f>
        <v>0</v>
      </c>
      <c r="AR160" s="142" t="s">
        <v>106</v>
      </c>
      <c r="AT160" s="142" t="s">
        <v>195</v>
      </c>
      <c r="AU160" s="142" t="s">
        <v>82</v>
      </c>
      <c r="AY160" s="17" t="s">
        <v>193</v>
      </c>
      <c r="BE160" s="143">
        <f>IF(N160="základní",J160,0)</f>
        <v>0</v>
      </c>
      <c r="BF160" s="143">
        <f>IF(N160="snížená",J160,0)</f>
        <v>0</v>
      </c>
      <c r="BG160" s="143">
        <f>IF(N160="zákl. přenesená",J160,0)</f>
        <v>0</v>
      </c>
      <c r="BH160" s="143">
        <f>IF(N160="sníž. přenesená",J160,0)</f>
        <v>0</v>
      </c>
      <c r="BI160" s="143">
        <f>IF(N160="nulová",J160,0)</f>
        <v>0</v>
      </c>
      <c r="BJ160" s="17" t="s">
        <v>80</v>
      </c>
      <c r="BK160" s="143">
        <f>ROUND(I160*H160,2)</f>
        <v>0</v>
      </c>
      <c r="BL160" s="17" t="s">
        <v>106</v>
      </c>
      <c r="BM160" s="142" t="s">
        <v>6837</v>
      </c>
    </row>
    <row r="161" spans="2:51" s="1" customFormat="1" ht="126.75">
      <c r="B161" s="32"/>
      <c r="D161" s="149" t="s">
        <v>1499</v>
      </c>
      <c r="F161" s="172" t="s">
        <v>6838</v>
      </c>
      <c r="I161" s="146"/>
      <c r="L161" s="32"/>
      <c r="M161" s="147"/>
      <c r="T161" s="53"/>
      <c r="AT161" s="17" t="s">
        <v>1499</v>
      </c>
      <c r="AU161" s="17" t="s">
        <v>82</v>
      </c>
    </row>
    <row r="162" spans="2:51" s="12" customFormat="1" ht="11.25">
      <c r="B162" s="148"/>
      <c r="D162" s="149" t="s">
        <v>203</v>
      </c>
      <c r="E162" s="150" t="s">
        <v>19</v>
      </c>
      <c r="F162" s="151" t="s">
        <v>6839</v>
      </c>
      <c r="H162" s="150" t="s">
        <v>19</v>
      </c>
      <c r="I162" s="152"/>
      <c r="L162" s="148"/>
      <c r="M162" s="153"/>
      <c r="T162" s="154"/>
      <c r="AT162" s="150" t="s">
        <v>203</v>
      </c>
      <c r="AU162" s="150" t="s">
        <v>82</v>
      </c>
      <c r="AV162" s="12" t="s">
        <v>80</v>
      </c>
      <c r="AW162" s="12" t="s">
        <v>33</v>
      </c>
      <c r="AX162" s="12" t="s">
        <v>72</v>
      </c>
      <c r="AY162" s="150" t="s">
        <v>193</v>
      </c>
    </row>
    <row r="163" spans="2:51" s="12" customFormat="1" ht="11.25">
      <c r="B163" s="148"/>
      <c r="D163" s="149" t="s">
        <v>203</v>
      </c>
      <c r="E163" s="150" t="s">
        <v>19</v>
      </c>
      <c r="F163" s="151" t="s">
        <v>205</v>
      </c>
      <c r="H163" s="150" t="s">
        <v>19</v>
      </c>
      <c r="I163" s="152"/>
      <c r="L163" s="148"/>
      <c r="M163" s="153"/>
      <c r="T163" s="154"/>
      <c r="AT163" s="150" t="s">
        <v>203</v>
      </c>
      <c r="AU163" s="150" t="s">
        <v>82</v>
      </c>
      <c r="AV163" s="12" t="s">
        <v>80</v>
      </c>
      <c r="AW163" s="12" t="s">
        <v>33</v>
      </c>
      <c r="AX163" s="12" t="s">
        <v>72</v>
      </c>
      <c r="AY163" s="150" t="s">
        <v>193</v>
      </c>
    </row>
    <row r="164" spans="2:51" s="12" customFormat="1" ht="11.25">
      <c r="B164" s="148"/>
      <c r="D164" s="149" t="s">
        <v>203</v>
      </c>
      <c r="E164" s="150" t="s">
        <v>19</v>
      </c>
      <c r="F164" s="151" t="s">
        <v>6840</v>
      </c>
      <c r="H164" s="150" t="s">
        <v>19</v>
      </c>
      <c r="I164" s="152"/>
      <c r="L164" s="148"/>
      <c r="M164" s="153"/>
      <c r="T164" s="154"/>
      <c r="AT164" s="150" t="s">
        <v>203</v>
      </c>
      <c r="AU164" s="150" t="s">
        <v>82</v>
      </c>
      <c r="AV164" s="12" t="s">
        <v>80</v>
      </c>
      <c r="AW164" s="12" t="s">
        <v>33</v>
      </c>
      <c r="AX164" s="12" t="s">
        <v>72</v>
      </c>
      <c r="AY164" s="150" t="s">
        <v>193</v>
      </c>
    </row>
    <row r="165" spans="2:51" s="12" customFormat="1" ht="11.25">
      <c r="B165" s="148"/>
      <c r="D165" s="149" t="s">
        <v>203</v>
      </c>
      <c r="E165" s="150" t="s">
        <v>19</v>
      </c>
      <c r="F165" s="151" t="s">
        <v>6841</v>
      </c>
      <c r="H165" s="150" t="s">
        <v>19</v>
      </c>
      <c r="I165" s="152"/>
      <c r="L165" s="148"/>
      <c r="M165" s="153"/>
      <c r="T165" s="154"/>
      <c r="AT165" s="150" t="s">
        <v>203</v>
      </c>
      <c r="AU165" s="150" t="s">
        <v>82</v>
      </c>
      <c r="AV165" s="12" t="s">
        <v>80</v>
      </c>
      <c r="AW165" s="12" t="s">
        <v>33</v>
      </c>
      <c r="AX165" s="12" t="s">
        <v>72</v>
      </c>
      <c r="AY165" s="150" t="s">
        <v>193</v>
      </c>
    </row>
    <row r="166" spans="2:51" s="12" customFormat="1" ht="11.25">
      <c r="B166" s="148"/>
      <c r="D166" s="149" t="s">
        <v>203</v>
      </c>
      <c r="E166" s="150" t="s">
        <v>19</v>
      </c>
      <c r="F166" s="151" t="s">
        <v>6842</v>
      </c>
      <c r="H166" s="150" t="s">
        <v>19</v>
      </c>
      <c r="I166" s="152"/>
      <c r="L166" s="148"/>
      <c r="M166" s="153"/>
      <c r="T166" s="154"/>
      <c r="AT166" s="150" t="s">
        <v>203</v>
      </c>
      <c r="AU166" s="150" t="s">
        <v>82</v>
      </c>
      <c r="AV166" s="12" t="s">
        <v>80</v>
      </c>
      <c r="AW166" s="12" t="s">
        <v>33</v>
      </c>
      <c r="AX166" s="12" t="s">
        <v>72</v>
      </c>
      <c r="AY166" s="150" t="s">
        <v>193</v>
      </c>
    </row>
    <row r="167" spans="2:51" s="12" customFormat="1" ht="11.25">
      <c r="B167" s="148"/>
      <c r="D167" s="149" t="s">
        <v>203</v>
      </c>
      <c r="E167" s="150" t="s">
        <v>19</v>
      </c>
      <c r="F167" s="151" t="s">
        <v>6843</v>
      </c>
      <c r="H167" s="150" t="s">
        <v>19</v>
      </c>
      <c r="I167" s="152"/>
      <c r="L167" s="148"/>
      <c r="M167" s="153"/>
      <c r="T167" s="154"/>
      <c r="AT167" s="150" t="s">
        <v>203</v>
      </c>
      <c r="AU167" s="150" t="s">
        <v>82</v>
      </c>
      <c r="AV167" s="12" t="s">
        <v>80</v>
      </c>
      <c r="AW167" s="12" t="s">
        <v>33</v>
      </c>
      <c r="AX167" s="12" t="s">
        <v>72</v>
      </c>
      <c r="AY167" s="150" t="s">
        <v>193</v>
      </c>
    </row>
    <row r="168" spans="2:51" s="12" customFormat="1" ht="11.25">
      <c r="B168" s="148"/>
      <c r="D168" s="149" t="s">
        <v>203</v>
      </c>
      <c r="E168" s="150" t="s">
        <v>19</v>
      </c>
      <c r="F168" s="151" t="s">
        <v>6844</v>
      </c>
      <c r="H168" s="150" t="s">
        <v>19</v>
      </c>
      <c r="I168" s="152"/>
      <c r="L168" s="148"/>
      <c r="M168" s="153"/>
      <c r="T168" s="154"/>
      <c r="AT168" s="150" t="s">
        <v>203</v>
      </c>
      <c r="AU168" s="150" t="s">
        <v>82</v>
      </c>
      <c r="AV168" s="12" t="s">
        <v>80</v>
      </c>
      <c r="AW168" s="12" t="s">
        <v>33</v>
      </c>
      <c r="AX168" s="12" t="s">
        <v>72</v>
      </c>
      <c r="AY168" s="150" t="s">
        <v>193</v>
      </c>
    </row>
    <row r="169" spans="2:51" s="12" customFormat="1" ht="11.25">
      <c r="B169" s="148"/>
      <c r="D169" s="149" t="s">
        <v>203</v>
      </c>
      <c r="E169" s="150" t="s">
        <v>19</v>
      </c>
      <c r="F169" s="151" t="s">
        <v>6845</v>
      </c>
      <c r="H169" s="150" t="s">
        <v>19</v>
      </c>
      <c r="I169" s="152"/>
      <c r="L169" s="148"/>
      <c r="M169" s="153"/>
      <c r="T169" s="154"/>
      <c r="AT169" s="150" t="s">
        <v>203</v>
      </c>
      <c r="AU169" s="150" t="s">
        <v>82</v>
      </c>
      <c r="AV169" s="12" t="s">
        <v>80</v>
      </c>
      <c r="AW169" s="12" t="s">
        <v>33</v>
      </c>
      <c r="AX169" s="12" t="s">
        <v>72</v>
      </c>
      <c r="AY169" s="150" t="s">
        <v>193</v>
      </c>
    </row>
    <row r="170" spans="2:51" s="12" customFormat="1" ht="11.25">
      <c r="B170" s="148"/>
      <c r="D170" s="149" t="s">
        <v>203</v>
      </c>
      <c r="E170" s="150" t="s">
        <v>19</v>
      </c>
      <c r="F170" s="151" t="s">
        <v>6846</v>
      </c>
      <c r="H170" s="150" t="s">
        <v>19</v>
      </c>
      <c r="I170" s="152"/>
      <c r="L170" s="148"/>
      <c r="M170" s="153"/>
      <c r="T170" s="154"/>
      <c r="AT170" s="150" t="s">
        <v>203</v>
      </c>
      <c r="AU170" s="150" t="s">
        <v>82</v>
      </c>
      <c r="AV170" s="12" t="s">
        <v>80</v>
      </c>
      <c r="AW170" s="12" t="s">
        <v>33</v>
      </c>
      <c r="AX170" s="12" t="s">
        <v>72</v>
      </c>
      <c r="AY170" s="150" t="s">
        <v>193</v>
      </c>
    </row>
    <row r="171" spans="2:51" s="12" customFormat="1" ht="11.25">
      <c r="B171" s="148"/>
      <c r="D171" s="149" t="s">
        <v>203</v>
      </c>
      <c r="E171" s="150" t="s">
        <v>19</v>
      </c>
      <c r="F171" s="151" t="s">
        <v>6847</v>
      </c>
      <c r="H171" s="150" t="s">
        <v>19</v>
      </c>
      <c r="I171" s="152"/>
      <c r="L171" s="148"/>
      <c r="M171" s="153"/>
      <c r="T171" s="154"/>
      <c r="AT171" s="150" t="s">
        <v>203</v>
      </c>
      <c r="AU171" s="150" t="s">
        <v>82</v>
      </c>
      <c r="AV171" s="12" t="s">
        <v>80</v>
      </c>
      <c r="AW171" s="12" t="s">
        <v>33</v>
      </c>
      <c r="AX171" s="12" t="s">
        <v>72</v>
      </c>
      <c r="AY171" s="150" t="s">
        <v>193</v>
      </c>
    </row>
    <row r="172" spans="2:51" s="12" customFormat="1" ht="11.25">
      <c r="B172" s="148"/>
      <c r="D172" s="149" t="s">
        <v>203</v>
      </c>
      <c r="E172" s="150" t="s">
        <v>19</v>
      </c>
      <c r="F172" s="151" t="s">
        <v>6848</v>
      </c>
      <c r="H172" s="150" t="s">
        <v>19</v>
      </c>
      <c r="I172" s="152"/>
      <c r="L172" s="148"/>
      <c r="M172" s="153"/>
      <c r="T172" s="154"/>
      <c r="AT172" s="150" t="s">
        <v>203</v>
      </c>
      <c r="AU172" s="150" t="s">
        <v>82</v>
      </c>
      <c r="AV172" s="12" t="s">
        <v>80</v>
      </c>
      <c r="AW172" s="12" t="s">
        <v>33</v>
      </c>
      <c r="AX172" s="12" t="s">
        <v>72</v>
      </c>
      <c r="AY172" s="150" t="s">
        <v>193</v>
      </c>
    </row>
    <row r="173" spans="2:51" s="12" customFormat="1" ht="11.25">
      <c r="B173" s="148"/>
      <c r="D173" s="149" t="s">
        <v>203</v>
      </c>
      <c r="E173" s="150" t="s">
        <v>19</v>
      </c>
      <c r="F173" s="151" t="s">
        <v>6849</v>
      </c>
      <c r="H173" s="150" t="s">
        <v>19</v>
      </c>
      <c r="I173" s="152"/>
      <c r="L173" s="148"/>
      <c r="M173" s="153"/>
      <c r="T173" s="154"/>
      <c r="AT173" s="150" t="s">
        <v>203</v>
      </c>
      <c r="AU173" s="150" t="s">
        <v>82</v>
      </c>
      <c r="AV173" s="12" t="s">
        <v>80</v>
      </c>
      <c r="AW173" s="12" t="s">
        <v>33</v>
      </c>
      <c r="AX173" s="12" t="s">
        <v>72</v>
      </c>
      <c r="AY173" s="150" t="s">
        <v>193</v>
      </c>
    </row>
    <row r="174" spans="2:51" s="12" customFormat="1" ht="11.25">
      <c r="B174" s="148"/>
      <c r="D174" s="149" t="s">
        <v>203</v>
      </c>
      <c r="E174" s="150" t="s">
        <v>19</v>
      </c>
      <c r="F174" s="151" t="s">
        <v>6843</v>
      </c>
      <c r="H174" s="150" t="s">
        <v>19</v>
      </c>
      <c r="I174" s="152"/>
      <c r="L174" s="148"/>
      <c r="M174" s="153"/>
      <c r="T174" s="154"/>
      <c r="AT174" s="150" t="s">
        <v>203</v>
      </c>
      <c r="AU174" s="150" t="s">
        <v>82</v>
      </c>
      <c r="AV174" s="12" t="s">
        <v>80</v>
      </c>
      <c r="AW174" s="12" t="s">
        <v>33</v>
      </c>
      <c r="AX174" s="12" t="s">
        <v>72</v>
      </c>
      <c r="AY174" s="150" t="s">
        <v>193</v>
      </c>
    </row>
    <row r="175" spans="2:51" s="12" customFormat="1" ht="11.25">
      <c r="B175" s="148"/>
      <c r="D175" s="149" t="s">
        <v>203</v>
      </c>
      <c r="E175" s="150" t="s">
        <v>19</v>
      </c>
      <c r="F175" s="151" t="s">
        <v>6850</v>
      </c>
      <c r="H175" s="150" t="s">
        <v>19</v>
      </c>
      <c r="I175" s="152"/>
      <c r="L175" s="148"/>
      <c r="M175" s="153"/>
      <c r="T175" s="154"/>
      <c r="AT175" s="150" t="s">
        <v>203</v>
      </c>
      <c r="AU175" s="150" t="s">
        <v>82</v>
      </c>
      <c r="AV175" s="12" t="s">
        <v>80</v>
      </c>
      <c r="AW175" s="12" t="s">
        <v>33</v>
      </c>
      <c r="AX175" s="12" t="s">
        <v>72</v>
      </c>
      <c r="AY175" s="150" t="s">
        <v>193</v>
      </c>
    </row>
    <row r="176" spans="2:51" s="12" customFormat="1" ht="11.25">
      <c r="B176" s="148"/>
      <c r="D176" s="149" t="s">
        <v>203</v>
      </c>
      <c r="E176" s="150" t="s">
        <v>19</v>
      </c>
      <c r="F176" s="151" t="s">
        <v>6851</v>
      </c>
      <c r="H176" s="150" t="s">
        <v>19</v>
      </c>
      <c r="I176" s="152"/>
      <c r="L176" s="148"/>
      <c r="M176" s="153"/>
      <c r="T176" s="154"/>
      <c r="AT176" s="150" t="s">
        <v>203</v>
      </c>
      <c r="AU176" s="150" t="s">
        <v>82</v>
      </c>
      <c r="AV176" s="12" t="s">
        <v>80</v>
      </c>
      <c r="AW176" s="12" t="s">
        <v>33</v>
      </c>
      <c r="AX176" s="12" t="s">
        <v>72</v>
      </c>
      <c r="AY176" s="150" t="s">
        <v>193</v>
      </c>
    </row>
    <row r="177" spans="2:65" s="12" customFormat="1" ht="11.25">
      <c r="B177" s="148"/>
      <c r="D177" s="149" t="s">
        <v>203</v>
      </c>
      <c r="E177" s="150" t="s">
        <v>19</v>
      </c>
      <c r="F177" s="151" t="s">
        <v>6852</v>
      </c>
      <c r="H177" s="150" t="s">
        <v>19</v>
      </c>
      <c r="I177" s="152"/>
      <c r="L177" s="148"/>
      <c r="M177" s="153"/>
      <c r="T177" s="154"/>
      <c r="AT177" s="150" t="s">
        <v>203</v>
      </c>
      <c r="AU177" s="150" t="s">
        <v>82</v>
      </c>
      <c r="AV177" s="12" t="s">
        <v>80</v>
      </c>
      <c r="AW177" s="12" t="s">
        <v>33</v>
      </c>
      <c r="AX177" s="12" t="s">
        <v>72</v>
      </c>
      <c r="AY177" s="150" t="s">
        <v>193</v>
      </c>
    </row>
    <row r="178" spans="2:65" s="12" customFormat="1" ht="11.25">
      <c r="B178" s="148"/>
      <c r="D178" s="149" t="s">
        <v>203</v>
      </c>
      <c r="E178" s="150" t="s">
        <v>19</v>
      </c>
      <c r="F178" s="151" t="s">
        <v>6853</v>
      </c>
      <c r="H178" s="150" t="s">
        <v>19</v>
      </c>
      <c r="I178" s="152"/>
      <c r="L178" s="148"/>
      <c r="M178" s="153"/>
      <c r="T178" s="154"/>
      <c r="AT178" s="150" t="s">
        <v>203</v>
      </c>
      <c r="AU178" s="150" t="s">
        <v>82</v>
      </c>
      <c r="AV178" s="12" t="s">
        <v>80</v>
      </c>
      <c r="AW178" s="12" t="s">
        <v>33</v>
      </c>
      <c r="AX178" s="12" t="s">
        <v>72</v>
      </c>
      <c r="AY178" s="150" t="s">
        <v>193</v>
      </c>
    </row>
    <row r="179" spans="2:65" s="12" customFormat="1" ht="11.25">
      <c r="B179" s="148"/>
      <c r="D179" s="149" t="s">
        <v>203</v>
      </c>
      <c r="E179" s="150" t="s">
        <v>19</v>
      </c>
      <c r="F179" s="151" t="s">
        <v>6854</v>
      </c>
      <c r="H179" s="150" t="s">
        <v>19</v>
      </c>
      <c r="I179" s="152"/>
      <c r="L179" s="148"/>
      <c r="M179" s="153"/>
      <c r="T179" s="154"/>
      <c r="AT179" s="150" t="s">
        <v>203</v>
      </c>
      <c r="AU179" s="150" t="s">
        <v>82</v>
      </c>
      <c r="AV179" s="12" t="s">
        <v>80</v>
      </c>
      <c r="AW179" s="12" t="s">
        <v>33</v>
      </c>
      <c r="AX179" s="12" t="s">
        <v>72</v>
      </c>
      <c r="AY179" s="150" t="s">
        <v>193</v>
      </c>
    </row>
    <row r="180" spans="2:65" s="12" customFormat="1" ht="11.25">
      <c r="B180" s="148"/>
      <c r="D180" s="149" t="s">
        <v>203</v>
      </c>
      <c r="E180" s="150" t="s">
        <v>19</v>
      </c>
      <c r="F180" s="151" t="s">
        <v>6855</v>
      </c>
      <c r="H180" s="150" t="s">
        <v>19</v>
      </c>
      <c r="I180" s="152"/>
      <c r="L180" s="148"/>
      <c r="M180" s="153"/>
      <c r="T180" s="154"/>
      <c r="AT180" s="150" t="s">
        <v>203</v>
      </c>
      <c r="AU180" s="150" t="s">
        <v>82</v>
      </c>
      <c r="AV180" s="12" t="s">
        <v>80</v>
      </c>
      <c r="AW180" s="12" t="s">
        <v>33</v>
      </c>
      <c r="AX180" s="12" t="s">
        <v>72</v>
      </c>
      <c r="AY180" s="150" t="s">
        <v>193</v>
      </c>
    </row>
    <row r="181" spans="2:65" s="12" customFormat="1" ht="11.25">
      <c r="B181" s="148"/>
      <c r="D181" s="149" t="s">
        <v>203</v>
      </c>
      <c r="E181" s="150" t="s">
        <v>19</v>
      </c>
      <c r="F181" s="151" t="s">
        <v>6856</v>
      </c>
      <c r="H181" s="150" t="s">
        <v>19</v>
      </c>
      <c r="I181" s="152"/>
      <c r="L181" s="148"/>
      <c r="M181" s="153"/>
      <c r="T181" s="154"/>
      <c r="AT181" s="150" t="s">
        <v>203</v>
      </c>
      <c r="AU181" s="150" t="s">
        <v>82</v>
      </c>
      <c r="AV181" s="12" t="s">
        <v>80</v>
      </c>
      <c r="AW181" s="12" t="s">
        <v>33</v>
      </c>
      <c r="AX181" s="12" t="s">
        <v>72</v>
      </c>
      <c r="AY181" s="150" t="s">
        <v>193</v>
      </c>
    </row>
    <row r="182" spans="2:65" s="12" customFormat="1" ht="11.25">
      <c r="B182" s="148"/>
      <c r="D182" s="149" t="s">
        <v>203</v>
      </c>
      <c r="E182" s="150" t="s">
        <v>19</v>
      </c>
      <c r="F182" s="151" t="s">
        <v>6857</v>
      </c>
      <c r="H182" s="150" t="s">
        <v>19</v>
      </c>
      <c r="I182" s="152"/>
      <c r="L182" s="148"/>
      <c r="M182" s="153"/>
      <c r="T182" s="154"/>
      <c r="AT182" s="150" t="s">
        <v>203</v>
      </c>
      <c r="AU182" s="150" t="s">
        <v>82</v>
      </c>
      <c r="AV182" s="12" t="s">
        <v>80</v>
      </c>
      <c r="AW182" s="12" t="s">
        <v>33</v>
      </c>
      <c r="AX182" s="12" t="s">
        <v>72</v>
      </c>
      <c r="AY182" s="150" t="s">
        <v>193</v>
      </c>
    </row>
    <row r="183" spans="2:65" s="12" customFormat="1" ht="11.25">
      <c r="B183" s="148"/>
      <c r="D183" s="149" t="s">
        <v>203</v>
      </c>
      <c r="E183" s="150" t="s">
        <v>19</v>
      </c>
      <c r="F183" s="151" t="s">
        <v>6858</v>
      </c>
      <c r="H183" s="150" t="s">
        <v>19</v>
      </c>
      <c r="I183" s="152"/>
      <c r="L183" s="148"/>
      <c r="M183" s="153"/>
      <c r="T183" s="154"/>
      <c r="AT183" s="150" t="s">
        <v>203</v>
      </c>
      <c r="AU183" s="150" t="s">
        <v>82</v>
      </c>
      <c r="AV183" s="12" t="s">
        <v>80</v>
      </c>
      <c r="AW183" s="12" t="s">
        <v>33</v>
      </c>
      <c r="AX183" s="12" t="s">
        <v>72</v>
      </c>
      <c r="AY183" s="150" t="s">
        <v>193</v>
      </c>
    </row>
    <row r="184" spans="2:65" s="12" customFormat="1" ht="11.25">
      <c r="B184" s="148"/>
      <c r="D184" s="149" t="s">
        <v>203</v>
      </c>
      <c r="E184" s="150" t="s">
        <v>19</v>
      </c>
      <c r="F184" s="151" t="s">
        <v>6859</v>
      </c>
      <c r="H184" s="150" t="s">
        <v>19</v>
      </c>
      <c r="I184" s="152"/>
      <c r="L184" s="148"/>
      <c r="M184" s="153"/>
      <c r="T184" s="154"/>
      <c r="AT184" s="150" t="s">
        <v>203</v>
      </c>
      <c r="AU184" s="150" t="s">
        <v>82</v>
      </c>
      <c r="AV184" s="12" t="s">
        <v>80</v>
      </c>
      <c r="AW184" s="12" t="s">
        <v>33</v>
      </c>
      <c r="AX184" s="12" t="s">
        <v>72</v>
      </c>
      <c r="AY184" s="150" t="s">
        <v>193</v>
      </c>
    </row>
    <row r="185" spans="2:65" s="12" customFormat="1" ht="11.25">
      <c r="B185" s="148"/>
      <c r="D185" s="149" t="s">
        <v>203</v>
      </c>
      <c r="E185" s="150" t="s">
        <v>19</v>
      </c>
      <c r="F185" s="151" t="s">
        <v>6860</v>
      </c>
      <c r="H185" s="150" t="s">
        <v>19</v>
      </c>
      <c r="I185" s="152"/>
      <c r="L185" s="148"/>
      <c r="M185" s="153"/>
      <c r="T185" s="154"/>
      <c r="AT185" s="150" t="s">
        <v>203</v>
      </c>
      <c r="AU185" s="150" t="s">
        <v>82</v>
      </c>
      <c r="AV185" s="12" t="s">
        <v>80</v>
      </c>
      <c r="AW185" s="12" t="s">
        <v>33</v>
      </c>
      <c r="AX185" s="12" t="s">
        <v>72</v>
      </c>
      <c r="AY185" s="150" t="s">
        <v>193</v>
      </c>
    </row>
    <row r="186" spans="2:65" s="13" customFormat="1" ht="11.25">
      <c r="B186" s="155"/>
      <c r="D186" s="149" t="s">
        <v>203</v>
      </c>
      <c r="E186" s="156" t="s">
        <v>19</v>
      </c>
      <c r="F186" s="157" t="s">
        <v>80</v>
      </c>
      <c r="H186" s="158">
        <v>1</v>
      </c>
      <c r="I186" s="159"/>
      <c r="L186" s="155"/>
      <c r="M186" s="160"/>
      <c r="T186" s="161"/>
      <c r="AT186" s="156" t="s">
        <v>203</v>
      </c>
      <c r="AU186" s="156" t="s">
        <v>82</v>
      </c>
      <c r="AV186" s="13" t="s">
        <v>82</v>
      </c>
      <c r="AW186" s="13" t="s">
        <v>33</v>
      </c>
      <c r="AX186" s="13" t="s">
        <v>80</v>
      </c>
      <c r="AY186" s="156" t="s">
        <v>193</v>
      </c>
    </row>
    <row r="187" spans="2:65" s="1" customFormat="1" ht="24.2" customHeight="1">
      <c r="B187" s="32"/>
      <c r="C187" s="131" t="s">
        <v>273</v>
      </c>
      <c r="D187" s="131" t="s">
        <v>195</v>
      </c>
      <c r="E187" s="132" t="s">
        <v>6861</v>
      </c>
      <c r="F187" s="133" t="s">
        <v>6862</v>
      </c>
      <c r="G187" s="134" t="s">
        <v>6863</v>
      </c>
      <c r="H187" s="135">
        <v>1</v>
      </c>
      <c r="I187" s="136"/>
      <c r="J187" s="137">
        <f>ROUND(I187*H187,2)</f>
        <v>0</v>
      </c>
      <c r="K187" s="133" t="s">
        <v>199</v>
      </c>
      <c r="L187" s="32"/>
      <c r="M187" s="138" t="s">
        <v>19</v>
      </c>
      <c r="N187" s="139" t="s">
        <v>43</v>
      </c>
      <c r="P187" s="140">
        <f>O187*H187</f>
        <v>0</v>
      </c>
      <c r="Q187" s="140">
        <v>0</v>
      </c>
      <c r="R187" s="140">
        <f>Q187*H187</f>
        <v>0</v>
      </c>
      <c r="S187" s="140">
        <v>0</v>
      </c>
      <c r="T187" s="141">
        <f>S187*H187</f>
        <v>0</v>
      </c>
      <c r="AR187" s="142" t="s">
        <v>6765</v>
      </c>
      <c r="AT187" s="142" t="s">
        <v>195</v>
      </c>
      <c r="AU187" s="142" t="s">
        <v>82</v>
      </c>
      <c r="AY187" s="17" t="s">
        <v>193</v>
      </c>
      <c r="BE187" s="143">
        <f>IF(N187="základní",J187,0)</f>
        <v>0</v>
      </c>
      <c r="BF187" s="143">
        <f>IF(N187="snížená",J187,0)</f>
        <v>0</v>
      </c>
      <c r="BG187" s="143">
        <f>IF(N187="zákl. přenesená",J187,0)</f>
        <v>0</v>
      </c>
      <c r="BH187" s="143">
        <f>IF(N187="sníž. přenesená",J187,0)</f>
        <v>0</v>
      </c>
      <c r="BI187" s="143">
        <f>IF(N187="nulová",J187,0)</f>
        <v>0</v>
      </c>
      <c r="BJ187" s="17" t="s">
        <v>80</v>
      </c>
      <c r="BK187" s="143">
        <f>ROUND(I187*H187,2)</f>
        <v>0</v>
      </c>
      <c r="BL187" s="17" t="s">
        <v>6765</v>
      </c>
      <c r="BM187" s="142" t="s">
        <v>6864</v>
      </c>
    </row>
    <row r="188" spans="2:65" s="1" customFormat="1" ht="11.25">
      <c r="B188" s="32"/>
      <c r="D188" s="144" t="s">
        <v>201</v>
      </c>
      <c r="F188" s="145" t="s">
        <v>6865</v>
      </c>
      <c r="I188" s="146"/>
      <c r="L188" s="32"/>
      <c r="M188" s="147"/>
      <c r="T188" s="53"/>
      <c r="AT188" s="17" t="s">
        <v>201</v>
      </c>
      <c r="AU188" s="17" t="s">
        <v>82</v>
      </c>
    </row>
    <row r="189" spans="2:65" s="12" customFormat="1" ht="11.25">
      <c r="B189" s="148"/>
      <c r="D189" s="149" t="s">
        <v>203</v>
      </c>
      <c r="E189" s="150" t="s">
        <v>19</v>
      </c>
      <c r="F189" s="151" t="s">
        <v>6866</v>
      </c>
      <c r="H189" s="150" t="s">
        <v>19</v>
      </c>
      <c r="I189" s="152"/>
      <c r="L189" s="148"/>
      <c r="M189" s="153"/>
      <c r="T189" s="154"/>
      <c r="AT189" s="150" t="s">
        <v>203</v>
      </c>
      <c r="AU189" s="150" t="s">
        <v>82</v>
      </c>
      <c r="AV189" s="12" t="s">
        <v>80</v>
      </c>
      <c r="AW189" s="12" t="s">
        <v>33</v>
      </c>
      <c r="AX189" s="12" t="s">
        <v>72</v>
      </c>
      <c r="AY189" s="150" t="s">
        <v>193</v>
      </c>
    </row>
    <row r="190" spans="2:65" s="12" customFormat="1" ht="11.25">
      <c r="B190" s="148"/>
      <c r="D190" s="149" t="s">
        <v>203</v>
      </c>
      <c r="E190" s="150" t="s">
        <v>19</v>
      </c>
      <c r="F190" s="151" t="s">
        <v>6867</v>
      </c>
      <c r="H190" s="150" t="s">
        <v>19</v>
      </c>
      <c r="I190" s="152"/>
      <c r="L190" s="148"/>
      <c r="M190" s="153"/>
      <c r="T190" s="154"/>
      <c r="AT190" s="150" t="s">
        <v>203</v>
      </c>
      <c r="AU190" s="150" t="s">
        <v>82</v>
      </c>
      <c r="AV190" s="12" t="s">
        <v>80</v>
      </c>
      <c r="AW190" s="12" t="s">
        <v>33</v>
      </c>
      <c r="AX190" s="12" t="s">
        <v>72</v>
      </c>
      <c r="AY190" s="150" t="s">
        <v>193</v>
      </c>
    </row>
    <row r="191" spans="2:65" s="12" customFormat="1" ht="11.25">
      <c r="B191" s="148"/>
      <c r="D191" s="149" t="s">
        <v>203</v>
      </c>
      <c r="E191" s="150" t="s">
        <v>19</v>
      </c>
      <c r="F191" s="151" t="s">
        <v>6868</v>
      </c>
      <c r="H191" s="150" t="s">
        <v>19</v>
      </c>
      <c r="I191" s="152"/>
      <c r="L191" s="148"/>
      <c r="M191" s="153"/>
      <c r="T191" s="154"/>
      <c r="AT191" s="150" t="s">
        <v>203</v>
      </c>
      <c r="AU191" s="150" t="s">
        <v>82</v>
      </c>
      <c r="AV191" s="12" t="s">
        <v>80</v>
      </c>
      <c r="AW191" s="12" t="s">
        <v>33</v>
      </c>
      <c r="AX191" s="12" t="s">
        <v>72</v>
      </c>
      <c r="AY191" s="150" t="s">
        <v>193</v>
      </c>
    </row>
    <row r="192" spans="2:65" s="12" customFormat="1" ht="11.25">
      <c r="B192" s="148"/>
      <c r="D192" s="149" t="s">
        <v>203</v>
      </c>
      <c r="E192" s="150" t="s">
        <v>19</v>
      </c>
      <c r="F192" s="151" t="s">
        <v>6869</v>
      </c>
      <c r="H192" s="150" t="s">
        <v>19</v>
      </c>
      <c r="I192" s="152"/>
      <c r="L192" s="148"/>
      <c r="M192" s="153"/>
      <c r="T192" s="154"/>
      <c r="AT192" s="150" t="s">
        <v>203</v>
      </c>
      <c r="AU192" s="150" t="s">
        <v>82</v>
      </c>
      <c r="AV192" s="12" t="s">
        <v>80</v>
      </c>
      <c r="AW192" s="12" t="s">
        <v>33</v>
      </c>
      <c r="AX192" s="12" t="s">
        <v>72</v>
      </c>
      <c r="AY192" s="150" t="s">
        <v>193</v>
      </c>
    </row>
    <row r="193" spans="2:65" s="13" customFormat="1" ht="11.25">
      <c r="B193" s="155"/>
      <c r="D193" s="149" t="s">
        <v>203</v>
      </c>
      <c r="E193" s="156" t="s">
        <v>19</v>
      </c>
      <c r="F193" s="157" t="s">
        <v>80</v>
      </c>
      <c r="H193" s="158">
        <v>1</v>
      </c>
      <c r="I193" s="159"/>
      <c r="L193" s="155"/>
      <c r="M193" s="160"/>
      <c r="T193" s="161"/>
      <c r="AT193" s="156" t="s">
        <v>203</v>
      </c>
      <c r="AU193" s="156" t="s">
        <v>82</v>
      </c>
      <c r="AV193" s="13" t="s">
        <v>82</v>
      </c>
      <c r="AW193" s="13" t="s">
        <v>33</v>
      </c>
      <c r="AX193" s="13" t="s">
        <v>80</v>
      </c>
      <c r="AY193" s="156" t="s">
        <v>193</v>
      </c>
    </row>
    <row r="194" spans="2:65" s="1" customFormat="1" ht="24.2" customHeight="1">
      <c r="B194" s="32"/>
      <c r="C194" s="131" t="s">
        <v>8</v>
      </c>
      <c r="D194" s="131" t="s">
        <v>195</v>
      </c>
      <c r="E194" s="132" t="s">
        <v>6870</v>
      </c>
      <c r="F194" s="133" t="s">
        <v>6871</v>
      </c>
      <c r="G194" s="134" t="s">
        <v>6800</v>
      </c>
      <c r="H194" s="135">
        <v>1</v>
      </c>
      <c r="I194" s="136"/>
      <c r="J194" s="137">
        <f>ROUND(I194*H194,2)</f>
        <v>0</v>
      </c>
      <c r="K194" s="133" t="s">
        <v>19</v>
      </c>
      <c r="L194" s="32"/>
      <c r="M194" s="138" t="s">
        <v>19</v>
      </c>
      <c r="N194" s="139" t="s">
        <v>43</v>
      </c>
      <c r="P194" s="140">
        <f>O194*H194</f>
        <v>0</v>
      </c>
      <c r="Q194" s="140">
        <v>0</v>
      </c>
      <c r="R194" s="140">
        <f>Q194*H194</f>
        <v>0</v>
      </c>
      <c r="S194" s="140">
        <v>0</v>
      </c>
      <c r="T194" s="141">
        <f>S194*H194</f>
        <v>0</v>
      </c>
      <c r="AR194" s="142" t="s">
        <v>6765</v>
      </c>
      <c r="AT194" s="142" t="s">
        <v>195</v>
      </c>
      <c r="AU194" s="142" t="s">
        <v>82</v>
      </c>
      <c r="AY194" s="17" t="s">
        <v>193</v>
      </c>
      <c r="BE194" s="143">
        <f>IF(N194="základní",J194,0)</f>
        <v>0</v>
      </c>
      <c r="BF194" s="143">
        <f>IF(N194="snížená",J194,0)</f>
        <v>0</v>
      </c>
      <c r="BG194" s="143">
        <f>IF(N194="zákl. přenesená",J194,0)</f>
        <v>0</v>
      </c>
      <c r="BH194" s="143">
        <f>IF(N194="sníž. přenesená",J194,0)</f>
        <v>0</v>
      </c>
      <c r="BI194" s="143">
        <f>IF(N194="nulová",J194,0)</f>
        <v>0</v>
      </c>
      <c r="BJ194" s="17" t="s">
        <v>80</v>
      </c>
      <c r="BK194" s="143">
        <f>ROUND(I194*H194,2)</f>
        <v>0</v>
      </c>
      <c r="BL194" s="17" t="s">
        <v>6765</v>
      </c>
      <c r="BM194" s="142" t="s">
        <v>6872</v>
      </c>
    </row>
    <row r="195" spans="2:65" s="13" customFormat="1" ht="11.25">
      <c r="B195" s="155"/>
      <c r="D195" s="149" t="s">
        <v>203</v>
      </c>
      <c r="E195" s="156" t="s">
        <v>19</v>
      </c>
      <c r="F195" s="157" t="s">
        <v>80</v>
      </c>
      <c r="H195" s="158">
        <v>1</v>
      </c>
      <c r="I195" s="159"/>
      <c r="L195" s="155"/>
      <c r="M195" s="160"/>
      <c r="T195" s="161"/>
      <c r="AT195" s="156" t="s">
        <v>203</v>
      </c>
      <c r="AU195" s="156" t="s">
        <v>82</v>
      </c>
      <c r="AV195" s="13" t="s">
        <v>82</v>
      </c>
      <c r="AW195" s="13" t="s">
        <v>33</v>
      </c>
      <c r="AX195" s="13" t="s">
        <v>80</v>
      </c>
      <c r="AY195" s="156" t="s">
        <v>193</v>
      </c>
    </row>
    <row r="196" spans="2:65" s="1" customFormat="1" ht="24.2" customHeight="1">
      <c r="B196" s="32"/>
      <c r="C196" s="131" t="s">
        <v>298</v>
      </c>
      <c r="D196" s="131" t="s">
        <v>195</v>
      </c>
      <c r="E196" s="132" t="s">
        <v>6873</v>
      </c>
      <c r="F196" s="133" t="s">
        <v>6874</v>
      </c>
      <c r="G196" s="134" t="s">
        <v>6863</v>
      </c>
      <c r="H196" s="135">
        <v>1</v>
      </c>
      <c r="I196" s="136"/>
      <c r="J196" s="137">
        <f>ROUND(I196*H196,2)</f>
        <v>0</v>
      </c>
      <c r="K196" s="133" t="s">
        <v>199</v>
      </c>
      <c r="L196" s="32"/>
      <c r="M196" s="138" t="s">
        <v>19</v>
      </c>
      <c r="N196" s="139" t="s">
        <v>43</v>
      </c>
      <c r="P196" s="140">
        <f>O196*H196</f>
        <v>0</v>
      </c>
      <c r="Q196" s="140">
        <v>0</v>
      </c>
      <c r="R196" s="140">
        <f>Q196*H196</f>
        <v>0</v>
      </c>
      <c r="S196" s="140">
        <v>0</v>
      </c>
      <c r="T196" s="141">
        <f>S196*H196</f>
        <v>0</v>
      </c>
      <c r="AR196" s="142" t="s">
        <v>6765</v>
      </c>
      <c r="AT196" s="142" t="s">
        <v>195</v>
      </c>
      <c r="AU196" s="142" t="s">
        <v>82</v>
      </c>
      <c r="AY196" s="17" t="s">
        <v>193</v>
      </c>
      <c r="BE196" s="143">
        <f>IF(N196="základní",J196,0)</f>
        <v>0</v>
      </c>
      <c r="BF196" s="143">
        <f>IF(N196="snížená",J196,0)</f>
        <v>0</v>
      </c>
      <c r="BG196" s="143">
        <f>IF(N196="zákl. přenesená",J196,0)</f>
        <v>0</v>
      </c>
      <c r="BH196" s="143">
        <f>IF(N196="sníž. přenesená",J196,0)</f>
        <v>0</v>
      </c>
      <c r="BI196" s="143">
        <f>IF(N196="nulová",J196,0)</f>
        <v>0</v>
      </c>
      <c r="BJ196" s="17" t="s">
        <v>80</v>
      </c>
      <c r="BK196" s="143">
        <f>ROUND(I196*H196,2)</f>
        <v>0</v>
      </c>
      <c r="BL196" s="17" t="s">
        <v>6765</v>
      </c>
      <c r="BM196" s="142" t="s">
        <v>6875</v>
      </c>
    </row>
    <row r="197" spans="2:65" s="1" customFormat="1" ht="11.25">
      <c r="B197" s="32"/>
      <c r="D197" s="144" t="s">
        <v>201</v>
      </c>
      <c r="F197" s="145" t="s">
        <v>6876</v>
      </c>
      <c r="I197" s="146"/>
      <c r="L197" s="32"/>
      <c r="M197" s="147"/>
      <c r="T197" s="53"/>
      <c r="AT197" s="17" t="s">
        <v>201</v>
      </c>
      <c r="AU197" s="17" t="s">
        <v>82</v>
      </c>
    </row>
    <row r="198" spans="2:65" s="12" customFormat="1" ht="11.25">
      <c r="B198" s="148"/>
      <c r="D198" s="149" t="s">
        <v>203</v>
      </c>
      <c r="E198" s="150" t="s">
        <v>19</v>
      </c>
      <c r="F198" s="151" t="s">
        <v>6877</v>
      </c>
      <c r="H198" s="150" t="s">
        <v>19</v>
      </c>
      <c r="I198" s="152"/>
      <c r="L198" s="148"/>
      <c r="M198" s="153"/>
      <c r="T198" s="154"/>
      <c r="AT198" s="150" t="s">
        <v>203</v>
      </c>
      <c r="AU198" s="150" t="s">
        <v>82</v>
      </c>
      <c r="AV198" s="12" t="s">
        <v>80</v>
      </c>
      <c r="AW198" s="12" t="s">
        <v>33</v>
      </c>
      <c r="AX198" s="12" t="s">
        <v>72</v>
      </c>
      <c r="AY198" s="150" t="s">
        <v>193</v>
      </c>
    </row>
    <row r="199" spans="2:65" s="12" customFormat="1" ht="11.25">
      <c r="B199" s="148"/>
      <c r="D199" s="149" t="s">
        <v>203</v>
      </c>
      <c r="E199" s="150" t="s">
        <v>19</v>
      </c>
      <c r="F199" s="151" t="s">
        <v>6843</v>
      </c>
      <c r="H199" s="150" t="s">
        <v>19</v>
      </c>
      <c r="I199" s="152"/>
      <c r="L199" s="148"/>
      <c r="M199" s="153"/>
      <c r="T199" s="154"/>
      <c r="AT199" s="150" t="s">
        <v>203</v>
      </c>
      <c r="AU199" s="150" t="s">
        <v>82</v>
      </c>
      <c r="AV199" s="12" t="s">
        <v>80</v>
      </c>
      <c r="AW199" s="12" t="s">
        <v>33</v>
      </c>
      <c r="AX199" s="12" t="s">
        <v>72</v>
      </c>
      <c r="AY199" s="150" t="s">
        <v>193</v>
      </c>
    </row>
    <row r="200" spans="2:65" s="12" customFormat="1" ht="11.25">
      <c r="B200" s="148"/>
      <c r="D200" s="149" t="s">
        <v>203</v>
      </c>
      <c r="E200" s="150" t="s">
        <v>19</v>
      </c>
      <c r="F200" s="151" t="s">
        <v>6850</v>
      </c>
      <c r="H200" s="150" t="s">
        <v>19</v>
      </c>
      <c r="I200" s="152"/>
      <c r="L200" s="148"/>
      <c r="M200" s="153"/>
      <c r="T200" s="154"/>
      <c r="AT200" s="150" t="s">
        <v>203</v>
      </c>
      <c r="AU200" s="150" t="s">
        <v>82</v>
      </c>
      <c r="AV200" s="12" t="s">
        <v>80</v>
      </c>
      <c r="AW200" s="12" t="s">
        <v>33</v>
      </c>
      <c r="AX200" s="12" t="s">
        <v>72</v>
      </c>
      <c r="AY200" s="150" t="s">
        <v>193</v>
      </c>
    </row>
    <row r="201" spans="2:65" s="12" customFormat="1" ht="11.25">
      <c r="B201" s="148"/>
      <c r="D201" s="149" t="s">
        <v>203</v>
      </c>
      <c r="E201" s="150" t="s">
        <v>19</v>
      </c>
      <c r="F201" s="151" t="s">
        <v>6851</v>
      </c>
      <c r="H201" s="150" t="s">
        <v>19</v>
      </c>
      <c r="I201" s="152"/>
      <c r="L201" s="148"/>
      <c r="M201" s="153"/>
      <c r="T201" s="154"/>
      <c r="AT201" s="150" t="s">
        <v>203</v>
      </c>
      <c r="AU201" s="150" t="s">
        <v>82</v>
      </c>
      <c r="AV201" s="12" t="s">
        <v>80</v>
      </c>
      <c r="AW201" s="12" t="s">
        <v>33</v>
      </c>
      <c r="AX201" s="12" t="s">
        <v>72</v>
      </c>
      <c r="AY201" s="150" t="s">
        <v>193</v>
      </c>
    </row>
    <row r="202" spans="2:65" s="12" customFormat="1" ht="11.25">
      <c r="B202" s="148"/>
      <c r="D202" s="149" t="s">
        <v>203</v>
      </c>
      <c r="E202" s="150" t="s">
        <v>19</v>
      </c>
      <c r="F202" s="151" t="s">
        <v>6852</v>
      </c>
      <c r="H202" s="150" t="s">
        <v>19</v>
      </c>
      <c r="I202" s="152"/>
      <c r="L202" s="148"/>
      <c r="M202" s="153"/>
      <c r="T202" s="154"/>
      <c r="AT202" s="150" t="s">
        <v>203</v>
      </c>
      <c r="AU202" s="150" t="s">
        <v>82</v>
      </c>
      <c r="AV202" s="12" t="s">
        <v>80</v>
      </c>
      <c r="AW202" s="12" t="s">
        <v>33</v>
      </c>
      <c r="AX202" s="12" t="s">
        <v>72</v>
      </c>
      <c r="AY202" s="150" t="s">
        <v>193</v>
      </c>
    </row>
    <row r="203" spans="2:65" s="12" customFormat="1" ht="11.25">
      <c r="B203" s="148"/>
      <c r="D203" s="149" t="s">
        <v>203</v>
      </c>
      <c r="E203" s="150" t="s">
        <v>19</v>
      </c>
      <c r="F203" s="151" t="s">
        <v>6853</v>
      </c>
      <c r="H203" s="150" t="s">
        <v>19</v>
      </c>
      <c r="I203" s="152"/>
      <c r="L203" s="148"/>
      <c r="M203" s="153"/>
      <c r="T203" s="154"/>
      <c r="AT203" s="150" t="s">
        <v>203</v>
      </c>
      <c r="AU203" s="150" t="s">
        <v>82</v>
      </c>
      <c r="AV203" s="12" t="s">
        <v>80</v>
      </c>
      <c r="AW203" s="12" t="s">
        <v>33</v>
      </c>
      <c r="AX203" s="12" t="s">
        <v>72</v>
      </c>
      <c r="AY203" s="150" t="s">
        <v>193</v>
      </c>
    </row>
    <row r="204" spans="2:65" s="12" customFormat="1" ht="11.25">
      <c r="B204" s="148"/>
      <c r="D204" s="149" t="s">
        <v>203</v>
      </c>
      <c r="E204" s="150" t="s">
        <v>19</v>
      </c>
      <c r="F204" s="151" t="s">
        <v>6878</v>
      </c>
      <c r="H204" s="150" t="s">
        <v>19</v>
      </c>
      <c r="I204" s="152"/>
      <c r="L204" s="148"/>
      <c r="M204" s="153"/>
      <c r="T204" s="154"/>
      <c r="AT204" s="150" t="s">
        <v>203</v>
      </c>
      <c r="AU204" s="150" t="s">
        <v>82</v>
      </c>
      <c r="AV204" s="12" t="s">
        <v>80</v>
      </c>
      <c r="AW204" s="12" t="s">
        <v>33</v>
      </c>
      <c r="AX204" s="12" t="s">
        <v>72</v>
      </c>
      <c r="AY204" s="150" t="s">
        <v>193</v>
      </c>
    </row>
    <row r="205" spans="2:65" s="12" customFormat="1" ht="11.25">
      <c r="B205" s="148"/>
      <c r="D205" s="149" t="s">
        <v>203</v>
      </c>
      <c r="E205" s="150" t="s">
        <v>19</v>
      </c>
      <c r="F205" s="151" t="s">
        <v>6855</v>
      </c>
      <c r="H205" s="150" t="s">
        <v>19</v>
      </c>
      <c r="I205" s="152"/>
      <c r="L205" s="148"/>
      <c r="M205" s="153"/>
      <c r="T205" s="154"/>
      <c r="AT205" s="150" t="s">
        <v>203</v>
      </c>
      <c r="AU205" s="150" t="s">
        <v>82</v>
      </c>
      <c r="AV205" s="12" t="s">
        <v>80</v>
      </c>
      <c r="AW205" s="12" t="s">
        <v>33</v>
      </c>
      <c r="AX205" s="12" t="s">
        <v>72</v>
      </c>
      <c r="AY205" s="150" t="s">
        <v>193</v>
      </c>
    </row>
    <row r="206" spans="2:65" s="13" customFormat="1" ht="11.25">
      <c r="B206" s="155"/>
      <c r="D206" s="149" t="s">
        <v>203</v>
      </c>
      <c r="E206" s="156" t="s">
        <v>19</v>
      </c>
      <c r="F206" s="157" t="s">
        <v>80</v>
      </c>
      <c r="H206" s="158">
        <v>1</v>
      </c>
      <c r="I206" s="159"/>
      <c r="L206" s="155"/>
      <c r="M206" s="160"/>
      <c r="T206" s="161"/>
      <c r="AT206" s="156" t="s">
        <v>203</v>
      </c>
      <c r="AU206" s="156" t="s">
        <v>82</v>
      </c>
      <c r="AV206" s="13" t="s">
        <v>82</v>
      </c>
      <c r="AW206" s="13" t="s">
        <v>33</v>
      </c>
      <c r="AX206" s="13" t="s">
        <v>80</v>
      </c>
      <c r="AY206" s="156" t="s">
        <v>193</v>
      </c>
    </row>
    <row r="207" spans="2:65" s="1" customFormat="1" ht="16.5" customHeight="1">
      <c r="B207" s="32"/>
      <c r="C207" s="131" t="s">
        <v>310</v>
      </c>
      <c r="D207" s="131" t="s">
        <v>195</v>
      </c>
      <c r="E207" s="132" t="s">
        <v>6879</v>
      </c>
      <c r="F207" s="133" t="s">
        <v>6880</v>
      </c>
      <c r="G207" s="134" t="s">
        <v>3135</v>
      </c>
      <c r="H207" s="135">
        <v>1</v>
      </c>
      <c r="I207" s="136"/>
      <c r="J207" s="137">
        <f>ROUND(I207*H207,2)</f>
        <v>0</v>
      </c>
      <c r="K207" s="133" t="s">
        <v>199</v>
      </c>
      <c r="L207" s="32"/>
      <c r="M207" s="138" t="s">
        <v>19</v>
      </c>
      <c r="N207" s="139" t="s">
        <v>43</v>
      </c>
      <c r="P207" s="140">
        <f>O207*H207</f>
        <v>0</v>
      </c>
      <c r="Q207" s="140">
        <v>0</v>
      </c>
      <c r="R207" s="140">
        <f>Q207*H207</f>
        <v>0</v>
      </c>
      <c r="S207" s="140">
        <v>0</v>
      </c>
      <c r="T207" s="141">
        <f>S207*H207</f>
        <v>0</v>
      </c>
      <c r="AR207" s="142" t="s">
        <v>6765</v>
      </c>
      <c r="AT207" s="142" t="s">
        <v>195</v>
      </c>
      <c r="AU207" s="142" t="s">
        <v>82</v>
      </c>
      <c r="AY207" s="17" t="s">
        <v>193</v>
      </c>
      <c r="BE207" s="143">
        <f>IF(N207="základní",J207,0)</f>
        <v>0</v>
      </c>
      <c r="BF207" s="143">
        <f>IF(N207="snížená",J207,0)</f>
        <v>0</v>
      </c>
      <c r="BG207" s="143">
        <f>IF(N207="zákl. přenesená",J207,0)</f>
        <v>0</v>
      </c>
      <c r="BH207" s="143">
        <f>IF(N207="sníž. přenesená",J207,0)</f>
        <v>0</v>
      </c>
      <c r="BI207" s="143">
        <f>IF(N207="nulová",J207,0)</f>
        <v>0</v>
      </c>
      <c r="BJ207" s="17" t="s">
        <v>80</v>
      </c>
      <c r="BK207" s="143">
        <f>ROUND(I207*H207,2)</f>
        <v>0</v>
      </c>
      <c r="BL207" s="17" t="s">
        <v>6765</v>
      </c>
      <c r="BM207" s="142" t="s">
        <v>6881</v>
      </c>
    </row>
    <row r="208" spans="2:65" s="1" customFormat="1" ht="11.25">
      <c r="B208" s="32"/>
      <c r="D208" s="144" t="s">
        <v>201</v>
      </c>
      <c r="F208" s="145" t="s">
        <v>6882</v>
      </c>
      <c r="I208" s="146"/>
      <c r="L208" s="32"/>
      <c r="M208" s="147"/>
      <c r="T208" s="53"/>
      <c r="AT208" s="17" t="s">
        <v>201</v>
      </c>
      <c r="AU208" s="17" t="s">
        <v>82</v>
      </c>
    </row>
    <row r="209" spans="2:65" s="12" customFormat="1" ht="11.25">
      <c r="B209" s="148"/>
      <c r="D209" s="149" t="s">
        <v>203</v>
      </c>
      <c r="E209" s="150" t="s">
        <v>19</v>
      </c>
      <c r="F209" s="151" t="s">
        <v>6866</v>
      </c>
      <c r="H209" s="150" t="s">
        <v>19</v>
      </c>
      <c r="I209" s="152"/>
      <c r="L209" s="148"/>
      <c r="M209" s="153"/>
      <c r="T209" s="154"/>
      <c r="AT209" s="150" t="s">
        <v>203</v>
      </c>
      <c r="AU209" s="150" t="s">
        <v>82</v>
      </c>
      <c r="AV209" s="12" t="s">
        <v>80</v>
      </c>
      <c r="AW209" s="12" t="s">
        <v>33</v>
      </c>
      <c r="AX209" s="12" t="s">
        <v>72</v>
      </c>
      <c r="AY209" s="150" t="s">
        <v>193</v>
      </c>
    </row>
    <row r="210" spans="2:65" s="12" customFormat="1" ht="11.25">
      <c r="B210" s="148"/>
      <c r="D210" s="149" t="s">
        <v>203</v>
      </c>
      <c r="E210" s="150" t="s">
        <v>19</v>
      </c>
      <c r="F210" s="151" t="s">
        <v>6858</v>
      </c>
      <c r="H210" s="150" t="s">
        <v>19</v>
      </c>
      <c r="I210" s="152"/>
      <c r="L210" s="148"/>
      <c r="M210" s="153"/>
      <c r="T210" s="154"/>
      <c r="AT210" s="150" t="s">
        <v>203</v>
      </c>
      <c r="AU210" s="150" t="s">
        <v>82</v>
      </c>
      <c r="AV210" s="12" t="s">
        <v>80</v>
      </c>
      <c r="AW210" s="12" t="s">
        <v>33</v>
      </c>
      <c r="AX210" s="12" t="s">
        <v>72</v>
      </c>
      <c r="AY210" s="150" t="s">
        <v>193</v>
      </c>
    </row>
    <row r="211" spans="2:65" s="12" customFormat="1" ht="11.25">
      <c r="B211" s="148"/>
      <c r="D211" s="149" t="s">
        <v>203</v>
      </c>
      <c r="E211" s="150" t="s">
        <v>19</v>
      </c>
      <c r="F211" s="151" t="s">
        <v>6883</v>
      </c>
      <c r="H211" s="150" t="s">
        <v>19</v>
      </c>
      <c r="I211" s="152"/>
      <c r="L211" s="148"/>
      <c r="M211" s="153"/>
      <c r="T211" s="154"/>
      <c r="AT211" s="150" t="s">
        <v>203</v>
      </c>
      <c r="AU211" s="150" t="s">
        <v>82</v>
      </c>
      <c r="AV211" s="12" t="s">
        <v>80</v>
      </c>
      <c r="AW211" s="12" t="s">
        <v>33</v>
      </c>
      <c r="AX211" s="12" t="s">
        <v>72</v>
      </c>
      <c r="AY211" s="150" t="s">
        <v>193</v>
      </c>
    </row>
    <row r="212" spans="2:65" s="12" customFormat="1" ht="11.25">
      <c r="B212" s="148"/>
      <c r="D212" s="149" t="s">
        <v>203</v>
      </c>
      <c r="E212" s="150" t="s">
        <v>19</v>
      </c>
      <c r="F212" s="151" t="s">
        <v>6884</v>
      </c>
      <c r="H212" s="150" t="s">
        <v>19</v>
      </c>
      <c r="I212" s="152"/>
      <c r="L212" s="148"/>
      <c r="M212" s="153"/>
      <c r="T212" s="154"/>
      <c r="AT212" s="150" t="s">
        <v>203</v>
      </c>
      <c r="AU212" s="150" t="s">
        <v>82</v>
      </c>
      <c r="AV212" s="12" t="s">
        <v>80</v>
      </c>
      <c r="AW212" s="12" t="s">
        <v>33</v>
      </c>
      <c r="AX212" s="12" t="s">
        <v>72</v>
      </c>
      <c r="AY212" s="150" t="s">
        <v>193</v>
      </c>
    </row>
    <row r="213" spans="2:65" s="12" customFormat="1" ht="11.25">
      <c r="B213" s="148"/>
      <c r="D213" s="149" t="s">
        <v>203</v>
      </c>
      <c r="E213" s="150" t="s">
        <v>19</v>
      </c>
      <c r="F213" s="151" t="s">
        <v>6885</v>
      </c>
      <c r="H213" s="150" t="s">
        <v>19</v>
      </c>
      <c r="I213" s="152"/>
      <c r="L213" s="148"/>
      <c r="M213" s="153"/>
      <c r="T213" s="154"/>
      <c r="AT213" s="150" t="s">
        <v>203</v>
      </c>
      <c r="AU213" s="150" t="s">
        <v>82</v>
      </c>
      <c r="AV213" s="12" t="s">
        <v>80</v>
      </c>
      <c r="AW213" s="12" t="s">
        <v>33</v>
      </c>
      <c r="AX213" s="12" t="s">
        <v>72</v>
      </c>
      <c r="AY213" s="150" t="s">
        <v>193</v>
      </c>
    </row>
    <row r="214" spans="2:65" s="13" customFormat="1" ht="11.25">
      <c r="B214" s="155"/>
      <c r="D214" s="149" t="s">
        <v>203</v>
      </c>
      <c r="E214" s="156" t="s">
        <v>19</v>
      </c>
      <c r="F214" s="157" t="s">
        <v>80</v>
      </c>
      <c r="H214" s="158">
        <v>1</v>
      </c>
      <c r="I214" s="159"/>
      <c r="L214" s="155"/>
      <c r="M214" s="160"/>
      <c r="T214" s="161"/>
      <c r="AT214" s="156" t="s">
        <v>203</v>
      </c>
      <c r="AU214" s="156" t="s">
        <v>82</v>
      </c>
      <c r="AV214" s="13" t="s">
        <v>82</v>
      </c>
      <c r="AW214" s="13" t="s">
        <v>33</v>
      </c>
      <c r="AX214" s="13" t="s">
        <v>80</v>
      </c>
      <c r="AY214" s="156" t="s">
        <v>193</v>
      </c>
    </row>
    <row r="215" spans="2:65" s="1" customFormat="1" ht="16.5" customHeight="1">
      <c r="B215" s="32"/>
      <c r="C215" s="131" t="s">
        <v>322</v>
      </c>
      <c r="D215" s="131" t="s">
        <v>195</v>
      </c>
      <c r="E215" s="132" t="s">
        <v>6886</v>
      </c>
      <c r="F215" s="133" t="s">
        <v>6887</v>
      </c>
      <c r="G215" s="134" t="s">
        <v>3135</v>
      </c>
      <c r="H215" s="135">
        <v>1</v>
      </c>
      <c r="I215" s="136"/>
      <c r="J215" s="137">
        <f>ROUND(I215*H215,2)</f>
        <v>0</v>
      </c>
      <c r="K215" s="133" t="s">
        <v>19</v>
      </c>
      <c r="L215" s="32"/>
      <c r="M215" s="138" t="s">
        <v>19</v>
      </c>
      <c r="N215" s="139" t="s">
        <v>43</v>
      </c>
      <c r="P215" s="140">
        <f>O215*H215</f>
        <v>0</v>
      </c>
      <c r="Q215" s="140">
        <v>0</v>
      </c>
      <c r="R215" s="140">
        <f>Q215*H215</f>
        <v>0</v>
      </c>
      <c r="S215" s="140">
        <v>0</v>
      </c>
      <c r="T215" s="141">
        <f>S215*H215</f>
        <v>0</v>
      </c>
      <c r="AR215" s="142" t="s">
        <v>6765</v>
      </c>
      <c r="AT215" s="142" t="s">
        <v>195</v>
      </c>
      <c r="AU215" s="142" t="s">
        <v>82</v>
      </c>
      <c r="AY215" s="17" t="s">
        <v>193</v>
      </c>
      <c r="BE215" s="143">
        <f>IF(N215="základní",J215,0)</f>
        <v>0</v>
      </c>
      <c r="BF215" s="143">
        <f>IF(N215="snížená",J215,0)</f>
        <v>0</v>
      </c>
      <c r="BG215" s="143">
        <f>IF(N215="zákl. přenesená",J215,0)</f>
        <v>0</v>
      </c>
      <c r="BH215" s="143">
        <f>IF(N215="sníž. přenesená",J215,0)</f>
        <v>0</v>
      </c>
      <c r="BI215" s="143">
        <f>IF(N215="nulová",J215,0)</f>
        <v>0</v>
      </c>
      <c r="BJ215" s="17" t="s">
        <v>80</v>
      </c>
      <c r="BK215" s="143">
        <f>ROUND(I215*H215,2)</f>
        <v>0</v>
      </c>
      <c r="BL215" s="17" t="s">
        <v>6765</v>
      </c>
      <c r="BM215" s="142" t="s">
        <v>6888</v>
      </c>
    </row>
    <row r="216" spans="2:65" s="12" customFormat="1" ht="22.5">
      <c r="B216" s="148"/>
      <c r="D216" s="149" t="s">
        <v>203</v>
      </c>
      <c r="E216" s="150" t="s">
        <v>19</v>
      </c>
      <c r="F216" s="151" t="s">
        <v>6889</v>
      </c>
      <c r="H216" s="150" t="s">
        <v>19</v>
      </c>
      <c r="I216" s="152"/>
      <c r="L216" s="148"/>
      <c r="M216" s="153"/>
      <c r="T216" s="154"/>
      <c r="AT216" s="150" t="s">
        <v>203</v>
      </c>
      <c r="AU216" s="150" t="s">
        <v>82</v>
      </c>
      <c r="AV216" s="12" t="s">
        <v>80</v>
      </c>
      <c r="AW216" s="12" t="s">
        <v>33</v>
      </c>
      <c r="AX216" s="12" t="s">
        <v>72</v>
      </c>
      <c r="AY216" s="150" t="s">
        <v>193</v>
      </c>
    </row>
    <row r="217" spans="2:65" s="13" customFormat="1" ht="11.25">
      <c r="B217" s="155"/>
      <c r="D217" s="149" t="s">
        <v>203</v>
      </c>
      <c r="E217" s="156" t="s">
        <v>19</v>
      </c>
      <c r="F217" s="157" t="s">
        <v>80</v>
      </c>
      <c r="H217" s="158">
        <v>1</v>
      </c>
      <c r="I217" s="159"/>
      <c r="L217" s="155"/>
      <c r="M217" s="160"/>
      <c r="T217" s="161"/>
      <c r="AT217" s="156" t="s">
        <v>203</v>
      </c>
      <c r="AU217" s="156" t="s">
        <v>82</v>
      </c>
      <c r="AV217" s="13" t="s">
        <v>82</v>
      </c>
      <c r="AW217" s="13" t="s">
        <v>33</v>
      </c>
      <c r="AX217" s="13" t="s">
        <v>80</v>
      </c>
      <c r="AY217" s="156" t="s">
        <v>193</v>
      </c>
    </row>
    <row r="218" spans="2:65" s="1" customFormat="1" ht="16.5" customHeight="1">
      <c r="B218" s="32"/>
      <c r="C218" s="131" t="s">
        <v>328</v>
      </c>
      <c r="D218" s="131" t="s">
        <v>195</v>
      </c>
      <c r="E218" s="132" t="s">
        <v>6890</v>
      </c>
      <c r="F218" s="133" t="s">
        <v>6891</v>
      </c>
      <c r="G218" s="134" t="s">
        <v>4454</v>
      </c>
      <c r="H218" s="135">
        <v>1</v>
      </c>
      <c r="I218" s="136"/>
      <c r="J218" s="137">
        <f>ROUND(I218*H218,2)</f>
        <v>0</v>
      </c>
      <c r="K218" s="133" t="s">
        <v>19</v>
      </c>
      <c r="L218" s="32"/>
      <c r="M218" s="138" t="s">
        <v>19</v>
      </c>
      <c r="N218" s="139" t="s">
        <v>43</v>
      </c>
      <c r="P218" s="140">
        <f>O218*H218</f>
        <v>0</v>
      </c>
      <c r="Q218" s="140">
        <v>0</v>
      </c>
      <c r="R218" s="140">
        <f>Q218*H218</f>
        <v>0</v>
      </c>
      <c r="S218" s="140">
        <v>0</v>
      </c>
      <c r="T218" s="141">
        <f>S218*H218</f>
        <v>0</v>
      </c>
      <c r="AR218" s="142" t="s">
        <v>6765</v>
      </c>
      <c r="AT218" s="142" t="s">
        <v>195</v>
      </c>
      <c r="AU218" s="142" t="s">
        <v>82</v>
      </c>
      <c r="AY218" s="17" t="s">
        <v>193</v>
      </c>
      <c r="BE218" s="143">
        <f>IF(N218="základní",J218,0)</f>
        <v>0</v>
      </c>
      <c r="BF218" s="143">
        <f>IF(N218="snížená",J218,0)</f>
        <v>0</v>
      </c>
      <c r="BG218" s="143">
        <f>IF(N218="zákl. přenesená",J218,0)</f>
        <v>0</v>
      </c>
      <c r="BH218" s="143">
        <f>IF(N218="sníž. přenesená",J218,0)</f>
        <v>0</v>
      </c>
      <c r="BI218" s="143">
        <f>IF(N218="nulová",J218,0)</f>
        <v>0</v>
      </c>
      <c r="BJ218" s="17" t="s">
        <v>80</v>
      </c>
      <c r="BK218" s="143">
        <f>ROUND(I218*H218,2)</f>
        <v>0</v>
      </c>
      <c r="BL218" s="17" t="s">
        <v>6765</v>
      </c>
      <c r="BM218" s="142" t="s">
        <v>6892</v>
      </c>
    </row>
    <row r="219" spans="2:65" s="11" customFormat="1" ht="22.9" customHeight="1">
      <c r="B219" s="119"/>
      <c r="D219" s="120" t="s">
        <v>71</v>
      </c>
      <c r="E219" s="129" t="s">
        <v>6154</v>
      </c>
      <c r="F219" s="129" t="s">
        <v>6155</v>
      </c>
      <c r="I219" s="122"/>
      <c r="J219" s="130">
        <f>BK219</f>
        <v>0</v>
      </c>
      <c r="L219" s="119"/>
      <c r="M219" s="124"/>
      <c r="P219" s="125">
        <f>SUM(P220:P263)</f>
        <v>0</v>
      </c>
      <c r="R219" s="125">
        <f>SUM(R220:R263)</f>
        <v>0</v>
      </c>
      <c r="T219" s="126">
        <f>SUM(T220:T263)</f>
        <v>0</v>
      </c>
      <c r="AR219" s="120" t="s">
        <v>231</v>
      </c>
      <c r="AT219" s="127" t="s">
        <v>71</v>
      </c>
      <c r="AU219" s="127" t="s">
        <v>80</v>
      </c>
      <c r="AY219" s="120" t="s">
        <v>193</v>
      </c>
      <c r="BK219" s="128">
        <f>SUM(BK220:BK263)</f>
        <v>0</v>
      </c>
    </row>
    <row r="220" spans="2:65" s="1" customFormat="1" ht="16.5" customHeight="1">
      <c r="B220" s="32"/>
      <c r="C220" s="131" t="s">
        <v>334</v>
      </c>
      <c r="D220" s="131" t="s">
        <v>195</v>
      </c>
      <c r="E220" s="132" t="s">
        <v>6893</v>
      </c>
      <c r="F220" s="133" t="s">
        <v>6894</v>
      </c>
      <c r="G220" s="134" t="s">
        <v>3135</v>
      </c>
      <c r="H220" s="135">
        <v>1</v>
      </c>
      <c r="I220" s="136"/>
      <c r="J220" s="137">
        <f>ROUND(I220*H220,2)</f>
        <v>0</v>
      </c>
      <c r="K220" s="133" t="s">
        <v>199</v>
      </c>
      <c r="L220" s="32"/>
      <c r="M220" s="138" t="s">
        <v>19</v>
      </c>
      <c r="N220" s="139" t="s">
        <v>43</v>
      </c>
      <c r="P220" s="140">
        <f>O220*H220</f>
        <v>0</v>
      </c>
      <c r="Q220" s="140">
        <v>0</v>
      </c>
      <c r="R220" s="140">
        <f>Q220*H220</f>
        <v>0</v>
      </c>
      <c r="S220" s="140">
        <v>0</v>
      </c>
      <c r="T220" s="141">
        <f>S220*H220</f>
        <v>0</v>
      </c>
      <c r="AR220" s="142" t="s">
        <v>6765</v>
      </c>
      <c r="AT220" s="142" t="s">
        <v>195</v>
      </c>
      <c r="AU220" s="142" t="s">
        <v>82</v>
      </c>
      <c r="AY220" s="17" t="s">
        <v>193</v>
      </c>
      <c r="BE220" s="143">
        <f>IF(N220="základní",J220,0)</f>
        <v>0</v>
      </c>
      <c r="BF220" s="143">
        <f>IF(N220="snížená",J220,0)</f>
        <v>0</v>
      </c>
      <c r="BG220" s="143">
        <f>IF(N220="zákl. přenesená",J220,0)</f>
        <v>0</v>
      </c>
      <c r="BH220" s="143">
        <f>IF(N220="sníž. přenesená",J220,0)</f>
        <v>0</v>
      </c>
      <c r="BI220" s="143">
        <f>IF(N220="nulová",J220,0)</f>
        <v>0</v>
      </c>
      <c r="BJ220" s="17" t="s">
        <v>80</v>
      </c>
      <c r="BK220" s="143">
        <f>ROUND(I220*H220,2)</f>
        <v>0</v>
      </c>
      <c r="BL220" s="17" t="s">
        <v>6765</v>
      </c>
      <c r="BM220" s="142" t="s">
        <v>6895</v>
      </c>
    </row>
    <row r="221" spans="2:65" s="1" customFormat="1" ht="11.25">
      <c r="B221" s="32"/>
      <c r="D221" s="144" t="s">
        <v>201</v>
      </c>
      <c r="F221" s="145" t="s">
        <v>6896</v>
      </c>
      <c r="I221" s="146"/>
      <c r="L221" s="32"/>
      <c r="M221" s="147"/>
      <c r="T221" s="53"/>
      <c r="AT221" s="17" t="s">
        <v>201</v>
      </c>
      <c r="AU221" s="17" t="s">
        <v>82</v>
      </c>
    </row>
    <row r="222" spans="2:65" s="12" customFormat="1" ht="11.25">
      <c r="B222" s="148"/>
      <c r="D222" s="149" t="s">
        <v>203</v>
      </c>
      <c r="E222" s="150" t="s">
        <v>19</v>
      </c>
      <c r="F222" s="151" t="s">
        <v>6897</v>
      </c>
      <c r="H222" s="150" t="s">
        <v>19</v>
      </c>
      <c r="I222" s="152"/>
      <c r="L222" s="148"/>
      <c r="M222" s="153"/>
      <c r="T222" s="154"/>
      <c r="AT222" s="150" t="s">
        <v>203</v>
      </c>
      <c r="AU222" s="150" t="s">
        <v>82</v>
      </c>
      <c r="AV222" s="12" t="s">
        <v>80</v>
      </c>
      <c r="AW222" s="12" t="s">
        <v>33</v>
      </c>
      <c r="AX222" s="12" t="s">
        <v>72</v>
      </c>
      <c r="AY222" s="150" t="s">
        <v>193</v>
      </c>
    </row>
    <row r="223" spans="2:65" s="12" customFormat="1" ht="11.25">
      <c r="B223" s="148"/>
      <c r="D223" s="149" t="s">
        <v>203</v>
      </c>
      <c r="E223" s="150" t="s">
        <v>19</v>
      </c>
      <c r="F223" s="151" t="s">
        <v>6898</v>
      </c>
      <c r="H223" s="150" t="s">
        <v>19</v>
      </c>
      <c r="I223" s="152"/>
      <c r="L223" s="148"/>
      <c r="M223" s="153"/>
      <c r="T223" s="154"/>
      <c r="AT223" s="150" t="s">
        <v>203</v>
      </c>
      <c r="AU223" s="150" t="s">
        <v>82</v>
      </c>
      <c r="AV223" s="12" t="s">
        <v>80</v>
      </c>
      <c r="AW223" s="12" t="s">
        <v>33</v>
      </c>
      <c r="AX223" s="12" t="s">
        <v>72</v>
      </c>
      <c r="AY223" s="150" t="s">
        <v>193</v>
      </c>
    </row>
    <row r="224" spans="2:65" s="12" customFormat="1" ht="11.25">
      <c r="B224" s="148"/>
      <c r="D224" s="149" t="s">
        <v>203</v>
      </c>
      <c r="E224" s="150" t="s">
        <v>19</v>
      </c>
      <c r="F224" s="151" t="s">
        <v>6899</v>
      </c>
      <c r="H224" s="150" t="s">
        <v>19</v>
      </c>
      <c r="I224" s="152"/>
      <c r="L224" s="148"/>
      <c r="M224" s="153"/>
      <c r="T224" s="154"/>
      <c r="AT224" s="150" t="s">
        <v>203</v>
      </c>
      <c r="AU224" s="150" t="s">
        <v>82</v>
      </c>
      <c r="AV224" s="12" t="s">
        <v>80</v>
      </c>
      <c r="AW224" s="12" t="s">
        <v>33</v>
      </c>
      <c r="AX224" s="12" t="s">
        <v>72</v>
      </c>
      <c r="AY224" s="150" t="s">
        <v>193</v>
      </c>
    </row>
    <row r="225" spans="2:65" s="12" customFormat="1" ht="11.25">
      <c r="B225" s="148"/>
      <c r="D225" s="149" t="s">
        <v>203</v>
      </c>
      <c r="E225" s="150" t="s">
        <v>19</v>
      </c>
      <c r="F225" s="151" t="s">
        <v>6900</v>
      </c>
      <c r="H225" s="150" t="s">
        <v>19</v>
      </c>
      <c r="I225" s="152"/>
      <c r="L225" s="148"/>
      <c r="M225" s="153"/>
      <c r="T225" s="154"/>
      <c r="AT225" s="150" t="s">
        <v>203</v>
      </c>
      <c r="AU225" s="150" t="s">
        <v>82</v>
      </c>
      <c r="AV225" s="12" t="s">
        <v>80</v>
      </c>
      <c r="AW225" s="12" t="s">
        <v>33</v>
      </c>
      <c r="AX225" s="12" t="s">
        <v>72</v>
      </c>
      <c r="AY225" s="150" t="s">
        <v>193</v>
      </c>
    </row>
    <row r="226" spans="2:65" s="12" customFormat="1" ht="11.25">
      <c r="B226" s="148"/>
      <c r="D226" s="149" t="s">
        <v>203</v>
      </c>
      <c r="E226" s="150" t="s">
        <v>19</v>
      </c>
      <c r="F226" s="151" t="s">
        <v>6901</v>
      </c>
      <c r="H226" s="150" t="s">
        <v>19</v>
      </c>
      <c r="I226" s="152"/>
      <c r="L226" s="148"/>
      <c r="M226" s="153"/>
      <c r="T226" s="154"/>
      <c r="AT226" s="150" t="s">
        <v>203</v>
      </c>
      <c r="AU226" s="150" t="s">
        <v>82</v>
      </c>
      <c r="AV226" s="12" t="s">
        <v>80</v>
      </c>
      <c r="AW226" s="12" t="s">
        <v>33</v>
      </c>
      <c r="AX226" s="12" t="s">
        <v>72</v>
      </c>
      <c r="AY226" s="150" t="s">
        <v>193</v>
      </c>
    </row>
    <row r="227" spans="2:65" s="13" customFormat="1" ht="11.25">
      <c r="B227" s="155"/>
      <c r="D227" s="149" t="s">
        <v>203</v>
      </c>
      <c r="E227" s="156" t="s">
        <v>19</v>
      </c>
      <c r="F227" s="157" t="s">
        <v>80</v>
      </c>
      <c r="H227" s="158">
        <v>1</v>
      </c>
      <c r="I227" s="159"/>
      <c r="L227" s="155"/>
      <c r="M227" s="160"/>
      <c r="T227" s="161"/>
      <c r="AT227" s="156" t="s">
        <v>203</v>
      </c>
      <c r="AU227" s="156" t="s">
        <v>82</v>
      </c>
      <c r="AV227" s="13" t="s">
        <v>82</v>
      </c>
      <c r="AW227" s="13" t="s">
        <v>33</v>
      </c>
      <c r="AX227" s="13" t="s">
        <v>80</v>
      </c>
      <c r="AY227" s="156" t="s">
        <v>193</v>
      </c>
    </row>
    <row r="228" spans="2:65" s="1" customFormat="1" ht="16.5" customHeight="1">
      <c r="B228" s="32"/>
      <c r="C228" s="131" t="s">
        <v>340</v>
      </c>
      <c r="D228" s="131" t="s">
        <v>195</v>
      </c>
      <c r="E228" s="132" t="s">
        <v>6902</v>
      </c>
      <c r="F228" s="133" t="s">
        <v>6903</v>
      </c>
      <c r="G228" s="134" t="s">
        <v>3135</v>
      </c>
      <c r="H228" s="135">
        <v>1</v>
      </c>
      <c r="I228" s="136"/>
      <c r="J228" s="137">
        <f>ROUND(I228*H228,2)</f>
        <v>0</v>
      </c>
      <c r="K228" s="133" t="s">
        <v>199</v>
      </c>
      <c r="L228" s="32"/>
      <c r="M228" s="138" t="s">
        <v>19</v>
      </c>
      <c r="N228" s="139" t="s">
        <v>43</v>
      </c>
      <c r="P228" s="140">
        <f>O228*H228</f>
        <v>0</v>
      </c>
      <c r="Q228" s="140">
        <v>0</v>
      </c>
      <c r="R228" s="140">
        <f>Q228*H228</f>
        <v>0</v>
      </c>
      <c r="S228" s="140">
        <v>0</v>
      </c>
      <c r="T228" s="141">
        <f>S228*H228</f>
        <v>0</v>
      </c>
      <c r="AR228" s="142" t="s">
        <v>106</v>
      </c>
      <c r="AT228" s="142" t="s">
        <v>195</v>
      </c>
      <c r="AU228" s="142" t="s">
        <v>82</v>
      </c>
      <c r="AY228" s="17" t="s">
        <v>193</v>
      </c>
      <c r="BE228" s="143">
        <f>IF(N228="základní",J228,0)</f>
        <v>0</v>
      </c>
      <c r="BF228" s="143">
        <f>IF(N228="snížená",J228,0)</f>
        <v>0</v>
      </c>
      <c r="BG228" s="143">
        <f>IF(N228="zákl. přenesená",J228,0)</f>
        <v>0</v>
      </c>
      <c r="BH228" s="143">
        <f>IF(N228="sníž. přenesená",J228,0)</f>
        <v>0</v>
      </c>
      <c r="BI228" s="143">
        <f>IF(N228="nulová",J228,0)</f>
        <v>0</v>
      </c>
      <c r="BJ228" s="17" t="s">
        <v>80</v>
      </c>
      <c r="BK228" s="143">
        <f>ROUND(I228*H228,2)</f>
        <v>0</v>
      </c>
      <c r="BL228" s="17" t="s">
        <v>106</v>
      </c>
      <c r="BM228" s="142" t="s">
        <v>6904</v>
      </c>
    </row>
    <row r="229" spans="2:65" s="1" customFormat="1" ht="11.25">
      <c r="B229" s="32"/>
      <c r="D229" s="144" t="s">
        <v>201</v>
      </c>
      <c r="F229" s="145" t="s">
        <v>6905</v>
      </c>
      <c r="I229" s="146"/>
      <c r="L229" s="32"/>
      <c r="M229" s="147"/>
      <c r="T229" s="53"/>
      <c r="AT229" s="17" t="s">
        <v>201</v>
      </c>
      <c r="AU229" s="17" t="s">
        <v>82</v>
      </c>
    </row>
    <row r="230" spans="2:65" s="12" customFormat="1" ht="22.5">
      <c r="B230" s="148"/>
      <c r="D230" s="149" t="s">
        <v>203</v>
      </c>
      <c r="E230" s="150" t="s">
        <v>19</v>
      </c>
      <c r="F230" s="151" t="s">
        <v>6906</v>
      </c>
      <c r="H230" s="150" t="s">
        <v>19</v>
      </c>
      <c r="I230" s="152"/>
      <c r="L230" s="148"/>
      <c r="M230" s="153"/>
      <c r="T230" s="154"/>
      <c r="AT230" s="150" t="s">
        <v>203</v>
      </c>
      <c r="AU230" s="150" t="s">
        <v>82</v>
      </c>
      <c r="AV230" s="12" t="s">
        <v>80</v>
      </c>
      <c r="AW230" s="12" t="s">
        <v>33</v>
      </c>
      <c r="AX230" s="12" t="s">
        <v>72</v>
      </c>
      <c r="AY230" s="150" t="s">
        <v>193</v>
      </c>
    </row>
    <row r="231" spans="2:65" s="12" customFormat="1" ht="22.5">
      <c r="B231" s="148"/>
      <c r="D231" s="149" t="s">
        <v>203</v>
      </c>
      <c r="E231" s="150" t="s">
        <v>19</v>
      </c>
      <c r="F231" s="151" t="s">
        <v>6907</v>
      </c>
      <c r="H231" s="150" t="s">
        <v>19</v>
      </c>
      <c r="I231" s="152"/>
      <c r="L231" s="148"/>
      <c r="M231" s="153"/>
      <c r="T231" s="154"/>
      <c r="AT231" s="150" t="s">
        <v>203</v>
      </c>
      <c r="AU231" s="150" t="s">
        <v>82</v>
      </c>
      <c r="AV231" s="12" t="s">
        <v>80</v>
      </c>
      <c r="AW231" s="12" t="s">
        <v>33</v>
      </c>
      <c r="AX231" s="12" t="s">
        <v>72</v>
      </c>
      <c r="AY231" s="150" t="s">
        <v>193</v>
      </c>
    </row>
    <row r="232" spans="2:65" s="12" customFormat="1" ht="11.25">
      <c r="B232" s="148"/>
      <c r="D232" s="149" t="s">
        <v>203</v>
      </c>
      <c r="E232" s="150" t="s">
        <v>19</v>
      </c>
      <c r="F232" s="151" t="s">
        <v>6908</v>
      </c>
      <c r="H232" s="150" t="s">
        <v>19</v>
      </c>
      <c r="I232" s="152"/>
      <c r="L232" s="148"/>
      <c r="M232" s="153"/>
      <c r="T232" s="154"/>
      <c r="AT232" s="150" t="s">
        <v>203</v>
      </c>
      <c r="AU232" s="150" t="s">
        <v>82</v>
      </c>
      <c r="AV232" s="12" t="s">
        <v>80</v>
      </c>
      <c r="AW232" s="12" t="s">
        <v>33</v>
      </c>
      <c r="AX232" s="12" t="s">
        <v>72</v>
      </c>
      <c r="AY232" s="150" t="s">
        <v>193</v>
      </c>
    </row>
    <row r="233" spans="2:65" s="12" customFormat="1" ht="11.25">
      <c r="B233" s="148"/>
      <c r="D233" s="149" t="s">
        <v>203</v>
      </c>
      <c r="E233" s="150" t="s">
        <v>19</v>
      </c>
      <c r="F233" s="151" t="s">
        <v>6909</v>
      </c>
      <c r="H233" s="150" t="s">
        <v>19</v>
      </c>
      <c r="I233" s="152"/>
      <c r="L233" s="148"/>
      <c r="M233" s="153"/>
      <c r="T233" s="154"/>
      <c r="AT233" s="150" t="s">
        <v>203</v>
      </c>
      <c r="AU233" s="150" t="s">
        <v>82</v>
      </c>
      <c r="AV233" s="12" t="s">
        <v>80</v>
      </c>
      <c r="AW233" s="12" t="s">
        <v>33</v>
      </c>
      <c r="AX233" s="12" t="s">
        <v>72</v>
      </c>
      <c r="AY233" s="150" t="s">
        <v>193</v>
      </c>
    </row>
    <row r="234" spans="2:65" s="13" customFormat="1" ht="11.25">
      <c r="B234" s="155"/>
      <c r="D234" s="149" t="s">
        <v>203</v>
      </c>
      <c r="E234" s="156" t="s">
        <v>19</v>
      </c>
      <c r="F234" s="157" t="s">
        <v>80</v>
      </c>
      <c r="H234" s="158">
        <v>1</v>
      </c>
      <c r="I234" s="159"/>
      <c r="L234" s="155"/>
      <c r="M234" s="160"/>
      <c r="T234" s="161"/>
      <c r="AT234" s="156" t="s">
        <v>203</v>
      </c>
      <c r="AU234" s="156" t="s">
        <v>82</v>
      </c>
      <c r="AV234" s="13" t="s">
        <v>82</v>
      </c>
      <c r="AW234" s="13" t="s">
        <v>33</v>
      </c>
      <c r="AX234" s="13" t="s">
        <v>80</v>
      </c>
      <c r="AY234" s="156" t="s">
        <v>193</v>
      </c>
    </row>
    <row r="235" spans="2:65" s="1" customFormat="1" ht="16.5" customHeight="1">
      <c r="B235" s="32"/>
      <c r="C235" s="131" t="s">
        <v>346</v>
      </c>
      <c r="D235" s="131" t="s">
        <v>195</v>
      </c>
      <c r="E235" s="132" t="s">
        <v>6910</v>
      </c>
      <c r="F235" s="133" t="s">
        <v>6911</v>
      </c>
      <c r="G235" s="134" t="s">
        <v>3135</v>
      </c>
      <c r="H235" s="135">
        <v>1</v>
      </c>
      <c r="I235" s="136"/>
      <c r="J235" s="137">
        <f>ROUND(I235*H235,2)</f>
        <v>0</v>
      </c>
      <c r="K235" s="133" t="s">
        <v>19</v>
      </c>
      <c r="L235" s="32"/>
      <c r="M235" s="138" t="s">
        <v>19</v>
      </c>
      <c r="N235" s="139" t="s">
        <v>43</v>
      </c>
      <c r="P235" s="140">
        <f>O235*H235</f>
        <v>0</v>
      </c>
      <c r="Q235" s="140">
        <v>0</v>
      </c>
      <c r="R235" s="140">
        <f>Q235*H235</f>
        <v>0</v>
      </c>
      <c r="S235" s="140">
        <v>0</v>
      </c>
      <c r="T235" s="141">
        <f>S235*H235</f>
        <v>0</v>
      </c>
      <c r="AR235" s="142" t="s">
        <v>6765</v>
      </c>
      <c r="AT235" s="142" t="s">
        <v>195</v>
      </c>
      <c r="AU235" s="142" t="s">
        <v>82</v>
      </c>
      <c r="AY235" s="17" t="s">
        <v>193</v>
      </c>
      <c r="BE235" s="143">
        <f>IF(N235="základní",J235,0)</f>
        <v>0</v>
      </c>
      <c r="BF235" s="143">
        <f>IF(N235="snížená",J235,0)</f>
        <v>0</v>
      </c>
      <c r="BG235" s="143">
        <f>IF(N235="zákl. přenesená",J235,0)</f>
        <v>0</v>
      </c>
      <c r="BH235" s="143">
        <f>IF(N235="sníž. přenesená",J235,0)</f>
        <v>0</v>
      </c>
      <c r="BI235" s="143">
        <f>IF(N235="nulová",J235,0)</f>
        <v>0</v>
      </c>
      <c r="BJ235" s="17" t="s">
        <v>80</v>
      </c>
      <c r="BK235" s="143">
        <f>ROUND(I235*H235,2)</f>
        <v>0</v>
      </c>
      <c r="BL235" s="17" t="s">
        <v>6765</v>
      </c>
      <c r="BM235" s="142" t="s">
        <v>6912</v>
      </c>
    </row>
    <row r="236" spans="2:65" s="12" customFormat="1" ht="11.25">
      <c r="B236" s="148"/>
      <c r="D236" s="149" t="s">
        <v>203</v>
      </c>
      <c r="E236" s="150" t="s">
        <v>19</v>
      </c>
      <c r="F236" s="151" t="s">
        <v>6913</v>
      </c>
      <c r="H236" s="150" t="s">
        <v>19</v>
      </c>
      <c r="I236" s="152"/>
      <c r="L236" s="148"/>
      <c r="M236" s="153"/>
      <c r="T236" s="154"/>
      <c r="AT236" s="150" t="s">
        <v>203</v>
      </c>
      <c r="AU236" s="150" t="s">
        <v>82</v>
      </c>
      <c r="AV236" s="12" t="s">
        <v>80</v>
      </c>
      <c r="AW236" s="12" t="s">
        <v>33</v>
      </c>
      <c r="AX236" s="12" t="s">
        <v>72</v>
      </c>
      <c r="AY236" s="150" t="s">
        <v>193</v>
      </c>
    </row>
    <row r="237" spans="2:65" s="12" customFormat="1" ht="22.5">
      <c r="B237" s="148"/>
      <c r="D237" s="149" t="s">
        <v>203</v>
      </c>
      <c r="E237" s="150" t="s">
        <v>19</v>
      </c>
      <c r="F237" s="151" t="s">
        <v>6914</v>
      </c>
      <c r="H237" s="150" t="s">
        <v>19</v>
      </c>
      <c r="I237" s="152"/>
      <c r="L237" s="148"/>
      <c r="M237" s="153"/>
      <c r="T237" s="154"/>
      <c r="AT237" s="150" t="s">
        <v>203</v>
      </c>
      <c r="AU237" s="150" t="s">
        <v>82</v>
      </c>
      <c r="AV237" s="12" t="s">
        <v>80</v>
      </c>
      <c r="AW237" s="12" t="s">
        <v>33</v>
      </c>
      <c r="AX237" s="12" t="s">
        <v>72</v>
      </c>
      <c r="AY237" s="150" t="s">
        <v>193</v>
      </c>
    </row>
    <row r="238" spans="2:65" s="12" customFormat="1" ht="11.25">
      <c r="B238" s="148"/>
      <c r="D238" s="149" t="s">
        <v>203</v>
      </c>
      <c r="E238" s="150" t="s">
        <v>19</v>
      </c>
      <c r="F238" s="151" t="s">
        <v>6915</v>
      </c>
      <c r="H238" s="150" t="s">
        <v>19</v>
      </c>
      <c r="I238" s="152"/>
      <c r="L238" s="148"/>
      <c r="M238" s="153"/>
      <c r="T238" s="154"/>
      <c r="AT238" s="150" t="s">
        <v>203</v>
      </c>
      <c r="AU238" s="150" t="s">
        <v>82</v>
      </c>
      <c r="AV238" s="12" t="s">
        <v>80</v>
      </c>
      <c r="AW238" s="12" t="s">
        <v>33</v>
      </c>
      <c r="AX238" s="12" t="s">
        <v>72</v>
      </c>
      <c r="AY238" s="150" t="s">
        <v>193</v>
      </c>
    </row>
    <row r="239" spans="2:65" s="12" customFormat="1" ht="11.25">
      <c r="B239" s="148"/>
      <c r="D239" s="149" t="s">
        <v>203</v>
      </c>
      <c r="E239" s="150" t="s">
        <v>19</v>
      </c>
      <c r="F239" s="151" t="s">
        <v>6916</v>
      </c>
      <c r="H239" s="150" t="s">
        <v>19</v>
      </c>
      <c r="I239" s="152"/>
      <c r="L239" s="148"/>
      <c r="M239" s="153"/>
      <c r="T239" s="154"/>
      <c r="AT239" s="150" t="s">
        <v>203</v>
      </c>
      <c r="AU239" s="150" t="s">
        <v>82</v>
      </c>
      <c r="AV239" s="12" t="s">
        <v>80</v>
      </c>
      <c r="AW239" s="12" t="s">
        <v>33</v>
      </c>
      <c r="AX239" s="12" t="s">
        <v>72</v>
      </c>
      <c r="AY239" s="150" t="s">
        <v>193</v>
      </c>
    </row>
    <row r="240" spans="2:65" s="12" customFormat="1" ht="11.25">
      <c r="B240" s="148"/>
      <c r="D240" s="149" t="s">
        <v>203</v>
      </c>
      <c r="E240" s="150" t="s">
        <v>19</v>
      </c>
      <c r="F240" s="151" t="s">
        <v>6917</v>
      </c>
      <c r="H240" s="150" t="s">
        <v>19</v>
      </c>
      <c r="I240" s="152"/>
      <c r="L240" s="148"/>
      <c r="M240" s="153"/>
      <c r="T240" s="154"/>
      <c r="AT240" s="150" t="s">
        <v>203</v>
      </c>
      <c r="AU240" s="150" t="s">
        <v>82</v>
      </c>
      <c r="AV240" s="12" t="s">
        <v>80</v>
      </c>
      <c r="AW240" s="12" t="s">
        <v>33</v>
      </c>
      <c r="AX240" s="12" t="s">
        <v>72</v>
      </c>
      <c r="AY240" s="150" t="s">
        <v>193</v>
      </c>
    </row>
    <row r="241" spans="2:65" s="12" customFormat="1" ht="11.25">
      <c r="B241" s="148"/>
      <c r="D241" s="149" t="s">
        <v>203</v>
      </c>
      <c r="E241" s="150" t="s">
        <v>19</v>
      </c>
      <c r="F241" s="151" t="s">
        <v>6918</v>
      </c>
      <c r="H241" s="150" t="s">
        <v>19</v>
      </c>
      <c r="I241" s="152"/>
      <c r="L241" s="148"/>
      <c r="M241" s="153"/>
      <c r="T241" s="154"/>
      <c r="AT241" s="150" t="s">
        <v>203</v>
      </c>
      <c r="AU241" s="150" t="s">
        <v>82</v>
      </c>
      <c r="AV241" s="12" t="s">
        <v>80</v>
      </c>
      <c r="AW241" s="12" t="s">
        <v>33</v>
      </c>
      <c r="AX241" s="12" t="s">
        <v>72</v>
      </c>
      <c r="AY241" s="150" t="s">
        <v>193</v>
      </c>
    </row>
    <row r="242" spans="2:65" s="12" customFormat="1" ht="11.25">
      <c r="B242" s="148"/>
      <c r="D242" s="149" t="s">
        <v>203</v>
      </c>
      <c r="E242" s="150" t="s">
        <v>19</v>
      </c>
      <c r="F242" s="151" t="s">
        <v>6919</v>
      </c>
      <c r="H242" s="150" t="s">
        <v>19</v>
      </c>
      <c r="I242" s="152"/>
      <c r="L242" s="148"/>
      <c r="M242" s="153"/>
      <c r="T242" s="154"/>
      <c r="AT242" s="150" t="s">
        <v>203</v>
      </c>
      <c r="AU242" s="150" t="s">
        <v>82</v>
      </c>
      <c r="AV242" s="12" t="s">
        <v>80</v>
      </c>
      <c r="AW242" s="12" t="s">
        <v>33</v>
      </c>
      <c r="AX242" s="12" t="s">
        <v>72</v>
      </c>
      <c r="AY242" s="150" t="s">
        <v>193</v>
      </c>
    </row>
    <row r="243" spans="2:65" s="12" customFormat="1" ht="22.5">
      <c r="B243" s="148"/>
      <c r="D243" s="149" t="s">
        <v>203</v>
      </c>
      <c r="E243" s="150" t="s">
        <v>19</v>
      </c>
      <c r="F243" s="151" t="s">
        <v>6920</v>
      </c>
      <c r="H243" s="150" t="s">
        <v>19</v>
      </c>
      <c r="I243" s="152"/>
      <c r="L243" s="148"/>
      <c r="M243" s="153"/>
      <c r="T243" s="154"/>
      <c r="AT243" s="150" t="s">
        <v>203</v>
      </c>
      <c r="AU243" s="150" t="s">
        <v>82</v>
      </c>
      <c r="AV243" s="12" t="s">
        <v>80</v>
      </c>
      <c r="AW243" s="12" t="s">
        <v>33</v>
      </c>
      <c r="AX243" s="12" t="s">
        <v>72</v>
      </c>
      <c r="AY243" s="150" t="s">
        <v>193</v>
      </c>
    </row>
    <row r="244" spans="2:65" s="12" customFormat="1" ht="11.25">
      <c r="B244" s="148"/>
      <c r="D244" s="149" t="s">
        <v>203</v>
      </c>
      <c r="E244" s="150" t="s">
        <v>19</v>
      </c>
      <c r="F244" s="151" t="s">
        <v>6921</v>
      </c>
      <c r="H244" s="150" t="s">
        <v>19</v>
      </c>
      <c r="I244" s="152"/>
      <c r="L244" s="148"/>
      <c r="M244" s="153"/>
      <c r="T244" s="154"/>
      <c r="AT244" s="150" t="s">
        <v>203</v>
      </c>
      <c r="AU244" s="150" t="s">
        <v>82</v>
      </c>
      <c r="AV244" s="12" t="s">
        <v>80</v>
      </c>
      <c r="AW244" s="12" t="s">
        <v>33</v>
      </c>
      <c r="AX244" s="12" t="s">
        <v>72</v>
      </c>
      <c r="AY244" s="150" t="s">
        <v>193</v>
      </c>
    </row>
    <row r="245" spans="2:65" s="13" customFormat="1" ht="11.25">
      <c r="B245" s="155"/>
      <c r="D245" s="149" t="s">
        <v>203</v>
      </c>
      <c r="E245" s="156" t="s">
        <v>19</v>
      </c>
      <c r="F245" s="157" t="s">
        <v>80</v>
      </c>
      <c r="H245" s="158">
        <v>1</v>
      </c>
      <c r="I245" s="159"/>
      <c r="L245" s="155"/>
      <c r="M245" s="160"/>
      <c r="T245" s="161"/>
      <c r="AT245" s="156" t="s">
        <v>203</v>
      </c>
      <c r="AU245" s="156" t="s">
        <v>82</v>
      </c>
      <c r="AV245" s="13" t="s">
        <v>82</v>
      </c>
      <c r="AW245" s="13" t="s">
        <v>33</v>
      </c>
      <c r="AX245" s="13" t="s">
        <v>80</v>
      </c>
      <c r="AY245" s="156" t="s">
        <v>193</v>
      </c>
    </row>
    <row r="246" spans="2:65" s="1" customFormat="1" ht="16.5" customHeight="1">
      <c r="B246" s="32"/>
      <c r="C246" s="131" t="s">
        <v>354</v>
      </c>
      <c r="D246" s="131" t="s">
        <v>195</v>
      </c>
      <c r="E246" s="132" t="s">
        <v>6922</v>
      </c>
      <c r="F246" s="133" t="s">
        <v>6923</v>
      </c>
      <c r="G246" s="134" t="s">
        <v>3135</v>
      </c>
      <c r="H246" s="135">
        <v>1</v>
      </c>
      <c r="I246" s="136"/>
      <c r="J246" s="137">
        <f>ROUND(I246*H246,2)</f>
        <v>0</v>
      </c>
      <c r="K246" s="133" t="s">
        <v>19</v>
      </c>
      <c r="L246" s="32"/>
      <c r="M246" s="138" t="s">
        <v>19</v>
      </c>
      <c r="N246" s="139" t="s">
        <v>43</v>
      </c>
      <c r="P246" s="140">
        <f>O246*H246</f>
        <v>0</v>
      </c>
      <c r="Q246" s="140">
        <v>0</v>
      </c>
      <c r="R246" s="140">
        <f>Q246*H246</f>
        <v>0</v>
      </c>
      <c r="S246" s="140">
        <v>0</v>
      </c>
      <c r="T246" s="141">
        <f>S246*H246</f>
        <v>0</v>
      </c>
      <c r="AR246" s="142" t="s">
        <v>6765</v>
      </c>
      <c r="AT246" s="142" t="s">
        <v>195</v>
      </c>
      <c r="AU246" s="142" t="s">
        <v>82</v>
      </c>
      <c r="AY246" s="17" t="s">
        <v>193</v>
      </c>
      <c r="BE246" s="143">
        <f>IF(N246="základní",J246,0)</f>
        <v>0</v>
      </c>
      <c r="BF246" s="143">
        <f>IF(N246="snížená",J246,0)</f>
        <v>0</v>
      </c>
      <c r="BG246" s="143">
        <f>IF(N246="zákl. přenesená",J246,0)</f>
        <v>0</v>
      </c>
      <c r="BH246" s="143">
        <f>IF(N246="sníž. přenesená",J246,0)</f>
        <v>0</v>
      </c>
      <c r="BI246" s="143">
        <f>IF(N246="nulová",J246,0)</f>
        <v>0</v>
      </c>
      <c r="BJ246" s="17" t="s">
        <v>80</v>
      </c>
      <c r="BK246" s="143">
        <f>ROUND(I246*H246,2)</f>
        <v>0</v>
      </c>
      <c r="BL246" s="17" t="s">
        <v>6765</v>
      </c>
      <c r="BM246" s="142" t="s">
        <v>6924</v>
      </c>
    </row>
    <row r="247" spans="2:65" s="12" customFormat="1" ht="11.25">
      <c r="B247" s="148"/>
      <c r="D247" s="149" t="s">
        <v>203</v>
      </c>
      <c r="E247" s="150" t="s">
        <v>19</v>
      </c>
      <c r="F247" s="151" t="s">
        <v>6925</v>
      </c>
      <c r="H247" s="150" t="s">
        <v>19</v>
      </c>
      <c r="I247" s="152"/>
      <c r="L247" s="148"/>
      <c r="M247" s="153"/>
      <c r="T247" s="154"/>
      <c r="AT247" s="150" t="s">
        <v>203</v>
      </c>
      <c r="AU247" s="150" t="s">
        <v>82</v>
      </c>
      <c r="AV247" s="12" t="s">
        <v>80</v>
      </c>
      <c r="AW247" s="12" t="s">
        <v>33</v>
      </c>
      <c r="AX247" s="12" t="s">
        <v>72</v>
      </c>
      <c r="AY247" s="150" t="s">
        <v>193</v>
      </c>
    </row>
    <row r="248" spans="2:65" s="12" customFormat="1" ht="11.25">
      <c r="B248" s="148"/>
      <c r="D248" s="149" t="s">
        <v>203</v>
      </c>
      <c r="E248" s="150" t="s">
        <v>19</v>
      </c>
      <c r="F248" s="151" t="s">
        <v>6926</v>
      </c>
      <c r="H248" s="150" t="s">
        <v>19</v>
      </c>
      <c r="I248" s="152"/>
      <c r="L248" s="148"/>
      <c r="M248" s="153"/>
      <c r="T248" s="154"/>
      <c r="AT248" s="150" t="s">
        <v>203</v>
      </c>
      <c r="AU248" s="150" t="s">
        <v>82</v>
      </c>
      <c r="AV248" s="12" t="s">
        <v>80</v>
      </c>
      <c r="AW248" s="12" t="s">
        <v>33</v>
      </c>
      <c r="AX248" s="12" t="s">
        <v>72</v>
      </c>
      <c r="AY248" s="150" t="s">
        <v>193</v>
      </c>
    </row>
    <row r="249" spans="2:65" s="12" customFormat="1" ht="22.5">
      <c r="B249" s="148"/>
      <c r="D249" s="149" t="s">
        <v>203</v>
      </c>
      <c r="E249" s="150" t="s">
        <v>19</v>
      </c>
      <c r="F249" s="151" t="s">
        <v>6927</v>
      </c>
      <c r="H249" s="150" t="s">
        <v>19</v>
      </c>
      <c r="I249" s="152"/>
      <c r="L249" s="148"/>
      <c r="M249" s="153"/>
      <c r="T249" s="154"/>
      <c r="AT249" s="150" t="s">
        <v>203</v>
      </c>
      <c r="AU249" s="150" t="s">
        <v>82</v>
      </c>
      <c r="AV249" s="12" t="s">
        <v>80</v>
      </c>
      <c r="AW249" s="12" t="s">
        <v>33</v>
      </c>
      <c r="AX249" s="12" t="s">
        <v>72</v>
      </c>
      <c r="AY249" s="150" t="s">
        <v>193</v>
      </c>
    </row>
    <row r="250" spans="2:65" s="12" customFormat="1" ht="22.5">
      <c r="B250" s="148"/>
      <c r="D250" s="149" t="s">
        <v>203</v>
      </c>
      <c r="E250" s="150" t="s">
        <v>19</v>
      </c>
      <c r="F250" s="151" t="s">
        <v>6928</v>
      </c>
      <c r="H250" s="150" t="s">
        <v>19</v>
      </c>
      <c r="I250" s="152"/>
      <c r="L250" s="148"/>
      <c r="M250" s="153"/>
      <c r="T250" s="154"/>
      <c r="AT250" s="150" t="s">
        <v>203</v>
      </c>
      <c r="AU250" s="150" t="s">
        <v>82</v>
      </c>
      <c r="AV250" s="12" t="s">
        <v>80</v>
      </c>
      <c r="AW250" s="12" t="s">
        <v>33</v>
      </c>
      <c r="AX250" s="12" t="s">
        <v>72</v>
      </c>
      <c r="AY250" s="150" t="s">
        <v>193</v>
      </c>
    </row>
    <row r="251" spans="2:65" s="12" customFormat="1" ht="22.5">
      <c r="B251" s="148"/>
      <c r="D251" s="149" t="s">
        <v>203</v>
      </c>
      <c r="E251" s="150" t="s">
        <v>19</v>
      </c>
      <c r="F251" s="151" t="s">
        <v>6929</v>
      </c>
      <c r="H251" s="150" t="s">
        <v>19</v>
      </c>
      <c r="I251" s="152"/>
      <c r="L251" s="148"/>
      <c r="M251" s="153"/>
      <c r="T251" s="154"/>
      <c r="AT251" s="150" t="s">
        <v>203</v>
      </c>
      <c r="AU251" s="150" t="s">
        <v>82</v>
      </c>
      <c r="AV251" s="12" t="s">
        <v>80</v>
      </c>
      <c r="AW251" s="12" t="s">
        <v>33</v>
      </c>
      <c r="AX251" s="12" t="s">
        <v>72</v>
      </c>
      <c r="AY251" s="150" t="s">
        <v>193</v>
      </c>
    </row>
    <row r="252" spans="2:65" s="12" customFormat="1" ht="11.25">
      <c r="B252" s="148"/>
      <c r="D252" s="149" t="s">
        <v>203</v>
      </c>
      <c r="E252" s="150" t="s">
        <v>19</v>
      </c>
      <c r="F252" s="151" t="s">
        <v>6930</v>
      </c>
      <c r="H252" s="150" t="s">
        <v>19</v>
      </c>
      <c r="I252" s="152"/>
      <c r="L252" s="148"/>
      <c r="M252" s="153"/>
      <c r="T252" s="154"/>
      <c r="AT252" s="150" t="s">
        <v>203</v>
      </c>
      <c r="AU252" s="150" t="s">
        <v>82</v>
      </c>
      <c r="AV252" s="12" t="s">
        <v>80</v>
      </c>
      <c r="AW252" s="12" t="s">
        <v>33</v>
      </c>
      <c r="AX252" s="12" t="s">
        <v>72</v>
      </c>
      <c r="AY252" s="150" t="s">
        <v>193</v>
      </c>
    </row>
    <row r="253" spans="2:65" s="12" customFormat="1" ht="22.5">
      <c r="B253" s="148"/>
      <c r="D253" s="149" t="s">
        <v>203</v>
      </c>
      <c r="E253" s="150" t="s">
        <v>19</v>
      </c>
      <c r="F253" s="151" t="s">
        <v>6931</v>
      </c>
      <c r="H253" s="150" t="s">
        <v>19</v>
      </c>
      <c r="I253" s="152"/>
      <c r="L253" s="148"/>
      <c r="M253" s="153"/>
      <c r="T253" s="154"/>
      <c r="AT253" s="150" t="s">
        <v>203</v>
      </c>
      <c r="AU253" s="150" t="s">
        <v>82</v>
      </c>
      <c r="AV253" s="12" t="s">
        <v>80</v>
      </c>
      <c r="AW253" s="12" t="s">
        <v>33</v>
      </c>
      <c r="AX253" s="12" t="s">
        <v>72</v>
      </c>
      <c r="AY253" s="150" t="s">
        <v>193</v>
      </c>
    </row>
    <row r="254" spans="2:65" s="12" customFormat="1" ht="11.25">
      <c r="B254" s="148"/>
      <c r="D254" s="149" t="s">
        <v>203</v>
      </c>
      <c r="E254" s="150" t="s">
        <v>19</v>
      </c>
      <c r="F254" s="151" t="s">
        <v>6932</v>
      </c>
      <c r="H254" s="150" t="s">
        <v>19</v>
      </c>
      <c r="I254" s="152"/>
      <c r="L254" s="148"/>
      <c r="M254" s="153"/>
      <c r="T254" s="154"/>
      <c r="AT254" s="150" t="s">
        <v>203</v>
      </c>
      <c r="AU254" s="150" t="s">
        <v>82</v>
      </c>
      <c r="AV254" s="12" t="s">
        <v>80</v>
      </c>
      <c r="AW254" s="12" t="s">
        <v>33</v>
      </c>
      <c r="AX254" s="12" t="s">
        <v>72</v>
      </c>
      <c r="AY254" s="150" t="s">
        <v>193</v>
      </c>
    </row>
    <row r="255" spans="2:65" s="12" customFormat="1" ht="11.25">
      <c r="B255" s="148"/>
      <c r="D255" s="149" t="s">
        <v>203</v>
      </c>
      <c r="E255" s="150" t="s">
        <v>19</v>
      </c>
      <c r="F255" s="151" t="s">
        <v>6933</v>
      </c>
      <c r="H255" s="150" t="s">
        <v>19</v>
      </c>
      <c r="I255" s="152"/>
      <c r="L255" s="148"/>
      <c r="M255" s="153"/>
      <c r="T255" s="154"/>
      <c r="AT255" s="150" t="s">
        <v>203</v>
      </c>
      <c r="AU255" s="150" t="s">
        <v>82</v>
      </c>
      <c r="AV255" s="12" t="s">
        <v>80</v>
      </c>
      <c r="AW255" s="12" t="s">
        <v>33</v>
      </c>
      <c r="AX255" s="12" t="s">
        <v>72</v>
      </c>
      <c r="AY255" s="150" t="s">
        <v>193</v>
      </c>
    </row>
    <row r="256" spans="2:65" s="12" customFormat="1" ht="11.25">
      <c r="B256" s="148"/>
      <c r="D256" s="149" t="s">
        <v>203</v>
      </c>
      <c r="E256" s="150" t="s">
        <v>19</v>
      </c>
      <c r="F256" s="151" t="s">
        <v>6934</v>
      </c>
      <c r="H256" s="150" t="s">
        <v>19</v>
      </c>
      <c r="I256" s="152"/>
      <c r="L256" s="148"/>
      <c r="M256" s="153"/>
      <c r="T256" s="154"/>
      <c r="AT256" s="150" t="s">
        <v>203</v>
      </c>
      <c r="AU256" s="150" t="s">
        <v>82</v>
      </c>
      <c r="AV256" s="12" t="s">
        <v>80</v>
      </c>
      <c r="AW256" s="12" t="s">
        <v>33</v>
      </c>
      <c r="AX256" s="12" t="s">
        <v>72</v>
      </c>
      <c r="AY256" s="150" t="s">
        <v>193</v>
      </c>
    </row>
    <row r="257" spans="2:65" s="13" customFormat="1" ht="11.25">
      <c r="B257" s="155"/>
      <c r="D257" s="149" t="s">
        <v>203</v>
      </c>
      <c r="E257" s="156" t="s">
        <v>19</v>
      </c>
      <c r="F257" s="157" t="s">
        <v>80</v>
      </c>
      <c r="H257" s="158">
        <v>1</v>
      </c>
      <c r="I257" s="159"/>
      <c r="L257" s="155"/>
      <c r="M257" s="160"/>
      <c r="T257" s="161"/>
      <c r="AT257" s="156" t="s">
        <v>203</v>
      </c>
      <c r="AU257" s="156" t="s">
        <v>82</v>
      </c>
      <c r="AV257" s="13" t="s">
        <v>82</v>
      </c>
      <c r="AW257" s="13" t="s">
        <v>33</v>
      </c>
      <c r="AX257" s="13" t="s">
        <v>80</v>
      </c>
      <c r="AY257" s="156" t="s">
        <v>193</v>
      </c>
    </row>
    <row r="258" spans="2:65" s="1" customFormat="1" ht="16.5" customHeight="1">
      <c r="B258" s="32"/>
      <c r="C258" s="131" t="s">
        <v>7</v>
      </c>
      <c r="D258" s="131" t="s">
        <v>195</v>
      </c>
      <c r="E258" s="132" t="s">
        <v>6935</v>
      </c>
      <c r="F258" s="133" t="s">
        <v>6936</v>
      </c>
      <c r="G258" s="134" t="s">
        <v>3135</v>
      </c>
      <c r="H258" s="135">
        <v>1</v>
      </c>
      <c r="I258" s="136"/>
      <c r="J258" s="137">
        <f>ROUND(I258*H258,2)</f>
        <v>0</v>
      </c>
      <c r="K258" s="133" t="s">
        <v>19</v>
      </c>
      <c r="L258" s="32"/>
      <c r="M258" s="138" t="s">
        <v>19</v>
      </c>
      <c r="N258" s="139" t="s">
        <v>43</v>
      </c>
      <c r="P258" s="140">
        <f>O258*H258</f>
        <v>0</v>
      </c>
      <c r="Q258" s="140">
        <v>0</v>
      </c>
      <c r="R258" s="140">
        <f>Q258*H258</f>
        <v>0</v>
      </c>
      <c r="S258" s="140">
        <v>0</v>
      </c>
      <c r="T258" s="141">
        <f>S258*H258</f>
        <v>0</v>
      </c>
      <c r="AR258" s="142" t="s">
        <v>6765</v>
      </c>
      <c r="AT258" s="142" t="s">
        <v>195</v>
      </c>
      <c r="AU258" s="142" t="s">
        <v>82</v>
      </c>
      <c r="AY258" s="17" t="s">
        <v>193</v>
      </c>
      <c r="BE258" s="143">
        <f>IF(N258="základní",J258,0)</f>
        <v>0</v>
      </c>
      <c r="BF258" s="143">
        <f>IF(N258="snížená",J258,0)</f>
        <v>0</v>
      </c>
      <c r="BG258" s="143">
        <f>IF(N258="zákl. přenesená",J258,0)</f>
        <v>0</v>
      </c>
      <c r="BH258" s="143">
        <f>IF(N258="sníž. přenesená",J258,0)</f>
        <v>0</v>
      </c>
      <c r="BI258" s="143">
        <f>IF(N258="nulová",J258,0)</f>
        <v>0</v>
      </c>
      <c r="BJ258" s="17" t="s">
        <v>80</v>
      </c>
      <c r="BK258" s="143">
        <f>ROUND(I258*H258,2)</f>
        <v>0</v>
      </c>
      <c r="BL258" s="17" t="s">
        <v>6765</v>
      </c>
      <c r="BM258" s="142" t="s">
        <v>6937</v>
      </c>
    </row>
    <row r="259" spans="2:65" s="12" customFormat="1" ht="11.25">
      <c r="B259" s="148"/>
      <c r="D259" s="149" t="s">
        <v>203</v>
      </c>
      <c r="E259" s="150" t="s">
        <v>19</v>
      </c>
      <c r="F259" s="151" t="s">
        <v>6938</v>
      </c>
      <c r="H259" s="150" t="s">
        <v>19</v>
      </c>
      <c r="I259" s="152"/>
      <c r="L259" s="148"/>
      <c r="M259" s="153"/>
      <c r="T259" s="154"/>
      <c r="AT259" s="150" t="s">
        <v>203</v>
      </c>
      <c r="AU259" s="150" t="s">
        <v>82</v>
      </c>
      <c r="AV259" s="12" t="s">
        <v>80</v>
      </c>
      <c r="AW259" s="12" t="s">
        <v>33</v>
      </c>
      <c r="AX259" s="12" t="s">
        <v>72</v>
      </c>
      <c r="AY259" s="150" t="s">
        <v>193</v>
      </c>
    </row>
    <row r="260" spans="2:65" s="13" customFormat="1" ht="11.25">
      <c r="B260" s="155"/>
      <c r="D260" s="149" t="s">
        <v>203</v>
      </c>
      <c r="E260" s="156" t="s">
        <v>19</v>
      </c>
      <c r="F260" s="157" t="s">
        <v>80</v>
      </c>
      <c r="H260" s="158">
        <v>1</v>
      </c>
      <c r="I260" s="159"/>
      <c r="L260" s="155"/>
      <c r="M260" s="160"/>
      <c r="T260" s="161"/>
      <c r="AT260" s="156" t="s">
        <v>203</v>
      </c>
      <c r="AU260" s="156" t="s">
        <v>82</v>
      </c>
      <c r="AV260" s="13" t="s">
        <v>82</v>
      </c>
      <c r="AW260" s="13" t="s">
        <v>33</v>
      </c>
      <c r="AX260" s="13" t="s">
        <v>80</v>
      </c>
      <c r="AY260" s="156" t="s">
        <v>193</v>
      </c>
    </row>
    <row r="261" spans="2:65" s="1" customFormat="1" ht="16.5" customHeight="1">
      <c r="B261" s="32"/>
      <c r="C261" s="131" t="s">
        <v>366</v>
      </c>
      <c r="D261" s="131" t="s">
        <v>195</v>
      </c>
      <c r="E261" s="132" t="s">
        <v>6939</v>
      </c>
      <c r="F261" s="133" t="s">
        <v>6940</v>
      </c>
      <c r="G261" s="134" t="s">
        <v>3135</v>
      </c>
      <c r="H261" s="135">
        <v>1</v>
      </c>
      <c r="I261" s="136"/>
      <c r="J261" s="137">
        <f>ROUND(I261*H261,2)</f>
        <v>0</v>
      </c>
      <c r="K261" s="133" t="s">
        <v>19</v>
      </c>
      <c r="L261" s="32"/>
      <c r="M261" s="138" t="s">
        <v>19</v>
      </c>
      <c r="N261" s="139" t="s">
        <v>43</v>
      </c>
      <c r="P261" s="140">
        <f>O261*H261</f>
        <v>0</v>
      </c>
      <c r="Q261" s="140">
        <v>0</v>
      </c>
      <c r="R261" s="140">
        <f>Q261*H261</f>
        <v>0</v>
      </c>
      <c r="S261" s="140">
        <v>0</v>
      </c>
      <c r="T261" s="141">
        <f>S261*H261</f>
        <v>0</v>
      </c>
      <c r="AR261" s="142" t="s">
        <v>6765</v>
      </c>
      <c r="AT261" s="142" t="s">
        <v>195</v>
      </c>
      <c r="AU261" s="142" t="s">
        <v>82</v>
      </c>
      <c r="AY261" s="17" t="s">
        <v>193</v>
      </c>
      <c r="BE261" s="143">
        <f>IF(N261="základní",J261,0)</f>
        <v>0</v>
      </c>
      <c r="BF261" s="143">
        <f>IF(N261="snížená",J261,0)</f>
        <v>0</v>
      </c>
      <c r="BG261" s="143">
        <f>IF(N261="zákl. přenesená",J261,0)</f>
        <v>0</v>
      </c>
      <c r="BH261" s="143">
        <f>IF(N261="sníž. přenesená",J261,0)</f>
        <v>0</v>
      </c>
      <c r="BI261" s="143">
        <f>IF(N261="nulová",J261,0)</f>
        <v>0</v>
      </c>
      <c r="BJ261" s="17" t="s">
        <v>80</v>
      </c>
      <c r="BK261" s="143">
        <f>ROUND(I261*H261,2)</f>
        <v>0</v>
      </c>
      <c r="BL261" s="17" t="s">
        <v>6765</v>
      </c>
      <c r="BM261" s="142" t="s">
        <v>6941</v>
      </c>
    </row>
    <row r="262" spans="2:65" s="12" customFormat="1" ht="11.25">
      <c r="B262" s="148"/>
      <c r="D262" s="149" t="s">
        <v>203</v>
      </c>
      <c r="E262" s="150" t="s">
        <v>19</v>
      </c>
      <c r="F262" s="151" t="s">
        <v>6942</v>
      </c>
      <c r="H262" s="150" t="s">
        <v>19</v>
      </c>
      <c r="I262" s="152"/>
      <c r="L262" s="148"/>
      <c r="M262" s="153"/>
      <c r="T262" s="154"/>
      <c r="AT262" s="150" t="s">
        <v>203</v>
      </c>
      <c r="AU262" s="150" t="s">
        <v>82</v>
      </c>
      <c r="AV262" s="12" t="s">
        <v>80</v>
      </c>
      <c r="AW262" s="12" t="s">
        <v>33</v>
      </c>
      <c r="AX262" s="12" t="s">
        <v>72</v>
      </c>
      <c r="AY262" s="150" t="s">
        <v>193</v>
      </c>
    </row>
    <row r="263" spans="2:65" s="13" customFormat="1" ht="11.25">
      <c r="B263" s="155"/>
      <c r="D263" s="149" t="s">
        <v>203</v>
      </c>
      <c r="E263" s="156" t="s">
        <v>19</v>
      </c>
      <c r="F263" s="157" t="s">
        <v>80</v>
      </c>
      <c r="H263" s="158">
        <v>1</v>
      </c>
      <c r="I263" s="159"/>
      <c r="L263" s="155"/>
      <c r="M263" s="160"/>
      <c r="T263" s="161"/>
      <c r="AT263" s="156" t="s">
        <v>203</v>
      </c>
      <c r="AU263" s="156" t="s">
        <v>82</v>
      </c>
      <c r="AV263" s="13" t="s">
        <v>82</v>
      </c>
      <c r="AW263" s="13" t="s">
        <v>33</v>
      </c>
      <c r="AX263" s="13" t="s">
        <v>80</v>
      </c>
      <c r="AY263" s="156" t="s">
        <v>193</v>
      </c>
    </row>
    <row r="264" spans="2:65" s="11" customFormat="1" ht="22.9" customHeight="1">
      <c r="B264" s="119"/>
      <c r="D264" s="120" t="s">
        <v>71</v>
      </c>
      <c r="E264" s="129" t="s">
        <v>6943</v>
      </c>
      <c r="F264" s="129" t="s">
        <v>6944</v>
      </c>
      <c r="I264" s="122"/>
      <c r="J264" s="130">
        <f>BK264</f>
        <v>0</v>
      </c>
      <c r="L264" s="119"/>
      <c r="M264" s="124"/>
      <c r="P264" s="125">
        <f>SUM(P265:P271)</f>
        <v>0</v>
      </c>
      <c r="R264" s="125">
        <f>SUM(R265:R271)</f>
        <v>0</v>
      </c>
      <c r="T264" s="126">
        <f>SUM(T265:T271)</f>
        <v>0</v>
      </c>
      <c r="AR264" s="120" t="s">
        <v>231</v>
      </c>
      <c r="AT264" s="127" t="s">
        <v>71</v>
      </c>
      <c r="AU264" s="127" t="s">
        <v>80</v>
      </c>
      <c r="AY264" s="120" t="s">
        <v>193</v>
      </c>
      <c r="BK264" s="128">
        <f>SUM(BK265:BK271)</f>
        <v>0</v>
      </c>
    </row>
    <row r="265" spans="2:65" s="1" customFormat="1" ht="16.5" customHeight="1">
      <c r="B265" s="32"/>
      <c r="C265" s="131" t="s">
        <v>379</v>
      </c>
      <c r="D265" s="131" t="s">
        <v>195</v>
      </c>
      <c r="E265" s="132" t="s">
        <v>6945</v>
      </c>
      <c r="F265" s="133" t="s">
        <v>6946</v>
      </c>
      <c r="G265" s="134" t="s">
        <v>3135</v>
      </c>
      <c r="H265" s="135">
        <v>1</v>
      </c>
      <c r="I265" s="136"/>
      <c r="J265" s="137">
        <f>ROUND(I265*H265,2)</f>
        <v>0</v>
      </c>
      <c r="K265" s="133" t="s">
        <v>199</v>
      </c>
      <c r="L265" s="32"/>
      <c r="M265" s="138" t="s">
        <v>19</v>
      </c>
      <c r="N265" s="139" t="s">
        <v>43</v>
      </c>
      <c r="P265" s="140">
        <f>O265*H265</f>
        <v>0</v>
      </c>
      <c r="Q265" s="140">
        <v>0</v>
      </c>
      <c r="R265" s="140">
        <f>Q265*H265</f>
        <v>0</v>
      </c>
      <c r="S265" s="140">
        <v>0</v>
      </c>
      <c r="T265" s="141">
        <f>S265*H265</f>
        <v>0</v>
      </c>
      <c r="AR265" s="142" t="s">
        <v>6765</v>
      </c>
      <c r="AT265" s="142" t="s">
        <v>195</v>
      </c>
      <c r="AU265" s="142" t="s">
        <v>82</v>
      </c>
      <c r="AY265" s="17" t="s">
        <v>193</v>
      </c>
      <c r="BE265" s="143">
        <f>IF(N265="základní",J265,0)</f>
        <v>0</v>
      </c>
      <c r="BF265" s="143">
        <f>IF(N265="snížená",J265,0)</f>
        <v>0</v>
      </c>
      <c r="BG265" s="143">
        <f>IF(N265="zákl. přenesená",J265,0)</f>
        <v>0</v>
      </c>
      <c r="BH265" s="143">
        <f>IF(N265="sníž. přenesená",J265,0)</f>
        <v>0</v>
      </c>
      <c r="BI265" s="143">
        <f>IF(N265="nulová",J265,0)</f>
        <v>0</v>
      </c>
      <c r="BJ265" s="17" t="s">
        <v>80</v>
      </c>
      <c r="BK265" s="143">
        <f>ROUND(I265*H265,2)</f>
        <v>0</v>
      </c>
      <c r="BL265" s="17" t="s">
        <v>6765</v>
      </c>
      <c r="BM265" s="142" t="s">
        <v>6947</v>
      </c>
    </row>
    <row r="266" spans="2:65" s="1" customFormat="1" ht="11.25">
      <c r="B266" s="32"/>
      <c r="D266" s="144" t="s">
        <v>201</v>
      </c>
      <c r="F266" s="145" t="s">
        <v>6948</v>
      </c>
      <c r="I266" s="146"/>
      <c r="L266" s="32"/>
      <c r="M266" s="147"/>
      <c r="T266" s="53"/>
      <c r="AT266" s="17" t="s">
        <v>201</v>
      </c>
      <c r="AU266" s="17" t="s">
        <v>82</v>
      </c>
    </row>
    <row r="267" spans="2:65" s="12" customFormat="1" ht="11.25">
      <c r="B267" s="148"/>
      <c r="D267" s="149" t="s">
        <v>203</v>
      </c>
      <c r="E267" s="150" t="s">
        <v>19</v>
      </c>
      <c r="F267" s="151" t="s">
        <v>6949</v>
      </c>
      <c r="H267" s="150" t="s">
        <v>19</v>
      </c>
      <c r="I267" s="152"/>
      <c r="L267" s="148"/>
      <c r="M267" s="153"/>
      <c r="T267" s="154"/>
      <c r="AT267" s="150" t="s">
        <v>203</v>
      </c>
      <c r="AU267" s="150" t="s">
        <v>82</v>
      </c>
      <c r="AV267" s="12" t="s">
        <v>80</v>
      </c>
      <c r="AW267" s="12" t="s">
        <v>33</v>
      </c>
      <c r="AX267" s="12" t="s">
        <v>72</v>
      </c>
      <c r="AY267" s="150" t="s">
        <v>193</v>
      </c>
    </row>
    <row r="268" spans="2:65" s="12" customFormat="1" ht="11.25">
      <c r="B268" s="148"/>
      <c r="D268" s="149" t="s">
        <v>203</v>
      </c>
      <c r="E268" s="150" t="s">
        <v>19</v>
      </c>
      <c r="F268" s="151" t="s">
        <v>6950</v>
      </c>
      <c r="H268" s="150" t="s">
        <v>19</v>
      </c>
      <c r="I268" s="152"/>
      <c r="L268" s="148"/>
      <c r="M268" s="153"/>
      <c r="T268" s="154"/>
      <c r="AT268" s="150" t="s">
        <v>203</v>
      </c>
      <c r="AU268" s="150" t="s">
        <v>82</v>
      </c>
      <c r="AV268" s="12" t="s">
        <v>80</v>
      </c>
      <c r="AW268" s="12" t="s">
        <v>33</v>
      </c>
      <c r="AX268" s="12" t="s">
        <v>72</v>
      </c>
      <c r="AY268" s="150" t="s">
        <v>193</v>
      </c>
    </row>
    <row r="269" spans="2:65" s="12" customFormat="1" ht="11.25">
      <c r="B269" s="148"/>
      <c r="D269" s="149" t="s">
        <v>203</v>
      </c>
      <c r="E269" s="150" t="s">
        <v>19</v>
      </c>
      <c r="F269" s="151" t="s">
        <v>6951</v>
      </c>
      <c r="H269" s="150" t="s">
        <v>19</v>
      </c>
      <c r="I269" s="152"/>
      <c r="L269" s="148"/>
      <c r="M269" s="153"/>
      <c r="T269" s="154"/>
      <c r="AT269" s="150" t="s">
        <v>203</v>
      </c>
      <c r="AU269" s="150" t="s">
        <v>82</v>
      </c>
      <c r="AV269" s="12" t="s">
        <v>80</v>
      </c>
      <c r="AW269" s="12" t="s">
        <v>33</v>
      </c>
      <c r="AX269" s="12" t="s">
        <v>72</v>
      </c>
      <c r="AY269" s="150" t="s">
        <v>193</v>
      </c>
    </row>
    <row r="270" spans="2:65" s="12" customFormat="1" ht="11.25">
      <c r="B270" s="148"/>
      <c r="D270" s="149" t="s">
        <v>203</v>
      </c>
      <c r="E270" s="150" t="s">
        <v>19</v>
      </c>
      <c r="F270" s="151" t="s">
        <v>6952</v>
      </c>
      <c r="H270" s="150" t="s">
        <v>19</v>
      </c>
      <c r="I270" s="152"/>
      <c r="L270" s="148"/>
      <c r="M270" s="153"/>
      <c r="T270" s="154"/>
      <c r="AT270" s="150" t="s">
        <v>203</v>
      </c>
      <c r="AU270" s="150" t="s">
        <v>82</v>
      </c>
      <c r="AV270" s="12" t="s">
        <v>80</v>
      </c>
      <c r="AW270" s="12" t="s">
        <v>33</v>
      </c>
      <c r="AX270" s="12" t="s">
        <v>72</v>
      </c>
      <c r="AY270" s="150" t="s">
        <v>193</v>
      </c>
    </row>
    <row r="271" spans="2:65" s="13" customFormat="1" ht="11.25">
      <c r="B271" s="155"/>
      <c r="D271" s="149" t="s">
        <v>203</v>
      </c>
      <c r="E271" s="156" t="s">
        <v>19</v>
      </c>
      <c r="F271" s="157" t="s">
        <v>80</v>
      </c>
      <c r="H271" s="158">
        <v>1</v>
      </c>
      <c r="I271" s="159"/>
      <c r="L271" s="155"/>
      <c r="M271" s="160"/>
      <c r="T271" s="161"/>
      <c r="AT271" s="156" t="s">
        <v>203</v>
      </c>
      <c r="AU271" s="156" t="s">
        <v>82</v>
      </c>
      <c r="AV271" s="13" t="s">
        <v>82</v>
      </c>
      <c r="AW271" s="13" t="s">
        <v>33</v>
      </c>
      <c r="AX271" s="13" t="s">
        <v>80</v>
      </c>
      <c r="AY271" s="156" t="s">
        <v>193</v>
      </c>
    </row>
    <row r="272" spans="2:65" s="11" customFormat="1" ht="22.9" customHeight="1">
      <c r="B272" s="119"/>
      <c r="D272" s="120" t="s">
        <v>71</v>
      </c>
      <c r="E272" s="129" t="s">
        <v>6953</v>
      </c>
      <c r="F272" s="129" t="s">
        <v>6954</v>
      </c>
      <c r="I272" s="122"/>
      <c r="J272" s="130">
        <f>BK272</f>
        <v>0</v>
      </c>
      <c r="L272" s="119"/>
      <c r="M272" s="124"/>
      <c r="P272" s="125">
        <f>SUM(P273:P289)</f>
        <v>0</v>
      </c>
      <c r="R272" s="125">
        <f>SUM(R273:R289)</f>
        <v>0</v>
      </c>
      <c r="T272" s="126">
        <f>SUM(T273:T289)</f>
        <v>0</v>
      </c>
      <c r="AR272" s="120" t="s">
        <v>231</v>
      </c>
      <c r="AT272" s="127" t="s">
        <v>71</v>
      </c>
      <c r="AU272" s="127" t="s">
        <v>80</v>
      </c>
      <c r="AY272" s="120" t="s">
        <v>193</v>
      </c>
      <c r="BK272" s="128">
        <f>SUM(BK273:BK289)</f>
        <v>0</v>
      </c>
    </row>
    <row r="273" spans="2:65" s="1" customFormat="1" ht="16.5" customHeight="1">
      <c r="B273" s="32"/>
      <c r="C273" s="131" t="s">
        <v>385</v>
      </c>
      <c r="D273" s="131" t="s">
        <v>195</v>
      </c>
      <c r="E273" s="132" t="s">
        <v>6955</v>
      </c>
      <c r="F273" s="133" t="s">
        <v>6956</v>
      </c>
      <c r="G273" s="134" t="s">
        <v>3135</v>
      </c>
      <c r="H273" s="135">
        <v>1</v>
      </c>
      <c r="I273" s="136"/>
      <c r="J273" s="137">
        <f>ROUND(I273*H273,2)</f>
        <v>0</v>
      </c>
      <c r="K273" s="133" t="s">
        <v>199</v>
      </c>
      <c r="L273" s="32"/>
      <c r="M273" s="138" t="s">
        <v>19</v>
      </c>
      <c r="N273" s="139" t="s">
        <v>43</v>
      </c>
      <c r="P273" s="140">
        <f>O273*H273</f>
        <v>0</v>
      </c>
      <c r="Q273" s="140">
        <v>0</v>
      </c>
      <c r="R273" s="140">
        <f>Q273*H273</f>
        <v>0</v>
      </c>
      <c r="S273" s="140">
        <v>0</v>
      </c>
      <c r="T273" s="141">
        <f>S273*H273</f>
        <v>0</v>
      </c>
      <c r="AR273" s="142" t="s">
        <v>6765</v>
      </c>
      <c r="AT273" s="142" t="s">
        <v>195</v>
      </c>
      <c r="AU273" s="142" t="s">
        <v>82</v>
      </c>
      <c r="AY273" s="17" t="s">
        <v>193</v>
      </c>
      <c r="BE273" s="143">
        <f>IF(N273="základní",J273,0)</f>
        <v>0</v>
      </c>
      <c r="BF273" s="143">
        <f>IF(N273="snížená",J273,0)</f>
        <v>0</v>
      </c>
      <c r="BG273" s="143">
        <f>IF(N273="zákl. přenesená",J273,0)</f>
        <v>0</v>
      </c>
      <c r="BH273" s="143">
        <f>IF(N273="sníž. přenesená",J273,0)</f>
        <v>0</v>
      </c>
      <c r="BI273" s="143">
        <f>IF(N273="nulová",J273,0)</f>
        <v>0</v>
      </c>
      <c r="BJ273" s="17" t="s">
        <v>80</v>
      </c>
      <c r="BK273" s="143">
        <f>ROUND(I273*H273,2)</f>
        <v>0</v>
      </c>
      <c r="BL273" s="17" t="s">
        <v>6765</v>
      </c>
      <c r="BM273" s="142" t="s">
        <v>6957</v>
      </c>
    </row>
    <row r="274" spans="2:65" s="1" customFormat="1" ht="11.25">
      <c r="B274" s="32"/>
      <c r="D274" s="144" t="s">
        <v>201</v>
      </c>
      <c r="F274" s="145" t="s">
        <v>6958</v>
      </c>
      <c r="I274" s="146"/>
      <c r="L274" s="32"/>
      <c r="M274" s="147"/>
      <c r="T274" s="53"/>
      <c r="AT274" s="17" t="s">
        <v>201</v>
      </c>
      <c r="AU274" s="17" t="s">
        <v>82</v>
      </c>
    </row>
    <row r="275" spans="2:65" s="12" customFormat="1" ht="11.25">
      <c r="B275" s="148"/>
      <c r="D275" s="149" t="s">
        <v>203</v>
      </c>
      <c r="E275" s="150" t="s">
        <v>19</v>
      </c>
      <c r="F275" s="151" t="s">
        <v>6866</v>
      </c>
      <c r="H275" s="150" t="s">
        <v>19</v>
      </c>
      <c r="I275" s="152"/>
      <c r="L275" s="148"/>
      <c r="M275" s="153"/>
      <c r="T275" s="154"/>
      <c r="AT275" s="150" t="s">
        <v>203</v>
      </c>
      <c r="AU275" s="150" t="s">
        <v>82</v>
      </c>
      <c r="AV275" s="12" t="s">
        <v>80</v>
      </c>
      <c r="AW275" s="12" t="s">
        <v>33</v>
      </c>
      <c r="AX275" s="12" t="s">
        <v>72</v>
      </c>
      <c r="AY275" s="150" t="s">
        <v>193</v>
      </c>
    </row>
    <row r="276" spans="2:65" s="12" customFormat="1" ht="11.25">
      <c r="B276" s="148"/>
      <c r="D276" s="149" t="s">
        <v>203</v>
      </c>
      <c r="E276" s="150" t="s">
        <v>19</v>
      </c>
      <c r="F276" s="151" t="s">
        <v>6959</v>
      </c>
      <c r="H276" s="150" t="s">
        <v>19</v>
      </c>
      <c r="I276" s="152"/>
      <c r="L276" s="148"/>
      <c r="M276" s="153"/>
      <c r="T276" s="154"/>
      <c r="AT276" s="150" t="s">
        <v>203</v>
      </c>
      <c r="AU276" s="150" t="s">
        <v>82</v>
      </c>
      <c r="AV276" s="12" t="s">
        <v>80</v>
      </c>
      <c r="AW276" s="12" t="s">
        <v>33</v>
      </c>
      <c r="AX276" s="12" t="s">
        <v>72</v>
      </c>
      <c r="AY276" s="150" t="s">
        <v>193</v>
      </c>
    </row>
    <row r="277" spans="2:65" s="12" customFormat="1" ht="11.25">
      <c r="B277" s="148"/>
      <c r="D277" s="149" t="s">
        <v>203</v>
      </c>
      <c r="E277" s="150" t="s">
        <v>19</v>
      </c>
      <c r="F277" s="151" t="s">
        <v>6960</v>
      </c>
      <c r="H277" s="150" t="s">
        <v>19</v>
      </c>
      <c r="I277" s="152"/>
      <c r="L277" s="148"/>
      <c r="M277" s="153"/>
      <c r="T277" s="154"/>
      <c r="AT277" s="150" t="s">
        <v>203</v>
      </c>
      <c r="AU277" s="150" t="s">
        <v>82</v>
      </c>
      <c r="AV277" s="12" t="s">
        <v>80</v>
      </c>
      <c r="AW277" s="12" t="s">
        <v>33</v>
      </c>
      <c r="AX277" s="12" t="s">
        <v>72</v>
      </c>
      <c r="AY277" s="150" t="s">
        <v>193</v>
      </c>
    </row>
    <row r="278" spans="2:65" s="12" customFormat="1" ht="11.25">
      <c r="B278" s="148"/>
      <c r="D278" s="149" t="s">
        <v>203</v>
      </c>
      <c r="E278" s="150" t="s">
        <v>19</v>
      </c>
      <c r="F278" s="151" t="s">
        <v>6961</v>
      </c>
      <c r="H278" s="150" t="s">
        <v>19</v>
      </c>
      <c r="I278" s="152"/>
      <c r="L278" s="148"/>
      <c r="M278" s="153"/>
      <c r="T278" s="154"/>
      <c r="AT278" s="150" t="s">
        <v>203</v>
      </c>
      <c r="AU278" s="150" t="s">
        <v>82</v>
      </c>
      <c r="AV278" s="12" t="s">
        <v>80</v>
      </c>
      <c r="AW278" s="12" t="s">
        <v>33</v>
      </c>
      <c r="AX278" s="12" t="s">
        <v>72</v>
      </c>
      <c r="AY278" s="150" t="s">
        <v>193</v>
      </c>
    </row>
    <row r="279" spans="2:65" s="12" customFormat="1" ht="11.25">
      <c r="B279" s="148"/>
      <c r="D279" s="149" t="s">
        <v>203</v>
      </c>
      <c r="E279" s="150" t="s">
        <v>19</v>
      </c>
      <c r="F279" s="151" t="s">
        <v>205</v>
      </c>
      <c r="H279" s="150" t="s">
        <v>19</v>
      </c>
      <c r="I279" s="152"/>
      <c r="L279" s="148"/>
      <c r="M279" s="153"/>
      <c r="T279" s="154"/>
      <c r="AT279" s="150" t="s">
        <v>203</v>
      </c>
      <c r="AU279" s="150" t="s">
        <v>82</v>
      </c>
      <c r="AV279" s="12" t="s">
        <v>80</v>
      </c>
      <c r="AW279" s="12" t="s">
        <v>33</v>
      </c>
      <c r="AX279" s="12" t="s">
        <v>72</v>
      </c>
      <c r="AY279" s="150" t="s">
        <v>193</v>
      </c>
    </row>
    <row r="280" spans="2:65" s="12" customFormat="1" ht="11.25">
      <c r="B280" s="148"/>
      <c r="D280" s="149" t="s">
        <v>203</v>
      </c>
      <c r="E280" s="150" t="s">
        <v>19</v>
      </c>
      <c r="F280" s="151" t="s">
        <v>6962</v>
      </c>
      <c r="H280" s="150" t="s">
        <v>19</v>
      </c>
      <c r="I280" s="152"/>
      <c r="L280" s="148"/>
      <c r="M280" s="153"/>
      <c r="T280" s="154"/>
      <c r="AT280" s="150" t="s">
        <v>203</v>
      </c>
      <c r="AU280" s="150" t="s">
        <v>82</v>
      </c>
      <c r="AV280" s="12" t="s">
        <v>80</v>
      </c>
      <c r="AW280" s="12" t="s">
        <v>33</v>
      </c>
      <c r="AX280" s="12" t="s">
        <v>72</v>
      </c>
      <c r="AY280" s="150" t="s">
        <v>193</v>
      </c>
    </row>
    <row r="281" spans="2:65" s="12" customFormat="1" ht="11.25">
      <c r="B281" s="148"/>
      <c r="D281" s="149" t="s">
        <v>203</v>
      </c>
      <c r="E281" s="150" t="s">
        <v>19</v>
      </c>
      <c r="F281" s="151" t="s">
        <v>6963</v>
      </c>
      <c r="H281" s="150" t="s">
        <v>19</v>
      </c>
      <c r="I281" s="152"/>
      <c r="L281" s="148"/>
      <c r="M281" s="153"/>
      <c r="T281" s="154"/>
      <c r="AT281" s="150" t="s">
        <v>203</v>
      </c>
      <c r="AU281" s="150" t="s">
        <v>82</v>
      </c>
      <c r="AV281" s="12" t="s">
        <v>80</v>
      </c>
      <c r="AW281" s="12" t="s">
        <v>33</v>
      </c>
      <c r="AX281" s="12" t="s">
        <v>72</v>
      </c>
      <c r="AY281" s="150" t="s">
        <v>193</v>
      </c>
    </row>
    <row r="282" spans="2:65" s="12" customFormat="1" ht="11.25">
      <c r="B282" s="148"/>
      <c r="D282" s="149" t="s">
        <v>203</v>
      </c>
      <c r="E282" s="150" t="s">
        <v>19</v>
      </c>
      <c r="F282" s="151" t="s">
        <v>6964</v>
      </c>
      <c r="H282" s="150" t="s">
        <v>19</v>
      </c>
      <c r="I282" s="152"/>
      <c r="L282" s="148"/>
      <c r="M282" s="153"/>
      <c r="T282" s="154"/>
      <c r="AT282" s="150" t="s">
        <v>203</v>
      </c>
      <c r="AU282" s="150" t="s">
        <v>82</v>
      </c>
      <c r="AV282" s="12" t="s">
        <v>80</v>
      </c>
      <c r="AW282" s="12" t="s">
        <v>33</v>
      </c>
      <c r="AX282" s="12" t="s">
        <v>72</v>
      </c>
      <c r="AY282" s="150" t="s">
        <v>193</v>
      </c>
    </row>
    <row r="283" spans="2:65" s="12" customFormat="1" ht="11.25">
      <c r="B283" s="148"/>
      <c r="D283" s="149" t="s">
        <v>203</v>
      </c>
      <c r="E283" s="150" t="s">
        <v>19</v>
      </c>
      <c r="F283" s="151" t="s">
        <v>6965</v>
      </c>
      <c r="H283" s="150" t="s">
        <v>19</v>
      </c>
      <c r="I283" s="152"/>
      <c r="L283" s="148"/>
      <c r="M283" s="153"/>
      <c r="T283" s="154"/>
      <c r="AT283" s="150" t="s">
        <v>203</v>
      </c>
      <c r="AU283" s="150" t="s">
        <v>82</v>
      </c>
      <c r="AV283" s="12" t="s">
        <v>80</v>
      </c>
      <c r="AW283" s="12" t="s">
        <v>33</v>
      </c>
      <c r="AX283" s="12" t="s">
        <v>72</v>
      </c>
      <c r="AY283" s="150" t="s">
        <v>193</v>
      </c>
    </row>
    <row r="284" spans="2:65" s="13" customFormat="1" ht="11.25">
      <c r="B284" s="155"/>
      <c r="D284" s="149" t="s">
        <v>203</v>
      </c>
      <c r="E284" s="156" t="s">
        <v>19</v>
      </c>
      <c r="F284" s="157" t="s">
        <v>80</v>
      </c>
      <c r="H284" s="158">
        <v>1</v>
      </c>
      <c r="I284" s="159"/>
      <c r="L284" s="155"/>
      <c r="M284" s="160"/>
      <c r="T284" s="161"/>
      <c r="AT284" s="156" t="s">
        <v>203</v>
      </c>
      <c r="AU284" s="156" t="s">
        <v>82</v>
      </c>
      <c r="AV284" s="13" t="s">
        <v>82</v>
      </c>
      <c r="AW284" s="13" t="s">
        <v>33</v>
      </c>
      <c r="AX284" s="13" t="s">
        <v>80</v>
      </c>
      <c r="AY284" s="156" t="s">
        <v>193</v>
      </c>
    </row>
    <row r="285" spans="2:65" s="1" customFormat="1" ht="16.5" customHeight="1">
      <c r="B285" s="32"/>
      <c r="C285" s="131" t="s">
        <v>391</v>
      </c>
      <c r="D285" s="131" t="s">
        <v>195</v>
      </c>
      <c r="E285" s="132" t="s">
        <v>6966</v>
      </c>
      <c r="F285" s="133" t="s">
        <v>6967</v>
      </c>
      <c r="G285" s="134" t="s">
        <v>3135</v>
      </c>
      <c r="H285" s="135">
        <v>1</v>
      </c>
      <c r="I285" s="136"/>
      <c r="J285" s="137">
        <f>ROUND(I285*H285,2)</f>
        <v>0</v>
      </c>
      <c r="K285" s="133" t="s">
        <v>19</v>
      </c>
      <c r="L285" s="32"/>
      <c r="M285" s="138" t="s">
        <v>19</v>
      </c>
      <c r="N285" s="139" t="s">
        <v>43</v>
      </c>
      <c r="P285" s="140">
        <f>O285*H285</f>
        <v>0</v>
      </c>
      <c r="Q285" s="140">
        <v>0</v>
      </c>
      <c r="R285" s="140">
        <f>Q285*H285</f>
        <v>0</v>
      </c>
      <c r="S285" s="140">
        <v>0</v>
      </c>
      <c r="T285" s="141">
        <f>S285*H285</f>
        <v>0</v>
      </c>
      <c r="AR285" s="142" t="s">
        <v>6765</v>
      </c>
      <c r="AT285" s="142" t="s">
        <v>195</v>
      </c>
      <c r="AU285" s="142" t="s">
        <v>82</v>
      </c>
      <c r="AY285" s="17" t="s">
        <v>193</v>
      </c>
      <c r="BE285" s="143">
        <f>IF(N285="základní",J285,0)</f>
        <v>0</v>
      </c>
      <c r="BF285" s="143">
        <f>IF(N285="snížená",J285,0)</f>
        <v>0</v>
      </c>
      <c r="BG285" s="143">
        <f>IF(N285="zákl. přenesená",J285,0)</f>
        <v>0</v>
      </c>
      <c r="BH285" s="143">
        <f>IF(N285="sníž. přenesená",J285,0)</f>
        <v>0</v>
      </c>
      <c r="BI285" s="143">
        <f>IF(N285="nulová",J285,0)</f>
        <v>0</v>
      </c>
      <c r="BJ285" s="17" t="s">
        <v>80</v>
      </c>
      <c r="BK285" s="143">
        <f>ROUND(I285*H285,2)</f>
        <v>0</v>
      </c>
      <c r="BL285" s="17" t="s">
        <v>6765</v>
      </c>
      <c r="BM285" s="142" t="s">
        <v>6968</v>
      </c>
    </row>
    <row r="286" spans="2:65" s="12" customFormat="1" ht="11.25">
      <c r="B286" s="148"/>
      <c r="D286" s="149" t="s">
        <v>203</v>
      </c>
      <c r="E286" s="150" t="s">
        <v>19</v>
      </c>
      <c r="F286" s="151" t="s">
        <v>6969</v>
      </c>
      <c r="H286" s="150" t="s">
        <v>19</v>
      </c>
      <c r="I286" s="152"/>
      <c r="L286" s="148"/>
      <c r="M286" s="153"/>
      <c r="T286" s="154"/>
      <c r="AT286" s="150" t="s">
        <v>203</v>
      </c>
      <c r="AU286" s="150" t="s">
        <v>82</v>
      </c>
      <c r="AV286" s="12" t="s">
        <v>80</v>
      </c>
      <c r="AW286" s="12" t="s">
        <v>33</v>
      </c>
      <c r="AX286" s="12" t="s">
        <v>72</v>
      </c>
      <c r="AY286" s="150" t="s">
        <v>193</v>
      </c>
    </row>
    <row r="287" spans="2:65" s="12" customFormat="1" ht="22.5">
      <c r="B287" s="148"/>
      <c r="D287" s="149" t="s">
        <v>203</v>
      </c>
      <c r="E287" s="150" t="s">
        <v>19</v>
      </c>
      <c r="F287" s="151" t="s">
        <v>6970</v>
      </c>
      <c r="H287" s="150" t="s">
        <v>19</v>
      </c>
      <c r="I287" s="152"/>
      <c r="L287" s="148"/>
      <c r="M287" s="153"/>
      <c r="T287" s="154"/>
      <c r="AT287" s="150" t="s">
        <v>203</v>
      </c>
      <c r="AU287" s="150" t="s">
        <v>82</v>
      </c>
      <c r="AV287" s="12" t="s">
        <v>80</v>
      </c>
      <c r="AW287" s="12" t="s">
        <v>33</v>
      </c>
      <c r="AX287" s="12" t="s">
        <v>72</v>
      </c>
      <c r="AY287" s="150" t="s">
        <v>193</v>
      </c>
    </row>
    <row r="288" spans="2:65" s="12" customFormat="1" ht="22.5">
      <c r="B288" s="148"/>
      <c r="D288" s="149" t="s">
        <v>203</v>
      </c>
      <c r="E288" s="150" t="s">
        <v>19</v>
      </c>
      <c r="F288" s="151" t="s">
        <v>6971</v>
      </c>
      <c r="H288" s="150" t="s">
        <v>19</v>
      </c>
      <c r="I288" s="152"/>
      <c r="L288" s="148"/>
      <c r="M288" s="153"/>
      <c r="T288" s="154"/>
      <c r="AT288" s="150" t="s">
        <v>203</v>
      </c>
      <c r="AU288" s="150" t="s">
        <v>82</v>
      </c>
      <c r="AV288" s="12" t="s">
        <v>80</v>
      </c>
      <c r="AW288" s="12" t="s">
        <v>33</v>
      </c>
      <c r="AX288" s="12" t="s">
        <v>72</v>
      </c>
      <c r="AY288" s="150" t="s">
        <v>193</v>
      </c>
    </row>
    <row r="289" spans="2:65" s="13" customFormat="1" ht="11.25">
      <c r="B289" s="155"/>
      <c r="D289" s="149" t="s">
        <v>203</v>
      </c>
      <c r="E289" s="156" t="s">
        <v>19</v>
      </c>
      <c r="F289" s="157" t="s">
        <v>80</v>
      </c>
      <c r="H289" s="158">
        <v>1</v>
      </c>
      <c r="I289" s="159"/>
      <c r="L289" s="155"/>
      <c r="M289" s="160"/>
      <c r="T289" s="161"/>
      <c r="AT289" s="156" t="s">
        <v>203</v>
      </c>
      <c r="AU289" s="156" t="s">
        <v>82</v>
      </c>
      <c r="AV289" s="13" t="s">
        <v>82</v>
      </c>
      <c r="AW289" s="13" t="s">
        <v>33</v>
      </c>
      <c r="AX289" s="13" t="s">
        <v>80</v>
      </c>
      <c r="AY289" s="156" t="s">
        <v>193</v>
      </c>
    </row>
    <row r="290" spans="2:65" s="11" customFormat="1" ht="22.9" customHeight="1">
      <c r="B290" s="119"/>
      <c r="D290" s="120" t="s">
        <v>71</v>
      </c>
      <c r="E290" s="129" t="s">
        <v>6972</v>
      </c>
      <c r="F290" s="129" t="s">
        <v>6973</v>
      </c>
      <c r="I290" s="122"/>
      <c r="J290" s="130">
        <f>BK290</f>
        <v>0</v>
      </c>
      <c r="L290" s="119"/>
      <c r="M290" s="124"/>
      <c r="P290" s="125">
        <f>SUM(P291:P305)</f>
        <v>0</v>
      </c>
      <c r="R290" s="125">
        <f>SUM(R291:R305)</f>
        <v>0</v>
      </c>
      <c r="T290" s="126">
        <f>SUM(T291:T305)</f>
        <v>0</v>
      </c>
      <c r="AR290" s="120" t="s">
        <v>231</v>
      </c>
      <c r="AT290" s="127" t="s">
        <v>71</v>
      </c>
      <c r="AU290" s="127" t="s">
        <v>80</v>
      </c>
      <c r="AY290" s="120" t="s">
        <v>193</v>
      </c>
      <c r="BK290" s="128">
        <f>SUM(BK291:BK305)</f>
        <v>0</v>
      </c>
    </row>
    <row r="291" spans="2:65" s="1" customFormat="1" ht="16.5" customHeight="1">
      <c r="B291" s="32"/>
      <c r="C291" s="131" t="s">
        <v>401</v>
      </c>
      <c r="D291" s="131" t="s">
        <v>195</v>
      </c>
      <c r="E291" s="132" t="s">
        <v>6974</v>
      </c>
      <c r="F291" s="133" t="s">
        <v>6975</v>
      </c>
      <c r="G291" s="134" t="s">
        <v>3135</v>
      </c>
      <c r="H291" s="135">
        <v>1</v>
      </c>
      <c r="I291" s="136"/>
      <c r="J291" s="137">
        <f>ROUND(I291*H291,2)</f>
        <v>0</v>
      </c>
      <c r="K291" s="133" t="s">
        <v>19</v>
      </c>
      <c r="L291" s="32"/>
      <c r="M291" s="138" t="s">
        <v>19</v>
      </c>
      <c r="N291" s="139" t="s">
        <v>43</v>
      </c>
      <c r="P291" s="140">
        <f>O291*H291</f>
        <v>0</v>
      </c>
      <c r="Q291" s="140">
        <v>0</v>
      </c>
      <c r="R291" s="140">
        <f>Q291*H291</f>
        <v>0</v>
      </c>
      <c r="S291" s="140">
        <v>0</v>
      </c>
      <c r="T291" s="141">
        <f>S291*H291</f>
        <v>0</v>
      </c>
      <c r="AR291" s="142" t="s">
        <v>6765</v>
      </c>
      <c r="AT291" s="142" t="s">
        <v>195</v>
      </c>
      <c r="AU291" s="142" t="s">
        <v>82</v>
      </c>
      <c r="AY291" s="17" t="s">
        <v>193</v>
      </c>
      <c r="BE291" s="143">
        <f>IF(N291="základní",J291,0)</f>
        <v>0</v>
      </c>
      <c r="BF291" s="143">
        <f>IF(N291="snížená",J291,0)</f>
        <v>0</v>
      </c>
      <c r="BG291" s="143">
        <f>IF(N291="zákl. přenesená",J291,0)</f>
        <v>0</v>
      </c>
      <c r="BH291" s="143">
        <f>IF(N291="sníž. přenesená",J291,0)</f>
        <v>0</v>
      </c>
      <c r="BI291" s="143">
        <f>IF(N291="nulová",J291,0)</f>
        <v>0</v>
      </c>
      <c r="BJ291" s="17" t="s">
        <v>80</v>
      </c>
      <c r="BK291" s="143">
        <f>ROUND(I291*H291,2)</f>
        <v>0</v>
      </c>
      <c r="BL291" s="17" t="s">
        <v>6765</v>
      </c>
      <c r="BM291" s="142" t="s">
        <v>6976</v>
      </c>
    </row>
    <row r="292" spans="2:65" s="13" customFormat="1" ht="11.25">
      <c r="B292" s="155"/>
      <c r="D292" s="149" t="s">
        <v>203</v>
      </c>
      <c r="E292" s="156" t="s">
        <v>19</v>
      </c>
      <c r="F292" s="157" t="s">
        <v>80</v>
      </c>
      <c r="H292" s="158">
        <v>1</v>
      </c>
      <c r="I292" s="159"/>
      <c r="L292" s="155"/>
      <c r="M292" s="160"/>
      <c r="T292" s="161"/>
      <c r="AT292" s="156" t="s">
        <v>203</v>
      </c>
      <c r="AU292" s="156" t="s">
        <v>82</v>
      </c>
      <c r="AV292" s="13" t="s">
        <v>82</v>
      </c>
      <c r="AW292" s="13" t="s">
        <v>33</v>
      </c>
      <c r="AX292" s="13" t="s">
        <v>72</v>
      </c>
      <c r="AY292" s="156" t="s">
        <v>193</v>
      </c>
    </row>
    <row r="293" spans="2:65" s="1" customFormat="1" ht="16.5" customHeight="1">
      <c r="B293" s="32"/>
      <c r="C293" s="131" t="s">
        <v>408</v>
      </c>
      <c r="D293" s="131" t="s">
        <v>195</v>
      </c>
      <c r="E293" s="132" t="s">
        <v>6977</v>
      </c>
      <c r="F293" s="133" t="s">
        <v>6978</v>
      </c>
      <c r="G293" s="134" t="s">
        <v>3135</v>
      </c>
      <c r="H293" s="135">
        <v>1</v>
      </c>
      <c r="I293" s="136"/>
      <c r="J293" s="137">
        <f>ROUND(I293*H293,2)</f>
        <v>0</v>
      </c>
      <c r="K293" s="133" t="s">
        <v>19</v>
      </c>
      <c r="L293" s="32"/>
      <c r="M293" s="138" t="s">
        <v>19</v>
      </c>
      <c r="N293" s="139" t="s">
        <v>43</v>
      </c>
      <c r="P293" s="140">
        <f>O293*H293</f>
        <v>0</v>
      </c>
      <c r="Q293" s="140">
        <v>0</v>
      </c>
      <c r="R293" s="140">
        <f>Q293*H293</f>
        <v>0</v>
      </c>
      <c r="S293" s="140">
        <v>0</v>
      </c>
      <c r="T293" s="141">
        <f>S293*H293</f>
        <v>0</v>
      </c>
      <c r="AR293" s="142" t="s">
        <v>6765</v>
      </c>
      <c r="AT293" s="142" t="s">
        <v>195</v>
      </c>
      <c r="AU293" s="142" t="s">
        <v>82</v>
      </c>
      <c r="AY293" s="17" t="s">
        <v>193</v>
      </c>
      <c r="BE293" s="143">
        <f>IF(N293="základní",J293,0)</f>
        <v>0</v>
      </c>
      <c r="BF293" s="143">
        <f>IF(N293="snížená",J293,0)</f>
        <v>0</v>
      </c>
      <c r="BG293" s="143">
        <f>IF(N293="zákl. přenesená",J293,0)</f>
        <v>0</v>
      </c>
      <c r="BH293" s="143">
        <f>IF(N293="sníž. přenesená",J293,0)</f>
        <v>0</v>
      </c>
      <c r="BI293" s="143">
        <f>IF(N293="nulová",J293,0)</f>
        <v>0</v>
      </c>
      <c r="BJ293" s="17" t="s">
        <v>80</v>
      </c>
      <c r="BK293" s="143">
        <f>ROUND(I293*H293,2)</f>
        <v>0</v>
      </c>
      <c r="BL293" s="17" t="s">
        <v>6765</v>
      </c>
      <c r="BM293" s="142" t="s">
        <v>6979</v>
      </c>
    </row>
    <row r="294" spans="2:65" s="12" customFormat="1" ht="11.25">
      <c r="B294" s="148"/>
      <c r="D294" s="149" t="s">
        <v>203</v>
      </c>
      <c r="E294" s="150" t="s">
        <v>19</v>
      </c>
      <c r="F294" s="151" t="s">
        <v>6980</v>
      </c>
      <c r="H294" s="150" t="s">
        <v>19</v>
      </c>
      <c r="I294" s="152"/>
      <c r="L294" s="148"/>
      <c r="M294" s="153"/>
      <c r="T294" s="154"/>
      <c r="AT294" s="150" t="s">
        <v>203</v>
      </c>
      <c r="AU294" s="150" t="s">
        <v>82</v>
      </c>
      <c r="AV294" s="12" t="s">
        <v>80</v>
      </c>
      <c r="AW294" s="12" t="s">
        <v>33</v>
      </c>
      <c r="AX294" s="12" t="s">
        <v>72</v>
      </c>
      <c r="AY294" s="150" t="s">
        <v>193</v>
      </c>
    </row>
    <row r="295" spans="2:65" s="12" customFormat="1" ht="11.25">
      <c r="B295" s="148"/>
      <c r="D295" s="149" t="s">
        <v>203</v>
      </c>
      <c r="E295" s="150" t="s">
        <v>19</v>
      </c>
      <c r="F295" s="151" t="s">
        <v>6981</v>
      </c>
      <c r="H295" s="150" t="s">
        <v>19</v>
      </c>
      <c r="I295" s="152"/>
      <c r="L295" s="148"/>
      <c r="M295" s="153"/>
      <c r="T295" s="154"/>
      <c r="AT295" s="150" t="s">
        <v>203</v>
      </c>
      <c r="AU295" s="150" t="s">
        <v>82</v>
      </c>
      <c r="AV295" s="12" t="s">
        <v>80</v>
      </c>
      <c r="AW295" s="12" t="s">
        <v>33</v>
      </c>
      <c r="AX295" s="12" t="s">
        <v>72</v>
      </c>
      <c r="AY295" s="150" t="s">
        <v>193</v>
      </c>
    </row>
    <row r="296" spans="2:65" s="12" customFormat="1" ht="11.25">
      <c r="B296" s="148"/>
      <c r="D296" s="149" t="s">
        <v>203</v>
      </c>
      <c r="E296" s="150" t="s">
        <v>19</v>
      </c>
      <c r="F296" s="151" t="s">
        <v>6982</v>
      </c>
      <c r="H296" s="150" t="s">
        <v>19</v>
      </c>
      <c r="I296" s="152"/>
      <c r="L296" s="148"/>
      <c r="M296" s="153"/>
      <c r="T296" s="154"/>
      <c r="AT296" s="150" t="s">
        <v>203</v>
      </c>
      <c r="AU296" s="150" t="s">
        <v>82</v>
      </c>
      <c r="AV296" s="12" t="s">
        <v>80</v>
      </c>
      <c r="AW296" s="12" t="s">
        <v>33</v>
      </c>
      <c r="AX296" s="12" t="s">
        <v>72</v>
      </c>
      <c r="AY296" s="150" t="s">
        <v>193</v>
      </c>
    </row>
    <row r="297" spans="2:65" s="12" customFormat="1" ht="11.25">
      <c r="B297" s="148"/>
      <c r="D297" s="149" t="s">
        <v>203</v>
      </c>
      <c r="E297" s="150" t="s">
        <v>19</v>
      </c>
      <c r="F297" s="151" t="s">
        <v>6983</v>
      </c>
      <c r="H297" s="150" t="s">
        <v>19</v>
      </c>
      <c r="I297" s="152"/>
      <c r="L297" s="148"/>
      <c r="M297" s="153"/>
      <c r="T297" s="154"/>
      <c r="AT297" s="150" t="s">
        <v>203</v>
      </c>
      <c r="AU297" s="150" t="s">
        <v>82</v>
      </c>
      <c r="AV297" s="12" t="s">
        <v>80</v>
      </c>
      <c r="AW297" s="12" t="s">
        <v>33</v>
      </c>
      <c r="AX297" s="12" t="s">
        <v>72</v>
      </c>
      <c r="AY297" s="150" t="s">
        <v>193</v>
      </c>
    </row>
    <row r="298" spans="2:65" s="12" customFormat="1" ht="11.25">
      <c r="B298" s="148"/>
      <c r="D298" s="149" t="s">
        <v>203</v>
      </c>
      <c r="E298" s="150" t="s">
        <v>19</v>
      </c>
      <c r="F298" s="151" t="s">
        <v>6984</v>
      </c>
      <c r="H298" s="150" t="s">
        <v>19</v>
      </c>
      <c r="I298" s="152"/>
      <c r="L298" s="148"/>
      <c r="M298" s="153"/>
      <c r="T298" s="154"/>
      <c r="AT298" s="150" t="s">
        <v>203</v>
      </c>
      <c r="AU298" s="150" t="s">
        <v>82</v>
      </c>
      <c r="AV298" s="12" t="s">
        <v>80</v>
      </c>
      <c r="AW298" s="12" t="s">
        <v>33</v>
      </c>
      <c r="AX298" s="12" t="s">
        <v>72</v>
      </c>
      <c r="AY298" s="150" t="s">
        <v>193</v>
      </c>
    </row>
    <row r="299" spans="2:65" s="12" customFormat="1" ht="11.25">
      <c r="B299" s="148"/>
      <c r="D299" s="149" t="s">
        <v>203</v>
      </c>
      <c r="E299" s="150" t="s">
        <v>19</v>
      </c>
      <c r="F299" s="151" t="s">
        <v>6985</v>
      </c>
      <c r="H299" s="150" t="s">
        <v>19</v>
      </c>
      <c r="I299" s="152"/>
      <c r="L299" s="148"/>
      <c r="M299" s="153"/>
      <c r="T299" s="154"/>
      <c r="AT299" s="150" t="s">
        <v>203</v>
      </c>
      <c r="AU299" s="150" t="s">
        <v>82</v>
      </c>
      <c r="AV299" s="12" t="s">
        <v>80</v>
      </c>
      <c r="AW299" s="12" t="s">
        <v>33</v>
      </c>
      <c r="AX299" s="12" t="s">
        <v>72</v>
      </c>
      <c r="AY299" s="150" t="s">
        <v>193</v>
      </c>
    </row>
    <row r="300" spans="2:65" s="12" customFormat="1" ht="11.25">
      <c r="B300" s="148"/>
      <c r="D300" s="149" t="s">
        <v>203</v>
      </c>
      <c r="E300" s="150" t="s">
        <v>19</v>
      </c>
      <c r="F300" s="151" t="s">
        <v>6986</v>
      </c>
      <c r="H300" s="150" t="s">
        <v>19</v>
      </c>
      <c r="I300" s="152"/>
      <c r="L300" s="148"/>
      <c r="M300" s="153"/>
      <c r="T300" s="154"/>
      <c r="AT300" s="150" t="s">
        <v>203</v>
      </c>
      <c r="AU300" s="150" t="s">
        <v>82</v>
      </c>
      <c r="AV300" s="12" t="s">
        <v>80</v>
      </c>
      <c r="AW300" s="12" t="s">
        <v>33</v>
      </c>
      <c r="AX300" s="12" t="s">
        <v>72</v>
      </c>
      <c r="AY300" s="150" t="s">
        <v>193</v>
      </c>
    </row>
    <row r="301" spans="2:65" s="13" customFormat="1" ht="11.25">
      <c r="B301" s="155"/>
      <c r="D301" s="149" t="s">
        <v>203</v>
      </c>
      <c r="E301" s="156" t="s">
        <v>19</v>
      </c>
      <c r="F301" s="157" t="s">
        <v>80</v>
      </c>
      <c r="H301" s="158">
        <v>1</v>
      </c>
      <c r="I301" s="159"/>
      <c r="L301" s="155"/>
      <c r="M301" s="160"/>
      <c r="T301" s="161"/>
      <c r="AT301" s="156" t="s">
        <v>203</v>
      </c>
      <c r="AU301" s="156" t="s">
        <v>82</v>
      </c>
      <c r="AV301" s="13" t="s">
        <v>82</v>
      </c>
      <c r="AW301" s="13" t="s">
        <v>33</v>
      </c>
      <c r="AX301" s="13" t="s">
        <v>72</v>
      </c>
      <c r="AY301" s="156" t="s">
        <v>193</v>
      </c>
    </row>
    <row r="302" spans="2:65" s="1" customFormat="1" ht="16.5" customHeight="1">
      <c r="B302" s="32"/>
      <c r="C302" s="131" t="s">
        <v>413</v>
      </c>
      <c r="D302" s="131" t="s">
        <v>195</v>
      </c>
      <c r="E302" s="132" t="s">
        <v>6987</v>
      </c>
      <c r="F302" s="133" t="s">
        <v>6988</v>
      </c>
      <c r="G302" s="134" t="s">
        <v>3135</v>
      </c>
      <c r="H302" s="135">
        <v>1</v>
      </c>
      <c r="I302" s="136"/>
      <c r="J302" s="137">
        <f>ROUND(I302*H302,2)</f>
        <v>0</v>
      </c>
      <c r="K302" s="133" t="s">
        <v>19</v>
      </c>
      <c r="L302" s="32"/>
      <c r="M302" s="138" t="s">
        <v>19</v>
      </c>
      <c r="N302" s="139" t="s">
        <v>43</v>
      </c>
      <c r="P302" s="140">
        <f>O302*H302</f>
        <v>0</v>
      </c>
      <c r="Q302" s="140">
        <v>0</v>
      </c>
      <c r="R302" s="140">
        <f>Q302*H302</f>
        <v>0</v>
      </c>
      <c r="S302" s="140">
        <v>0</v>
      </c>
      <c r="T302" s="141">
        <f>S302*H302</f>
        <v>0</v>
      </c>
      <c r="AR302" s="142" t="s">
        <v>6765</v>
      </c>
      <c r="AT302" s="142" t="s">
        <v>195</v>
      </c>
      <c r="AU302" s="142" t="s">
        <v>82</v>
      </c>
      <c r="AY302" s="17" t="s">
        <v>193</v>
      </c>
      <c r="BE302" s="143">
        <f>IF(N302="základní",J302,0)</f>
        <v>0</v>
      </c>
      <c r="BF302" s="143">
        <f>IF(N302="snížená",J302,0)</f>
        <v>0</v>
      </c>
      <c r="BG302" s="143">
        <f>IF(N302="zákl. přenesená",J302,0)</f>
        <v>0</v>
      </c>
      <c r="BH302" s="143">
        <f>IF(N302="sníž. přenesená",J302,0)</f>
        <v>0</v>
      </c>
      <c r="BI302" s="143">
        <f>IF(N302="nulová",J302,0)</f>
        <v>0</v>
      </c>
      <c r="BJ302" s="17" t="s">
        <v>80</v>
      </c>
      <c r="BK302" s="143">
        <f>ROUND(I302*H302,2)</f>
        <v>0</v>
      </c>
      <c r="BL302" s="17" t="s">
        <v>6765</v>
      </c>
      <c r="BM302" s="142" t="s">
        <v>6989</v>
      </c>
    </row>
    <row r="303" spans="2:65" s="12" customFormat="1" ht="11.25">
      <c r="B303" s="148"/>
      <c r="D303" s="149" t="s">
        <v>203</v>
      </c>
      <c r="E303" s="150" t="s">
        <v>19</v>
      </c>
      <c r="F303" s="151" t="s">
        <v>6990</v>
      </c>
      <c r="H303" s="150" t="s">
        <v>19</v>
      </c>
      <c r="I303" s="152"/>
      <c r="L303" s="148"/>
      <c r="M303" s="153"/>
      <c r="T303" s="154"/>
      <c r="AT303" s="150" t="s">
        <v>203</v>
      </c>
      <c r="AU303" s="150" t="s">
        <v>82</v>
      </c>
      <c r="AV303" s="12" t="s">
        <v>80</v>
      </c>
      <c r="AW303" s="12" t="s">
        <v>33</v>
      </c>
      <c r="AX303" s="12" t="s">
        <v>72</v>
      </c>
      <c r="AY303" s="150" t="s">
        <v>193</v>
      </c>
    </row>
    <row r="304" spans="2:65" s="12" customFormat="1" ht="11.25">
      <c r="B304" s="148"/>
      <c r="D304" s="149" t="s">
        <v>203</v>
      </c>
      <c r="E304" s="150" t="s">
        <v>19</v>
      </c>
      <c r="F304" s="151" t="s">
        <v>6991</v>
      </c>
      <c r="H304" s="150" t="s">
        <v>19</v>
      </c>
      <c r="I304" s="152"/>
      <c r="L304" s="148"/>
      <c r="M304" s="153"/>
      <c r="T304" s="154"/>
      <c r="AT304" s="150" t="s">
        <v>203</v>
      </c>
      <c r="AU304" s="150" t="s">
        <v>82</v>
      </c>
      <c r="AV304" s="12" t="s">
        <v>80</v>
      </c>
      <c r="AW304" s="12" t="s">
        <v>33</v>
      </c>
      <c r="AX304" s="12" t="s">
        <v>72</v>
      </c>
      <c r="AY304" s="150" t="s">
        <v>193</v>
      </c>
    </row>
    <row r="305" spans="2:51" s="13" customFormat="1" ht="11.25">
      <c r="B305" s="155"/>
      <c r="D305" s="149" t="s">
        <v>203</v>
      </c>
      <c r="E305" s="156" t="s">
        <v>19</v>
      </c>
      <c r="F305" s="157" t="s">
        <v>80</v>
      </c>
      <c r="H305" s="158">
        <v>1</v>
      </c>
      <c r="I305" s="159"/>
      <c r="L305" s="155"/>
      <c r="M305" s="188"/>
      <c r="N305" s="189"/>
      <c r="O305" s="189"/>
      <c r="P305" s="189"/>
      <c r="Q305" s="189"/>
      <c r="R305" s="189"/>
      <c r="S305" s="189"/>
      <c r="T305" s="190"/>
      <c r="AT305" s="156" t="s">
        <v>203</v>
      </c>
      <c r="AU305" s="156" t="s">
        <v>82</v>
      </c>
      <c r="AV305" s="13" t="s">
        <v>82</v>
      </c>
      <c r="AW305" s="13" t="s">
        <v>33</v>
      </c>
      <c r="AX305" s="13" t="s">
        <v>80</v>
      </c>
      <c r="AY305" s="156" t="s">
        <v>193</v>
      </c>
    </row>
    <row r="306" spans="2:51" s="1" customFormat="1" ht="6.95" customHeight="1">
      <c r="B306" s="41"/>
      <c r="C306" s="42"/>
      <c r="D306" s="42"/>
      <c r="E306" s="42"/>
      <c r="F306" s="42"/>
      <c r="G306" s="42"/>
      <c r="H306" s="42"/>
      <c r="I306" s="42"/>
      <c r="J306" s="42"/>
      <c r="K306" s="42"/>
      <c r="L306" s="32"/>
    </row>
  </sheetData>
  <sheetProtection algorithmName="SHA-512" hashValue="hIVqiI4N8MjjkJoS6yMqGpVbH9jkMh1M4TD+1U+WRN2Dx6ZkvOYnyFUMvpw5XO6uLO54vu/nrLZILLoiOkQHpA==" saltValue="dPHFAUdX7xc7K/gl9XhvFDPmSRgX3Fyu4kniEOoGW7JrHSK9s8/3RIj4MglCwIt9roTkOoa1pr6B7fdugehkMg==" spinCount="100000" sheet="1" objects="1" scenarios="1" formatColumns="0" formatRows="0" autoFilter="0"/>
  <autoFilter ref="C85:K305" xr:uid="{00000000-0009-0000-0000-00000F000000}"/>
  <mergeCells count="9">
    <mergeCell ref="E50:H50"/>
    <mergeCell ref="E76:H76"/>
    <mergeCell ref="E78:H78"/>
    <mergeCell ref="L2:V2"/>
    <mergeCell ref="E7:H7"/>
    <mergeCell ref="E9:H9"/>
    <mergeCell ref="E18:H18"/>
    <mergeCell ref="E27:H27"/>
    <mergeCell ref="E48:H48"/>
  </mergeCells>
  <hyperlinks>
    <hyperlink ref="F90" r:id="rId1" xr:uid="{00000000-0004-0000-0F00-000000000000}"/>
    <hyperlink ref="F100" r:id="rId2" xr:uid="{00000000-0004-0000-0F00-000001000000}"/>
    <hyperlink ref="F116" r:id="rId3" xr:uid="{00000000-0004-0000-0F00-000002000000}"/>
    <hyperlink ref="F156" r:id="rId4" xr:uid="{00000000-0004-0000-0F00-000003000000}"/>
    <hyperlink ref="F188" r:id="rId5" xr:uid="{00000000-0004-0000-0F00-000004000000}"/>
    <hyperlink ref="F197" r:id="rId6" xr:uid="{00000000-0004-0000-0F00-000005000000}"/>
    <hyperlink ref="F208" r:id="rId7" xr:uid="{00000000-0004-0000-0F00-000006000000}"/>
    <hyperlink ref="F221" r:id="rId8" xr:uid="{00000000-0004-0000-0F00-000007000000}"/>
    <hyperlink ref="F229" r:id="rId9" xr:uid="{00000000-0004-0000-0F00-000008000000}"/>
    <hyperlink ref="F266" r:id="rId10" xr:uid="{00000000-0004-0000-0F00-000009000000}"/>
    <hyperlink ref="F274" r:id="rId11" xr:uid="{00000000-0004-0000-0F00-00000A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K219"/>
  <sheetViews>
    <sheetView showGridLines="0" topLeftCell="A43" zoomScale="110" zoomScaleNormal="110" workbookViewId="0"/>
  </sheetViews>
  <sheetFormatPr defaultRowHeight="15"/>
  <cols>
    <col min="1" max="1" width="8.33203125" style="191" customWidth="1"/>
    <col min="2" max="2" width="1.6640625" style="191" customWidth="1"/>
    <col min="3" max="4" width="5" style="191" customWidth="1"/>
    <col min="5" max="5" width="11.6640625" style="191" customWidth="1"/>
    <col min="6" max="6" width="9.1640625" style="191" customWidth="1"/>
    <col min="7" max="7" width="5" style="191" customWidth="1"/>
    <col min="8" max="8" width="77.83203125" style="191" customWidth="1"/>
    <col min="9" max="10" width="20" style="191" customWidth="1"/>
    <col min="11" max="11" width="1.6640625" style="191" customWidth="1"/>
  </cols>
  <sheetData>
    <row r="1" spans="2:11" customFormat="1" ht="37.5" customHeight="1"/>
    <row r="2" spans="2:11" customFormat="1" ht="7.5" customHeight="1">
      <c r="B2" s="192"/>
      <c r="C2" s="193"/>
      <c r="D2" s="193"/>
      <c r="E2" s="193"/>
      <c r="F2" s="193"/>
      <c r="G2" s="193"/>
      <c r="H2" s="193"/>
      <c r="I2" s="193"/>
      <c r="J2" s="193"/>
      <c r="K2" s="194"/>
    </row>
    <row r="3" spans="2:11" s="15" customFormat="1" ht="45" customHeight="1">
      <c r="B3" s="195"/>
      <c r="C3" s="324" t="s">
        <v>6992</v>
      </c>
      <c r="D3" s="324"/>
      <c r="E3" s="324"/>
      <c r="F3" s="324"/>
      <c r="G3" s="324"/>
      <c r="H3" s="324"/>
      <c r="I3" s="324"/>
      <c r="J3" s="324"/>
      <c r="K3" s="196"/>
    </row>
    <row r="4" spans="2:11" customFormat="1" ht="25.5" customHeight="1">
      <c r="B4" s="197"/>
      <c r="C4" s="323" t="s">
        <v>6993</v>
      </c>
      <c r="D4" s="323"/>
      <c r="E4" s="323"/>
      <c r="F4" s="323"/>
      <c r="G4" s="323"/>
      <c r="H4" s="323"/>
      <c r="I4" s="323"/>
      <c r="J4" s="323"/>
      <c r="K4" s="198"/>
    </row>
    <row r="5" spans="2:11" customFormat="1" ht="5.25" customHeight="1">
      <c r="B5" s="197"/>
      <c r="C5" s="199"/>
      <c r="D5" s="199"/>
      <c r="E5" s="199"/>
      <c r="F5" s="199"/>
      <c r="G5" s="199"/>
      <c r="H5" s="199"/>
      <c r="I5" s="199"/>
      <c r="J5" s="199"/>
      <c r="K5" s="198"/>
    </row>
    <row r="6" spans="2:11" customFormat="1" ht="15" customHeight="1">
      <c r="B6" s="197"/>
      <c r="C6" s="322" t="s">
        <v>6994</v>
      </c>
      <c r="D6" s="322"/>
      <c r="E6" s="322"/>
      <c r="F6" s="322"/>
      <c r="G6" s="322"/>
      <c r="H6" s="322"/>
      <c r="I6" s="322"/>
      <c r="J6" s="322"/>
      <c r="K6" s="198"/>
    </row>
    <row r="7" spans="2:11" customFormat="1" ht="15" customHeight="1">
      <c r="B7" s="201"/>
      <c r="C7" s="322" t="s">
        <v>6995</v>
      </c>
      <c r="D7" s="322"/>
      <c r="E7" s="322"/>
      <c r="F7" s="322"/>
      <c r="G7" s="322"/>
      <c r="H7" s="322"/>
      <c r="I7" s="322"/>
      <c r="J7" s="322"/>
      <c r="K7" s="198"/>
    </row>
    <row r="8" spans="2:11" customFormat="1" ht="12.75" customHeight="1">
      <c r="B8" s="201"/>
      <c r="C8" s="200"/>
      <c r="D8" s="200"/>
      <c r="E8" s="200"/>
      <c r="F8" s="200"/>
      <c r="G8" s="200"/>
      <c r="H8" s="200"/>
      <c r="I8" s="200"/>
      <c r="J8" s="200"/>
      <c r="K8" s="198"/>
    </row>
    <row r="9" spans="2:11" customFormat="1" ht="15" customHeight="1">
      <c r="B9" s="201"/>
      <c r="C9" s="322" t="s">
        <v>6996</v>
      </c>
      <c r="D9" s="322"/>
      <c r="E9" s="322"/>
      <c r="F9" s="322"/>
      <c r="G9" s="322"/>
      <c r="H9" s="322"/>
      <c r="I9" s="322"/>
      <c r="J9" s="322"/>
      <c r="K9" s="198"/>
    </row>
    <row r="10" spans="2:11" customFormat="1" ht="15" customHeight="1">
      <c r="B10" s="201"/>
      <c r="C10" s="200"/>
      <c r="D10" s="322" t="s">
        <v>6997</v>
      </c>
      <c r="E10" s="322"/>
      <c r="F10" s="322"/>
      <c r="G10" s="322"/>
      <c r="H10" s="322"/>
      <c r="I10" s="322"/>
      <c r="J10" s="322"/>
      <c r="K10" s="198"/>
    </row>
    <row r="11" spans="2:11" customFormat="1" ht="15" customHeight="1">
      <c r="B11" s="201"/>
      <c r="C11" s="202"/>
      <c r="D11" s="322" t="s">
        <v>6998</v>
      </c>
      <c r="E11" s="322"/>
      <c r="F11" s="322"/>
      <c r="G11" s="322"/>
      <c r="H11" s="322"/>
      <c r="I11" s="322"/>
      <c r="J11" s="322"/>
      <c r="K11" s="198"/>
    </row>
    <row r="12" spans="2:11" customFormat="1" ht="15" customHeight="1">
      <c r="B12" s="201"/>
      <c r="C12" s="202"/>
      <c r="D12" s="200"/>
      <c r="E12" s="200"/>
      <c r="F12" s="200"/>
      <c r="G12" s="200"/>
      <c r="H12" s="200"/>
      <c r="I12" s="200"/>
      <c r="J12" s="200"/>
      <c r="K12" s="198"/>
    </row>
    <row r="13" spans="2:11" customFormat="1" ht="15" customHeight="1">
      <c r="B13" s="201"/>
      <c r="C13" s="202"/>
      <c r="D13" s="203" t="s">
        <v>6999</v>
      </c>
      <c r="E13" s="200"/>
      <c r="F13" s="200"/>
      <c r="G13" s="200"/>
      <c r="H13" s="200"/>
      <c r="I13" s="200"/>
      <c r="J13" s="200"/>
      <c r="K13" s="198"/>
    </row>
    <row r="14" spans="2:11" customFormat="1" ht="12.75" customHeight="1">
      <c r="B14" s="201"/>
      <c r="C14" s="202"/>
      <c r="D14" s="202"/>
      <c r="E14" s="202"/>
      <c r="F14" s="202"/>
      <c r="G14" s="202"/>
      <c r="H14" s="202"/>
      <c r="I14" s="202"/>
      <c r="J14" s="202"/>
      <c r="K14" s="198"/>
    </row>
    <row r="15" spans="2:11" customFormat="1" ht="15" customHeight="1">
      <c r="B15" s="201"/>
      <c r="C15" s="202"/>
      <c r="D15" s="322" t="s">
        <v>7000</v>
      </c>
      <c r="E15" s="322"/>
      <c r="F15" s="322"/>
      <c r="G15" s="322"/>
      <c r="H15" s="322"/>
      <c r="I15" s="322"/>
      <c r="J15" s="322"/>
      <c r="K15" s="198"/>
    </row>
    <row r="16" spans="2:11" customFormat="1" ht="15" customHeight="1">
      <c r="B16" s="201"/>
      <c r="C16" s="202"/>
      <c r="D16" s="322" t="s">
        <v>7001</v>
      </c>
      <c r="E16" s="322"/>
      <c r="F16" s="322"/>
      <c r="G16" s="322"/>
      <c r="H16" s="322"/>
      <c r="I16" s="322"/>
      <c r="J16" s="322"/>
      <c r="K16" s="198"/>
    </row>
    <row r="17" spans="2:11" customFormat="1" ht="15" customHeight="1">
      <c r="B17" s="201"/>
      <c r="C17" s="202"/>
      <c r="D17" s="322" t="s">
        <v>7002</v>
      </c>
      <c r="E17" s="322"/>
      <c r="F17" s="322"/>
      <c r="G17" s="322"/>
      <c r="H17" s="322"/>
      <c r="I17" s="322"/>
      <c r="J17" s="322"/>
      <c r="K17" s="198"/>
    </row>
    <row r="18" spans="2:11" customFormat="1" ht="15" customHeight="1">
      <c r="B18" s="201"/>
      <c r="C18" s="202"/>
      <c r="D18" s="202"/>
      <c r="E18" s="204" t="s">
        <v>79</v>
      </c>
      <c r="F18" s="322" t="s">
        <v>7003</v>
      </c>
      <c r="G18" s="322"/>
      <c r="H18" s="322"/>
      <c r="I18" s="322"/>
      <c r="J18" s="322"/>
      <c r="K18" s="198"/>
    </row>
    <row r="19" spans="2:11" customFormat="1" ht="15" customHeight="1">
      <c r="B19" s="201"/>
      <c r="C19" s="202"/>
      <c r="D19" s="202"/>
      <c r="E19" s="204" t="s">
        <v>7004</v>
      </c>
      <c r="F19" s="322" t="s">
        <v>7005</v>
      </c>
      <c r="G19" s="322"/>
      <c r="H19" s="322"/>
      <c r="I19" s="322"/>
      <c r="J19" s="322"/>
      <c r="K19" s="198"/>
    </row>
    <row r="20" spans="2:11" customFormat="1" ht="15" customHeight="1">
      <c r="B20" s="201"/>
      <c r="C20" s="202"/>
      <c r="D20" s="202"/>
      <c r="E20" s="204" t="s">
        <v>7006</v>
      </c>
      <c r="F20" s="322" t="s">
        <v>7007</v>
      </c>
      <c r="G20" s="322"/>
      <c r="H20" s="322"/>
      <c r="I20" s="322"/>
      <c r="J20" s="322"/>
      <c r="K20" s="198"/>
    </row>
    <row r="21" spans="2:11" customFormat="1" ht="15" customHeight="1">
      <c r="B21" s="201"/>
      <c r="C21" s="202"/>
      <c r="D21" s="202"/>
      <c r="E21" s="204" t="s">
        <v>7008</v>
      </c>
      <c r="F21" s="322" t="s">
        <v>7009</v>
      </c>
      <c r="G21" s="322"/>
      <c r="H21" s="322"/>
      <c r="I21" s="322"/>
      <c r="J21" s="322"/>
      <c r="K21" s="198"/>
    </row>
    <row r="22" spans="2:11" customFormat="1" ht="15" customHeight="1">
      <c r="B22" s="201"/>
      <c r="C22" s="202"/>
      <c r="D22" s="202"/>
      <c r="E22" s="204" t="s">
        <v>7010</v>
      </c>
      <c r="F22" s="322" t="s">
        <v>2345</v>
      </c>
      <c r="G22" s="322"/>
      <c r="H22" s="322"/>
      <c r="I22" s="322"/>
      <c r="J22" s="322"/>
      <c r="K22" s="198"/>
    </row>
    <row r="23" spans="2:11" customFormat="1" ht="15" customHeight="1">
      <c r="B23" s="201"/>
      <c r="C23" s="202"/>
      <c r="D23" s="202"/>
      <c r="E23" s="204" t="s">
        <v>88</v>
      </c>
      <c r="F23" s="322" t="s">
        <v>7011</v>
      </c>
      <c r="G23" s="322"/>
      <c r="H23" s="322"/>
      <c r="I23" s="322"/>
      <c r="J23" s="322"/>
      <c r="K23" s="198"/>
    </row>
    <row r="24" spans="2:11" customFormat="1" ht="12.75" customHeight="1">
      <c r="B24" s="201"/>
      <c r="C24" s="202"/>
      <c r="D24" s="202"/>
      <c r="E24" s="202"/>
      <c r="F24" s="202"/>
      <c r="G24" s="202"/>
      <c r="H24" s="202"/>
      <c r="I24" s="202"/>
      <c r="J24" s="202"/>
      <c r="K24" s="198"/>
    </row>
    <row r="25" spans="2:11" customFormat="1" ht="15" customHeight="1">
      <c r="B25" s="201"/>
      <c r="C25" s="322" t="s">
        <v>7012</v>
      </c>
      <c r="D25" s="322"/>
      <c r="E25" s="322"/>
      <c r="F25" s="322"/>
      <c r="G25" s="322"/>
      <c r="H25" s="322"/>
      <c r="I25" s="322"/>
      <c r="J25" s="322"/>
      <c r="K25" s="198"/>
    </row>
    <row r="26" spans="2:11" customFormat="1" ht="15" customHeight="1">
      <c r="B26" s="201"/>
      <c r="C26" s="322" t="s">
        <v>7013</v>
      </c>
      <c r="D26" s="322"/>
      <c r="E26" s="322"/>
      <c r="F26" s="322"/>
      <c r="G26" s="322"/>
      <c r="H26" s="322"/>
      <c r="I26" s="322"/>
      <c r="J26" s="322"/>
      <c r="K26" s="198"/>
    </row>
    <row r="27" spans="2:11" customFormat="1" ht="15" customHeight="1">
      <c r="B27" s="201"/>
      <c r="C27" s="200"/>
      <c r="D27" s="322" t="s">
        <v>7014</v>
      </c>
      <c r="E27" s="322"/>
      <c r="F27" s="322"/>
      <c r="G27" s="322"/>
      <c r="H27" s="322"/>
      <c r="I27" s="322"/>
      <c r="J27" s="322"/>
      <c r="K27" s="198"/>
    </row>
    <row r="28" spans="2:11" customFormat="1" ht="15" customHeight="1">
      <c r="B28" s="201"/>
      <c r="C28" s="202"/>
      <c r="D28" s="322" t="s">
        <v>7015</v>
      </c>
      <c r="E28" s="322"/>
      <c r="F28" s="322"/>
      <c r="G28" s="322"/>
      <c r="H28" s="322"/>
      <c r="I28" s="322"/>
      <c r="J28" s="322"/>
      <c r="K28" s="198"/>
    </row>
    <row r="29" spans="2:11" customFormat="1" ht="12.75" customHeight="1">
      <c r="B29" s="201"/>
      <c r="C29" s="202"/>
      <c r="D29" s="202"/>
      <c r="E29" s="202"/>
      <c r="F29" s="202"/>
      <c r="G29" s="202"/>
      <c r="H29" s="202"/>
      <c r="I29" s="202"/>
      <c r="J29" s="202"/>
      <c r="K29" s="198"/>
    </row>
    <row r="30" spans="2:11" customFormat="1" ht="15" customHeight="1">
      <c r="B30" s="201"/>
      <c r="C30" s="202"/>
      <c r="D30" s="322" t="s">
        <v>7016</v>
      </c>
      <c r="E30" s="322"/>
      <c r="F30" s="322"/>
      <c r="G30" s="322"/>
      <c r="H30" s="322"/>
      <c r="I30" s="322"/>
      <c r="J30" s="322"/>
      <c r="K30" s="198"/>
    </row>
    <row r="31" spans="2:11" customFormat="1" ht="15" customHeight="1">
      <c r="B31" s="201"/>
      <c r="C31" s="202"/>
      <c r="D31" s="322" t="s">
        <v>7017</v>
      </c>
      <c r="E31" s="322"/>
      <c r="F31" s="322"/>
      <c r="G31" s="322"/>
      <c r="H31" s="322"/>
      <c r="I31" s="322"/>
      <c r="J31" s="322"/>
      <c r="K31" s="198"/>
    </row>
    <row r="32" spans="2:11" customFormat="1" ht="12.75" customHeight="1">
      <c r="B32" s="201"/>
      <c r="C32" s="202"/>
      <c r="D32" s="202"/>
      <c r="E32" s="202"/>
      <c r="F32" s="202"/>
      <c r="G32" s="202"/>
      <c r="H32" s="202"/>
      <c r="I32" s="202"/>
      <c r="J32" s="202"/>
      <c r="K32" s="198"/>
    </row>
    <row r="33" spans="2:11" customFormat="1" ht="15" customHeight="1">
      <c r="B33" s="201"/>
      <c r="C33" s="202"/>
      <c r="D33" s="322" t="s">
        <v>7018</v>
      </c>
      <c r="E33" s="322"/>
      <c r="F33" s="322"/>
      <c r="G33" s="322"/>
      <c r="H33" s="322"/>
      <c r="I33" s="322"/>
      <c r="J33" s="322"/>
      <c r="K33" s="198"/>
    </row>
    <row r="34" spans="2:11" customFormat="1" ht="15" customHeight="1">
      <c r="B34" s="201"/>
      <c r="C34" s="202"/>
      <c r="D34" s="322" t="s">
        <v>7019</v>
      </c>
      <c r="E34" s="322"/>
      <c r="F34" s="322"/>
      <c r="G34" s="322"/>
      <c r="H34" s="322"/>
      <c r="I34" s="322"/>
      <c r="J34" s="322"/>
      <c r="K34" s="198"/>
    </row>
    <row r="35" spans="2:11" customFormat="1" ht="15" customHeight="1">
      <c r="B35" s="201"/>
      <c r="C35" s="202"/>
      <c r="D35" s="322" t="s">
        <v>7020</v>
      </c>
      <c r="E35" s="322"/>
      <c r="F35" s="322"/>
      <c r="G35" s="322"/>
      <c r="H35" s="322"/>
      <c r="I35" s="322"/>
      <c r="J35" s="322"/>
      <c r="K35" s="198"/>
    </row>
    <row r="36" spans="2:11" customFormat="1" ht="15" customHeight="1">
      <c r="B36" s="201"/>
      <c r="C36" s="202"/>
      <c r="D36" s="200"/>
      <c r="E36" s="203" t="s">
        <v>179</v>
      </c>
      <c r="F36" s="200"/>
      <c r="G36" s="322" t="s">
        <v>7021</v>
      </c>
      <c r="H36" s="322"/>
      <c r="I36" s="322"/>
      <c r="J36" s="322"/>
      <c r="K36" s="198"/>
    </row>
    <row r="37" spans="2:11" customFormat="1" ht="30.75" customHeight="1">
      <c r="B37" s="201"/>
      <c r="C37" s="202"/>
      <c r="D37" s="200"/>
      <c r="E37" s="203" t="s">
        <v>7022</v>
      </c>
      <c r="F37" s="200"/>
      <c r="G37" s="322" t="s">
        <v>7023</v>
      </c>
      <c r="H37" s="322"/>
      <c r="I37" s="322"/>
      <c r="J37" s="322"/>
      <c r="K37" s="198"/>
    </row>
    <row r="38" spans="2:11" customFormat="1" ht="15" customHeight="1">
      <c r="B38" s="201"/>
      <c r="C38" s="202"/>
      <c r="D38" s="200"/>
      <c r="E38" s="203" t="s">
        <v>53</v>
      </c>
      <c r="F38" s="200"/>
      <c r="G38" s="322" t="s">
        <v>7024</v>
      </c>
      <c r="H38" s="322"/>
      <c r="I38" s="322"/>
      <c r="J38" s="322"/>
      <c r="K38" s="198"/>
    </row>
    <row r="39" spans="2:11" customFormat="1" ht="15" customHeight="1">
      <c r="B39" s="201"/>
      <c r="C39" s="202"/>
      <c r="D39" s="200"/>
      <c r="E39" s="203" t="s">
        <v>54</v>
      </c>
      <c r="F39" s="200"/>
      <c r="G39" s="322" t="s">
        <v>7025</v>
      </c>
      <c r="H39" s="322"/>
      <c r="I39" s="322"/>
      <c r="J39" s="322"/>
      <c r="K39" s="198"/>
    </row>
    <row r="40" spans="2:11" customFormat="1" ht="15" customHeight="1">
      <c r="B40" s="201"/>
      <c r="C40" s="202"/>
      <c r="D40" s="200"/>
      <c r="E40" s="203" t="s">
        <v>180</v>
      </c>
      <c r="F40" s="200"/>
      <c r="G40" s="322" t="s">
        <v>7026</v>
      </c>
      <c r="H40" s="322"/>
      <c r="I40" s="322"/>
      <c r="J40" s="322"/>
      <c r="K40" s="198"/>
    </row>
    <row r="41" spans="2:11" customFormat="1" ht="15" customHeight="1">
      <c r="B41" s="201"/>
      <c r="C41" s="202"/>
      <c r="D41" s="200"/>
      <c r="E41" s="203" t="s">
        <v>181</v>
      </c>
      <c r="F41" s="200"/>
      <c r="G41" s="322" t="s">
        <v>7027</v>
      </c>
      <c r="H41" s="322"/>
      <c r="I41" s="322"/>
      <c r="J41" s="322"/>
      <c r="K41" s="198"/>
    </row>
    <row r="42" spans="2:11" customFormat="1" ht="15" customHeight="1">
      <c r="B42" s="201"/>
      <c r="C42" s="202"/>
      <c r="D42" s="200"/>
      <c r="E42" s="203" t="s">
        <v>7028</v>
      </c>
      <c r="F42" s="200"/>
      <c r="G42" s="322" t="s">
        <v>7029</v>
      </c>
      <c r="H42" s="322"/>
      <c r="I42" s="322"/>
      <c r="J42" s="322"/>
      <c r="K42" s="198"/>
    </row>
    <row r="43" spans="2:11" customFormat="1" ht="15" customHeight="1">
      <c r="B43" s="201"/>
      <c r="C43" s="202"/>
      <c r="D43" s="200"/>
      <c r="E43" s="203"/>
      <c r="F43" s="200"/>
      <c r="G43" s="322" t="s">
        <v>7030</v>
      </c>
      <c r="H43" s="322"/>
      <c r="I43" s="322"/>
      <c r="J43" s="322"/>
      <c r="K43" s="198"/>
    </row>
    <row r="44" spans="2:11" customFormat="1" ht="15" customHeight="1">
      <c r="B44" s="201"/>
      <c r="C44" s="202"/>
      <c r="D44" s="200"/>
      <c r="E44" s="203" t="s">
        <v>7031</v>
      </c>
      <c r="F44" s="200"/>
      <c r="G44" s="322" t="s">
        <v>7032</v>
      </c>
      <c r="H44" s="322"/>
      <c r="I44" s="322"/>
      <c r="J44" s="322"/>
      <c r="K44" s="198"/>
    </row>
    <row r="45" spans="2:11" customFormat="1" ht="15" customHeight="1">
      <c r="B45" s="201"/>
      <c r="C45" s="202"/>
      <c r="D45" s="200"/>
      <c r="E45" s="203" t="s">
        <v>183</v>
      </c>
      <c r="F45" s="200"/>
      <c r="G45" s="322" t="s">
        <v>7033</v>
      </c>
      <c r="H45" s="322"/>
      <c r="I45" s="322"/>
      <c r="J45" s="322"/>
      <c r="K45" s="198"/>
    </row>
    <row r="46" spans="2:11" customFormat="1" ht="12.75" customHeight="1">
      <c r="B46" s="201"/>
      <c r="C46" s="202"/>
      <c r="D46" s="200"/>
      <c r="E46" s="200"/>
      <c r="F46" s="200"/>
      <c r="G46" s="200"/>
      <c r="H46" s="200"/>
      <c r="I46" s="200"/>
      <c r="J46" s="200"/>
      <c r="K46" s="198"/>
    </row>
    <row r="47" spans="2:11" customFormat="1" ht="15" customHeight="1">
      <c r="B47" s="201"/>
      <c r="C47" s="202"/>
      <c r="D47" s="322" t="s">
        <v>7034</v>
      </c>
      <c r="E47" s="322"/>
      <c r="F47" s="322"/>
      <c r="G47" s="322"/>
      <c r="H47" s="322"/>
      <c r="I47" s="322"/>
      <c r="J47" s="322"/>
      <c r="K47" s="198"/>
    </row>
    <row r="48" spans="2:11" customFormat="1" ht="15" customHeight="1">
      <c r="B48" s="201"/>
      <c r="C48" s="202"/>
      <c r="D48" s="202"/>
      <c r="E48" s="322" t="s">
        <v>7035</v>
      </c>
      <c r="F48" s="322"/>
      <c r="G48" s="322"/>
      <c r="H48" s="322"/>
      <c r="I48" s="322"/>
      <c r="J48" s="322"/>
      <c r="K48" s="198"/>
    </row>
    <row r="49" spans="2:11" customFormat="1" ht="15" customHeight="1">
      <c r="B49" s="201"/>
      <c r="C49" s="202"/>
      <c r="D49" s="202"/>
      <c r="E49" s="322" t="s">
        <v>7036</v>
      </c>
      <c r="F49" s="322"/>
      <c r="G49" s="322"/>
      <c r="H49" s="322"/>
      <c r="I49" s="322"/>
      <c r="J49" s="322"/>
      <c r="K49" s="198"/>
    </row>
    <row r="50" spans="2:11" customFormat="1" ht="15" customHeight="1">
      <c r="B50" s="201"/>
      <c r="C50" s="202"/>
      <c r="D50" s="202"/>
      <c r="E50" s="322" t="s">
        <v>7037</v>
      </c>
      <c r="F50" s="322"/>
      <c r="G50" s="322"/>
      <c r="H50" s="322"/>
      <c r="I50" s="322"/>
      <c r="J50" s="322"/>
      <c r="K50" s="198"/>
    </row>
    <row r="51" spans="2:11" customFormat="1" ht="15" customHeight="1">
      <c r="B51" s="201"/>
      <c r="C51" s="202"/>
      <c r="D51" s="322" t="s">
        <v>7038</v>
      </c>
      <c r="E51" s="322"/>
      <c r="F51" s="322"/>
      <c r="G51" s="322"/>
      <c r="H51" s="322"/>
      <c r="I51" s="322"/>
      <c r="J51" s="322"/>
      <c r="K51" s="198"/>
    </row>
    <row r="52" spans="2:11" customFormat="1" ht="25.5" customHeight="1">
      <c r="B52" s="197"/>
      <c r="C52" s="323" t="s">
        <v>7039</v>
      </c>
      <c r="D52" s="323"/>
      <c r="E52" s="323"/>
      <c r="F52" s="323"/>
      <c r="G52" s="323"/>
      <c r="H52" s="323"/>
      <c r="I52" s="323"/>
      <c r="J52" s="323"/>
      <c r="K52" s="198"/>
    </row>
    <row r="53" spans="2:11" customFormat="1" ht="5.25" customHeight="1">
      <c r="B53" s="197"/>
      <c r="C53" s="199"/>
      <c r="D53" s="199"/>
      <c r="E53" s="199"/>
      <c r="F53" s="199"/>
      <c r="G53" s="199"/>
      <c r="H53" s="199"/>
      <c r="I53" s="199"/>
      <c r="J53" s="199"/>
      <c r="K53" s="198"/>
    </row>
    <row r="54" spans="2:11" customFormat="1" ht="15" customHeight="1">
      <c r="B54" s="197"/>
      <c r="C54" s="322" t="s">
        <v>7040</v>
      </c>
      <c r="D54" s="322"/>
      <c r="E54" s="322"/>
      <c r="F54" s="322"/>
      <c r="G54" s="322"/>
      <c r="H54" s="322"/>
      <c r="I54" s="322"/>
      <c r="J54" s="322"/>
      <c r="K54" s="198"/>
    </row>
    <row r="55" spans="2:11" customFormat="1" ht="15" customHeight="1">
      <c r="B55" s="197"/>
      <c r="C55" s="322" t="s">
        <v>7041</v>
      </c>
      <c r="D55" s="322"/>
      <c r="E55" s="322"/>
      <c r="F55" s="322"/>
      <c r="G55" s="322"/>
      <c r="H55" s="322"/>
      <c r="I55" s="322"/>
      <c r="J55" s="322"/>
      <c r="K55" s="198"/>
    </row>
    <row r="56" spans="2:11" customFormat="1" ht="12.75" customHeight="1">
      <c r="B56" s="197"/>
      <c r="C56" s="200"/>
      <c r="D56" s="200"/>
      <c r="E56" s="200"/>
      <c r="F56" s="200"/>
      <c r="G56" s="200"/>
      <c r="H56" s="200"/>
      <c r="I56" s="200"/>
      <c r="J56" s="200"/>
      <c r="K56" s="198"/>
    </row>
    <row r="57" spans="2:11" customFormat="1" ht="15" customHeight="1">
      <c r="B57" s="197"/>
      <c r="C57" s="322" t="s">
        <v>7042</v>
      </c>
      <c r="D57" s="322"/>
      <c r="E57" s="322"/>
      <c r="F57" s="322"/>
      <c r="G57" s="322"/>
      <c r="H57" s="322"/>
      <c r="I57" s="322"/>
      <c r="J57" s="322"/>
      <c r="K57" s="198"/>
    </row>
    <row r="58" spans="2:11" customFormat="1" ht="15" customHeight="1">
      <c r="B58" s="197"/>
      <c r="C58" s="202"/>
      <c r="D58" s="322" t="s">
        <v>7043</v>
      </c>
      <c r="E58" s="322"/>
      <c r="F58" s="322"/>
      <c r="G58" s="322"/>
      <c r="H58" s="322"/>
      <c r="I58" s="322"/>
      <c r="J58" s="322"/>
      <c r="K58" s="198"/>
    </row>
    <row r="59" spans="2:11" customFormat="1" ht="15" customHeight="1">
      <c r="B59" s="197"/>
      <c r="C59" s="202"/>
      <c r="D59" s="322" t="s">
        <v>7044</v>
      </c>
      <c r="E59" s="322"/>
      <c r="F59" s="322"/>
      <c r="G59" s="322"/>
      <c r="H59" s="322"/>
      <c r="I59" s="322"/>
      <c r="J59" s="322"/>
      <c r="K59" s="198"/>
    </row>
    <row r="60" spans="2:11" customFormat="1" ht="15" customHeight="1">
      <c r="B60" s="197"/>
      <c r="C60" s="202"/>
      <c r="D60" s="322" t="s">
        <v>7045</v>
      </c>
      <c r="E60" s="322"/>
      <c r="F60" s="322"/>
      <c r="G60" s="322"/>
      <c r="H60" s="322"/>
      <c r="I60" s="322"/>
      <c r="J60" s="322"/>
      <c r="K60" s="198"/>
    </row>
    <row r="61" spans="2:11" customFormat="1" ht="15" customHeight="1">
      <c r="B61" s="197"/>
      <c r="C61" s="202"/>
      <c r="D61" s="322" t="s">
        <v>7046</v>
      </c>
      <c r="E61" s="322"/>
      <c r="F61" s="322"/>
      <c r="G61" s="322"/>
      <c r="H61" s="322"/>
      <c r="I61" s="322"/>
      <c r="J61" s="322"/>
      <c r="K61" s="198"/>
    </row>
    <row r="62" spans="2:11" customFormat="1" ht="15" customHeight="1">
      <c r="B62" s="197"/>
      <c r="C62" s="202"/>
      <c r="D62" s="325" t="s">
        <v>7047</v>
      </c>
      <c r="E62" s="325"/>
      <c r="F62" s="325"/>
      <c r="G62" s="325"/>
      <c r="H62" s="325"/>
      <c r="I62" s="325"/>
      <c r="J62" s="325"/>
      <c r="K62" s="198"/>
    </row>
    <row r="63" spans="2:11" customFormat="1" ht="15" customHeight="1">
      <c r="B63" s="197"/>
      <c r="C63" s="202"/>
      <c r="D63" s="322" t="s">
        <v>7048</v>
      </c>
      <c r="E63" s="322"/>
      <c r="F63" s="322"/>
      <c r="G63" s="322"/>
      <c r="H63" s="322"/>
      <c r="I63" s="322"/>
      <c r="J63" s="322"/>
      <c r="K63" s="198"/>
    </row>
    <row r="64" spans="2:11" customFormat="1" ht="12.75" customHeight="1">
      <c r="B64" s="197"/>
      <c r="C64" s="202"/>
      <c r="D64" s="202"/>
      <c r="E64" s="205"/>
      <c r="F64" s="202"/>
      <c r="G64" s="202"/>
      <c r="H64" s="202"/>
      <c r="I64" s="202"/>
      <c r="J64" s="202"/>
      <c r="K64" s="198"/>
    </row>
    <row r="65" spans="2:11" customFormat="1" ht="15" customHeight="1">
      <c r="B65" s="197"/>
      <c r="C65" s="202"/>
      <c r="D65" s="322" t="s">
        <v>7049</v>
      </c>
      <c r="E65" s="322"/>
      <c r="F65" s="322"/>
      <c r="G65" s="322"/>
      <c r="H65" s="322"/>
      <c r="I65" s="322"/>
      <c r="J65" s="322"/>
      <c r="K65" s="198"/>
    </row>
    <row r="66" spans="2:11" customFormat="1" ht="15" customHeight="1">
      <c r="B66" s="197"/>
      <c r="C66" s="202"/>
      <c r="D66" s="325" t="s">
        <v>7050</v>
      </c>
      <c r="E66" s="325"/>
      <c r="F66" s="325"/>
      <c r="G66" s="325"/>
      <c r="H66" s="325"/>
      <c r="I66" s="325"/>
      <c r="J66" s="325"/>
      <c r="K66" s="198"/>
    </row>
    <row r="67" spans="2:11" customFormat="1" ht="15" customHeight="1">
      <c r="B67" s="197"/>
      <c r="C67" s="202"/>
      <c r="D67" s="322" t="s">
        <v>7051</v>
      </c>
      <c r="E67" s="322"/>
      <c r="F67" s="322"/>
      <c r="G67" s="322"/>
      <c r="H67" s="322"/>
      <c r="I67" s="322"/>
      <c r="J67" s="322"/>
      <c r="K67" s="198"/>
    </row>
    <row r="68" spans="2:11" customFormat="1" ht="15" customHeight="1">
      <c r="B68" s="197"/>
      <c r="C68" s="202"/>
      <c r="D68" s="322" t="s">
        <v>7052</v>
      </c>
      <c r="E68" s="322"/>
      <c r="F68" s="322"/>
      <c r="G68" s="322"/>
      <c r="H68" s="322"/>
      <c r="I68" s="322"/>
      <c r="J68" s="322"/>
      <c r="K68" s="198"/>
    </row>
    <row r="69" spans="2:11" customFormat="1" ht="15" customHeight="1">
      <c r="B69" s="197"/>
      <c r="C69" s="202"/>
      <c r="D69" s="322" t="s">
        <v>7053</v>
      </c>
      <c r="E69" s="322"/>
      <c r="F69" s="322"/>
      <c r="G69" s="322"/>
      <c r="H69" s="322"/>
      <c r="I69" s="322"/>
      <c r="J69" s="322"/>
      <c r="K69" s="198"/>
    </row>
    <row r="70" spans="2:11" customFormat="1" ht="15" customHeight="1">
      <c r="B70" s="197"/>
      <c r="C70" s="202"/>
      <c r="D70" s="322" t="s">
        <v>7054</v>
      </c>
      <c r="E70" s="322"/>
      <c r="F70" s="322"/>
      <c r="G70" s="322"/>
      <c r="H70" s="322"/>
      <c r="I70" s="322"/>
      <c r="J70" s="322"/>
      <c r="K70" s="198"/>
    </row>
    <row r="71" spans="2:11" customFormat="1" ht="12.75" customHeight="1">
      <c r="B71" s="206"/>
      <c r="C71" s="207"/>
      <c r="D71" s="207"/>
      <c r="E71" s="207"/>
      <c r="F71" s="207"/>
      <c r="G71" s="207"/>
      <c r="H71" s="207"/>
      <c r="I71" s="207"/>
      <c r="J71" s="207"/>
      <c r="K71" s="208"/>
    </row>
    <row r="72" spans="2:11" customFormat="1" ht="18.75" customHeight="1">
      <c r="B72" s="209"/>
      <c r="C72" s="209"/>
      <c r="D72" s="209"/>
      <c r="E72" s="209"/>
      <c r="F72" s="209"/>
      <c r="G72" s="209"/>
      <c r="H72" s="209"/>
      <c r="I72" s="209"/>
      <c r="J72" s="209"/>
      <c r="K72" s="210"/>
    </row>
    <row r="73" spans="2:11" customFormat="1" ht="18.75" customHeight="1">
      <c r="B73" s="210"/>
      <c r="C73" s="210"/>
      <c r="D73" s="210"/>
      <c r="E73" s="210"/>
      <c r="F73" s="210"/>
      <c r="G73" s="210"/>
      <c r="H73" s="210"/>
      <c r="I73" s="210"/>
      <c r="J73" s="210"/>
      <c r="K73" s="210"/>
    </row>
    <row r="74" spans="2:11" customFormat="1" ht="7.5" customHeight="1">
      <c r="B74" s="211"/>
      <c r="C74" s="212"/>
      <c r="D74" s="212"/>
      <c r="E74" s="212"/>
      <c r="F74" s="212"/>
      <c r="G74" s="212"/>
      <c r="H74" s="212"/>
      <c r="I74" s="212"/>
      <c r="J74" s="212"/>
      <c r="K74" s="213"/>
    </row>
    <row r="75" spans="2:11" customFormat="1" ht="45" customHeight="1">
      <c r="B75" s="214"/>
      <c r="C75" s="326" t="s">
        <v>7055</v>
      </c>
      <c r="D75" s="326"/>
      <c r="E75" s="326"/>
      <c r="F75" s="326"/>
      <c r="G75" s="326"/>
      <c r="H75" s="326"/>
      <c r="I75" s="326"/>
      <c r="J75" s="326"/>
      <c r="K75" s="215"/>
    </row>
    <row r="76" spans="2:11" customFormat="1" ht="17.25" customHeight="1">
      <c r="B76" s="214"/>
      <c r="C76" s="216" t="s">
        <v>7056</v>
      </c>
      <c r="D76" s="216"/>
      <c r="E76" s="216"/>
      <c r="F76" s="216" t="s">
        <v>7057</v>
      </c>
      <c r="G76" s="217"/>
      <c r="H76" s="216" t="s">
        <v>54</v>
      </c>
      <c r="I76" s="216" t="s">
        <v>57</v>
      </c>
      <c r="J76" s="216" t="s">
        <v>7058</v>
      </c>
      <c r="K76" s="215"/>
    </row>
    <row r="77" spans="2:11" customFormat="1" ht="17.25" customHeight="1">
      <c r="B77" s="214"/>
      <c r="C77" s="218" t="s">
        <v>7059</v>
      </c>
      <c r="D77" s="218"/>
      <c r="E77" s="218"/>
      <c r="F77" s="219" t="s">
        <v>7060</v>
      </c>
      <c r="G77" s="220"/>
      <c r="H77" s="218"/>
      <c r="I77" s="218"/>
      <c r="J77" s="218" t="s">
        <v>7061</v>
      </c>
      <c r="K77" s="215"/>
    </row>
    <row r="78" spans="2:11" customFormat="1" ht="5.25" customHeight="1">
      <c r="B78" s="214"/>
      <c r="C78" s="221"/>
      <c r="D78" s="221"/>
      <c r="E78" s="221"/>
      <c r="F78" s="221"/>
      <c r="G78" s="222"/>
      <c r="H78" s="221"/>
      <c r="I78" s="221"/>
      <c r="J78" s="221"/>
      <c r="K78" s="215"/>
    </row>
    <row r="79" spans="2:11" customFormat="1" ht="15" customHeight="1">
      <c r="B79" s="214"/>
      <c r="C79" s="203" t="s">
        <v>53</v>
      </c>
      <c r="D79" s="223"/>
      <c r="E79" s="223"/>
      <c r="F79" s="224" t="s">
        <v>7062</v>
      </c>
      <c r="G79" s="225"/>
      <c r="H79" s="203" t="s">
        <v>7063</v>
      </c>
      <c r="I79" s="203" t="s">
        <v>7064</v>
      </c>
      <c r="J79" s="203">
        <v>20</v>
      </c>
      <c r="K79" s="215"/>
    </row>
    <row r="80" spans="2:11" customFormat="1" ht="15" customHeight="1">
      <c r="B80" s="214"/>
      <c r="C80" s="203" t="s">
        <v>7065</v>
      </c>
      <c r="D80" s="203"/>
      <c r="E80" s="203"/>
      <c r="F80" s="224" t="s">
        <v>7062</v>
      </c>
      <c r="G80" s="225"/>
      <c r="H80" s="203" t="s">
        <v>7066</v>
      </c>
      <c r="I80" s="203" t="s">
        <v>7064</v>
      </c>
      <c r="J80" s="203">
        <v>120</v>
      </c>
      <c r="K80" s="215"/>
    </row>
    <row r="81" spans="2:11" customFormat="1" ht="15" customHeight="1">
      <c r="B81" s="226"/>
      <c r="C81" s="203" t="s">
        <v>7067</v>
      </c>
      <c r="D81" s="203"/>
      <c r="E81" s="203"/>
      <c r="F81" s="224" t="s">
        <v>7068</v>
      </c>
      <c r="G81" s="225"/>
      <c r="H81" s="203" t="s">
        <v>7069</v>
      </c>
      <c r="I81" s="203" t="s">
        <v>7064</v>
      </c>
      <c r="J81" s="203">
        <v>50</v>
      </c>
      <c r="K81" s="215"/>
    </row>
    <row r="82" spans="2:11" customFormat="1" ht="15" customHeight="1">
      <c r="B82" s="226"/>
      <c r="C82" s="203" t="s">
        <v>7070</v>
      </c>
      <c r="D82" s="203"/>
      <c r="E82" s="203"/>
      <c r="F82" s="224" t="s">
        <v>7062</v>
      </c>
      <c r="G82" s="225"/>
      <c r="H82" s="203" t="s">
        <v>7071</v>
      </c>
      <c r="I82" s="203" t="s">
        <v>7072</v>
      </c>
      <c r="J82" s="203"/>
      <c r="K82" s="215"/>
    </row>
    <row r="83" spans="2:11" customFormat="1" ht="15" customHeight="1">
      <c r="B83" s="226"/>
      <c r="C83" s="203" t="s">
        <v>7073</v>
      </c>
      <c r="D83" s="203"/>
      <c r="E83" s="203"/>
      <c r="F83" s="224" t="s">
        <v>7068</v>
      </c>
      <c r="G83" s="203"/>
      <c r="H83" s="203" t="s">
        <v>7074</v>
      </c>
      <c r="I83" s="203" t="s">
        <v>7064</v>
      </c>
      <c r="J83" s="203">
        <v>15</v>
      </c>
      <c r="K83" s="215"/>
    </row>
    <row r="84" spans="2:11" customFormat="1" ht="15" customHeight="1">
      <c r="B84" s="226"/>
      <c r="C84" s="203" t="s">
        <v>7075</v>
      </c>
      <c r="D84" s="203"/>
      <c r="E84" s="203"/>
      <c r="F84" s="224" t="s">
        <v>7068</v>
      </c>
      <c r="G84" s="203"/>
      <c r="H84" s="203" t="s">
        <v>7076</v>
      </c>
      <c r="I84" s="203" t="s">
        <v>7064</v>
      </c>
      <c r="J84" s="203">
        <v>15</v>
      </c>
      <c r="K84" s="215"/>
    </row>
    <row r="85" spans="2:11" customFormat="1" ht="15" customHeight="1">
      <c r="B85" s="226"/>
      <c r="C85" s="203" t="s">
        <v>7077</v>
      </c>
      <c r="D85" s="203"/>
      <c r="E85" s="203"/>
      <c r="F85" s="224" t="s">
        <v>7068</v>
      </c>
      <c r="G85" s="203"/>
      <c r="H85" s="203" t="s">
        <v>7078</v>
      </c>
      <c r="I85" s="203" t="s">
        <v>7064</v>
      </c>
      <c r="J85" s="203">
        <v>20</v>
      </c>
      <c r="K85" s="215"/>
    </row>
    <row r="86" spans="2:11" customFormat="1" ht="15" customHeight="1">
      <c r="B86" s="226"/>
      <c r="C86" s="203" t="s">
        <v>7079</v>
      </c>
      <c r="D86" s="203"/>
      <c r="E86" s="203"/>
      <c r="F86" s="224" t="s">
        <v>7068</v>
      </c>
      <c r="G86" s="203"/>
      <c r="H86" s="203" t="s">
        <v>7080</v>
      </c>
      <c r="I86" s="203" t="s">
        <v>7064</v>
      </c>
      <c r="J86" s="203">
        <v>20</v>
      </c>
      <c r="K86" s="215"/>
    </row>
    <row r="87" spans="2:11" customFormat="1" ht="15" customHeight="1">
      <c r="B87" s="226"/>
      <c r="C87" s="203" t="s">
        <v>7081</v>
      </c>
      <c r="D87" s="203"/>
      <c r="E87" s="203"/>
      <c r="F87" s="224" t="s">
        <v>7068</v>
      </c>
      <c r="G87" s="225"/>
      <c r="H87" s="203" t="s">
        <v>7082</v>
      </c>
      <c r="I87" s="203" t="s">
        <v>7064</v>
      </c>
      <c r="J87" s="203">
        <v>50</v>
      </c>
      <c r="K87" s="215"/>
    </row>
    <row r="88" spans="2:11" customFormat="1" ht="15" customHeight="1">
      <c r="B88" s="226"/>
      <c r="C88" s="203" t="s">
        <v>7083</v>
      </c>
      <c r="D88" s="203"/>
      <c r="E88" s="203"/>
      <c r="F88" s="224" t="s">
        <v>7068</v>
      </c>
      <c r="G88" s="225"/>
      <c r="H88" s="203" t="s">
        <v>7084</v>
      </c>
      <c r="I88" s="203" t="s">
        <v>7064</v>
      </c>
      <c r="J88" s="203">
        <v>20</v>
      </c>
      <c r="K88" s="215"/>
    </row>
    <row r="89" spans="2:11" customFormat="1" ht="15" customHeight="1">
      <c r="B89" s="226"/>
      <c r="C89" s="203" t="s">
        <v>7085</v>
      </c>
      <c r="D89" s="203"/>
      <c r="E89" s="203"/>
      <c r="F89" s="224" t="s">
        <v>7068</v>
      </c>
      <c r="G89" s="225"/>
      <c r="H89" s="203" t="s">
        <v>7086</v>
      </c>
      <c r="I89" s="203" t="s">
        <v>7064</v>
      </c>
      <c r="J89" s="203">
        <v>20</v>
      </c>
      <c r="K89" s="215"/>
    </row>
    <row r="90" spans="2:11" customFormat="1" ht="15" customHeight="1">
      <c r="B90" s="226"/>
      <c r="C90" s="203" t="s">
        <v>7087</v>
      </c>
      <c r="D90" s="203"/>
      <c r="E90" s="203"/>
      <c r="F90" s="224" t="s">
        <v>7068</v>
      </c>
      <c r="G90" s="225"/>
      <c r="H90" s="203" t="s">
        <v>7088</v>
      </c>
      <c r="I90" s="203" t="s">
        <v>7064</v>
      </c>
      <c r="J90" s="203">
        <v>50</v>
      </c>
      <c r="K90" s="215"/>
    </row>
    <row r="91" spans="2:11" customFormat="1" ht="15" customHeight="1">
      <c r="B91" s="226"/>
      <c r="C91" s="203" t="s">
        <v>7089</v>
      </c>
      <c r="D91" s="203"/>
      <c r="E91" s="203"/>
      <c r="F91" s="224" t="s">
        <v>7068</v>
      </c>
      <c r="G91" s="225"/>
      <c r="H91" s="203" t="s">
        <v>7089</v>
      </c>
      <c r="I91" s="203" t="s">
        <v>7064</v>
      </c>
      <c r="J91" s="203">
        <v>50</v>
      </c>
      <c r="K91" s="215"/>
    </row>
    <row r="92" spans="2:11" customFormat="1" ht="15" customHeight="1">
      <c r="B92" s="226"/>
      <c r="C92" s="203" t="s">
        <v>7090</v>
      </c>
      <c r="D92" s="203"/>
      <c r="E92" s="203"/>
      <c r="F92" s="224" t="s">
        <v>7068</v>
      </c>
      <c r="G92" s="225"/>
      <c r="H92" s="203" t="s">
        <v>7091</v>
      </c>
      <c r="I92" s="203" t="s">
        <v>7064</v>
      </c>
      <c r="J92" s="203">
        <v>255</v>
      </c>
      <c r="K92" s="215"/>
    </row>
    <row r="93" spans="2:11" customFormat="1" ht="15" customHeight="1">
      <c r="B93" s="226"/>
      <c r="C93" s="203" t="s">
        <v>7092</v>
      </c>
      <c r="D93" s="203"/>
      <c r="E93" s="203"/>
      <c r="F93" s="224" t="s">
        <v>7062</v>
      </c>
      <c r="G93" s="225"/>
      <c r="H93" s="203" t="s">
        <v>7093</v>
      </c>
      <c r="I93" s="203" t="s">
        <v>7094</v>
      </c>
      <c r="J93" s="203"/>
      <c r="K93" s="215"/>
    </row>
    <row r="94" spans="2:11" customFormat="1" ht="15" customHeight="1">
      <c r="B94" s="226"/>
      <c r="C94" s="203" t="s">
        <v>7095</v>
      </c>
      <c r="D94" s="203"/>
      <c r="E94" s="203"/>
      <c r="F94" s="224" t="s">
        <v>7062</v>
      </c>
      <c r="G94" s="225"/>
      <c r="H94" s="203" t="s">
        <v>7096</v>
      </c>
      <c r="I94" s="203" t="s">
        <v>7097</v>
      </c>
      <c r="J94" s="203"/>
      <c r="K94" s="215"/>
    </row>
    <row r="95" spans="2:11" customFormat="1" ht="15" customHeight="1">
      <c r="B95" s="226"/>
      <c r="C95" s="203" t="s">
        <v>7098</v>
      </c>
      <c r="D95" s="203"/>
      <c r="E95" s="203"/>
      <c r="F95" s="224" t="s">
        <v>7062</v>
      </c>
      <c r="G95" s="225"/>
      <c r="H95" s="203" t="s">
        <v>7098</v>
      </c>
      <c r="I95" s="203" t="s">
        <v>7097</v>
      </c>
      <c r="J95" s="203"/>
      <c r="K95" s="215"/>
    </row>
    <row r="96" spans="2:11" customFormat="1" ht="15" customHeight="1">
      <c r="B96" s="226"/>
      <c r="C96" s="203" t="s">
        <v>38</v>
      </c>
      <c r="D96" s="203"/>
      <c r="E96" s="203"/>
      <c r="F96" s="224" t="s">
        <v>7062</v>
      </c>
      <c r="G96" s="225"/>
      <c r="H96" s="203" t="s">
        <v>7099</v>
      </c>
      <c r="I96" s="203" t="s">
        <v>7097</v>
      </c>
      <c r="J96" s="203"/>
      <c r="K96" s="215"/>
    </row>
    <row r="97" spans="2:11" customFormat="1" ht="15" customHeight="1">
      <c r="B97" s="226"/>
      <c r="C97" s="203" t="s">
        <v>48</v>
      </c>
      <c r="D97" s="203"/>
      <c r="E97" s="203"/>
      <c r="F97" s="224" t="s">
        <v>7062</v>
      </c>
      <c r="G97" s="225"/>
      <c r="H97" s="203" t="s">
        <v>7100</v>
      </c>
      <c r="I97" s="203" t="s">
        <v>7097</v>
      </c>
      <c r="J97" s="203"/>
      <c r="K97" s="215"/>
    </row>
    <row r="98" spans="2:11" customFormat="1" ht="15" customHeight="1">
      <c r="B98" s="227"/>
      <c r="C98" s="228"/>
      <c r="D98" s="228"/>
      <c r="E98" s="228"/>
      <c r="F98" s="228"/>
      <c r="G98" s="228"/>
      <c r="H98" s="228"/>
      <c r="I98" s="228"/>
      <c r="J98" s="228"/>
      <c r="K98" s="229"/>
    </row>
    <row r="99" spans="2:11" customFormat="1" ht="18.75" customHeight="1">
      <c r="B99" s="230"/>
      <c r="C99" s="231"/>
      <c r="D99" s="231"/>
      <c r="E99" s="231"/>
      <c r="F99" s="231"/>
      <c r="G99" s="231"/>
      <c r="H99" s="231"/>
      <c r="I99" s="231"/>
      <c r="J99" s="231"/>
      <c r="K99" s="230"/>
    </row>
    <row r="100" spans="2:11" customFormat="1" ht="18.75" customHeight="1">
      <c r="B100" s="210"/>
      <c r="C100" s="210"/>
      <c r="D100" s="210"/>
      <c r="E100" s="210"/>
      <c r="F100" s="210"/>
      <c r="G100" s="210"/>
      <c r="H100" s="210"/>
      <c r="I100" s="210"/>
      <c r="J100" s="210"/>
      <c r="K100" s="210"/>
    </row>
    <row r="101" spans="2:11" customFormat="1" ht="7.5" customHeight="1">
      <c r="B101" s="211"/>
      <c r="C101" s="212"/>
      <c r="D101" s="212"/>
      <c r="E101" s="212"/>
      <c r="F101" s="212"/>
      <c r="G101" s="212"/>
      <c r="H101" s="212"/>
      <c r="I101" s="212"/>
      <c r="J101" s="212"/>
      <c r="K101" s="213"/>
    </row>
    <row r="102" spans="2:11" customFormat="1" ht="45" customHeight="1">
      <c r="B102" s="214"/>
      <c r="C102" s="326" t="s">
        <v>7101</v>
      </c>
      <c r="D102" s="326"/>
      <c r="E102" s="326"/>
      <c r="F102" s="326"/>
      <c r="G102" s="326"/>
      <c r="H102" s="326"/>
      <c r="I102" s="326"/>
      <c r="J102" s="326"/>
      <c r="K102" s="215"/>
    </row>
    <row r="103" spans="2:11" customFormat="1" ht="17.25" customHeight="1">
      <c r="B103" s="214"/>
      <c r="C103" s="216" t="s">
        <v>7056</v>
      </c>
      <c r="D103" s="216"/>
      <c r="E103" s="216"/>
      <c r="F103" s="216" t="s">
        <v>7057</v>
      </c>
      <c r="G103" s="217"/>
      <c r="H103" s="216" t="s">
        <v>54</v>
      </c>
      <c r="I103" s="216" t="s">
        <v>57</v>
      </c>
      <c r="J103" s="216" t="s">
        <v>7058</v>
      </c>
      <c r="K103" s="215"/>
    </row>
    <row r="104" spans="2:11" customFormat="1" ht="17.25" customHeight="1">
      <c r="B104" s="214"/>
      <c r="C104" s="218" t="s">
        <v>7059</v>
      </c>
      <c r="D104" s="218"/>
      <c r="E104" s="218"/>
      <c r="F104" s="219" t="s">
        <v>7060</v>
      </c>
      <c r="G104" s="220"/>
      <c r="H104" s="218"/>
      <c r="I104" s="218"/>
      <c r="J104" s="218" t="s">
        <v>7061</v>
      </c>
      <c r="K104" s="215"/>
    </row>
    <row r="105" spans="2:11" customFormat="1" ht="5.25" customHeight="1">
      <c r="B105" s="214"/>
      <c r="C105" s="216"/>
      <c r="D105" s="216"/>
      <c r="E105" s="216"/>
      <c r="F105" s="216"/>
      <c r="G105" s="232"/>
      <c r="H105" s="216"/>
      <c r="I105" s="216"/>
      <c r="J105" s="216"/>
      <c r="K105" s="215"/>
    </row>
    <row r="106" spans="2:11" customFormat="1" ht="15" customHeight="1">
      <c r="B106" s="214"/>
      <c r="C106" s="203" t="s">
        <v>53</v>
      </c>
      <c r="D106" s="223"/>
      <c r="E106" s="223"/>
      <c r="F106" s="224" t="s">
        <v>7062</v>
      </c>
      <c r="G106" s="203"/>
      <c r="H106" s="203" t="s">
        <v>7102</v>
      </c>
      <c r="I106" s="203" t="s">
        <v>7064</v>
      </c>
      <c r="J106" s="203">
        <v>20</v>
      </c>
      <c r="K106" s="215"/>
    </row>
    <row r="107" spans="2:11" customFormat="1" ht="15" customHeight="1">
      <c r="B107" s="214"/>
      <c r="C107" s="203" t="s">
        <v>7065</v>
      </c>
      <c r="D107" s="203"/>
      <c r="E107" s="203"/>
      <c r="F107" s="224" t="s">
        <v>7062</v>
      </c>
      <c r="G107" s="203"/>
      <c r="H107" s="203" t="s">
        <v>7102</v>
      </c>
      <c r="I107" s="203" t="s">
        <v>7064</v>
      </c>
      <c r="J107" s="203">
        <v>120</v>
      </c>
      <c r="K107" s="215"/>
    </row>
    <row r="108" spans="2:11" customFormat="1" ht="15" customHeight="1">
      <c r="B108" s="226"/>
      <c r="C108" s="203" t="s">
        <v>7067</v>
      </c>
      <c r="D108" s="203"/>
      <c r="E108" s="203"/>
      <c r="F108" s="224" t="s">
        <v>7068</v>
      </c>
      <c r="G108" s="203"/>
      <c r="H108" s="203" t="s">
        <v>7102</v>
      </c>
      <c r="I108" s="203" t="s">
        <v>7064</v>
      </c>
      <c r="J108" s="203">
        <v>50</v>
      </c>
      <c r="K108" s="215"/>
    </row>
    <row r="109" spans="2:11" customFormat="1" ht="15" customHeight="1">
      <c r="B109" s="226"/>
      <c r="C109" s="203" t="s">
        <v>7070</v>
      </c>
      <c r="D109" s="203"/>
      <c r="E109" s="203"/>
      <c r="F109" s="224" t="s">
        <v>7062</v>
      </c>
      <c r="G109" s="203"/>
      <c r="H109" s="203" t="s">
        <v>7102</v>
      </c>
      <c r="I109" s="203" t="s">
        <v>7072</v>
      </c>
      <c r="J109" s="203"/>
      <c r="K109" s="215"/>
    </row>
    <row r="110" spans="2:11" customFormat="1" ht="15" customHeight="1">
      <c r="B110" s="226"/>
      <c r="C110" s="203" t="s">
        <v>7081</v>
      </c>
      <c r="D110" s="203"/>
      <c r="E110" s="203"/>
      <c r="F110" s="224" t="s">
        <v>7068</v>
      </c>
      <c r="G110" s="203"/>
      <c r="H110" s="203" t="s">
        <v>7102</v>
      </c>
      <c r="I110" s="203" t="s">
        <v>7064</v>
      </c>
      <c r="J110" s="203">
        <v>50</v>
      </c>
      <c r="K110" s="215"/>
    </row>
    <row r="111" spans="2:11" customFormat="1" ht="15" customHeight="1">
      <c r="B111" s="226"/>
      <c r="C111" s="203" t="s">
        <v>7089</v>
      </c>
      <c r="D111" s="203"/>
      <c r="E111" s="203"/>
      <c r="F111" s="224" t="s">
        <v>7068</v>
      </c>
      <c r="G111" s="203"/>
      <c r="H111" s="203" t="s">
        <v>7102</v>
      </c>
      <c r="I111" s="203" t="s">
        <v>7064</v>
      </c>
      <c r="J111" s="203">
        <v>50</v>
      </c>
      <c r="K111" s="215"/>
    </row>
    <row r="112" spans="2:11" customFormat="1" ht="15" customHeight="1">
      <c r="B112" s="226"/>
      <c r="C112" s="203" t="s">
        <v>7087</v>
      </c>
      <c r="D112" s="203"/>
      <c r="E112" s="203"/>
      <c r="F112" s="224" t="s">
        <v>7068</v>
      </c>
      <c r="G112" s="203"/>
      <c r="H112" s="203" t="s">
        <v>7102</v>
      </c>
      <c r="I112" s="203" t="s">
        <v>7064</v>
      </c>
      <c r="J112" s="203">
        <v>50</v>
      </c>
      <c r="K112" s="215"/>
    </row>
    <row r="113" spans="2:11" customFormat="1" ht="15" customHeight="1">
      <c r="B113" s="226"/>
      <c r="C113" s="203" t="s">
        <v>53</v>
      </c>
      <c r="D113" s="203"/>
      <c r="E113" s="203"/>
      <c r="F113" s="224" t="s">
        <v>7062</v>
      </c>
      <c r="G113" s="203"/>
      <c r="H113" s="203" t="s">
        <v>7103</v>
      </c>
      <c r="I113" s="203" t="s">
        <v>7064</v>
      </c>
      <c r="J113" s="203">
        <v>20</v>
      </c>
      <c r="K113" s="215"/>
    </row>
    <row r="114" spans="2:11" customFormat="1" ht="15" customHeight="1">
      <c r="B114" s="226"/>
      <c r="C114" s="203" t="s">
        <v>7104</v>
      </c>
      <c r="D114" s="203"/>
      <c r="E114" s="203"/>
      <c r="F114" s="224" t="s">
        <v>7062</v>
      </c>
      <c r="G114" s="203"/>
      <c r="H114" s="203" t="s">
        <v>7105</v>
      </c>
      <c r="I114" s="203" t="s">
        <v>7064</v>
      </c>
      <c r="J114" s="203">
        <v>120</v>
      </c>
      <c r="K114" s="215"/>
    </row>
    <row r="115" spans="2:11" customFormat="1" ht="15" customHeight="1">
      <c r="B115" s="226"/>
      <c r="C115" s="203" t="s">
        <v>38</v>
      </c>
      <c r="D115" s="203"/>
      <c r="E115" s="203"/>
      <c r="F115" s="224" t="s">
        <v>7062</v>
      </c>
      <c r="G115" s="203"/>
      <c r="H115" s="203" t="s">
        <v>7106</v>
      </c>
      <c r="I115" s="203" t="s">
        <v>7097</v>
      </c>
      <c r="J115" s="203"/>
      <c r="K115" s="215"/>
    </row>
    <row r="116" spans="2:11" customFormat="1" ht="15" customHeight="1">
      <c r="B116" s="226"/>
      <c r="C116" s="203" t="s">
        <v>48</v>
      </c>
      <c r="D116" s="203"/>
      <c r="E116" s="203"/>
      <c r="F116" s="224" t="s">
        <v>7062</v>
      </c>
      <c r="G116" s="203"/>
      <c r="H116" s="203" t="s">
        <v>7107</v>
      </c>
      <c r="I116" s="203" t="s">
        <v>7097</v>
      </c>
      <c r="J116" s="203"/>
      <c r="K116" s="215"/>
    </row>
    <row r="117" spans="2:11" customFormat="1" ht="15" customHeight="1">
      <c r="B117" s="226"/>
      <c r="C117" s="203" t="s">
        <v>57</v>
      </c>
      <c r="D117" s="203"/>
      <c r="E117" s="203"/>
      <c r="F117" s="224" t="s">
        <v>7062</v>
      </c>
      <c r="G117" s="203"/>
      <c r="H117" s="203" t="s">
        <v>7108</v>
      </c>
      <c r="I117" s="203" t="s">
        <v>7109</v>
      </c>
      <c r="J117" s="203"/>
      <c r="K117" s="215"/>
    </row>
    <row r="118" spans="2:11" customFormat="1" ht="15" customHeight="1">
      <c r="B118" s="227"/>
      <c r="C118" s="233"/>
      <c r="D118" s="233"/>
      <c r="E118" s="233"/>
      <c r="F118" s="233"/>
      <c r="G118" s="233"/>
      <c r="H118" s="233"/>
      <c r="I118" s="233"/>
      <c r="J118" s="233"/>
      <c r="K118" s="229"/>
    </row>
    <row r="119" spans="2:11" customFormat="1" ht="18.75" customHeight="1">
      <c r="B119" s="234"/>
      <c r="C119" s="235"/>
      <c r="D119" s="235"/>
      <c r="E119" s="235"/>
      <c r="F119" s="236"/>
      <c r="G119" s="235"/>
      <c r="H119" s="235"/>
      <c r="I119" s="235"/>
      <c r="J119" s="235"/>
      <c r="K119" s="234"/>
    </row>
    <row r="120" spans="2:11" customFormat="1" ht="18.75" customHeight="1">
      <c r="B120" s="210"/>
      <c r="C120" s="210"/>
      <c r="D120" s="210"/>
      <c r="E120" s="210"/>
      <c r="F120" s="210"/>
      <c r="G120" s="210"/>
      <c r="H120" s="210"/>
      <c r="I120" s="210"/>
      <c r="J120" s="210"/>
      <c r="K120" s="210"/>
    </row>
    <row r="121" spans="2:11" customFormat="1" ht="7.5" customHeight="1">
      <c r="B121" s="237"/>
      <c r="C121" s="238"/>
      <c r="D121" s="238"/>
      <c r="E121" s="238"/>
      <c r="F121" s="238"/>
      <c r="G121" s="238"/>
      <c r="H121" s="238"/>
      <c r="I121" s="238"/>
      <c r="J121" s="238"/>
      <c r="K121" s="239"/>
    </row>
    <row r="122" spans="2:11" customFormat="1" ht="45" customHeight="1">
      <c r="B122" s="240"/>
      <c r="C122" s="324" t="s">
        <v>7110</v>
      </c>
      <c r="D122" s="324"/>
      <c r="E122" s="324"/>
      <c r="F122" s="324"/>
      <c r="G122" s="324"/>
      <c r="H122" s="324"/>
      <c r="I122" s="324"/>
      <c r="J122" s="324"/>
      <c r="K122" s="241"/>
    </row>
    <row r="123" spans="2:11" customFormat="1" ht="17.25" customHeight="1">
      <c r="B123" s="242"/>
      <c r="C123" s="216" t="s">
        <v>7056</v>
      </c>
      <c r="D123" s="216"/>
      <c r="E123" s="216"/>
      <c r="F123" s="216" t="s">
        <v>7057</v>
      </c>
      <c r="G123" s="217"/>
      <c r="H123" s="216" t="s">
        <v>54</v>
      </c>
      <c r="I123" s="216" t="s">
        <v>57</v>
      </c>
      <c r="J123" s="216" t="s">
        <v>7058</v>
      </c>
      <c r="K123" s="243"/>
    </row>
    <row r="124" spans="2:11" customFormat="1" ht="17.25" customHeight="1">
      <c r="B124" s="242"/>
      <c r="C124" s="218" t="s">
        <v>7059</v>
      </c>
      <c r="D124" s="218"/>
      <c r="E124" s="218"/>
      <c r="F124" s="219" t="s">
        <v>7060</v>
      </c>
      <c r="G124" s="220"/>
      <c r="H124" s="218"/>
      <c r="I124" s="218"/>
      <c r="J124" s="218" t="s">
        <v>7061</v>
      </c>
      <c r="K124" s="243"/>
    </row>
    <row r="125" spans="2:11" customFormat="1" ht="5.25" customHeight="1">
      <c r="B125" s="244"/>
      <c r="C125" s="221"/>
      <c r="D125" s="221"/>
      <c r="E125" s="221"/>
      <c r="F125" s="221"/>
      <c r="G125" s="245"/>
      <c r="H125" s="221"/>
      <c r="I125" s="221"/>
      <c r="J125" s="221"/>
      <c r="K125" s="246"/>
    </row>
    <row r="126" spans="2:11" customFormat="1" ht="15" customHeight="1">
      <c r="B126" s="244"/>
      <c r="C126" s="203" t="s">
        <v>7065</v>
      </c>
      <c r="D126" s="223"/>
      <c r="E126" s="223"/>
      <c r="F126" s="224" t="s">
        <v>7062</v>
      </c>
      <c r="G126" s="203"/>
      <c r="H126" s="203" t="s">
        <v>7102</v>
      </c>
      <c r="I126" s="203" t="s">
        <v>7064</v>
      </c>
      <c r="J126" s="203">
        <v>120</v>
      </c>
      <c r="K126" s="247"/>
    </row>
    <row r="127" spans="2:11" customFormat="1" ht="15" customHeight="1">
      <c r="B127" s="244"/>
      <c r="C127" s="203" t="s">
        <v>396</v>
      </c>
      <c r="D127" s="203"/>
      <c r="E127" s="203"/>
      <c r="F127" s="224" t="s">
        <v>7062</v>
      </c>
      <c r="G127" s="203"/>
      <c r="H127" s="203" t="s">
        <v>7111</v>
      </c>
      <c r="I127" s="203" t="s">
        <v>7064</v>
      </c>
      <c r="J127" s="203" t="s">
        <v>7112</v>
      </c>
      <c r="K127" s="247"/>
    </row>
    <row r="128" spans="2:11" customFormat="1" ht="15" customHeight="1">
      <c r="B128" s="244"/>
      <c r="C128" s="203" t="s">
        <v>88</v>
      </c>
      <c r="D128" s="203"/>
      <c r="E128" s="203"/>
      <c r="F128" s="224" t="s">
        <v>7062</v>
      </c>
      <c r="G128" s="203"/>
      <c r="H128" s="203" t="s">
        <v>7113</v>
      </c>
      <c r="I128" s="203" t="s">
        <v>7064</v>
      </c>
      <c r="J128" s="203" t="s">
        <v>7112</v>
      </c>
      <c r="K128" s="247"/>
    </row>
    <row r="129" spans="2:11" customFormat="1" ht="15" customHeight="1">
      <c r="B129" s="244"/>
      <c r="C129" s="203" t="s">
        <v>7073</v>
      </c>
      <c r="D129" s="203"/>
      <c r="E129" s="203"/>
      <c r="F129" s="224" t="s">
        <v>7068</v>
      </c>
      <c r="G129" s="203"/>
      <c r="H129" s="203" t="s">
        <v>7074</v>
      </c>
      <c r="I129" s="203" t="s">
        <v>7064</v>
      </c>
      <c r="J129" s="203">
        <v>15</v>
      </c>
      <c r="K129" s="247"/>
    </row>
    <row r="130" spans="2:11" customFormat="1" ht="15" customHeight="1">
      <c r="B130" s="244"/>
      <c r="C130" s="203" t="s">
        <v>7075</v>
      </c>
      <c r="D130" s="203"/>
      <c r="E130" s="203"/>
      <c r="F130" s="224" t="s">
        <v>7068</v>
      </c>
      <c r="G130" s="203"/>
      <c r="H130" s="203" t="s">
        <v>7076</v>
      </c>
      <c r="I130" s="203" t="s">
        <v>7064</v>
      </c>
      <c r="J130" s="203">
        <v>15</v>
      </c>
      <c r="K130" s="247"/>
    </row>
    <row r="131" spans="2:11" customFormat="1" ht="15" customHeight="1">
      <c r="B131" s="244"/>
      <c r="C131" s="203" t="s">
        <v>7077</v>
      </c>
      <c r="D131" s="203"/>
      <c r="E131" s="203"/>
      <c r="F131" s="224" t="s">
        <v>7068</v>
      </c>
      <c r="G131" s="203"/>
      <c r="H131" s="203" t="s">
        <v>7078</v>
      </c>
      <c r="I131" s="203" t="s">
        <v>7064</v>
      </c>
      <c r="J131" s="203">
        <v>20</v>
      </c>
      <c r="K131" s="247"/>
    </row>
    <row r="132" spans="2:11" customFormat="1" ht="15" customHeight="1">
      <c r="B132" s="244"/>
      <c r="C132" s="203" t="s">
        <v>7079</v>
      </c>
      <c r="D132" s="203"/>
      <c r="E132" s="203"/>
      <c r="F132" s="224" t="s">
        <v>7068</v>
      </c>
      <c r="G132" s="203"/>
      <c r="H132" s="203" t="s">
        <v>7080</v>
      </c>
      <c r="I132" s="203" t="s">
        <v>7064</v>
      </c>
      <c r="J132" s="203">
        <v>20</v>
      </c>
      <c r="K132" s="247"/>
    </row>
    <row r="133" spans="2:11" customFormat="1" ht="15" customHeight="1">
      <c r="B133" s="244"/>
      <c r="C133" s="203" t="s">
        <v>7067</v>
      </c>
      <c r="D133" s="203"/>
      <c r="E133" s="203"/>
      <c r="F133" s="224" t="s">
        <v>7068</v>
      </c>
      <c r="G133" s="203"/>
      <c r="H133" s="203" t="s">
        <v>7102</v>
      </c>
      <c r="I133" s="203" t="s">
        <v>7064</v>
      </c>
      <c r="J133" s="203">
        <v>50</v>
      </c>
      <c r="K133" s="247"/>
    </row>
    <row r="134" spans="2:11" customFormat="1" ht="15" customHeight="1">
      <c r="B134" s="244"/>
      <c r="C134" s="203" t="s">
        <v>7081</v>
      </c>
      <c r="D134" s="203"/>
      <c r="E134" s="203"/>
      <c r="F134" s="224" t="s">
        <v>7068</v>
      </c>
      <c r="G134" s="203"/>
      <c r="H134" s="203" t="s">
        <v>7102</v>
      </c>
      <c r="I134" s="203" t="s">
        <v>7064</v>
      </c>
      <c r="J134" s="203">
        <v>50</v>
      </c>
      <c r="K134" s="247"/>
    </row>
    <row r="135" spans="2:11" customFormat="1" ht="15" customHeight="1">
      <c r="B135" s="244"/>
      <c r="C135" s="203" t="s">
        <v>7087</v>
      </c>
      <c r="D135" s="203"/>
      <c r="E135" s="203"/>
      <c r="F135" s="224" t="s">
        <v>7068</v>
      </c>
      <c r="G135" s="203"/>
      <c r="H135" s="203" t="s">
        <v>7102</v>
      </c>
      <c r="I135" s="203" t="s">
        <v>7064</v>
      </c>
      <c r="J135" s="203">
        <v>50</v>
      </c>
      <c r="K135" s="247"/>
    </row>
    <row r="136" spans="2:11" customFormat="1" ht="15" customHeight="1">
      <c r="B136" s="244"/>
      <c r="C136" s="203" t="s">
        <v>7089</v>
      </c>
      <c r="D136" s="203"/>
      <c r="E136" s="203"/>
      <c r="F136" s="224" t="s">
        <v>7068</v>
      </c>
      <c r="G136" s="203"/>
      <c r="H136" s="203" t="s">
        <v>7102</v>
      </c>
      <c r="I136" s="203" t="s">
        <v>7064</v>
      </c>
      <c r="J136" s="203">
        <v>50</v>
      </c>
      <c r="K136" s="247"/>
    </row>
    <row r="137" spans="2:11" customFormat="1" ht="15" customHeight="1">
      <c r="B137" s="244"/>
      <c r="C137" s="203" t="s">
        <v>7090</v>
      </c>
      <c r="D137" s="203"/>
      <c r="E137" s="203"/>
      <c r="F137" s="224" t="s">
        <v>7068</v>
      </c>
      <c r="G137" s="203"/>
      <c r="H137" s="203" t="s">
        <v>7114</v>
      </c>
      <c r="I137" s="203" t="s">
        <v>7064</v>
      </c>
      <c r="J137" s="203">
        <v>255</v>
      </c>
      <c r="K137" s="247"/>
    </row>
    <row r="138" spans="2:11" customFormat="1" ht="15" customHeight="1">
      <c r="B138" s="244"/>
      <c r="C138" s="203" t="s">
        <v>7092</v>
      </c>
      <c r="D138" s="203"/>
      <c r="E138" s="203"/>
      <c r="F138" s="224" t="s">
        <v>7062</v>
      </c>
      <c r="G138" s="203"/>
      <c r="H138" s="203" t="s">
        <v>7115</v>
      </c>
      <c r="I138" s="203" t="s">
        <v>7094</v>
      </c>
      <c r="J138" s="203"/>
      <c r="K138" s="247"/>
    </row>
    <row r="139" spans="2:11" customFormat="1" ht="15" customHeight="1">
      <c r="B139" s="244"/>
      <c r="C139" s="203" t="s">
        <v>7095</v>
      </c>
      <c r="D139" s="203"/>
      <c r="E139" s="203"/>
      <c r="F139" s="224" t="s">
        <v>7062</v>
      </c>
      <c r="G139" s="203"/>
      <c r="H139" s="203" t="s">
        <v>7116</v>
      </c>
      <c r="I139" s="203" t="s">
        <v>7097</v>
      </c>
      <c r="J139" s="203"/>
      <c r="K139" s="247"/>
    </row>
    <row r="140" spans="2:11" customFormat="1" ht="15" customHeight="1">
      <c r="B140" s="244"/>
      <c r="C140" s="203" t="s">
        <v>7098</v>
      </c>
      <c r="D140" s="203"/>
      <c r="E140" s="203"/>
      <c r="F140" s="224" t="s">
        <v>7062</v>
      </c>
      <c r="G140" s="203"/>
      <c r="H140" s="203" t="s">
        <v>7098</v>
      </c>
      <c r="I140" s="203" t="s">
        <v>7097</v>
      </c>
      <c r="J140" s="203"/>
      <c r="K140" s="247"/>
    </row>
    <row r="141" spans="2:11" customFormat="1" ht="15" customHeight="1">
      <c r="B141" s="244"/>
      <c r="C141" s="203" t="s">
        <v>38</v>
      </c>
      <c r="D141" s="203"/>
      <c r="E141" s="203"/>
      <c r="F141" s="224" t="s">
        <v>7062</v>
      </c>
      <c r="G141" s="203"/>
      <c r="H141" s="203" t="s">
        <v>7117</v>
      </c>
      <c r="I141" s="203" t="s">
        <v>7097</v>
      </c>
      <c r="J141" s="203"/>
      <c r="K141" s="247"/>
    </row>
    <row r="142" spans="2:11" customFormat="1" ht="15" customHeight="1">
      <c r="B142" s="244"/>
      <c r="C142" s="203" t="s">
        <v>7118</v>
      </c>
      <c r="D142" s="203"/>
      <c r="E142" s="203"/>
      <c r="F142" s="224" t="s">
        <v>7062</v>
      </c>
      <c r="G142" s="203"/>
      <c r="H142" s="203" t="s">
        <v>7119</v>
      </c>
      <c r="I142" s="203" t="s">
        <v>7097</v>
      </c>
      <c r="J142" s="203"/>
      <c r="K142" s="247"/>
    </row>
    <row r="143" spans="2:11" customFormat="1" ht="15" customHeight="1">
      <c r="B143" s="248"/>
      <c r="C143" s="249"/>
      <c r="D143" s="249"/>
      <c r="E143" s="249"/>
      <c r="F143" s="249"/>
      <c r="G143" s="249"/>
      <c r="H143" s="249"/>
      <c r="I143" s="249"/>
      <c r="J143" s="249"/>
      <c r="K143" s="250"/>
    </row>
    <row r="144" spans="2:11" customFormat="1" ht="18.75" customHeight="1">
      <c r="B144" s="235"/>
      <c r="C144" s="235"/>
      <c r="D144" s="235"/>
      <c r="E144" s="235"/>
      <c r="F144" s="236"/>
      <c r="G144" s="235"/>
      <c r="H144" s="235"/>
      <c r="I144" s="235"/>
      <c r="J144" s="235"/>
      <c r="K144" s="235"/>
    </row>
    <row r="145" spans="2:11" customFormat="1" ht="18.75" customHeight="1">
      <c r="B145" s="210"/>
      <c r="C145" s="210"/>
      <c r="D145" s="210"/>
      <c r="E145" s="210"/>
      <c r="F145" s="210"/>
      <c r="G145" s="210"/>
      <c r="H145" s="210"/>
      <c r="I145" s="210"/>
      <c r="J145" s="210"/>
      <c r="K145" s="210"/>
    </row>
    <row r="146" spans="2:11" customFormat="1" ht="7.5" customHeight="1">
      <c r="B146" s="211"/>
      <c r="C146" s="212"/>
      <c r="D146" s="212"/>
      <c r="E146" s="212"/>
      <c r="F146" s="212"/>
      <c r="G146" s="212"/>
      <c r="H146" s="212"/>
      <c r="I146" s="212"/>
      <c r="J146" s="212"/>
      <c r="K146" s="213"/>
    </row>
    <row r="147" spans="2:11" customFormat="1" ht="45" customHeight="1">
      <c r="B147" s="214"/>
      <c r="C147" s="326" t="s">
        <v>7120</v>
      </c>
      <c r="D147" s="326"/>
      <c r="E147" s="326"/>
      <c r="F147" s="326"/>
      <c r="G147" s="326"/>
      <c r="H147" s="326"/>
      <c r="I147" s="326"/>
      <c r="J147" s="326"/>
      <c r="K147" s="215"/>
    </row>
    <row r="148" spans="2:11" customFormat="1" ht="17.25" customHeight="1">
      <c r="B148" s="214"/>
      <c r="C148" s="216" t="s">
        <v>7056</v>
      </c>
      <c r="D148" s="216"/>
      <c r="E148" s="216"/>
      <c r="F148" s="216" t="s">
        <v>7057</v>
      </c>
      <c r="G148" s="217"/>
      <c r="H148" s="216" t="s">
        <v>54</v>
      </c>
      <c r="I148" s="216" t="s">
        <v>57</v>
      </c>
      <c r="J148" s="216" t="s">
        <v>7058</v>
      </c>
      <c r="K148" s="215"/>
    </row>
    <row r="149" spans="2:11" customFormat="1" ht="17.25" customHeight="1">
      <c r="B149" s="214"/>
      <c r="C149" s="218" t="s">
        <v>7059</v>
      </c>
      <c r="D149" s="218"/>
      <c r="E149" s="218"/>
      <c r="F149" s="219" t="s">
        <v>7060</v>
      </c>
      <c r="G149" s="220"/>
      <c r="H149" s="218"/>
      <c r="I149" s="218"/>
      <c r="J149" s="218" t="s">
        <v>7061</v>
      </c>
      <c r="K149" s="215"/>
    </row>
    <row r="150" spans="2:11" customFormat="1" ht="5.25" customHeight="1">
      <c r="B150" s="226"/>
      <c r="C150" s="221"/>
      <c r="D150" s="221"/>
      <c r="E150" s="221"/>
      <c r="F150" s="221"/>
      <c r="G150" s="222"/>
      <c r="H150" s="221"/>
      <c r="I150" s="221"/>
      <c r="J150" s="221"/>
      <c r="K150" s="247"/>
    </row>
    <row r="151" spans="2:11" customFormat="1" ht="15" customHeight="1">
      <c r="B151" s="226"/>
      <c r="C151" s="251" t="s">
        <v>7065</v>
      </c>
      <c r="D151" s="203"/>
      <c r="E151" s="203"/>
      <c r="F151" s="252" t="s">
        <v>7062</v>
      </c>
      <c r="G151" s="203"/>
      <c r="H151" s="251" t="s">
        <v>7102</v>
      </c>
      <c r="I151" s="251" t="s">
        <v>7064</v>
      </c>
      <c r="J151" s="251">
        <v>120</v>
      </c>
      <c r="K151" s="247"/>
    </row>
    <row r="152" spans="2:11" customFormat="1" ht="15" customHeight="1">
      <c r="B152" s="226"/>
      <c r="C152" s="251" t="s">
        <v>396</v>
      </c>
      <c r="D152" s="203"/>
      <c r="E152" s="203"/>
      <c r="F152" s="252" t="s">
        <v>7062</v>
      </c>
      <c r="G152" s="203"/>
      <c r="H152" s="251" t="s">
        <v>7121</v>
      </c>
      <c r="I152" s="251" t="s">
        <v>7064</v>
      </c>
      <c r="J152" s="251" t="s">
        <v>7112</v>
      </c>
      <c r="K152" s="247"/>
    </row>
    <row r="153" spans="2:11" customFormat="1" ht="15" customHeight="1">
      <c r="B153" s="226"/>
      <c r="C153" s="251" t="s">
        <v>88</v>
      </c>
      <c r="D153" s="203"/>
      <c r="E153" s="203"/>
      <c r="F153" s="252" t="s">
        <v>7062</v>
      </c>
      <c r="G153" s="203"/>
      <c r="H153" s="251" t="s">
        <v>7122</v>
      </c>
      <c r="I153" s="251" t="s">
        <v>7064</v>
      </c>
      <c r="J153" s="251" t="s">
        <v>7112</v>
      </c>
      <c r="K153" s="247"/>
    </row>
    <row r="154" spans="2:11" customFormat="1" ht="15" customHeight="1">
      <c r="B154" s="226"/>
      <c r="C154" s="251" t="s">
        <v>7067</v>
      </c>
      <c r="D154" s="203"/>
      <c r="E154" s="203"/>
      <c r="F154" s="252" t="s">
        <v>7068</v>
      </c>
      <c r="G154" s="203"/>
      <c r="H154" s="251" t="s">
        <v>7102</v>
      </c>
      <c r="I154" s="251" t="s">
        <v>7064</v>
      </c>
      <c r="J154" s="251">
        <v>50</v>
      </c>
      <c r="K154" s="247"/>
    </row>
    <row r="155" spans="2:11" customFormat="1" ht="15" customHeight="1">
      <c r="B155" s="226"/>
      <c r="C155" s="251" t="s">
        <v>7070</v>
      </c>
      <c r="D155" s="203"/>
      <c r="E155" s="203"/>
      <c r="F155" s="252" t="s">
        <v>7062</v>
      </c>
      <c r="G155" s="203"/>
      <c r="H155" s="251" t="s">
        <v>7102</v>
      </c>
      <c r="I155" s="251" t="s">
        <v>7072</v>
      </c>
      <c r="J155" s="251"/>
      <c r="K155" s="247"/>
    </row>
    <row r="156" spans="2:11" customFormat="1" ht="15" customHeight="1">
      <c r="B156" s="226"/>
      <c r="C156" s="251" t="s">
        <v>7081</v>
      </c>
      <c r="D156" s="203"/>
      <c r="E156" s="203"/>
      <c r="F156" s="252" t="s">
        <v>7068</v>
      </c>
      <c r="G156" s="203"/>
      <c r="H156" s="251" t="s">
        <v>7102</v>
      </c>
      <c r="I156" s="251" t="s">
        <v>7064</v>
      </c>
      <c r="J156" s="251">
        <v>50</v>
      </c>
      <c r="K156" s="247"/>
    </row>
    <row r="157" spans="2:11" customFormat="1" ht="15" customHeight="1">
      <c r="B157" s="226"/>
      <c r="C157" s="251" t="s">
        <v>7089</v>
      </c>
      <c r="D157" s="203"/>
      <c r="E157" s="203"/>
      <c r="F157" s="252" t="s">
        <v>7068</v>
      </c>
      <c r="G157" s="203"/>
      <c r="H157" s="251" t="s">
        <v>7102</v>
      </c>
      <c r="I157" s="251" t="s">
        <v>7064</v>
      </c>
      <c r="J157" s="251">
        <v>50</v>
      </c>
      <c r="K157" s="247"/>
    </row>
    <row r="158" spans="2:11" customFormat="1" ht="15" customHeight="1">
      <c r="B158" s="226"/>
      <c r="C158" s="251" t="s">
        <v>7087</v>
      </c>
      <c r="D158" s="203"/>
      <c r="E158" s="203"/>
      <c r="F158" s="252" t="s">
        <v>7068</v>
      </c>
      <c r="G158" s="203"/>
      <c r="H158" s="251" t="s">
        <v>7102</v>
      </c>
      <c r="I158" s="251" t="s">
        <v>7064</v>
      </c>
      <c r="J158" s="251">
        <v>50</v>
      </c>
      <c r="K158" s="247"/>
    </row>
    <row r="159" spans="2:11" customFormat="1" ht="15" customHeight="1">
      <c r="B159" s="226"/>
      <c r="C159" s="251" t="s">
        <v>136</v>
      </c>
      <c r="D159" s="203"/>
      <c r="E159" s="203"/>
      <c r="F159" s="252" t="s">
        <v>7062</v>
      </c>
      <c r="G159" s="203"/>
      <c r="H159" s="251" t="s">
        <v>7123</v>
      </c>
      <c r="I159" s="251" t="s">
        <v>7064</v>
      </c>
      <c r="J159" s="251" t="s">
        <v>7124</v>
      </c>
      <c r="K159" s="247"/>
    </row>
    <row r="160" spans="2:11" customFormat="1" ht="15" customHeight="1">
      <c r="B160" s="226"/>
      <c r="C160" s="251" t="s">
        <v>7125</v>
      </c>
      <c r="D160" s="203"/>
      <c r="E160" s="203"/>
      <c r="F160" s="252" t="s">
        <v>7062</v>
      </c>
      <c r="G160" s="203"/>
      <c r="H160" s="251" t="s">
        <v>7126</v>
      </c>
      <c r="I160" s="251" t="s">
        <v>7097</v>
      </c>
      <c r="J160" s="251"/>
      <c r="K160" s="247"/>
    </row>
    <row r="161" spans="2:11" customFormat="1" ht="15" customHeight="1">
      <c r="B161" s="253"/>
      <c r="C161" s="233"/>
      <c r="D161" s="233"/>
      <c r="E161" s="233"/>
      <c r="F161" s="233"/>
      <c r="G161" s="233"/>
      <c r="H161" s="233"/>
      <c r="I161" s="233"/>
      <c r="J161" s="233"/>
      <c r="K161" s="254"/>
    </row>
    <row r="162" spans="2:11" customFormat="1" ht="18.75" customHeight="1">
      <c r="B162" s="235"/>
      <c r="C162" s="245"/>
      <c r="D162" s="245"/>
      <c r="E162" s="245"/>
      <c r="F162" s="255"/>
      <c r="G162" s="245"/>
      <c r="H162" s="245"/>
      <c r="I162" s="245"/>
      <c r="J162" s="245"/>
      <c r="K162" s="235"/>
    </row>
    <row r="163" spans="2:11" customFormat="1" ht="18.75" customHeight="1">
      <c r="B163" s="210"/>
      <c r="C163" s="210"/>
      <c r="D163" s="210"/>
      <c r="E163" s="210"/>
      <c r="F163" s="210"/>
      <c r="G163" s="210"/>
      <c r="H163" s="210"/>
      <c r="I163" s="210"/>
      <c r="J163" s="210"/>
      <c r="K163" s="210"/>
    </row>
    <row r="164" spans="2:11" customFormat="1" ht="7.5" customHeight="1">
      <c r="B164" s="192"/>
      <c r="C164" s="193"/>
      <c r="D164" s="193"/>
      <c r="E164" s="193"/>
      <c r="F164" s="193"/>
      <c r="G164" s="193"/>
      <c r="H164" s="193"/>
      <c r="I164" s="193"/>
      <c r="J164" s="193"/>
      <c r="K164" s="194"/>
    </row>
    <row r="165" spans="2:11" customFormat="1" ht="45" customHeight="1">
      <c r="B165" s="195"/>
      <c r="C165" s="324" t="s">
        <v>7127</v>
      </c>
      <c r="D165" s="324"/>
      <c r="E165" s="324"/>
      <c r="F165" s="324"/>
      <c r="G165" s="324"/>
      <c r="H165" s="324"/>
      <c r="I165" s="324"/>
      <c r="J165" s="324"/>
      <c r="K165" s="196"/>
    </row>
    <row r="166" spans="2:11" customFormat="1" ht="17.25" customHeight="1">
      <c r="B166" s="195"/>
      <c r="C166" s="216" t="s">
        <v>7056</v>
      </c>
      <c r="D166" s="216"/>
      <c r="E166" s="216"/>
      <c r="F166" s="216" t="s">
        <v>7057</v>
      </c>
      <c r="G166" s="256"/>
      <c r="H166" s="257" t="s">
        <v>54</v>
      </c>
      <c r="I166" s="257" t="s">
        <v>57</v>
      </c>
      <c r="J166" s="216" t="s">
        <v>7058</v>
      </c>
      <c r="K166" s="196"/>
    </row>
    <row r="167" spans="2:11" customFormat="1" ht="17.25" customHeight="1">
      <c r="B167" s="197"/>
      <c r="C167" s="218" t="s">
        <v>7059</v>
      </c>
      <c r="D167" s="218"/>
      <c r="E167" s="218"/>
      <c r="F167" s="219" t="s">
        <v>7060</v>
      </c>
      <c r="G167" s="258"/>
      <c r="H167" s="259"/>
      <c r="I167" s="259"/>
      <c r="J167" s="218" t="s">
        <v>7061</v>
      </c>
      <c r="K167" s="198"/>
    </row>
    <row r="168" spans="2:11" customFormat="1" ht="5.25" customHeight="1">
      <c r="B168" s="226"/>
      <c r="C168" s="221"/>
      <c r="D168" s="221"/>
      <c r="E168" s="221"/>
      <c r="F168" s="221"/>
      <c r="G168" s="222"/>
      <c r="H168" s="221"/>
      <c r="I168" s="221"/>
      <c r="J168" s="221"/>
      <c r="K168" s="247"/>
    </row>
    <row r="169" spans="2:11" customFormat="1" ht="15" customHeight="1">
      <c r="B169" s="226"/>
      <c r="C169" s="203" t="s">
        <v>7065</v>
      </c>
      <c r="D169" s="203"/>
      <c r="E169" s="203"/>
      <c r="F169" s="224" t="s">
        <v>7062</v>
      </c>
      <c r="G169" s="203"/>
      <c r="H169" s="203" t="s">
        <v>7102</v>
      </c>
      <c r="I169" s="203" t="s">
        <v>7064</v>
      </c>
      <c r="J169" s="203">
        <v>120</v>
      </c>
      <c r="K169" s="247"/>
    </row>
    <row r="170" spans="2:11" customFormat="1" ht="15" customHeight="1">
      <c r="B170" s="226"/>
      <c r="C170" s="203" t="s">
        <v>396</v>
      </c>
      <c r="D170" s="203"/>
      <c r="E170" s="203"/>
      <c r="F170" s="224" t="s">
        <v>7062</v>
      </c>
      <c r="G170" s="203"/>
      <c r="H170" s="203" t="s">
        <v>7111</v>
      </c>
      <c r="I170" s="203" t="s">
        <v>7064</v>
      </c>
      <c r="J170" s="203" t="s">
        <v>7112</v>
      </c>
      <c r="K170" s="247"/>
    </row>
    <row r="171" spans="2:11" customFormat="1" ht="15" customHeight="1">
      <c r="B171" s="226"/>
      <c r="C171" s="203" t="s">
        <v>88</v>
      </c>
      <c r="D171" s="203"/>
      <c r="E171" s="203"/>
      <c r="F171" s="224" t="s">
        <v>7062</v>
      </c>
      <c r="G171" s="203"/>
      <c r="H171" s="203" t="s">
        <v>7128</v>
      </c>
      <c r="I171" s="203" t="s">
        <v>7064</v>
      </c>
      <c r="J171" s="203" t="s">
        <v>7112</v>
      </c>
      <c r="K171" s="247"/>
    </row>
    <row r="172" spans="2:11" customFormat="1" ht="15" customHeight="1">
      <c r="B172" s="226"/>
      <c r="C172" s="203" t="s">
        <v>7067</v>
      </c>
      <c r="D172" s="203"/>
      <c r="E172" s="203"/>
      <c r="F172" s="224" t="s">
        <v>7068</v>
      </c>
      <c r="G172" s="203"/>
      <c r="H172" s="203" t="s">
        <v>7128</v>
      </c>
      <c r="I172" s="203" t="s">
        <v>7064</v>
      </c>
      <c r="J172" s="203">
        <v>50</v>
      </c>
      <c r="K172" s="247"/>
    </row>
    <row r="173" spans="2:11" customFormat="1" ht="15" customHeight="1">
      <c r="B173" s="226"/>
      <c r="C173" s="203" t="s">
        <v>7070</v>
      </c>
      <c r="D173" s="203"/>
      <c r="E173" s="203"/>
      <c r="F173" s="224" t="s">
        <v>7062</v>
      </c>
      <c r="G173" s="203"/>
      <c r="H173" s="203" t="s">
        <v>7128</v>
      </c>
      <c r="I173" s="203" t="s">
        <v>7072</v>
      </c>
      <c r="J173" s="203"/>
      <c r="K173" s="247"/>
    </row>
    <row r="174" spans="2:11" customFormat="1" ht="15" customHeight="1">
      <c r="B174" s="226"/>
      <c r="C174" s="203" t="s">
        <v>7081</v>
      </c>
      <c r="D174" s="203"/>
      <c r="E174" s="203"/>
      <c r="F174" s="224" t="s">
        <v>7068</v>
      </c>
      <c r="G174" s="203"/>
      <c r="H174" s="203" t="s">
        <v>7128</v>
      </c>
      <c r="I174" s="203" t="s">
        <v>7064</v>
      </c>
      <c r="J174" s="203">
        <v>50</v>
      </c>
      <c r="K174" s="247"/>
    </row>
    <row r="175" spans="2:11" customFormat="1" ht="15" customHeight="1">
      <c r="B175" s="226"/>
      <c r="C175" s="203" t="s">
        <v>7089</v>
      </c>
      <c r="D175" s="203"/>
      <c r="E175" s="203"/>
      <c r="F175" s="224" t="s">
        <v>7068</v>
      </c>
      <c r="G175" s="203"/>
      <c r="H175" s="203" t="s">
        <v>7128</v>
      </c>
      <c r="I175" s="203" t="s">
        <v>7064</v>
      </c>
      <c r="J175" s="203">
        <v>50</v>
      </c>
      <c r="K175" s="247"/>
    </row>
    <row r="176" spans="2:11" customFormat="1" ht="15" customHeight="1">
      <c r="B176" s="226"/>
      <c r="C176" s="203" t="s">
        <v>7087</v>
      </c>
      <c r="D176" s="203"/>
      <c r="E176" s="203"/>
      <c r="F176" s="224" t="s">
        <v>7068</v>
      </c>
      <c r="G176" s="203"/>
      <c r="H176" s="203" t="s">
        <v>7128</v>
      </c>
      <c r="I176" s="203" t="s">
        <v>7064</v>
      </c>
      <c r="J176" s="203">
        <v>50</v>
      </c>
      <c r="K176" s="247"/>
    </row>
    <row r="177" spans="2:11" customFormat="1" ht="15" customHeight="1">
      <c r="B177" s="226"/>
      <c r="C177" s="203" t="s">
        <v>179</v>
      </c>
      <c r="D177" s="203"/>
      <c r="E177" s="203"/>
      <c r="F177" s="224" t="s">
        <v>7062</v>
      </c>
      <c r="G177" s="203"/>
      <c r="H177" s="203" t="s">
        <v>7129</v>
      </c>
      <c r="I177" s="203" t="s">
        <v>7130</v>
      </c>
      <c r="J177" s="203"/>
      <c r="K177" s="247"/>
    </row>
    <row r="178" spans="2:11" customFormat="1" ht="15" customHeight="1">
      <c r="B178" s="226"/>
      <c r="C178" s="203" t="s">
        <v>57</v>
      </c>
      <c r="D178" s="203"/>
      <c r="E178" s="203"/>
      <c r="F178" s="224" t="s">
        <v>7062</v>
      </c>
      <c r="G178" s="203"/>
      <c r="H178" s="203" t="s">
        <v>7131</v>
      </c>
      <c r="I178" s="203" t="s">
        <v>7132</v>
      </c>
      <c r="J178" s="203">
        <v>1</v>
      </c>
      <c r="K178" s="247"/>
    </row>
    <row r="179" spans="2:11" customFormat="1" ht="15" customHeight="1">
      <c r="B179" s="226"/>
      <c r="C179" s="203" t="s">
        <v>53</v>
      </c>
      <c r="D179" s="203"/>
      <c r="E179" s="203"/>
      <c r="F179" s="224" t="s">
        <v>7062</v>
      </c>
      <c r="G179" s="203"/>
      <c r="H179" s="203" t="s">
        <v>7133</v>
      </c>
      <c r="I179" s="203" t="s">
        <v>7064</v>
      </c>
      <c r="J179" s="203">
        <v>20</v>
      </c>
      <c r="K179" s="247"/>
    </row>
    <row r="180" spans="2:11" customFormat="1" ht="15" customHeight="1">
      <c r="B180" s="226"/>
      <c r="C180" s="203" t="s">
        <v>54</v>
      </c>
      <c r="D180" s="203"/>
      <c r="E180" s="203"/>
      <c r="F180" s="224" t="s">
        <v>7062</v>
      </c>
      <c r="G180" s="203"/>
      <c r="H180" s="203" t="s">
        <v>7134</v>
      </c>
      <c r="I180" s="203" t="s">
        <v>7064</v>
      </c>
      <c r="J180" s="203">
        <v>255</v>
      </c>
      <c r="K180" s="247"/>
    </row>
    <row r="181" spans="2:11" customFormat="1" ht="15" customHeight="1">
      <c r="B181" s="226"/>
      <c r="C181" s="203" t="s">
        <v>180</v>
      </c>
      <c r="D181" s="203"/>
      <c r="E181" s="203"/>
      <c r="F181" s="224" t="s">
        <v>7062</v>
      </c>
      <c r="G181" s="203"/>
      <c r="H181" s="203" t="s">
        <v>7026</v>
      </c>
      <c r="I181" s="203" t="s">
        <v>7064</v>
      </c>
      <c r="J181" s="203">
        <v>10</v>
      </c>
      <c r="K181" s="247"/>
    </row>
    <row r="182" spans="2:11" customFormat="1" ht="15" customHeight="1">
      <c r="B182" s="226"/>
      <c r="C182" s="203" t="s">
        <v>181</v>
      </c>
      <c r="D182" s="203"/>
      <c r="E182" s="203"/>
      <c r="F182" s="224" t="s">
        <v>7062</v>
      </c>
      <c r="G182" s="203"/>
      <c r="H182" s="203" t="s">
        <v>7135</v>
      </c>
      <c r="I182" s="203" t="s">
        <v>7097</v>
      </c>
      <c r="J182" s="203"/>
      <c r="K182" s="247"/>
    </row>
    <row r="183" spans="2:11" customFormat="1" ht="15" customHeight="1">
      <c r="B183" s="226"/>
      <c r="C183" s="203" t="s">
        <v>7136</v>
      </c>
      <c r="D183" s="203"/>
      <c r="E183" s="203"/>
      <c r="F183" s="224" t="s">
        <v>7062</v>
      </c>
      <c r="G183" s="203"/>
      <c r="H183" s="203" t="s">
        <v>7137</v>
      </c>
      <c r="I183" s="203" t="s">
        <v>7097</v>
      </c>
      <c r="J183" s="203"/>
      <c r="K183" s="247"/>
    </row>
    <row r="184" spans="2:11" customFormat="1" ht="15" customHeight="1">
      <c r="B184" s="226"/>
      <c r="C184" s="203" t="s">
        <v>7125</v>
      </c>
      <c r="D184" s="203"/>
      <c r="E184" s="203"/>
      <c r="F184" s="224" t="s">
        <v>7062</v>
      </c>
      <c r="G184" s="203"/>
      <c r="H184" s="203" t="s">
        <v>7138</v>
      </c>
      <c r="I184" s="203" t="s">
        <v>7097</v>
      </c>
      <c r="J184" s="203"/>
      <c r="K184" s="247"/>
    </row>
    <row r="185" spans="2:11" customFormat="1" ht="15" customHeight="1">
      <c r="B185" s="226"/>
      <c r="C185" s="203" t="s">
        <v>183</v>
      </c>
      <c r="D185" s="203"/>
      <c r="E185" s="203"/>
      <c r="F185" s="224" t="s">
        <v>7068</v>
      </c>
      <c r="G185" s="203"/>
      <c r="H185" s="203" t="s">
        <v>7139</v>
      </c>
      <c r="I185" s="203" t="s">
        <v>7064</v>
      </c>
      <c r="J185" s="203">
        <v>50</v>
      </c>
      <c r="K185" s="247"/>
    </row>
    <row r="186" spans="2:11" customFormat="1" ht="15" customHeight="1">
      <c r="B186" s="226"/>
      <c r="C186" s="203" t="s">
        <v>7140</v>
      </c>
      <c r="D186" s="203"/>
      <c r="E186" s="203"/>
      <c r="F186" s="224" t="s">
        <v>7068</v>
      </c>
      <c r="G186" s="203"/>
      <c r="H186" s="203" t="s">
        <v>7141</v>
      </c>
      <c r="I186" s="203" t="s">
        <v>7142</v>
      </c>
      <c r="J186" s="203"/>
      <c r="K186" s="247"/>
    </row>
    <row r="187" spans="2:11" customFormat="1" ht="15" customHeight="1">
      <c r="B187" s="226"/>
      <c r="C187" s="203" t="s">
        <v>7143</v>
      </c>
      <c r="D187" s="203"/>
      <c r="E187" s="203"/>
      <c r="F187" s="224" t="s">
        <v>7068</v>
      </c>
      <c r="G187" s="203"/>
      <c r="H187" s="203" t="s">
        <v>7144</v>
      </c>
      <c r="I187" s="203" t="s">
        <v>7142</v>
      </c>
      <c r="J187" s="203"/>
      <c r="K187" s="247"/>
    </row>
    <row r="188" spans="2:11" customFormat="1" ht="15" customHeight="1">
      <c r="B188" s="226"/>
      <c r="C188" s="203" t="s">
        <v>7145</v>
      </c>
      <c r="D188" s="203"/>
      <c r="E188" s="203"/>
      <c r="F188" s="224" t="s">
        <v>7068</v>
      </c>
      <c r="G188" s="203"/>
      <c r="H188" s="203" t="s">
        <v>7146</v>
      </c>
      <c r="I188" s="203" t="s">
        <v>7142</v>
      </c>
      <c r="J188" s="203"/>
      <c r="K188" s="247"/>
    </row>
    <row r="189" spans="2:11" customFormat="1" ht="15" customHeight="1">
      <c r="B189" s="226"/>
      <c r="C189" s="260" t="s">
        <v>7147</v>
      </c>
      <c r="D189" s="203"/>
      <c r="E189" s="203"/>
      <c r="F189" s="224" t="s">
        <v>7068</v>
      </c>
      <c r="G189" s="203"/>
      <c r="H189" s="203" t="s">
        <v>7148</v>
      </c>
      <c r="I189" s="203" t="s">
        <v>7149</v>
      </c>
      <c r="J189" s="261" t="s">
        <v>7150</v>
      </c>
      <c r="K189" s="247"/>
    </row>
    <row r="190" spans="2:11" customFormat="1" ht="15" customHeight="1">
      <c r="B190" s="262"/>
      <c r="C190" s="263" t="s">
        <v>7151</v>
      </c>
      <c r="D190" s="264"/>
      <c r="E190" s="264"/>
      <c r="F190" s="265" t="s">
        <v>7068</v>
      </c>
      <c r="G190" s="264"/>
      <c r="H190" s="264" t="s">
        <v>7152</v>
      </c>
      <c r="I190" s="264" t="s">
        <v>7149</v>
      </c>
      <c r="J190" s="266" t="s">
        <v>7150</v>
      </c>
      <c r="K190" s="267"/>
    </row>
    <row r="191" spans="2:11" customFormat="1" ht="15" customHeight="1">
      <c r="B191" s="226"/>
      <c r="C191" s="260" t="s">
        <v>42</v>
      </c>
      <c r="D191" s="203"/>
      <c r="E191" s="203"/>
      <c r="F191" s="224" t="s">
        <v>7062</v>
      </c>
      <c r="G191" s="203"/>
      <c r="H191" s="200" t="s">
        <v>7153</v>
      </c>
      <c r="I191" s="203" t="s">
        <v>7154</v>
      </c>
      <c r="J191" s="203"/>
      <c r="K191" s="247"/>
    </row>
    <row r="192" spans="2:11" customFormat="1" ht="15" customHeight="1">
      <c r="B192" s="226"/>
      <c r="C192" s="260" t="s">
        <v>7155</v>
      </c>
      <c r="D192" s="203"/>
      <c r="E192" s="203"/>
      <c r="F192" s="224" t="s">
        <v>7062</v>
      </c>
      <c r="G192" s="203"/>
      <c r="H192" s="203" t="s">
        <v>7156</v>
      </c>
      <c r="I192" s="203" t="s">
        <v>7097</v>
      </c>
      <c r="J192" s="203"/>
      <c r="K192" s="247"/>
    </row>
    <row r="193" spans="2:11" customFormat="1" ht="15" customHeight="1">
      <c r="B193" s="226"/>
      <c r="C193" s="260" t="s">
        <v>7157</v>
      </c>
      <c r="D193" s="203"/>
      <c r="E193" s="203"/>
      <c r="F193" s="224" t="s">
        <v>7062</v>
      </c>
      <c r="G193" s="203"/>
      <c r="H193" s="203" t="s">
        <v>7158</v>
      </c>
      <c r="I193" s="203" t="s">
        <v>7097</v>
      </c>
      <c r="J193" s="203"/>
      <c r="K193" s="247"/>
    </row>
    <row r="194" spans="2:11" customFormat="1" ht="15" customHeight="1">
      <c r="B194" s="226"/>
      <c r="C194" s="260" t="s">
        <v>7159</v>
      </c>
      <c r="D194" s="203"/>
      <c r="E194" s="203"/>
      <c r="F194" s="224" t="s">
        <v>7068</v>
      </c>
      <c r="G194" s="203"/>
      <c r="H194" s="203" t="s">
        <v>7160</v>
      </c>
      <c r="I194" s="203" t="s">
        <v>7097</v>
      </c>
      <c r="J194" s="203"/>
      <c r="K194" s="247"/>
    </row>
    <row r="195" spans="2:11" customFormat="1" ht="15" customHeight="1">
      <c r="B195" s="253"/>
      <c r="C195" s="268"/>
      <c r="D195" s="233"/>
      <c r="E195" s="233"/>
      <c r="F195" s="233"/>
      <c r="G195" s="233"/>
      <c r="H195" s="233"/>
      <c r="I195" s="233"/>
      <c r="J195" s="233"/>
      <c r="K195" s="254"/>
    </row>
    <row r="196" spans="2:11" customFormat="1" ht="18.75" customHeight="1">
      <c r="B196" s="235"/>
      <c r="C196" s="245"/>
      <c r="D196" s="245"/>
      <c r="E196" s="245"/>
      <c r="F196" s="255"/>
      <c r="G196" s="245"/>
      <c r="H196" s="245"/>
      <c r="I196" s="245"/>
      <c r="J196" s="245"/>
      <c r="K196" s="235"/>
    </row>
    <row r="197" spans="2:11" customFormat="1" ht="18.75" customHeight="1">
      <c r="B197" s="235"/>
      <c r="C197" s="245"/>
      <c r="D197" s="245"/>
      <c r="E197" s="245"/>
      <c r="F197" s="255"/>
      <c r="G197" s="245"/>
      <c r="H197" s="245"/>
      <c r="I197" s="245"/>
      <c r="J197" s="245"/>
      <c r="K197" s="235"/>
    </row>
    <row r="198" spans="2:11" customFormat="1" ht="18.75" customHeight="1">
      <c r="B198" s="210"/>
      <c r="C198" s="210"/>
      <c r="D198" s="210"/>
      <c r="E198" s="210"/>
      <c r="F198" s="210"/>
      <c r="G198" s="210"/>
      <c r="H198" s="210"/>
      <c r="I198" s="210"/>
      <c r="J198" s="210"/>
      <c r="K198" s="210"/>
    </row>
    <row r="199" spans="2:11" customFormat="1" ht="13.5">
      <c r="B199" s="192"/>
      <c r="C199" s="193"/>
      <c r="D199" s="193"/>
      <c r="E199" s="193"/>
      <c r="F199" s="193"/>
      <c r="G199" s="193"/>
      <c r="H199" s="193"/>
      <c r="I199" s="193"/>
      <c r="J199" s="193"/>
      <c r="K199" s="194"/>
    </row>
    <row r="200" spans="2:11" customFormat="1" ht="21">
      <c r="B200" s="195"/>
      <c r="C200" s="324" t="s">
        <v>7161</v>
      </c>
      <c r="D200" s="324"/>
      <c r="E200" s="324"/>
      <c r="F200" s="324"/>
      <c r="G200" s="324"/>
      <c r="H200" s="324"/>
      <c r="I200" s="324"/>
      <c r="J200" s="324"/>
      <c r="K200" s="196"/>
    </row>
    <row r="201" spans="2:11" customFormat="1" ht="25.5" customHeight="1">
      <c r="B201" s="195"/>
      <c r="C201" s="269" t="s">
        <v>7162</v>
      </c>
      <c r="D201" s="269"/>
      <c r="E201" s="269"/>
      <c r="F201" s="269" t="s">
        <v>7163</v>
      </c>
      <c r="G201" s="270"/>
      <c r="H201" s="327" t="s">
        <v>7164</v>
      </c>
      <c r="I201" s="327"/>
      <c r="J201" s="327"/>
      <c r="K201" s="196"/>
    </row>
    <row r="202" spans="2:11" customFormat="1" ht="5.25" customHeight="1">
      <c r="B202" s="226"/>
      <c r="C202" s="221"/>
      <c r="D202" s="221"/>
      <c r="E202" s="221"/>
      <c r="F202" s="221"/>
      <c r="G202" s="245"/>
      <c r="H202" s="221"/>
      <c r="I202" s="221"/>
      <c r="J202" s="221"/>
      <c r="K202" s="247"/>
    </row>
    <row r="203" spans="2:11" customFormat="1" ht="15" customHeight="1">
      <c r="B203" s="226"/>
      <c r="C203" s="203" t="s">
        <v>7154</v>
      </c>
      <c r="D203" s="203"/>
      <c r="E203" s="203"/>
      <c r="F203" s="224" t="s">
        <v>43</v>
      </c>
      <c r="G203" s="203"/>
      <c r="H203" s="328" t="s">
        <v>7165</v>
      </c>
      <c r="I203" s="328"/>
      <c r="J203" s="328"/>
      <c r="K203" s="247"/>
    </row>
    <row r="204" spans="2:11" customFormat="1" ht="15" customHeight="1">
      <c r="B204" s="226"/>
      <c r="C204" s="203"/>
      <c r="D204" s="203"/>
      <c r="E204" s="203"/>
      <c r="F204" s="224" t="s">
        <v>44</v>
      </c>
      <c r="G204" s="203"/>
      <c r="H204" s="328" t="s">
        <v>7166</v>
      </c>
      <c r="I204" s="328"/>
      <c r="J204" s="328"/>
      <c r="K204" s="247"/>
    </row>
    <row r="205" spans="2:11" customFormat="1" ht="15" customHeight="1">
      <c r="B205" s="226"/>
      <c r="C205" s="203"/>
      <c r="D205" s="203"/>
      <c r="E205" s="203"/>
      <c r="F205" s="224" t="s">
        <v>47</v>
      </c>
      <c r="G205" s="203"/>
      <c r="H205" s="328" t="s">
        <v>7167</v>
      </c>
      <c r="I205" s="328"/>
      <c r="J205" s="328"/>
      <c r="K205" s="247"/>
    </row>
    <row r="206" spans="2:11" customFormat="1" ht="15" customHeight="1">
      <c r="B206" s="226"/>
      <c r="C206" s="203"/>
      <c r="D206" s="203"/>
      <c r="E206" s="203"/>
      <c r="F206" s="224" t="s">
        <v>45</v>
      </c>
      <c r="G206" s="203"/>
      <c r="H206" s="328" t="s">
        <v>7168</v>
      </c>
      <c r="I206" s="328"/>
      <c r="J206" s="328"/>
      <c r="K206" s="247"/>
    </row>
    <row r="207" spans="2:11" customFormat="1" ht="15" customHeight="1">
      <c r="B207" s="226"/>
      <c r="C207" s="203"/>
      <c r="D207" s="203"/>
      <c r="E207" s="203"/>
      <c r="F207" s="224" t="s">
        <v>46</v>
      </c>
      <c r="G207" s="203"/>
      <c r="H207" s="328" t="s">
        <v>7169</v>
      </c>
      <c r="I207" s="328"/>
      <c r="J207" s="328"/>
      <c r="K207" s="247"/>
    </row>
    <row r="208" spans="2:11" customFormat="1" ht="15" customHeight="1">
      <c r="B208" s="226"/>
      <c r="C208" s="203"/>
      <c r="D208" s="203"/>
      <c r="E208" s="203"/>
      <c r="F208" s="224"/>
      <c r="G208" s="203"/>
      <c r="H208" s="203"/>
      <c r="I208" s="203"/>
      <c r="J208" s="203"/>
      <c r="K208" s="247"/>
    </row>
    <row r="209" spans="2:11" customFormat="1" ht="15" customHeight="1">
      <c r="B209" s="226"/>
      <c r="C209" s="203" t="s">
        <v>7109</v>
      </c>
      <c r="D209" s="203"/>
      <c r="E209" s="203"/>
      <c r="F209" s="224" t="s">
        <v>79</v>
      </c>
      <c r="G209" s="203"/>
      <c r="H209" s="328" t="s">
        <v>7170</v>
      </c>
      <c r="I209" s="328"/>
      <c r="J209" s="328"/>
      <c r="K209" s="247"/>
    </row>
    <row r="210" spans="2:11" customFormat="1" ht="15" customHeight="1">
      <c r="B210" s="226"/>
      <c r="C210" s="203"/>
      <c r="D210" s="203"/>
      <c r="E210" s="203"/>
      <c r="F210" s="224" t="s">
        <v>7006</v>
      </c>
      <c r="G210" s="203"/>
      <c r="H210" s="328" t="s">
        <v>7007</v>
      </c>
      <c r="I210" s="328"/>
      <c r="J210" s="328"/>
      <c r="K210" s="247"/>
    </row>
    <row r="211" spans="2:11" customFormat="1" ht="15" customHeight="1">
      <c r="B211" s="226"/>
      <c r="C211" s="203"/>
      <c r="D211" s="203"/>
      <c r="E211" s="203"/>
      <c r="F211" s="224" t="s">
        <v>7004</v>
      </c>
      <c r="G211" s="203"/>
      <c r="H211" s="328" t="s">
        <v>7171</v>
      </c>
      <c r="I211" s="328"/>
      <c r="J211" s="328"/>
      <c r="K211" s="247"/>
    </row>
    <row r="212" spans="2:11" customFormat="1" ht="15" customHeight="1">
      <c r="B212" s="271"/>
      <c r="C212" s="203"/>
      <c r="D212" s="203"/>
      <c r="E212" s="203"/>
      <c r="F212" s="224" t="s">
        <v>7008</v>
      </c>
      <c r="G212" s="260"/>
      <c r="H212" s="329" t="s">
        <v>7009</v>
      </c>
      <c r="I212" s="329"/>
      <c r="J212" s="329"/>
      <c r="K212" s="272"/>
    </row>
    <row r="213" spans="2:11" customFormat="1" ht="15" customHeight="1">
      <c r="B213" s="271"/>
      <c r="C213" s="203"/>
      <c r="D213" s="203"/>
      <c r="E213" s="203"/>
      <c r="F213" s="224" t="s">
        <v>7010</v>
      </c>
      <c r="G213" s="260"/>
      <c r="H213" s="329" t="s">
        <v>6973</v>
      </c>
      <c r="I213" s="329"/>
      <c r="J213" s="329"/>
      <c r="K213" s="272"/>
    </row>
    <row r="214" spans="2:11" customFormat="1" ht="15" customHeight="1">
      <c r="B214" s="271"/>
      <c r="C214" s="203"/>
      <c r="D214" s="203"/>
      <c r="E214" s="203"/>
      <c r="F214" s="224"/>
      <c r="G214" s="260"/>
      <c r="H214" s="251"/>
      <c r="I214" s="251"/>
      <c r="J214" s="251"/>
      <c r="K214" s="272"/>
    </row>
    <row r="215" spans="2:11" customFormat="1" ht="15" customHeight="1">
      <c r="B215" s="271"/>
      <c r="C215" s="203" t="s">
        <v>7132</v>
      </c>
      <c r="D215" s="203"/>
      <c r="E215" s="203"/>
      <c r="F215" s="224">
        <v>1</v>
      </c>
      <c r="G215" s="260"/>
      <c r="H215" s="329" t="s">
        <v>7172</v>
      </c>
      <c r="I215" s="329"/>
      <c r="J215" s="329"/>
      <c r="K215" s="272"/>
    </row>
    <row r="216" spans="2:11" customFormat="1" ht="15" customHeight="1">
      <c r="B216" s="271"/>
      <c r="C216" s="203"/>
      <c r="D216" s="203"/>
      <c r="E216" s="203"/>
      <c r="F216" s="224">
        <v>2</v>
      </c>
      <c r="G216" s="260"/>
      <c r="H216" s="329" t="s">
        <v>7173</v>
      </c>
      <c r="I216" s="329"/>
      <c r="J216" s="329"/>
      <c r="K216" s="272"/>
    </row>
    <row r="217" spans="2:11" customFormat="1" ht="15" customHeight="1">
      <c r="B217" s="271"/>
      <c r="C217" s="203"/>
      <c r="D217" s="203"/>
      <c r="E217" s="203"/>
      <c r="F217" s="224">
        <v>3</v>
      </c>
      <c r="G217" s="260"/>
      <c r="H217" s="329" t="s">
        <v>7174</v>
      </c>
      <c r="I217" s="329"/>
      <c r="J217" s="329"/>
      <c r="K217" s="272"/>
    </row>
    <row r="218" spans="2:11" customFormat="1" ht="15" customHeight="1">
      <c r="B218" s="271"/>
      <c r="C218" s="203"/>
      <c r="D218" s="203"/>
      <c r="E218" s="203"/>
      <c r="F218" s="224">
        <v>4</v>
      </c>
      <c r="G218" s="260"/>
      <c r="H218" s="329" t="s">
        <v>7175</v>
      </c>
      <c r="I218" s="329"/>
      <c r="J218" s="329"/>
      <c r="K218" s="272"/>
    </row>
    <row r="219" spans="2:11" customFormat="1" ht="12.75" customHeight="1">
      <c r="B219" s="273"/>
      <c r="C219" s="274"/>
      <c r="D219" s="274"/>
      <c r="E219" s="274"/>
      <c r="F219" s="274"/>
      <c r="G219" s="274"/>
      <c r="H219" s="274"/>
      <c r="I219" s="274"/>
      <c r="J219" s="274"/>
      <c r="K219" s="275"/>
    </row>
  </sheetData>
  <sheetProtection formatCells="0" formatColumns="0" formatRows="0" insertColumns="0" insertRows="0" insertHyperlinks="0" deleteColumns="0" deleteRows="0" sort="0" autoFilter="0" pivotTables="0"/>
  <mergeCells count="77">
    <mergeCell ref="H217:J217"/>
    <mergeCell ref="H218:J218"/>
    <mergeCell ref="H216:J216"/>
    <mergeCell ref="H213:J213"/>
    <mergeCell ref="H212:J212"/>
    <mergeCell ref="H206:J206"/>
    <mergeCell ref="H207:J207"/>
    <mergeCell ref="H209:J209"/>
    <mergeCell ref="H211:J211"/>
    <mergeCell ref="H215:J215"/>
    <mergeCell ref="H210:J210"/>
    <mergeCell ref="C200:J200"/>
    <mergeCell ref="H201:J201"/>
    <mergeCell ref="H203:J203"/>
    <mergeCell ref="H204:J204"/>
    <mergeCell ref="H205:J205"/>
    <mergeCell ref="C75:J75"/>
    <mergeCell ref="C102:J102"/>
    <mergeCell ref="C122:J122"/>
    <mergeCell ref="C147:J147"/>
    <mergeCell ref="C165:J165"/>
    <mergeCell ref="D66:J66"/>
    <mergeCell ref="D67:J67"/>
    <mergeCell ref="D68:J68"/>
    <mergeCell ref="D69:J69"/>
    <mergeCell ref="D70:J70"/>
    <mergeCell ref="D60:J60"/>
    <mergeCell ref="D61:J61"/>
    <mergeCell ref="D62:J62"/>
    <mergeCell ref="D63:J63"/>
    <mergeCell ref="D65:J65"/>
    <mergeCell ref="C54:J54"/>
    <mergeCell ref="C55:J55"/>
    <mergeCell ref="C57:J57"/>
    <mergeCell ref="D58:J58"/>
    <mergeCell ref="D59:J59"/>
    <mergeCell ref="F23:J23"/>
    <mergeCell ref="C25:J25"/>
    <mergeCell ref="C26:J26"/>
    <mergeCell ref="D27:J27"/>
    <mergeCell ref="D28:J28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D47:J47"/>
    <mergeCell ref="E48:J48"/>
    <mergeCell ref="E49:J49"/>
    <mergeCell ref="E50:J50"/>
    <mergeCell ref="D51:J51"/>
    <mergeCell ref="G41:J41"/>
    <mergeCell ref="G42:J42"/>
    <mergeCell ref="G43:J43"/>
    <mergeCell ref="G44:J44"/>
    <mergeCell ref="G45:J45"/>
    <mergeCell ref="G36:J36"/>
    <mergeCell ref="G37:J37"/>
    <mergeCell ref="G38:J38"/>
    <mergeCell ref="G39:J39"/>
    <mergeCell ref="G40:J40"/>
    <mergeCell ref="D30:J30"/>
    <mergeCell ref="D31:J31"/>
    <mergeCell ref="D33:J33"/>
    <mergeCell ref="D34:J34"/>
    <mergeCell ref="D35:J35"/>
  </mergeCells>
  <pageMargins left="0.59027779999999996" right="0.59027779999999996" top="0.59027779999999996" bottom="0.59027779999999996" header="0" footer="0"/>
  <pageSetup paperSize="9" scale="7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5049"/>
  <sheetViews>
    <sheetView showGridLines="0" topLeftCell="A4860" workbookViewId="0">
      <selection activeCell="H4862" sqref="H4862"/>
    </sheetView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AT2" s="17" t="s">
        <v>81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132</v>
      </c>
      <c r="L4" s="20"/>
      <c r="M4" s="90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318" t="str">
        <f>'Rekapitulace stavby'!K6</f>
        <v>SPgŠ Boskovice - Výstavba nových prostor pro vzdělávání</v>
      </c>
      <c r="F7" s="319"/>
      <c r="G7" s="319"/>
      <c r="H7" s="319"/>
      <c r="L7" s="20"/>
    </row>
    <row r="8" spans="2:46" s="1" customFormat="1" ht="12" customHeight="1">
      <c r="B8" s="32"/>
      <c r="D8" s="27" t="s">
        <v>133</v>
      </c>
      <c r="L8" s="32"/>
    </row>
    <row r="9" spans="2:46" s="1" customFormat="1" ht="16.5" customHeight="1">
      <c r="B9" s="32"/>
      <c r="E9" s="281" t="s">
        <v>134</v>
      </c>
      <c r="F9" s="320"/>
      <c r="G9" s="320"/>
      <c r="H9" s="320"/>
      <c r="L9" s="32"/>
    </row>
    <row r="10" spans="2:46" s="1" customFormat="1" ht="11.25">
      <c r="B10" s="32"/>
      <c r="L10" s="32"/>
    </row>
    <row r="11" spans="2:46" s="1" customFormat="1" ht="12" customHeight="1">
      <c r="B11" s="32"/>
      <c r="D11" s="27" t="s">
        <v>18</v>
      </c>
      <c r="F11" s="25" t="s">
        <v>19</v>
      </c>
      <c r="I11" s="27" t="s">
        <v>20</v>
      </c>
      <c r="J11" s="25" t="s">
        <v>19</v>
      </c>
      <c r="L11" s="32"/>
    </row>
    <row r="12" spans="2:46" s="1" customFormat="1" ht="12" customHeight="1">
      <c r="B12" s="32"/>
      <c r="D12" s="27" t="s">
        <v>21</v>
      </c>
      <c r="F12" s="25" t="s">
        <v>22</v>
      </c>
      <c r="I12" s="27" t="s">
        <v>23</v>
      </c>
      <c r="J12" s="49" t="str">
        <f>'Rekapitulace stavby'!AN8</f>
        <v>19. 5. 2025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25</v>
      </c>
      <c r="I14" s="27" t="s">
        <v>26</v>
      </c>
      <c r="J14" s="25" t="s">
        <v>19</v>
      </c>
      <c r="L14" s="32"/>
    </row>
    <row r="15" spans="2:46" s="1" customFormat="1" ht="18" customHeight="1">
      <c r="B15" s="32"/>
      <c r="E15" s="25" t="s">
        <v>27</v>
      </c>
      <c r="I15" s="27" t="s">
        <v>28</v>
      </c>
      <c r="J15" s="25" t="s">
        <v>19</v>
      </c>
      <c r="L15" s="32"/>
    </row>
    <row r="16" spans="2:46" s="1" customFormat="1" ht="6.95" customHeight="1">
      <c r="B16" s="32"/>
      <c r="L16" s="32"/>
    </row>
    <row r="17" spans="2:12" s="1" customFormat="1" ht="12" customHeight="1">
      <c r="B17" s="32"/>
      <c r="D17" s="27" t="s">
        <v>29</v>
      </c>
      <c r="I17" s="27" t="s">
        <v>26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321" t="str">
        <f>'Rekapitulace stavby'!E14</f>
        <v>Vyplň údaj</v>
      </c>
      <c r="F18" s="287"/>
      <c r="G18" s="287"/>
      <c r="H18" s="287"/>
      <c r="I18" s="27" t="s">
        <v>28</v>
      </c>
      <c r="J18" s="28" t="str">
        <f>'Rekapitulace stavby'!AN14</f>
        <v>Vyplň údaj</v>
      </c>
      <c r="L18" s="32"/>
    </row>
    <row r="19" spans="2:12" s="1" customFormat="1" ht="6.95" customHeight="1">
      <c r="B19" s="32"/>
      <c r="L19" s="32"/>
    </row>
    <row r="20" spans="2:12" s="1" customFormat="1" ht="12" customHeight="1">
      <c r="B20" s="32"/>
      <c r="D20" s="27" t="s">
        <v>31</v>
      </c>
      <c r="I20" s="27" t="s">
        <v>26</v>
      </c>
      <c r="J20" s="25" t="s">
        <v>19</v>
      </c>
      <c r="L20" s="32"/>
    </row>
    <row r="21" spans="2:12" s="1" customFormat="1" ht="18" customHeight="1">
      <c r="B21" s="32"/>
      <c r="E21" s="25" t="s">
        <v>32</v>
      </c>
      <c r="I21" s="27" t="s">
        <v>28</v>
      </c>
      <c r="J21" s="25" t="s">
        <v>19</v>
      </c>
      <c r="L21" s="32"/>
    </row>
    <row r="22" spans="2:12" s="1" customFormat="1" ht="6.95" customHeight="1">
      <c r="B22" s="32"/>
      <c r="L22" s="32"/>
    </row>
    <row r="23" spans="2:12" s="1" customFormat="1" ht="12" customHeight="1">
      <c r="B23" s="32"/>
      <c r="D23" s="27" t="s">
        <v>34</v>
      </c>
      <c r="I23" s="27" t="s">
        <v>26</v>
      </c>
      <c r="J23" s="25" t="s">
        <v>19</v>
      </c>
      <c r="L23" s="32"/>
    </row>
    <row r="24" spans="2:12" s="1" customFormat="1" ht="18" customHeight="1">
      <c r="B24" s="32"/>
      <c r="E24" s="25" t="s">
        <v>35</v>
      </c>
      <c r="I24" s="27" t="s">
        <v>28</v>
      </c>
      <c r="J24" s="25" t="s">
        <v>19</v>
      </c>
      <c r="L24" s="32"/>
    </row>
    <row r="25" spans="2:12" s="1" customFormat="1" ht="6.95" customHeight="1">
      <c r="B25" s="32"/>
      <c r="L25" s="32"/>
    </row>
    <row r="26" spans="2:12" s="1" customFormat="1" ht="12" customHeight="1">
      <c r="B26" s="32"/>
      <c r="D26" s="27" t="s">
        <v>36</v>
      </c>
      <c r="L26" s="32"/>
    </row>
    <row r="27" spans="2:12" s="7" customFormat="1" ht="16.5" customHeight="1">
      <c r="B27" s="91"/>
      <c r="E27" s="292" t="s">
        <v>19</v>
      </c>
      <c r="F27" s="292"/>
      <c r="G27" s="292"/>
      <c r="H27" s="292"/>
      <c r="L27" s="91"/>
    </row>
    <row r="28" spans="2:12" s="1" customFormat="1" ht="6.95" customHeight="1">
      <c r="B28" s="32"/>
      <c r="L28" s="32"/>
    </row>
    <row r="29" spans="2:12" s="1" customFormat="1" ht="6.95" customHeight="1">
      <c r="B29" s="32"/>
      <c r="D29" s="50"/>
      <c r="E29" s="50"/>
      <c r="F29" s="50"/>
      <c r="G29" s="50"/>
      <c r="H29" s="50"/>
      <c r="I29" s="50"/>
      <c r="J29" s="50"/>
      <c r="K29" s="50"/>
      <c r="L29" s="32"/>
    </row>
    <row r="30" spans="2:12" s="1" customFormat="1" ht="25.35" customHeight="1">
      <c r="B30" s="32"/>
      <c r="D30" s="92" t="s">
        <v>38</v>
      </c>
      <c r="J30" s="63">
        <f>ROUND(J118, 2)</f>
        <v>0</v>
      </c>
      <c r="L30" s="32"/>
    </row>
    <row r="31" spans="2:12" s="1" customFormat="1" ht="6.95" customHeight="1">
      <c r="B31" s="32"/>
      <c r="D31" s="50"/>
      <c r="E31" s="50"/>
      <c r="F31" s="50"/>
      <c r="G31" s="50"/>
      <c r="H31" s="50"/>
      <c r="I31" s="50"/>
      <c r="J31" s="50"/>
      <c r="K31" s="50"/>
      <c r="L31" s="32"/>
    </row>
    <row r="32" spans="2:12" s="1" customFormat="1" ht="14.45" customHeight="1">
      <c r="B32" s="32"/>
      <c r="F32" s="35" t="s">
        <v>40</v>
      </c>
      <c r="I32" s="35" t="s">
        <v>39</v>
      </c>
      <c r="J32" s="35" t="s">
        <v>41</v>
      </c>
      <c r="L32" s="32"/>
    </row>
    <row r="33" spans="2:12" s="1" customFormat="1" ht="14.45" customHeight="1">
      <c r="B33" s="32"/>
      <c r="D33" s="52" t="s">
        <v>42</v>
      </c>
      <c r="E33" s="27" t="s">
        <v>43</v>
      </c>
      <c r="F33" s="83">
        <f>ROUND((SUM(BE118:BE5048)),  2)</f>
        <v>0</v>
      </c>
      <c r="I33" s="93">
        <v>0.21</v>
      </c>
      <c r="J33" s="83">
        <f>ROUND(((SUM(BE118:BE5048))*I33),  2)</f>
        <v>0</v>
      </c>
      <c r="L33" s="32"/>
    </row>
    <row r="34" spans="2:12" s="1" customFormat="1" ht="14.45" customHeight="1">
      <c r="B34" s="32"/>
      <c r="E34" s="27" t="s">
        <v>44</v>
      </c>
      <c r="F34" s="83">
        <f>ROUND((SUM(BF118:BF5048)),  2)</f>
        <v>0</v>
      </c>
      <c r="I34" s="93">
        <v>0.12</v>
      </c>
      <c r="J34" s="83">
        <f>ROUND(((SUM(BF118:BF5048))*I34),  2)</f>
        <v>0</v>
      </c>
      <c r="L34" s="32"/>
    </row>
    <row r="35" spans="2:12" s="1" customFormat="1" ht="14.45" hidden="1" customHeight="1">
      <c r="B35" s="32"/>
      <c r="E35" s="27" t="s">
        <v>45</v>
      </c>
      <c r="F35" s="83">
        <f>ROUND((SUM(BG118:BG5048)),  2)</f>
        <v>0</v>
      </c>
      <c r="I35" s="93">
        <v>0.21</v>
      </c>
      <c r="J35" s="83">
        <f>0</f>
        <v>0</v>
      </c>
      <c r="L35" s="32"/>
    </row>
    <row r="36" spans="2:12" s="1" customFormat="1" ht="14.45" hidden="1" customHeight="1">
      <c r="B36" s="32"/>
      <c r="E36" s="27" t="s">
        <v>46</v>
      </c>
      <c r="F36" s="83">
        <f>ROUND((SUM(BH118:BH5048)),  2)</f>
        <v>0</v>
      </c>
      <c r="I36" s="93">
        <v>0.12</v>
      </c>
      <c r="J36" s="83">
        <f>0</f>
        <v>0</v>
      </c>
      <c r="L36" s="32"/>
    </row>
    <row r="37" spans="2:12" s="1" customFormat="1" ht="14.45" hidden="1" customHeight="1">
      <c r="B37" s="32"/>
      <c r="E37" s="27" t="s">
        <v>47</v>
      </c>
      <c r="F37" s="83">
        <f>ROUND((SUM(BI118:BI5048)),  2)</f>
        <v>0</v>
      </c>
      <c r="I37" s="93">
        <v>0</v>
      </c>
      <c r="J37" s="83">
        <f>0</f>
        <v>0</v>
      </c>
      <c r="L37" s="32"/>
    </row>
    <row r="38" spans="2:12" s="1" customFormat="1" ht="6.95" customHeight="1">
      <c r="B38" s="32"/>
      <c r="L38" s="32"/>
    </row>
    <row r="39" spans="2:12" s="1" customFormat="1" ht="25.35" customHeight="1">
      <c r="B39" s="32"/>
      <c r="C39" s="94"/>
      <c r="D39" s="95" t="s">
        <v>48</v>
      </c>
      <c r="E39" s="54"/>
      <c r="F39" s="54"/>
      <c r="G39" s="96" t="s">
        <v>49</v>
      </c>
      <c r="H39" s="97" t="s">
        <v>50</v>
      </c>
      <c r="I39" s="54"/>
      <c r="J39" s="98">
        <f>SUM(J30:J37)</f>
        <v>0</v>
      </c>
      <c r="K39" s="99"/>
      <c r="L39" s="32"/>
    </row>
    <row r="40" spans="2:12" s="1" customFormat="1" ht="14.45" customHeight="1">
      <c r="B40" s="41"/>
      <c r="C40" s="42"/>
      <c r="D40" s="42"/>
      <c r="E40" s="42"/>
      <c r="F40" s="42"/>
      <c r="G40" s="42"/>
      <c r="H40" s="42"/>
      <c r="I40" s="42"/>
      <c r="J40" s="42"/>
      <c r="K40" s="42"/>
      <c r="L40" s="32"/>
    </row>
    <row r="44" spans="2:12" s="1" customFormat="1" ht="6.95" customHeight="1">
      <c r="B44" s="43"/>
      <c r="C44" s="44"/>
      <c r="D44" s="44"/>
      <c r="E44" s="44"/>
      <c r="F44" s="44"/>
      <c r="G44" s="44"/>
      <c r="H44" s="44"/>
      <c r="I44" s="44"/>
      <c r="J44" s="44"/>
      <c r="K44" s="44"/>
      <c r="L44" s="32"/>
    </row>
    <row r="45" spans="2:12" s="1" customFormat="1" ht="24.95" customHeight="1">
      <c r="B45" s="32"/>
      <c r="C45" s="21" t="s">
        <v>135</v>
      </c>
      <c r="L45" s="32"/>
    </row>
    <row r="46" spans="2:12" s="1" customFormat="1" ht="6.95" customHeight="1">
      <c r="B46" s="32"/>
      <c r="L46" s="32"/>
    </row>
    <row r="47" spans="2:12" s="1" customFormat="1" ht="12" customHeight="1">
      <c r="B47" s="32"/>
      <c r="C47" s="27" t="s">
        <v>16</v>
      </c>
      <c r="L47" s="32"/>
    </row>
    <row r="48" spans="2:12" s="1" customFormat="1" ht="16.5" customHeight="1">
      <c r="B48" s="32"/>
      <c r="E48" s="318" t="str">
        <f>E7</f>
        <v>SPgŠ Boskovice - Výstavba nových prostor pro vzdělávání</v>
      </c>
      <c r="F48" s="319"/>
      <c r="G48" s="319"/>
      <c r="H48" s="319"/>
      <c r="L48" s="32"/>
    </row>
    <row r="49" spans="2:47" s="1" customFormat="1" ht="12" customHeight="1">
      <c r="B49" s="32"/>
      <c r="C49" s="27" t="s">
        <v>133</v>
      </c>
      <c r="L49" s="32"/>
    </row>
    <row r="50" spans="2:47" s="1" customFormat="1" ht="16.5" customHeight="1">
      <c r="B50" s="32"/>
      <c r="E50" s="281" t="str">
        <f>E9</f>
        <v>D.1.1 - Stavební</v>
      </c>
      <c r="F50" s="320"/>
      <c r="G50" s="320"/>
      <c r="H50" s="320"/>
      <c r="L50" s="32"/>
    </row>
    <row r="51" spans="2:47" s="1" customFormat="1" ht="6.95" customHeight="1">
      <c r="B51" s="32"/>
      <c r="L51" s="32"/>
    </row>
    <row r="52" spans="2:47" s="1" customFormat="1" ht="12" customHeight="1">
      <c r="B52" s="32"/>
      <c r="C52" s="27" t="s">
        <v>21</v>
      </c>
      <c r="F52" s="25" t="str">
        <f>F12</f>
        <v>Boskovice</v>
      </c>
      <c r="I52" s="27" t="s">
        <v>23</v>
      </c>
      <c r="J52" s="49" t="str">
        <f>IF(J12="","",J12)</f>
        <v>19. 5. 2025</v>
      </c>
      <c r="L52" s="32"/>
    </row>
    <row r="53" spans="2:47" s="1" customFormat="1" ht="6.95" customHeight="1">
      <c r="B53" s="32"/>
      <c r="L53" s="32"/>
    </row>
    <row r="54" spans="2:47" s="1" customFormat="1" ht="25.7" customHeight="1">
      <c r="B54" s="32"/>
      <c r="C54" s="27" t="s">
        <v>25</v>
      </c>
      <c r="F54" s="25" t="str">
        <f>E15</f>
        <v>Střední pedagogická škola Boskovice</v>
      </c>
      <c r="I54" s="27" t="s">
        <v>31</v>
      </c>
      <c r="J54" s="30" t="str">
        <f>E21</f>
        <v>ERPLAN, U Borové 69, Havlíčkův Brod</v>
      </c>
      <c r="L54" s="32"/>
    </row>
    <row r="55" spans="2:47" s="1" customFormat="1" ht="15.2" customHeight="1">
      <c r="B55" s="32"/>
      <c r="C55" s="27" t="s">
        <v>29</v>
      </c>
      <c r="F55" s="25" t="str">
        <f>IF(E18="","",E18)</f>
        <v>Vyplň údaj</v>
      </c>
      <c r="I55" s="27" t="s">
        <v>34</v>
      </c>
      <c r="J55" s="30" t="str">
        <f>E24</f>
        <v>Ing. Avuk</v>
      </c>
      <c r="L55" s="32"/>
    </row>
    <row r="56" spans="2:47" s="1" customFormat="1" ht="10.35" customHeight="1">
      <c r="B56" s="32"/>
      <c r="L56" s="32"/>
    </row>
    <row r="57" spans="2:47" s="1" customFormat="1" ht="29.25" customHeight="1">
      <c r="B57" s="32"/>
      <c r="C57" s="100" t="s">
        <v>136</v>
      </c>
      <c r="D57" s="94"/>
      <c r="E57" s="94"/>
      <c r="F57" s="94"/>
      <c r="G57" s="94"/>
      <c r="H57" s="94"/>
      <c r="I57" s="94"/>
      <c r="J57" s="101" t="s">
        <v>137</v>
      </c>
      <c r="K57" s="94"/>
      <c r="L57" s="32"/>
    </row>
    <row r="58" spans="2:47" s="1" customFormat="1" ht="10.35" customHeight="1">
      <c r="B58" s="32"/>
      <c r="L58" s="32"/>
    </row>
    <row r="59" spans="2:47" s="1" customFormat="1" ht="22.9" customHeight="1">
      <c r="B59" s="32"/>
      <c r="C59" s="102" t="s">
        <v>70</v>
      </c>
      <c r="J59" s="63">
        <f>J118</f>
        <v>0</v>
      </c>
      <c r="L59" s="32"/>
      <c r="AU59" s="17" t="s">
        <v>138</v>
      </c>
    </row>
    <row r="60" spans="2:47" s="8" customFormat="1" ht="24.95" customHeight="1">
      <c r="B60" s="103"/>
      <c r="D60" s="104" t="s">
        <v>139</v>
      </c>
      <c r="E60" s="105"/>
      <c r="F60" s="105"/>
      <c r="G60" s="105"/>
      <c r="H60" s="105"/>
      <c r="I60" s="105"/>
      <c r="J60" s="106">
        <f>J119</f>
        <v>0</v>
      </c>
      <c r="L60" s="103"/>
    </row>
    <row r="61" spans="2:47" s="9" customFormat="1" ht="19.899999999999999" customHeight="1">
      <c r="B61" s="107"/>
      <c r="D61" s="108" t="s">
        <v>140</v>
      </c>
      <c r="E61" s="109"/>
      <c r="F61" s="109"/>
      <c r="G61" s="109"/>
      <c r="H61" s="109"/>
      <c r="I61" s="109"/>
      <c r="J61" s="110">
        <f>J120</f>
        <v>0</v>
      </c>
      <c r="L61" s="107"/>
    </row>
    <row r="62" spans="2:47" s="9" customFormat="1" ht="19.899999999999999" customHeight="1">
      <c r="B62" s="107"/>
      <c r="D62" s="108" t="s">
        <v>141</v>
      </c>
      <c r="E62" s="109"/>
      <c r="F62" s="109"/>
      <c r="G62" s="109"/>
      <c r="H62" s="109"/>
      <c r="I62" s="109"/>
      <c r="J62" s="110">
        <f>J363</f>
        <v>0</v>
      </c>
      <c r="L62" s="107"/>
    </row>
    <row r="63" spans="2:47" s="9" customFormat="1" ht="19.899999999999999" customHeight="1">
      <c r="B63" s="107"/>
      <c r="D63" s="108" t="s">
        <v>142</v>
      </c>
      <c r="E63" s="109"/>
      <c r="F63" s="109"/>
      <c r="G63" s="109"/>
      <c r="H63" s="109"/>
      <c r="I63" s="109"/>
      <c r="J63" s="110">
        <f>J442</f>
        <v>0</v>
      </c>
      <c r="L63" s="107"/>
    </row>
    <row r="64" spans="2:47" s="9" customFormat="1" ht="19.899999999999999" customHeight="1">
      <c r="B64" s="107"/>
      <c r="D64" s="108" t="s">
        <v>143</v>
      </c>
      <c r="E64" s="109"/>
      <c r="F64" s="109"/>
      <c r="G64" s="109"/>
      <c r="H64" s="109"/>
      <c r="I64" s="109"/>
      <c r="J64" s="110">
        <f>J499</f>
        <v>0</v>
      </c>
      <c r="L64" s="107"/>
    </row>
    <row r="65" spans="2:12" s="9" customFormat="1" ht="19.899999999999999" customHeight="1">
      <c r="B65" s="107"/>
      <c r="D65" s="108" t="s">
        <v>144</v>
      </c>
      <c r="E65" s="109"/>
      <c r="F65" s="109"/>
      <c r="G65" s="109"/>
      <c r="H65" s="109"/>
      <c r="I65" s="109"/>
      <c r="J65" s="110">
        <f>J642</f>
        <v>0</v>
      </c>
      <c r="L65" s="107"/>
    </row>
    <row r="66" spans="2:12" s="9" customFormat="1" ht="19.899999999999999" customHeight="1">
      <c r="B66" s="107"/>
      <c r="D66" s="108" t="s">
        <v>145</v>
      </c>
      <c r="E66" s="109"/>
      <c r="F66" s="109"/>
      <c r="G66" s="109"/>
      <c r="H66" s="109"/>
      <c r="I66" s="109"/>
      <c r="J66" s="110">
        <f>J787</f>
        <v>0</v>
      </c>
      <c r="L66" s="107"/>
    </row>
    <row r="67" spans="2:12" s="9" customFormat="1" ht="19.899999999999999" customHeight="1">
      <c r="B67" s="107"/>
      <c r="D67" s="108" t="s">
        <v>146</v>
      </c>
      <c r="E67" s="109"/>
      <c r="F67" s="109"/>
      <c r="G67" s="109"/>
      <c r="H67" s="109"/>
      <c r="I67" s="109"/>
      <c r="J67" s="110">
        <f>J1127</f>
        <v>0</v>
      </c>
      <c r="L67" s="107"/>
    </row>
    <row r="68" spans="2:12" s="9" customFormat="1" ht="19.899999999999999" customHeight="1">
      <c r="B68" s="107"/>
      <c r="D68" s="108" t="s">
        <v>147</v>
      </c>
      <c r="E68" s="109"/>
      <c r="F68" s="109"/>
      <c r="G68" s="109"/>
      <c r="H68" s="109"/>
      <c r="I68" s="109"/>
      <c r="J68" s="110">
        <f>J1298</f>
        <v>0</v>
      </c>
      <c r="L68" s="107"/>
    </row>
    <row r="69" spans="2:12" s="9" customFormat="1" ht="19.899999999999999" customHeight="1">
      <c r="B69" s="107"/>
      <c r="D69" s="108" t="s">
        <v>148</v>
      </c>
      <c r="E69" s="109"/>
      <c r="F69" s="109"/>
      <c r="G69" s="109"/>
      <c r="H69" s="109"/>
      <c r="I69" s="109"/>
      <c r="J69" s="110">
        <f>J1514</f>
        <v>0</v>
      </c>
      <c r="L69" s="107"/>
    </row>
    <row r="70" spans="2:12" s="9" customFormat="1" ht="19.899999999999999" customHeight="1">
      <c r="B70" s="107"/>
      <c r="D70" s="108" t="s">
        <v>149</v>
      </c>
      <c r="E70" s="109"/>
      <c r="F70" s="109"/>
      <c r="G70" s="109"/>
      <c r="H70" s="109"/>
      <c r="I70" s="109"/>
      <c r="J70" s="110">
        <f>J1557</f>
        <v>0</v>
      </c>
      <c r="L70" s="107"/>
    </row>
    <row r="71" spans="2:12" s="9" customFormat="1" ht="14.85" customHeight="1">
      <c r="B71" s="107"/>
      <c r="D71" s="108" t="s">
        <v>150</v>
      </c>
      <c r="E71" s="109"/>
      <c r="F71" s="109"/>
      <c r="G71" s="109"/>
      <c r="H71" s="109"/>
      <c r="I71" s="109"/>
      <c r="J71" s="110">
        <f>J1558</f>
        <v>0</v>
      </c>
      <c r="L71" s="107"/>
    </row>
    <row r="72" spans="2:12" s="9" customFormat="1" ht="14.85" customHeight="1">
      <c r="B72" s="107"/>
      <c r="D72" s="108" t="s">
        <v>151</v>
      </c>
      <c r="E72" s="109"/>
      <c r="F72" s="109"/>
      <c r="G72" s="109"/>
      <c r="H72" s="109"/>
      <c r="I72" s="109"/>
      <c r="J72" s="110">
        <f>J1924</f>
        <v>0</v>
      </c>
      <c r="L72" s="107"/>
    </row>
    <row r="73" spans="2:12" s="9" customFormat="1" ht="14.85" customHeight="1">
      <c r="B73" s="107"/>
      <c r="D73" s="108" t="s">
        <v>152</v>
      </c>
      <c r="E73" s="109"/>
      <c r="F73" s="109"/>
      <c r="G73" s="109"/>
      <c r="H73" s="109"/>
      <c r="I73" s="109"/>
      <c r="J73" s="110">
        <f>J2328</f>
        <v>0</v>
      </c>
      <c r="L73" s="107"/>
    </row>
    <row r="74" spans="2:12" s="9" customFormat="1" ht="19.899999999999999" customHeight="1">
      <c r="B74" s="107"/>
      <c r="D74" s="108" t="s">
        <v>153</v>
      </c>
      <c r="E74" s="109"/>
      <c r="F74" s="109"/>
      <c r="G74" s="109"/>
      <c r="H74" s="109"/>
      <c r="I74" s="109"/>
      <c r="J74" s="110">
        <f>J2470</f>
        <v>0</v>
      </c>
      <c r="L74" s="107"/>
    </row>
    <row r="75" spans="2:12" s="9" customFormat="1" ht="14.85" customHeight="1">
      <c r="B75" s="107"/>
      <c r="D75" s="108" t="s">
        <v>154</v>
      </c>
      <c r="E75" s="109"/>
      <c r="F75" s="109"/>
      <c r="G75" s="109"/>
      <c r="H75" s="109"/>
      <c r="I75" s="109"/>
      <c r="J75" s="110">
        <f>J2471</f>
        <v>0</v>
      </c>
      <c r="L75" s="107"/>
    </row>
    <row r="76" spans="2:12" s="9" customFormat="1" ht="14.85" customHeight="1">
      <c r="B76" s="107"/>
      <c r="D76" s="108" t="s">
        <v>155</v>
      </c>
      <c r="E76" s="109"/>
      <c r="F76" s="109"/>
      <c r="G76" s="109"/>
      <c r="H76" s="109"/>
      <c r="I76" s="109"/>
      <c r="J76" s="110">
        <f>J2573</f>
        <v>0</v>
      </c>
      <c r="L76" s="107"/>
    </row>
    <row r="77" spans="2:12" s="9" customFormat="1" ht="14.85" customHeight="1">
      <c r="B77" s="107"/>
      <c r="D77" s="108" t="s">
        <v>156</v>
      </c>
      <c r="E77" s="109"/>
      <c r="F77" s="109"/>
      <c r="G77" s="109"/>
      <c r="H77" s="109"/>
      <c r="I77" s="109"/>
      <c r="J77" s="110">
        <f>J2605</f>
        <v>0</v>
      </c>
      <c r="L77" s="107"/>
    </row>
    <row r="78" spans="2:12" s="9" customFormat="1" ht="14.85" customHeight="1">
      <c r="B78" s="107"/>
      <c r="D78" s="108" t="s">
        <v>157</v>
      </c>
      <c r="E78" s="109"/>
      <c r="F78" s="109"/>
      <c r="G78" s="109"/>
      <c r="H78" s="109"/>
      <c r="I78" s="109"/>
      <c r="J78" s="110">
        <f>J2819</f>
        <v>0</v>
      </c>
      <c r="L78" s="107"/>
    </row>
    <row r="79" spans="2:12" s="8" customFormat="1" ht="24.95" customHeight="1">
      <c r="B79" s="103"/>
      <c r="D79" s="104" t="s">
        <v>158</v>
      </c>
      <c r="E79" s="105"/>
      <c r="F79" s="105"/>
      <c r="G79" s="105"/>
      <c r="H79" s="105"/>
      <c r="I79" s="105"/>
      <c r="J79" s="106">
        <f>J2838</f>
        <v>0</v>
      </c>
      <c r="L79" s="103"/>
    </row>
    <row r="80" spans="2:12" s="9" customFormat="1" ht="19.899999999999999" customHeight="1">
      <c r="B80" s="107"/>
      <c r="D80" s="108" t="s">
        <v>159</v>
      </c>
      <c r="E80" s="109"/>
      <c r="F80" s="109"/>
      <c r="G80" s="109"/>
      <c r="H80" s="109"/>
      <c r="I80" s="109"/>
      <c r="J80" s="110">
        <f>J2839</f>
        <v>0</v>
      </c>
      <c r="L80" s="107"/>
    </row>
    <row r="81" spans="2:12" s="9" customFormat="1" ht="19.899999999999999" customHeight="1">
      <c r="B81" s="107"/>
      <c r="D81" s="108" t="s">
        <v>160</v>
      </c>
      <c r="E81" s="109"/>
      <c r="F81" s="109"/>
      <c r="G81" s="109"/>
      <c r="H81" s="109"/>
      <c r="I81" s="109"/>
      <c r="J81" s="110">
        <f>J2950</f>
        <v>0</v>
      </c>
      <c r="L81" s="107"/>
    </row>
    <row r="82" spans="2:12" s="9" customFormat="1" ht="19.899999999999999" customHeight="1">
      <c r="B82" s="107"/>
      <c r="D82" s="108" t="s">
        <v>161</v>
      </c>
      <c r="E82" s="109"/>
      <c r="F82" s="109"/>
      <c r="G82" s="109"/>
      <c r="H82" s="109"/>
      <c r="I82" s="109"/>
      <c r="J82" s="110">
        <f>J3118</f>
        <v>0</v>
      </c>
      <c r="L82" s="107"/>
    </row>
    <row r="83" spans="2:12" s="9" customFormat="1" ht="19.899999999999999" customHeight="1">
      <c r="B83" s="107"/>
      <c r="D83" s="108" t="s">
        <v>162</v>
      </c>
      <c r="E83" s="109"/>
      <c r="F83" s="109"/>
      <c r="G83" s="109"/>
      <c r="H83" s="109"/>
      <c r="I83" s="109"/>
      <c r="J83" s="110">
        <f>J3378</f>
        <v>0</v>
      </c>
      <c r="L83" s="107"/>
    </row>
    <row r="84" spans="2:12" s="9" customFormat="1" ht="19.899999999999999" customHeight="1">
      <c r="B84" s="107"/>
      <c r="D84" s="108" t="s">
        <v>163</v>
      </c>
      <c r="E84" s="109"/>
      <c r="F84" s="109"/>
      <c r="G84" s="109"/>
      <c r="H84" s="109"/>
      <c r="I84" s="109"/>
      <c r="J84" s="110">
        <f>J3409</f>
        <v>0</v>
      </c>
      <c r="L84" s="107"/>
    </row>
    <row r="85" spans="2:12" s="9" customFormat="1" ht="19.899999999999999" customHeight="1">
      <c r="B85" s="107"/>
      <c r="D85" s="108" t="s">
        <v>164</v>
      </c>
      <c r="E85" s="109"/>
      <c r="F85" s="109"/>
      <c r="G85" s="109"/>
      <c r="H85" s="109"/>
      <c r="I85" s="109"/>
      <c r="J85" s="110">
        <f>J3482</f>
        <v>0</v>
      </c>
      <c r="L85" s="107"/>
    </row>
    <row r="86" spans="2:12" s="9" customFormat="1" ht="19.899999999999999" customHeight="1">
      <c r="B86" s="107"/>
      <c r="D86" s="108" t="s">
        <v>165</v>
      </c>
      <c r="E86" s="109"/>
      <c r="F86" s="109"/>
      <c r="G86" s="109"/>
      <c r="H86" s="109"/>
      <c r="I86" s="109"/>
      <c r="J86" s="110">
        <f>J3608</f>
        <v>0</v>
      </c>
      <c r="L86" s="107"/>
    </row>
    <row r="87" spans="2:12" s="9" customFormat="1" ht="19.899999999999999" customHeight="1">
      <c r="B87" s="107"/>
      <c r="D87" s="108" t="s">
        <v>166</v>
      </c>
      <c r="E87" s="109"/>
      <c r="F87" s="109"/>
      <c r="G87" s="109"/>
      <c r="H87" s="109"/>
      <c r="I87" s="109"/>
      <c r="J87" s="110">
        <f>J3686</f>
        <v>0</v>
      </c>
      <c r="L87" s="107"/>
    </row>
    <row r="88" spans="2:12" s="9" customFormat="1" ht="19.899999999999999" customHeight="1">
      <c r="B88" s="107"/>
      <c r="D88" s="108" t="s">
        <v>167</v>
      </c>
      <c r="E88" s="109"/>
      <c r="F88" s="109"/>
      <c r="G88" s="109"/>
      <c r="H88" s="109"/>
      <c r="I88" s="109"/>
      <c r="J88" s="110">
        <f>J3888</f>
        <v>0</v>
      </c>
      <c r="L88" s="107"/>
    </row>
    <row r="89" spans="2:12" s="9" customFormat="1" ht="14.85" customHeight="1">
      <c r="B89" s="107"/>
      <c r="D89" s="108" t="s">
        <v>168</v>
      </c>
      <c r="E89" s="109"/>
      <c r="F89" s="109"/>
      <c r="G89" s="109"/>
      <c r="H89" s="109"/>
      <c r="I89" s="109"/>
      <c r="J89" s="110">
        <f>J3891</f>
        <v>0</v>
      </c>
      <c r="L89" s="107"/>
    </row>
    <row r="90" spans="2:12" s="9" customFormat="1" ht="14.85" customHeight="1">
      <c r="B90" s="107"/>
      <c r="D90" s="108" t="s">
        <v>169</v>
      </c>
      <c r="E90" s="109"/>
      <c r="F90" s="109"/>
      <c r="G90" s="109"/>
      <c r="H90" s="109"/>
      <c r="I90" s="109"/>
      <c r="J90" s="110">
        <f>J4163</f>
        <v>0</v>
      </c>
      <c r="L90" s="107"/>
    </row>
    <row r="91" spans="2:12" s="9" customFormat="1" ht="14.85" customHeight="1">
      <c r="B91" s="107"/>
      <c r="D91" s="108" t="s">
        <v>170</v>
      </c>
      <c r="E91" s="109"/>
      <c r="F91" s="109"/>
      <c r="G91" s="109"/>
      <c r="H91" s="109"/>
      <c r="I91" s="109"/>
      <c r="J91" s="110">
        <f>J4263</f>
        <v>0</v>
      </c>
      <c r="L91" s="107"/>
    </row>
    <row r="92" spans="2:12" s="9" customFormat="1" ht="19.899999999999999" customHeight="1">
      <c r="B92" s="107"/>
      <c r="D92" s="108" t="s">
        <v>171</v>
      </c>
      <c r="E92" s="109"/>
      <c r="F92" s="109"/>
      <c r="G92" s="109"/>
      <c r="H92" s="109"/>
      <c r="I92" s="109"/>
      <c r="J92" s="110">
        <f>J4336</f>
        <v>0</v>
      </c>
      <c r="L92" s="107"/>
    </row>
    <row r="93" spans="2:12" s="9" customFormat="1" ht="19.899999999999999" customHeight="1">
      <c r="B93" s="107"/>
      <c r="D93" s="108" t="s">
        <v>172</v>
      </c>
      <c r="E93" s="109"/>
      <c r="F93" s="109"/>
      <c r="G93" s="109"/>
      <c r="H93" s="109"/>
      <c r="I93" s="109"/>
      <c r="J93" s="110">
        <f>J4356</f>
        <v>0</v>
      </c>
      <c r="L93" s="107"/>
    </row>
    <row r="94" spans="2:12" s="9" customFormat="1" ht="19.899999999999999" customHeight="1">
      <c r="B94" s="107"/>
      <c r="D94" s="108" t="s">
        <v>173</v>
      </c>
      <c r="E94" s="109"/>
      <c r="F94" s="109"/>
      <c r="G94" s="109"/>
      <c r="H94" s="109"/>
      <c r="I94" s="109"/>
      <c r="J94" s="110">
        <f>J4561</f>
        <v>0</v>
      </c>
      <c r="L94" s="107"/>
    </row>
    <row r="95" spans="2:12" s="9" customFormat="1" ht="19.899999999999999" customHeight="1">
      <c r="B95" s="107"/>
      <c r="D95" s="108" t="s">
        <v>174</v>
      </c>
      <c r="E95" s="109"/>
      <c r="F95" s="109"/>
      <c r="G95" s="109"/>
      <c r="H95" s="109"/>
      <c r="I95" s="109"/>
      <c r="J95" s="110">
        <f>J4709</f>
        <v>0</v>
      </c>
      <c r="L95" s="107"/>
    </row>
    <row r="96" spans="2:12" s="9" customFormat="1" ht="19.899999999999999" customHeight="1">
      <c r="B96" s="107"/>
      <c r="D96" s="108" t="s">
        <v>175</v>
      </c>
      <c r="E96" s="109"/>
      <c r="F96" s="109"/>
      <c r="G96" s="109"/>
      <c r="H96" s="109"/>
      <c r="I96" s="109"/>
      <c r="J96" s="110">
        <f>J4850</f>
        <v>0</v>
      </c>
      <c r="L96" s="107"/>
    </row>
    <row r="97" spans="2:12" s="9" customFormat="1" ht="19.899999999999999" customHeight="1">
      <c r="B97" s="107"/>
      <c r="D97" s="108" t="s">
        <v>176</v>
      </c>
      <c r="E97" s="109"/>
      <c r="F97" s="109"/>
      <c r="G97" s="109"/>
      <c r="H97" s="109"/>
      <c r="I97" s="109"/>
      <c r="J97" s="110">
        <f>J4880</f>
        <v>0</v>
      </c>
      <c r="L97" s="107"/>
    </row>
    <row r="98" spans="2:12" s="9" customFormat="1" ht="19.899999999999999" customHeight="1">
      <c r="B98" s="107"/>
      <c r="D98" s="108" t="s">
        <v>177</v>
      </c>
      <c r="E98" s="109"/>
      <c r="F98" s="109"/>
      <c r="G98" s="109"/>
      <c r="H98" s="109"/>
      <c r="I98" s="109"/>
      <c r="J98" s="110">
        <f>J5047</f>
        <v>0</v>
      </c>
      <c r="L98" s="107"/>
    </row>
    <row r="99" spans="2:12" s="1" customFormat="1" ht="21.75" customHeight="1">
      <c r="B99" s="32"/>
      <c r="L99" s="32"/>
    </row>
    <row r="100" spans="2:12" s="1" customFormat="1" ht="6.95" customHeight="1">
      <c r="B100" s="41"/>
      <c r="C100" s="42"/>
      <c r="D100" s="42"/>
      <c r="E100" s="42"/>
      <c r="F100" s="42"/>
      <c r="G100" s="42"/>
      <c r="H100" s="42"/>
      <c r="I100" s="42"/>
      <c r="J100" s="42"/>
      <c r="K100" s="42"/>
      <c r="L100" s="32"/>
    </row>
    <row r="104" spans="2:12" s="1" customFormat="1" ht="6.95" customHeight="1">
      <c r="B104" s="43"/>
      <c r="C104" s="44"/>
      <c r="D104" s="44"/>
      <c r="E104" s="44"/>
      <c r="F104" s="44"/>
      <c r="G104" s="44"/>
      <c r="H104" s="44"/>
      <c r="I104" s="44"/>
      <c r="J104" s="44"/>
      <c r="K104" s="44"/>
      <c r="L104" s="32"/>
    </row>
    <row r="105" spans="2:12" s="1" customFormat="1" ht="24.95" customHeight="1">
      <c r="B105" s="32"/>
      <c r="C105" s="21" t="s">
        <v>178</v>
      </c>
      <c r="L105" s="32"/>
    </row>
    <row r="106" spans="2:12" s="1" customFormat="1" ht="6.95" customHeight="1">
      <c r="B106" s="32"/>
      <c r="L106" s="32"/>
    </row>
    <row r="107" spans="2:12" s="1" customFormat="1" ht="12" customHeight="1">
      <c r="B107" s="32"/>
      <c r="C107" s="27" t="s">
        <v>16</v>
      </c>
      <c r="L107" s="32"/>
    </row>
    <row r="108" spans="2:12" s="1" customFormat="1" ht="16.5" customHeight="1">
      <c r="B108" s="32"/>
      <c r="E108" s="318" t="str">
        <f>E7</f>
        <v>SPgŠ Boskovice - Výstavba nových prostor pro vzdělávání</v>
      </c>
      <c r="F108" s="319"/>
      <c r="G108" s="319"/>
      <c r="H108" s="319"/>
      <c r="L108" s="32"/>
    </row>
    <row r="109" spans="2:12" s="1" customFormat="1" ht="12" customHeight="1">
      <c r="B109" s="32"/>
      <c r="C109" s="27" t="s">
        <v>133</v>
      </c>
      <c r="L109" s="32"/>
    </row>
    <row r="110" spans="2:12" s="1" customFormat="1" ht="16.5" customHeight="1">
      <c r="B110" s="32"/>
      <c r="E110" s="281" t="str">
        <f>E9</f>
        <v>D.1.1 - Stavební</v>
      </c>
      <c r="F110" s="320"/>
      <c r="G110" s="320"/>
      <c r="H110" s="320"/>
      <c r="L110" s="32"/>
    </row>
    <row r="111" spans="2:12" s="1" customFormat="1" ht="6.95" customHeight="1">
      <c r="B111" s="32"/>
      <c r="L111" s="32"/>
    </row>
    <row r="112" spans="2:12" s="1" customFormat="1" ht="12" customHeight="1">
      <c r="B112" s="32"/>
      <c r="C112" s="27" t="s">
        <v>21</v>
      </c>
      <c r="F112" s="25" t="str">
        <f>F12</f>
        <v>Boskovice</v>
      </c>
      <c r="I112" s="27" t="s">
        <v>23</v>
      </c>
      <c r="J112" s="49" t="str">
        <f>IF(J12="","",J12)</f>
        <v>19. 5. 2025</v>
      </c>
      <c r="L112" s="32"/>
    </row>
    <row r="113" spans="2:65" s="1" customFormat="1" ht="6.95" customHeight="1">
      <c r="B113" s="32"/>
      <c r="L113" s="32"/>
    </row>
    <row r="114" spans="2:65" s="1" customFormat="1" ht="25.7" customHeight="1">
      <c r="B114" s="32"/>
      <c r="C114" s="27" t="s">
        <v>25</v>
      </c>
      <c r="F114" s="25" t="str">
        <f>E15</f>
        <v>Střední pedagogická škola Boskovice</v>
      </c>
      <c r="I114" s="27" t="s">
        <v>31</v>
      </c>
      <c r="J114" s="30" t="str">
        <f>E21</f>
        <v>ERPLAN, U Borové 69, Havlíčkův Brod</v>
      </c>
      <c r="L114" s="32"/>
    </row>
    <row r="115" spans="2:65" s="1" customFormat="1" ht="15.2" customHeight="1">
      <c r="B115" s="32"/>
      <c r="C115" s="27" t="s">
        <v>29</v>
      </c>
      <c r="F115" s="25" t="str">
        <f>IF(E18="","",E18)</f>
        <v>Vyplň údaj</v>
      </c>
      <c r="I115" s="27" t="s">
        <v>34</v>
      </c>
      <c r="J115" s="30" t="str">
        <f>E24</f>
        <v>Ing. Avuk</v>
      </c>
      <c r="L115" s="32"/>
    </row>
    <row r="116" spans="2:65" s="1" customFormat="1" ht="10.35" customHeight="1">
      <c r="B116" s="32"/>
      <c r="L116" s="32"/>
    </row>
    <row r="117" spans="2:65" s="10" customFormat="1" ht="29.25" customHeight="1">
      <c r="B117" s="111"/>
      <c r="C117" s="112" t="s">
        <v>179</v>
      </c>
      <c r="D117" s="113" t="s">
        <v>57</v>
      </c>
      <c r="E117" s="113" t="s">
        <v>53</v>
      </c>
      <c r="F117" s="113" t="s">
        <v>54</v>
      </c>
      <c r="G117" s="113" t="s">
        <v>180</v>
      </c>
      <c r="H117" s="113" t="s">
        <v>181</v>
      </c>
      <c r="I117" s="113" t="s">
        <v>182</v>
      </c>
      <c r="J117" s="113" t="s">
        <v>137</v>
      </c>
      <c r="K117" s="114" t="s">
        <v>183</v>
      </c>
      <c r="L117" s="111"/>
      <c r="M117" s="56" t="s">
        <v>19</v>
      </c>
      <c r="N117" s="57" t="s">
        <v>42</v>
      </c>
      <c r="O117" s="57" t="s">
        <v>184</v>
      </c>
      <c r="P117" s="57" t="s">
        <v>185</v>
      </c>
      <c r="Q117" s="57" t="s">
        <v>186</v>
      </c>
      <c r="R117" s="57" t="s">
        <v>187</v>
      </c>
      <c r="S117" s="57" t="s">
        <v>188</v>
      </c>
      <c r="T117" s="58" t="s">
        <v>189</v>
      </c>
    </row>
    <row r="118" spans="2:65" s="1" customFormat="1" ht="22.9" customHeight="1">
      <c r="B118" s="32"/>
      <c r="C118" s="61" t="s">
        <v>190</v>
      </c>
      <c r="J118" s="115">
        <f>BK118</f>
        <v>0</v>
      </c>
      <c r="L118" s="32"/>
      <c r="M118" s="59"/>
      <c r="N118" s="50"/>
      <c r="O118" s="50"/>
      <c r="P118" s="116">
        <f>P119+P2838</f>
        <v>0</v>
      </c>
      <c r="Q118" s="50"/>
      <c r="R118" s="116">
        <f>R119+R2838</f>
        <v>4389.8693288999993</v>
      </c>
      <c r="S118" s="50"/>
      <c r="T118" s="117">
        <f>T119+T2838</f>
        <v>480.60138295000007</v>
      </c>
      <c r="AT118" s="17" t="s">
        <v>71</v>
      </c>
      <c r="AU118" s="17" t="s">
        <v>138</v>
      </c>
      <c r="BK118" s="118">
        <f>BK119+BK2838</f>
        <v>0</v>
      </c>
    </row>
    <row r="119" spans="2:65" s="11" customFormat="1" ht="25.9" customHeight="1">
      <c r="B119" s="119"/>
      <c r="D119" s="120" t="s">
        <v>71</v>
      </c>
      <c r="E119" s="121" t="s">
        <v>191</v>
      </c>
      <c r="F119" s="121" t="s">
        <v>192</v>
      </c>
      <c r="I119" s="122"/>
      <c r="J119" s="123">
        <f>BK119</f>
        <v>0</v>
      </c>
      <c r="L119" s="119"/>
      <c r="M119" s="124"/>
      <c r="P119" s="125">
        <f>P120+P363+P442+P499+P642+P787+P1127+P1298+P1514+P1557+P2470</f>
        <v>0</v>
      </c>
      <c r="R119" s="125">
        <f>R120+R363+R442+R499+R642+R787+R1127+R1298+R1514+R1557+R2470</f>
        <v>4298.7709399399992</v>
      </c>
      <c r="T119" s="126">
        <f>T120+T363+T442+T499+T642+T787+T1127+T1298+T1514+T1557+T2470</f>
        <v>480.60138295000007</v>
      </c>
      <c r="AR119" s="120" t="s">
        <v>80</v>
      </c>
      <c r="AT119" s="127" t="s">
        <v>71</v>
      </c>
      <c r="AU119" s="127" t="s">
        <v>72</v>
      </c>
      <c r="AY119" s="120" t="s">
        <v>193</v>
      </c>
      <c r="BK119" s="128">
        <f>BK120+BK363+BK442+BK499+BK642+BK787+BK1127+BK1298+BK1514+BK1557+BK2470</f>
        <v>0</v>
      </c>
    </row>
    <row r="120" spans="2:65" s="11" customFormat="1" ht="22.9" customHeight="1">
      <c r="B120" s="119"/>
      <c r="D120" s="120" t="s">
        <v>71</v>
      </c>
      <c r="E120" s="129" t="s">
        <v>80</v>
      </c>
      <c r="F120" s="129" t="s">
        <v>194</v>
      </c>
      <c r="I120" s="122"/>
      <c r="J120" s="130">
        <f>BK120</f>
        <v>0</v>
      </c>
      <c r="L120" s="119"/>
      <c r="M120" s="124"/>
      <c r="P120" s="125">
        <f>SUM(P121:P362)</f>
        <v>0</v>
      </c>
      <c r="R120" s="125">
        <f>SUM(R121:R362)</f>
        <v>1246.913</v>
      </c>
      <c r="T120" s="126">
        <f>SUM(T121:T362)</f>
        <v>0</v>
      </c>
      <c r="AR120" s="120" t="s">
        <v>80</v>
      </c>
      <c r="AT120" s="127" t="s">
        <v>71</v>
      </c>
      <c r="AU120" s="127" t="s">
        <v>80</v>
      </c>
      <c r="AY120" s="120" t="s">
        <v>193</v>
      </c>
      <c r="BK120" s="128">
        <f>SUM(BK121:BK362)</f>
        <v>0</v>
      </c>
    </row>
    <row r="121" spans="2:65" s="1" customFormat="1" ht="16.5" customHeight="1">
      <c r="B121" s="32"/>
      <c r="C121" s="131" t="s">
        <v>80</v>
      </c>
      <c r="D121" s="131" t="s">
        <v>195</v>
      </c>
      <c r="E121" s="132" t="s">
        <v>196</v>
      </c>
      <c r="F121" s="133" t="s">
        <v>197</v>
      </c>
      <c r="G121" s="134" t="s">
        <v>198</v>
      </c>
      <c r="H121" s="135">
        <v>499</v>
      </c>
      <c r="I121" s="136"/>
      <c r="J121" s="137">
        <f>ROUND(I121*H121,2)</f>
        <v>0</v>
      </c>
      <c r="K121" s="133" t="s">
        <v>199</v>
      </c>
      <c r="L121" s="32"/>
      <c r="M121" s="138" t="s">
        <v>19</v>
      </c>
      <c r="N121" s="139" t="s">
        <v>43</v>
      </c>
      <c r="P121" s="140">
        <f>O121*H121</f>
        <v>0</v>
      </c>
      <c r="Q121" s="140">
        <v>0</v>
      </c>
      <c r="R121" s="140">
        <f>Q121*H121</f>
        <v>0</v>
      </c>
      <c r="S121" s="140">
        <v>0</v>
      </c>
      <c r="T121" s="141">
        <f>S121*H121</f>
        <v>0</v>
      </c>
      <c r="AR121" s="142" t="s">
        <v>106</v>
      </c>
      <c r="AT121" s="142" t="s">
        <v>195</v>
      </c>
      <c r="AU121" s="142" t="s">
        <v>82</v>
      </c>
      <c r="AY121" s="17" t="s">
        <v>193</v>
      </c>
      <c r="BE121" s="143">
        <f>IF(N121="základní",J121,0)</f>
        <v>0</v>
      </c>
      <c r="BF121" s="143">
        <f>IF(N121="snížená",J121,0)</f>
        <v>0</v>
      </c>
      <c r="BG121" s="143">
        <f>IF(N121="zákl. přenesená",J121,0)</f>
        <v>0</v>
      </c>
      <c r="BH121" s="143">
        <f>IF(N121="sníž. přenesená",J121,0)</f>
        <v>0</v>
      </c>
      <c r="BI121" s="143">
        <f>IF(N121="nulová",J121,0)</f>
        <v>0</v>
      </c>
      <c r="BJ121" s="17" t="s">
        <v>80</v>
      </c>
      <c r="BK121" s="143">
        <f>ROUND(I121*H121,2)</f>
        <v>0</v>
      </c>
      <c r="BL121" s="17" t="s">
        <v>106</v>
      </c>
      <c r="BM121" s="142" t="s">
        <v>200</v>
      </c>
    </row>
    <row r="122" spans="2:65" s="1" customFormat="1" ht="11.25">
      <c r="B122" s="32"/>
      <c r="D122" s="144" t="s">
        <v>201</v>
      </c>
      <c r="F122" s="145" t="s">
        <v>202</v>
      </c>
      <c r="I122" s="146"/>
      <c r="L122" s="32"/>
      <c r="M122" s="147"/>
      <c r="T122" s="53"/>
      <c r="AT122" s="17" t="s">
        <v>201</v>
      </c>
      <c r="AU122" s="17" t="s">
        <v>82</v>
      </c>
    </row>
    <row r="123" spans="2:65" s="12" customFormat="1" ht="11.25">
      <c r="B123" s="148"/>
      <c r="D123" s="149" t="s">
        <v>203</v>
      </c>
      <c r="E123" s="150" t="s">
        <v>19</v>
      </c>
      <c r="F123" s="151" t="s">
        <v>204</v>
      </c>
      <c r="H123" s="150" t="s">
        <v>19</v>
      </c>
      <c r="I123" s="152"/>
      <c r="L123" s="148"/>
      <c r="M123" s="153"/>
      <c r="T123" s="154"/>
      <c r="AT123" s="150" t="s">
        <v>203</v>
      </c>
      <c r="AU123" s="150" t="s">
        <v>82</v>
      </c>
      <c r="AV123" s="12" t="s">
        <v>80</v>
      </c>
      <c r="AW123" s="12" t="s">
        <v>33</v>
      </c>
      <c r="AX123" s="12" t="s">
        <v>72</v>
      </c>
      <c r="AY123" s="150" t="s">
        <v>193</v>
      </c>
    </row>
    <row r="124" spans="2:65" s="12" customFormat="1" ht="11.25">
      <c r="B124" s="148"/>
      <c r="D124" s="149" t="s">
        <v>203</v>
      </c>
      <c r="E124" s="150" t="s">
        <v>19</v>
      </c>
      <c r="F124" s="151" t="s">
        <v>205</v>
      </c>
      <c r="H124" s="150" t="s">
        <v>19</v>
      </c>
      <c r="I124" s="152"/>
      <c r="L124" s="148"/>
      <c r="M124" s="153"/>
      <c r="T124" s="154"/>
      <c r="AT124" s="150" t="s">
        <v>203</v>
      </c>
      <c r="AU124" s="150" t="s">
        <v>82</v>
      </c>
      <c r="AV124" s="12" t="s">
        <v>80</v>
      </c>
      <c r="AW124" s="12" t="s">
        <v>33</v>
      </c>
      <c r="AX124" s="12" t="s">
        <v>72</v>
      </c>
      <c r="AY124" s="150" t="s">
        <v>193</v>
      </c>
    </row>
    <row r="125" spans="2:65" s="12" customFormat="1" ht="11.25">
      <c r="B125" s="148"/>
      <c r="D125" s="149" t="s">
        <v>203</v>
      </c>
      <c r="E125" s="150" t="s">
        <v>19</v>
      </c>
      <c r="F125" s="151" t="s">
        <v>206</v>
      </c>
      <c r="H125" s="150" t="s">
        <v>19</v>
      </c>
      <c r="I125" s="152"/>
      <c r="L125" s="148"/>
      <c r="M125" s="153"/>
      <c r="T125" s="154"/>
      <c r="AT125" s="150" t="s">
        <v>203</v>
      </c>
      <c r="AU125" s="150" t="s">
        <v>82</v>
      </c>
      <c r="AV125" s="12" t="s">
        <v>80</v>
      </c>
      <c r="AW125" s="12" t="s">
        <v>33</v>
      </c>
      <c r="AX125" s="12" t="s">
        <v>72</v>
      </c>
      <c r="AY125" s="150" t="s">
        <v>193</v>
      </c>
    </row>
    <row r="126" spans="2:65" s="13" customFormat="1" ht="11.25">
      <c r="B126" s="155"/>
      <c r="D126" s="149" t="s">
        <v>203</v>
      </c>
      <c r="E126" s="156" t="s">
        <v>19</v>
      </c>
      <c r="F126" s="157" t="s">
        <v>207</v>
      </c>
      <c r="H126" s="158">
        <v>499</v>
      </c>
      <c r="I126" s="159"/>
      <c r="L126" s="155"/>
      <c r="M126" s="160"/>
      <c r="T126" s="161"/>
      <c r="AT126" s="156" t="s">
        <v>203</v>
      </c>
      <c r="AU126" s="156" t="s">
        <v>82</v>
      </c>
      <c r="AV126" s="13" t="s">
        <v>82</v>
      </c>
      <c r="AW126" s="13" t="s">
        <v>33</v>
      </c>
      <c r="AX126" s="13" t="s">
        <v>72</v>
      </c>
      <c r="AY126" s="156" t="s">
        <v>193</v>
      </c>
    </row>
    <row r="127" spans="2:65" s="1" customFormat="1" ht="21.75" customHeight="1">
      <c r="B127" s="32"/>
      <c r="C127" s="131" t="s">
        <v>82</v>
      </c>
      <c r="D127" s="131" t="s">
        <v>195</v>
      </c>
      <c r="E127" s="132" t="s">
        <v>208</v>
      </c>
      <c r="F127" s="133" t="s">
        <v>209</v>
      </c>
      <c r="G127" s="134" t="s">
        <v>210</v>
      </c>
      <c r="H127" s="135">
        <v>174.94499999999999</v>
      </c>
      <c r="I127" s="136"/>
      <c r="J127" s="137">
        <f>ROUND(I127*H127,2)</f>
        <v>0</v>
      </c>
      <c r="K127" s="133" t="s">
        <v>199</v>
      </c>
      <c r="L127" s="32"/>
      <c r="M127" s="138" t="s">
        <v>19</v>
      </c>
      <c r="N127" s="139" t="s">
        <v>43</v>
      </c>
      <c r="P127" s="140">
        <f>O127*H127</f>
        <v>0</v>
      </c>
      <c r="Q127" s="140">
        <v>0</v>
      </c>
      <c r="R127" s="140">
        <f>Q127*H127</f>
        <v>0</v>
      </c>
      <c r="S127" s="140">
        <v>0</v>
      </c>
      <c r="T127" s="141">
        <f>S127*H127</f>
        <v>0</v>
      </c>
      <c r="AR127" s="142" t="s">
        <v>106</v>
      </c>
      <c r="AT127" s="142" t="s">
        <v>195</v>
      </c>
      <c r="AU127" s="142" t="s">
        <v>82</v>
      </c>
      <c r="AY127" s="17" t="s">
        <v>193</v>
      </c>
      <c r="BE127" s="143">
        <f>IF(N127="základní",J127,0)</f>
        <v>0</v>
      </c>
      <c r="BF127" s="143">
        <f>IF(N127="snížená",J127,0)</f>
        <v>0</v>
      </c>
      <c r="BG127" s="143">
        <f>IF(N127="zákl. přenesená",J127,0)</f>
        <v>0</v>
      </c>
      <c r="BH127" s="143">
        <f>IF(N127="sníž. přenesená",J127,0)</f>
        <v>0</v>
      </c>
      <c r="BI127" s="143">
        <f>IF(N127="nulová",J127,0)</f>
        <v>0</v>
      </c>
      <c r="BJ127" s="17" t="s">
        <v>80</v>
      </c>
      <c r="BK127" s="143">
        <f>ROUND(I127*H127,2)</f>
        <v>0</v>
      </c>
      <c r="BL127" s="17" t="s">
        <v>106</v>
      </c>
      <c r="BM127" s="142" t="s">
        <v>211</v>
      </c>
    </row>
    <row r="128" spans="2:65" s="1" customFormat="1" ht="11.25">
      <c r="B128" s="32"/>
      <c r="D128" s="144" t="s">
        <v>201</v>
      </c>
      <c r="F128" s="145" t="s">
        <v>212</v>
      </c>
      <c r="I128" s="146"/>
      <c r="L128" s="32"/>
      <c r="M128" s="147"/>
      <c r="T128" s="53"/>
      <c r="AT128" s="17" t="s">
        <v>201</v>
      </c>
      <c r="AU128" s="17" t="s">
        <v>82</v>
      </c>
    </row>
    <row r="129" spans="2:65" s="12" customFormat="1" ht="11.25">
      <c r="B129" s="148"/>
      <c r="D129" s="149" t="s">
        <v>203</v>
      </c>
      <c r="E129" s="150" t="s">
        <v>19</v>
      </c>
      <c r="F129" s="151" t="s">
        <v>204</v>
      </c>
      <c r="H129" s="150" t="s">
        <v>19</v>
      </c>
      <c r="I129" s="152"/>
      <c r="L129" s="148"/>
      <c r="M129" s="153"/>
      <c r="T129" s="154"/>
      <c r="AT129" s="150" t="s">
        <v>203</v>
      </c>
      <c r="AU129" s="150" t="s">
        <v>82</v>
      </c>
      <c r="AV129" s="12" t="s">
        <v>80</v>
      </c>
      <c r="AW129" s="12" t="s">
        <v>33</v>
      </c>
      <c r="AX129" s="12" t="s">
        <v>72</v>
      </c>
      <c r="AY129" s="150" t="s">
        <v>193</v>
      </c>
    </row>
    <row r="130" spans="2:65" s="12" customFormat="1" ht="11.25">
      <c r="B130" s="148"/>
      <c r="D130" s="149" t="s">
        <v>203</v>
      </c>
      <c r="E130" s="150" t="s">
        <v>19</v>
      </c>
      <c r="F130" s="151" t="s">
        <v>205</v>
      </c>
      <c r="H130" s="150" t="s">
        <v>19</v>
      </c>
      <c r="I130" s="152"/>
      <c r="L130" s="148"/>
      <c r="M130" s="153"/>
      <c r="T130" s="154"/>
      <c r="AT130" s="150" t="s">
        <v>203</v>
      </c>
      <c r="AU130" s="150" t="s">
        <v>82</v>
      </c>
      <c r="AV130" s="12" t="s">
        <v>80</v>
      </c>
      <c r="AW130" s="12" t="s">
        <v>33</v>
      </c>
      <c r="AX130" s="12" t="s">
        <v>72</v>
      </c>
      <c r="AY130" s="150" t="s">
        <v>193</v>
      </c>
    </row>
    <row r="131" spans="2:65" s="12" customFormat="1" ht="11.25">
      <c r="B131" s="148"/>
      <c r="D131" s="149" t="s">
        <v>203</v>
      </c>
      <c r="E131" s="150" t="s">
        <v>19</v>
      </c>
      <c r="F131" s="151" t="s">
        <v>213</v>
      </c>
      <c r="H131" s="150" t="s">
        <v>19</v>
      </c>
      <c r="I131" s="152"/>
      <c r="L131" s="148"/>
      <c r="M131" s="153"/>
      <c r="T131" s="154"/>
      <c r="AT131" s="150" t="s">
        <v>203</v>
      </c>
      <c r="AU131" s="150" t="s">
        <v>82</v>
      </c>
      <c r="AV131" s="12" t="s">
        <v>80</v>
      </c>
      <c r="AW131" s="12" t="s">
        <v>33</v>
      </c>
      <c r="AX131" s="12" t="s">
        <v>72</v>
      </c>
      <c r="AY131" s="150" t="s">
        <v>193</v>
      </c>
    </row>
    <row r="132" spans="2:65" s="12" customFormat="1" ht="11.25">
      <c r="B132" s="148"/>
      <c r="D132" s="149" t="s">
        <v>203</v>
      </c>
      <c r="E132" s="150" t="s">
        <v>19</v>
      </c>
      <c r="F132" s="151" t="s">
        <v>205</v>
      </c>
      <c r="H132" s="150" t="s">
        <v>19</v>
      </c>
      <c r="I132" s="152"/>
      <c r="L132" s="148"/>
      <c r="M132" s="153"/>
      <c r="T132" s="154"/>
      <c r="AT132" s="150" t="s">
        <v>203</v>
      </c>
      <c r="AU132" s="150" t="s">
        <v>82</v>
      </c>
      <c r="AV132" s="12" t="s">
        <v>80</v>
      </c>
      <c r="AW132" s="12" t="s">
        <v>33</v>
      </c>
      <c r="AX132" s="12" t="s">
        <v>72</v>
      </c>
      <c r="AY132" s="150" t="s">
        <v>193</v>
      </c>
    </row>
    <row r="133" spans="2:65" s="12" customFormat="1" ht="11.25">
      <c r="B133" s="148"/>
      <c r="D133" s="149" t="s">
        <v>203</v>
      </c>
      <c r="E133" s="150" t="s">
        <v>19</v>
      </c>
      <c r="F133" s="151" t="s">
        <v>206</v>
      </c>
      <c r="H133" s="150" t="s">
        <v>19</v>
      </c>
      <c r="I133" s="152"/>
      <c r="L133" s="148"/>
      <c r="M133" s="153"/>
      <c r="T133" s="154"/>
      <c r="AT133" s="150" t="s">
        <v>203</v>
      </c>
      <c r="AU133" s="150" t="s">
        <v>82</v>
      </c>
      <c r="AV133" s="12" t="s">
        <v>80</v>
      </c>
      <c r="AW133" s="12" t="s">
        <v>33</v>
      </c>
      <c r="AX133" s="12" t="s">
        <v>72</v>
      </c>
      <c r="AY133" s="150" t="s">
        <v>193</v>
      </c>
    </row>
    <row r="134" spans="2:65" s="12" customFormat="1" ht="11.25">
      <c r="B134" s="148"/>
      <c r="D134" s="149" t="s">
        <v>203</v>
      </c>
      <c r="E134" s="150" t="s">
        <v>19</v>
      </c>
      <c r="F134" s="151" t="s">
        <v>205</v>
      </c>
      <c r="H134" s="150" t="s">
        <v>19</v>
      </c>
      <c r="I134" s="152"/>
      <c r="L134" s="148"/>
      <c r="M134" s="153"/>
      <c r="T134" s="154"/>
      <c r="AT134" s="150" t="s">
        <v>203</v>
      </c>
      <c r="AU134" s="150" t="s">
        <v>82</v>
      </c>
      <c r="AV134" s="12" t="s">
        <v>80</v>
      </c>
      <c r="AW134" s="12" t="s">
        <v>33</v>
      </c>
      <c r="AX134" s="12" t="s">
        <v>72</v>
      </c>
      <c r="AY134" s="150" t="s">
        <v>193</v>
      </c>
    </row>
    <row r="135" spans="2:65" s="12" customFormat="1" ht="11.25">
      <c r="B135" s="148"/>
      <c r="D135" s="149" t="s">
        <v>203</v>
      </c>
      <c r="E135" s="150" t="s">
        <v>19</v>
      </c>
      <c r="F135" s="151" t="s">
        <v>214</v>
      </c>
      <c r="H135" s="150" t="s">
        <v>19</v>
      </c>
      <c r="I135" s="152"/>
      <c r="L135" s="148"/>
      <c r="M135" s="153"/>
      <c r="T135" s="154"/>
      <c r="AT135" s="150" t="s">
        <v>203</v>
      </c>
      <c r="AU135" s="150" t="s">
        <v>82</v>
      </c>
      <c r="AV135" s="12" t="s">
        <v>80</v>
      </c>
      <c r="AW135" s="12" t="s">
        <v>33</v>
      </c>
      <c r="AX135" s="12" t="s">
        <v>72</v>
      </c>
      <c r="AY135" s="150" t="s">
        <v>193</v>
      </c>
    </row>
    <row r="136" spans="2:65" s="13" customFormat="1" ht="11.25">
      <c r="B136" s="155"/>
      <c r="D136" s="149" t="s">
        <v>203</v>
      </c>
      <c r="E136" s="156" t="s">
        <v>19</v>
      </c>
      <c r="F136" s="157" t="s">
        <v>215</v>
      </c>
      <c r="H136" s="158">
        <v>117.85899999999999</v>
      </c>
      <c r="I136" s="159"/>
      <c r="L136" s="155"/>
      <c r="M136" s="160"/>
      <c r="T136" s="161"/>
      <c r="AT136" s="156" t="s">
        <v>203</v>
      </c>
      <c r="AU136" s="156" t="s">
        <v>82</v>
      </c>
      <c r="AV136" s="13" t="s">
        <v>82</v>
      </c>
      <c r="AW136" s="13" t="s">
        <v>33</v>
      </c>
      <c r="AX136" s="13" t="s">
        <v>72</v>
      </c>
      <c r="AY136" s="156" t="s">
        <v>193</v>
      </c>
    </row>
    <row r="137" spans="2:65" s="12" customFormat="1" ht="11.25">
      <c r="B137" s="148"/>
      <c r="D137" s="149" t="s">
        <v>203</v>
      </c>
      <c r="E137" s="150" t="s">
        <v>19</v>
      </c>
      <c r="F137" s="151" t="s">
        <v>205</v>
      </c>
      <c r="H137" s="150" t="s">
        <v>19</v>
      </c>
      <c r="I137" s="152"/>
      <c r="L137" s="148"/>
      <c r="M137" s="153"/>
      <c r="T137" s="154"/>
      <c r="AT137" s="150" t="s">
        <v>203</v>
      </c>
      <c r="AU137" s="150" t="s">
        <v>82</v>
      </c>
      <c r="AV137" s="12" t="s">
        <v>80</v>
      </c>
      <c r="AW137" s="12" t="s">
        <v>33</v>
      </c>
      <c r="AX137" s="12" t="s">
        <v>72</v>
      </c>
      <c r="AY137" s="150" t="s">
        <v>193</v>
      </c>
    </row>
    <row r="138" spans="2:65" s="12" customFormat="1" ht="11.25">
      <c r="B138" s="148"/>
      <c r="D138" s="149" t="s">
        <v>203</v>
      </c>
      <c r="E138" s="150" t="s">
        <v>19</v>
      </c>
      <c r="F138" s="151" t="s">
        <v>216</v>
      </c>
      <c r="H138" s="150" t="s">
        <v>19</v>
      </c>
      <c r="I138" s="152"/>
      <c r="L138" s="148"/>
      <c r="M138" s="153"/>
      <c r="T138" s="154"/>
      <c r="AT138" s="150" t="s">
        <v>203</v>
      </c>
      <c r="AU138" s="150" t="s">
        <v>82</v>
      </c>
      <c r="AV138" s="12" t="s">
        <v>80</v>
      </c>
      <c r="AW138" s="12" t="s">
        <v>33</v>
      </c>
      <c r="AX138" s="12" t="s">
        <v>72</v>
      </c>
      <c r="AY138" s="150" t="s">
        <v>193</v>
      </c>
    </row>
    <row r="139" spans="2:65" s="13" customFormat="1" ht="11.25">
      <c r="B139" s="155"/>
      <c r="D139" s="149" t="s">
        <v>203</v>
      </c>
      <c r="E139" s="156" t="s">
        <v>19</v>
      </c>
      <c r="F139" s="157" t="s">
        <v>217</v>
      </c>
      <c r="H139" s="158">
        <v>57.085999999999999</v>
      </c>
      <c r="I139" s="159"/>
      <c r="L139" s="155"/>
      <c r="M139" s="160"/>
      <c r="T139" s="161"/>
      <c r="AT139" s="156" t="s">
        <v>203</v>
      </c>
      <c r="AU139" s="156" t="s">
        <v>82</v>
      </c>
      <c r="AV139" s="13" t="s">
        <v>82</v>
      </c>
      <c r="AW139" s="13" t="s">
        <v>33</v>
      </c>
      <c r="AX139" s="13" t="s">
        <v>72</v>
      </c>
      <c r="AY139" s="156" t="s">
        <v>193</v>
      </c>
    </row>
    <row r="140" spans="2:65" s="1" customFormat="1" ht="21.75" customHeight="1">
      <c r="B140" s="32"/>
      <c r="C140" s="131" t="s">
        <v>100</v>
      </c>
      <c r="D140" s="131" t="s">
        <v>195</v>
      </c>
      <c r="E140" s="132" t="s">
        <v>218</v>
      </c>
      <c r="F140" s="133" t="s">
        <v>219</v>
      </c>
      <c r="G140" s="134" t="s">
        <v>210</v>
      </c>
      <c r="H140" s="135">
        <v>174.94499999999999</v>
      </c>
      <c r="I140" s="136"/>
      <c r="J140" s="137">
        <f>ROUND(I140*H140,2)</f>
        <v>0</v>
      </c>
      <c r="K140" s="133" t="s">
        <v>199</v>
      </c>
      <c r="L140" s="32"/>
      <c r="M140" s="138" t="s">
        <v>19</v>
      </c>
      <c r="N140" s="139" t="s">
        <v>43</v>
      </c>
      <c r="P140" s="140">
        <f>O140*H140</f>
        <v>0</v>
      </c>
      <c r="Q140" s="140">
        <v>0</v>
      </c>
      <c r="R140" s="140">
        <f>Q140*H140</f>
        <v>0</v>
      </c>
      <c r="S140" s="140">
        <v>0</v>
      </c>
      <c r="T140" s="141">
        <f>S140*H140</f>
        <v>0</v>
      </c>
      <c r="AR140" s="142" t="s">
        <v>106</v>
      </c>
      <c r="AT140" s="142" t="s">
        <v>195</v>
      </c>
      <c r="AU140" s="142" t="s">
        <v>82</v>
      </c>
      <c r="AY140" s="17" t="s">
        <v>193</v>
      </c>
      <c r="BE140" s="143">
        <f>IF(N140="základní",J140,0)</f>
        <v>0</v>
      </c>
      <c r="BF140" s="143">
        <f>IF(N140="snížená",J140,0)</f>
        <v>0</v>
      </c>
      <c r="BG140" s="143">
        <f>IF(N140="zákl. přenesená",J140,0)</f>
        <v>0</v>
      </c>
      <c r="BH140" s="143">
        <f>IF(N140="sníž. přenesená",J140,0)</f>
        <v>0</v>
      </c>
      <c r="BI140" s="143">
        <f>IF(N140="nulová",J140,0)</f>
        <v>0</v>
      </c>
      <c r="BJ140" s="17" t="s">
        <v>80</v>
      </c>
      <c r="BK140" s="143">
        <f>ROUND(I140*H140,2)</f>
        <v>0</v>
      </c>
      <c r="BL140" s="17" t="s">
        <v>106</v>
      </c>
      <c r="BM140" s="142" t="s">
        <v>220</v>
      </c>
    </row>
    <row r="141" spans="2:65" s="1" customFormat="1" ht="11.25">
      <c r="B141" s="32"/>
      <c r="D141" s="144" t="s">
        <v>201</v>
      </c>
      <c r="F141" s="145" t="s">
        <v>221</v>
      </c>
      <c r="I141" s="146"/>
      <c r="L141" s="32"/>
      <c r="M141" s="147"/>
      <c r="T141" s="53"/>
      <c r="AT141" s="17" t="s">
        <v>201</v>
      </c>
      <c r="AU141" s="17" t="s">
        <v>82</v>
      </c>
    </row>
    <row r="142" spans="2:65" s="12" customFormat="1" ht="11.25">
      <c r="B142" s="148"/>
      <c r="D142" s="149" t="s">
        <v>203</v>
      </c>
      <c r="E142" s="150" t="s">
        <v>19</v>
      </c>
      <c r="F142" s="151" t="s">
        <v>204</v>
      </c>
      <c r="H142" s="150" t="s">
        <v>19</v>
      </c>
      <c r="I142" s="152"/>
      <c r="L142" s="148"/>
      <c r="M142" s="153"/>
      <c r="T142" s="154"/>
      <c r="AT142" s="150" t="s">
        <v>203</v>
      </c>
      <c r="AU142" s="150" t="s">
        <v>82</v>
      </c>
      <c r="AV142" s="12" t="s">
        <v>80</v>
      </c>
      <c r="AW142" s="12" t="s">
        <v>33</v>
      </c>
      <c r="AX142" s="12" t="s">
        <v>72</v>
      </c>
      <c r="AY142" s="150" t="s">
        <v>193</v>
      </c>
    </row>
    <row r="143" spans="2:65" s="12" customFormat="1" ht="11.25">
      <c r="B143" s="148"/>
      <c r="D143" s="149" t="s">
        <v>203</v>
      </c>
      <c r="E143" s="150" t="s">
        <v>19</v>
      </c>
      <c r="F143" s="151" t="s">
        <v>205</v>
      </c>
      <c r="H143" s="150" t="s">
        <v>19</v>
      </c>
      <c r="I143" s="152"/>
      <c r="L143" s="148"/>
      <c r="M143" s="153"/>
      <c r="T143" s="154"/>
      <c r="AT143" s="150" t="s">
        <v>203</v>
      </c>
      <c r="AU143" s="150" t="s">
        <v>82</v>
      </c>
      <c r="AV143" s="12" t="s">
        <v>80</v>
      </c>
      <c r="AW143" s="12" t="s">
        <v>33</v>
      </c>
      <c r="AX143" s="12" t="s">
        <v>72</v>
      </c>
      <c r="AY143" s="150" t="s">
        <v>193</v>
      </c>
    </row>
    <row r="144" spans="2:65" s="12" customFormat="1" ht="11.25">
      <c r="B144" s="148"/>
      <c r="D144" s="149" t="s">
        <v>203</v>
      </c>
      <c r="E144" s="150" t="s">
        <v>19</v>
      </c>
      <c r="F144" s="151" t="s">
        <v>213</v>
      </c>
      <c r="H144" s="150" t="s">
        <v>19</v>
      </c>
      <c r="I144" s="152"/>
      <c r="L144" s="148"/>
      <c r="M144" s="153"/>
      <c r="T144" s="154"/>
      <c r="AT144" s="150" t="s">
        <v>203</v>
      </c>
      <c r="AU144" s="150" t="s">
        <v>82</v>
      </c>
      <c r="AV144" s="12" t="s">
        <v>80</v>
      </c>
      <c r="AW144" s="12" t="s">
        <v>33</v>
      </c>
      <c r="AX144" s="12" t="s">
        <v>72</v>
      </c>
      <c r="AY144" s="150" t="s">
        <v>193</v>
      </c>
    </row>
    <row r="145" spans="2:65" s="12" customFormat="1" ht="11.25">
      <c r="B145" s="148"/>
      <c r="D145" s="149" t="s">
        <v>203</v>
      </c>
      <c r="E145" s="150" t="s">
        <v>19</v>
      </c>
      <c r="F145" s="151" t="s">
        <v>205</v>
      </c>
      <c r="H145" s="150" t="s">
        <v>19</v>
      </c>
      <c r="I145" s="152"/>
      <c r="L145" s="148"/>
      <c r="M145" s="153"/>
      <c r="T145" s="154"/>
      <c r="AT145" s="150" t="s">
        <v>203</v>
      </c>
      <c r="AU145" s="150" t="s">
        <v>82</v>
      </c>
      <c r="AV145" s="12" t="s">
        <v>80</v>
      </c>
      <c r="AW145" s="12" t="s">
        <v>33</v>
      </c>
      <c r="AX145" s="12" t="s">
        <v>72</v>
      </c>
      <c r="AY145" s="150" t="s">
        <v>193</v>
      </c>
    </row>
    <row r="146" spans="2:65" s="12" customFormat="1" ht="11.25">
      <c r="B146" s="148"/>
      <c r="D146" s="149" t="s">
        <v>203</v>
      </c>
      <c r="E146" s="150" t="s">
        <v>19</v>
      </c>
      <c r="F146" s="151" t="s">
        <v>206</v>
      </c>
      <c r="H146" s="150" t="s">
        <v>19</v>
      </c>
      <c r="I146" s="152"/>
      <c r="L146" s="148"/>
      <c r="M146" s="153"/>
      <c r="T146" s="154"/>
      <c r="AT146" s="150" t="s">
        <v>203</v>
      </c>
      <c r="AU146" s="150" t="s">
        <v>82</v>
      </c>
      <c r="AV146" s="12" t="s">
        <v>80</v>
      </c>
      <c r="AW146" s="12" t="s">
        <v>33</v>
      </c>
      <c r="AX146" s="12" t="s">
        <v>72</v>
      </c>
      <c r="AY146" s="150" t="s">
        <v>193</v>
      </c>
    </row>
    <row r="147" spans="2:65" s="12" customFormat="1" ht="11.25">
      <c r="B147" s="148"/>
      <c r="D147" s="149" t="s">
        <v>203</v>
      </c>
      <c r="E147" s="150" t="s">
        <v>19</v>
      </c>
      <c r="F147" s="151" t="s">
        <v>205</v>
      </c>
      <c r="H147" s="150" t="s">
        <v>19</v>
      </c>
      <c r="I147" s="152"/>
      <c r="L147" s="148"/>
      <c r="M147" s="153"/>
      <c r="T147" s="154"/>
      <c r="AT147" s="150" t="s">
        <v>203</v>
      </c>
      <c r="AU147" s="150" t="s">
        <v>82</v>
      </c>
      <c r="AV147" s="12" t="s">
        <v>80</v>
      </c>
      <c r="AW147" s="12" t="s">
        <v>33</v>
      </c>
      <c r="AX147" s="12" t="s">
        <v>72</v>
      </c>
      <c r="AY147" s="150" t="s">
        <v>193</v>
      </c>
    </row>
    <row r="148" spans="2:65" s="12" customFormat="1" ht="11.25">
      <c r="B148" s="148"/>
      <c r="D148" s="149" t="s">
        <v>203</v>
      </c>
      <c r="E148" s="150" t="s">
        <v>19</v>
      </c>
      <c r="F148" s="151" t="s">
        <v>214</v>
      </c>
      <c r="H148" s="150" t="s">
        <v>19</v>
      </c>
      <c r="I148" s="152"/>
      <c r="L148" s="148"/>
      <c r="M148" s="153"/>
      <c r="T148" s="154"/>
      <c r="AT148" s="150" t="s">
        <v>203</v>
      </c>
      <c r="AU148" s="150" t="s">
        <v>82</v>
      </c>
      <c r="AV148" s="12" t="s">
        <v>80</v>
      </c>
      <c r="AW148" s="12" t="s">
        <v>33</v>
      </c>
      <c r="AX148" s="12" t="s">
        <v>72</v>
      </c>
      <c r="AY148" s="150" t="s">
        <v>193</v>
      </c>
    </row>
    <row r="149" spans="2:65" s="13" customFormat="1" ht="11.25">
      <c r="B149" s="155"/>
      <c r="D149" s="149" t="s">
        <v>203</v>
      </c>
      <c r="E149" s="156" t="s">
        <v>19</v>
      </c>
      <c r="F149" s="157" t="s">
        <v>215</v>
      </c>
      <c r="H149" s="158">
        <v>117.85899999999999</v>
      </c>
      <c r="I149" s="159"/>
      <c r="L149" s="155"/>
      <c r="M149" s="160"/>
      <c r="T149" s="161"/>
      <c r="AT149" s="156" t="s">
        <v>203</v>
      </c>
      <c r="AU149" s="156" t="s">
        <v>82</v>
      </c>
      <c r="AV149" s="13" t="s">
        <v>82</v>
      </c>
      <c r="AW149" s="13" t="s">
        <v>33</v>
      </c>
      <c r="AX149" s="13" t="s">
        <v>72</v>
      </c>
      <c r="AY149" s="156" t="s">
        <v>193</v>
      </c>
    </row>
    <row r="150" spans="2:65" s="12" customFormat="1" ht="11.25">
      <c r="B150" s="148"/>
      <c r="D150" s="149" t="s">
        <v>203</v>
      </c>
      <c r="E150" s="150" t="s">
        <v>19</v>
      </c>
      <c r="F150" s="151" t="s">
        <v>216</v>
      </c>
      <c r="H150" s="150" t="s">
        <v>19</v>
      </c>
      <c r="I150" s="152"/>
      <c r="L150" s="148"/>
      <c r="M150" s="153"/>
      <c r="T150" s="154"/>
      <c r="AT150" s="150" t="s">
        <v>203</v>
      </c>
      <c r="AU150" s="150" t="s">
        <v>82</v>
      </c>
      <c r="AV150" s="12" t="s">
        <v>80</v>
      </c>
      <c r="AW150" s="12" t="s">
        <v>33</v>
      </c>
      <c r="AX150" s="12" t="s">
        <v>72</v>
      </c>
      <c r="AY150" s="150" t="s">
        <v>193</v>
      </c>
    </row>
    <row r="151" spans="2:65" s="13" customFormat="1" ht="11.25">
      <c r="B151" s="155"/>
      <c r="D151" s="149" t="s">
        <v>203</v>
      </c>
      <c r="E151" s="156" t="s">
        <v>19</v>
      </c>
      <c r="F151" s="157" t="s">
        <v>217</v>
      </c>
      <c r="H151" s="158">
        <v>57.085999999999999</v>
      </c>
      <c r="I151" s="159"/>
      <c r="L151" s="155"/>
      <c r="M151" s="160"/>
      <c r="T151" s="161"/>
      <c r="AT151" s="156" t="s">
        <v>203</v>
      </c>
      <c r="AU151" s="156" t="s">
        <v>82</v>
      </c>
      <c r="AV151" s="13" t="s">
        <v>82</v>
      </c>
      <c r="AW151" s="13" t="s">
        <v>33</v>
      </c>
      <c r="AX151" s="13" t="s">
        <v>72</v>
      </c>
      <c r="AY151" s="156" t="s">
        <v>193</v>
      </c>
    </row>
    <row r="152" spans="2:65" s="1" customFormat="1" ht="24.2" customHeight="1">
      <c r="B152" s="32"/>
      <c r="C152" s="131" t="s">
        <v>106</v>
      </c>
      <c r="D152" s="131" t="s">
        <v>195</v>
      </c>
      <c r="E152" s="132" t="s">
        <v>222</v>
      </c>
      <c r="F152" s="133" t="s">
        <v>223</v>
      </c>
      <c r="G152" s="134" t="s">
        <v>210</v>
      </c>
      <c r="H152" s="135">
        <v>35.753</v>
      </c>
      <c r="I152" s="136"/>
      <c r="J152" s="137">
        <f>ROUND(I152*H152,2)</f>
        <v>0</v>
      </c>
      <c r="K152" s="133" t="s">
        <v>199</v>
      </c>
      <c r="L152" s="32"/>
      <c r="M152" s="138" t="s">
        <v>19</v>
      </c>
      <c r="N152" s="139" t="s">
        <v>43</v>
      </c>
      <c r="P152" s="140">
        <f>O152*H152</f>
        <v>0</v>
      </c>
      <c r="Q152" s="140">
        <v>0</v>
      </c>
      <c r="R152" s="140">
        <f>Q152*H152</f>
        <v>0</v>
      </c>
      <c r="S152" s="140">
        <v>0</v>
      </c>
      <c r="T152" s="141">
        <f>S152*H152</f>
        <v>0</v>
      </c>
      <c r="AR152" s="142" t="s">
        <v>106</v>
      </c>
      <c r="AT152" s="142" t="s">
        <v>195</v>
      </c>
      <c r="AU152" s="142" t="s">
        <v>82</v>
      </c>
      <c r="AY152" s="17" t="s">
        <v>193</v>
      </c>
      <c r="BE152" s="143">
        <f>IF(N152="základní",J152,0)</f>
        <v>0</v>
      </c>
      <c r="BF152" s="143">
        <f>IF(N152="snížená",J152,0)</f>
        <v>0</v>
      </c>
      <c r="BG152" s="143">
        <f>IF(N152="zákl. přenesená",J152,0)</f>
        <v>0</v>
      </c>
      <c r="BH152" s="143">
        <f>IF(N152="sníž. přenesená",J152,0)</f>
        <v>0</v>
      </c>
      <c r="BI152" s="143">
        <f>IF(N152="nulová",J152,0)</f>
        <v>0</v>
      </c>
      <c r="BJ152" s="17" t="s">
        <v>80</v>
      </c>
      <c r="BK152" s="143">
        <f>ROUND(I152*H152,2)</f>
        <v>0</v>
      </c>
      <c r="BL152" s="17" t="s">
        <v>106</v>
      </c>
      <c r="BM152" s="142" t="s">
        <v>224</v>
      </c>
    </row>
    <row r="153" spans="2:65" s="1" customFormat="1" ht="11.25">
      <c r="B153" s="32"/>
      <c r="D153" s="144" t="s">
        <v>201</v>
      </c>
      <c r="F153" s="145" t="s">
        <v>225</v>
      </c>
      <c r="I153" s="146"/>
      <c r="L153" s="32"/>
      <c r="M153" s="147"/>
      <c r="T153" s="53"/>
      <c r="AT153" s="17" t="s">
        <v>201</v>
      </c>
      <c r="AU153" s="17" t="s">
        <v>82</v>
      </c>
    </row>
    <row r="154" spans="2:65" s="12" customFormat="1" ht="11.25">
      <c r="B154" s="148"/>
      <c r="D154" s="149" t="s">
        <v>203</v>
      </c>
      <c r="E154" s="150" t="s">
        <v>19</v>
      </c>
      <c r="F154" s="151" t="s">
        <v>204</v>
      </c>
      <c r="H154" s="150" t="s">
        <v>19</v>
      </c>
      <c r="I154" s="152"/>
      <c r="L154" s="148"/>
      <c r="M154" s="153"/>
      <c r="T154" s="154"/>
      <c r="AT154" s="150" t="s">
        <v>203</v>
      </c>
      <c r="AU154" s="150" t="s">
        <v>82</v>
      </c>
      <c r="AV154" s="12" t="s">
        <v>80</v>
      </c>
      <c r="AW154" s="12" t="s">
        <v>33</v>
      </c>
      <c r="AX154" s="12" t="s">
        <v>72</v>
      </c>
      <c r="AY154" s="150" t="s">
        <v>193</v>
      </c>
    </row>
    <row r="155" spans="2:65" s="12" customFormat="1" ht="11.25">
      <c r="B155" s="148"/>
      <c r="D155" s="149" t="s">
        <v>203</v>
      </c>
      <c r="E155" s="150" t="s">
        <v>19</v>
      </c>
      <c r="F155" s="151" t="s">
        <v>205</v>
      </c>
      <c r="H155" s="150" t="s">
        <v>19</v>
      </c>
      <c r="I155" s="152"/>
      <c r="L155" s="148"/>
      <c r="M155" s="153"/>
      <c r="T155" s="154"/>
      <c r="AT155" s="150" t="s">
        <v>203</v>
      </c>
      <c r="AU155" s="150" t="s">
        <v>82</v>
      </c>
      <c r="AV155" s="12" t="s">
        <v>80</v>
      </c>
      <c r="AW155" s="12" t="s">
        <v>33</v>
      </c>
      <c r="AX155" s="12" t="s">
        <v>72</v>
      </c>
      <c r="AY155" s="150" t="s">
        <v>193</v>
      </c>
    </row>
    <row r="156" spans="2:65" s="12" customFormat="1" ht="11.25">
      <c r="B156" s="148"/>
      <c r="D156" s="149" t="s">
        <v>203</v>
      </c>
      <c r="E156" s="150" t="s">
        <v>19</v>
      </c>
      <c r="F156" s="151" t="s">
        <v>206</v>
      </c>
      <c r="H156" s="150" t="s">
        <v>19</v>
      </c>
      <c r="I156" s="152"/>
      <c r="L156" s="148"/>
      <c r="M156" s="153"/>
      <c r="T156" s="154"/>
      <c r="AT156" s="150" t="s">
        <v>203</v>
      </c>
      <c r="AU156" s="150" t="s">
        <v>82</v>
      </c>
      <c r="AV156" s="12" t="s">
        <v>80</v>
      </c>
      <c r="AW156" s="12" t="s">
        <v>33</v>
      </c>
      <c r="AX156" s="12" t="s">
        <v>72</v>
      </c>
      <c r="AY156" s="150" t="s">
        <v>193</v>
      </c>
    </row>
    <row r="157" spans="2:65" s="12" customFormat="1" ht="11.25">
      <c r="B157" s="148"/>
      <c r="D157" s="149" t="s">
        <v>203</v>
      </c>
      <c r="E157" s="150" t="s">
        <v>19</v>
      </c>
      <c r="F157" s="151" t="s">
        <v>205</v>
      </c>
      <c r="H157" s="150" t="s">
        <v>19</v>
      </c>
      <c r="I157" s="152"/>
      <c r="L157" s="148"/>
      <c r="M157" s="153"/>
      <c r="T157" s="154"/>
      <c r="AT157" s="150" t="s">
        <v>203</v>
      </c>
      <c r="AU157" s="150" t="s">
        <v>82</v>
      </c>
      <c r="AV157" s="12" t="s">
        <v>80</v>
      </c>
      <c r="AW157" s="12" t="s">
        <v>33</v>
      </c>
      <c r="AX157" s="12" t="s">
        <v>72</v>
      </c>
      <c r="AY157" s="150" t="s">
        <v>193</v>
      </c>
    </row>
    <row r="158" spans="2:65" s="12" customFormat="1" ht="11.25">
      <c r="B158" s="148"/>
      <c r="D158" s="149" t="s">
        <v>203</v>
      </c>
      <c r="E158" s="150" t="s">
        <v>19</v>
      </c>
      <c r="F158" s="151" t="s">
        <v>226</v>
      </c>
      <c r="H158" s="150" t="s">
        <v>19</v>
      </c>
      <c r="I158" s="152"/>
      <c r="L158" s="148"/>
      <c r="M158" s="153"/>
      <c r="T158" s="154"/>
      <c r="AT158" s="150" t="s">
        <v>203</v>
      </c>
      <c r="AU158" s="150" t="s">
        <v>82</v>
      </c>
      <c r="AV158" s="12" t="s">
        <v>80</v>
      </c>
      <c r="AW158" s="12" t="s">
        <v>33</v>
      </c>
      <c r="AX158" s="12" t="s">
        <v>72</v>
      </c>
      <c r="AY158" s="150" t="s">
        <v>193</v>
      </c>
    </row>
    <row r="159" spans="2:65" s="13" customFormat="1" ht="11.25">
      <c r="B159" s="155"/>
      <c r="D159" s="149" t="s">
        <v>203</v>
      </c>
      <c r="E159" s="156" t="s">
        <v>19</v>
      </c>
      <c r="F159" s="157" t="s">
        <v>227</v>
      </c>
      <c r="H159" s="158">
        <v>14.643000000000001</v>
      </c>
      <c r="I159" s="159"/>
      <c r="L159" s="155"/>
      <c r="M159" s="160"/>
      <c r="T159" s="161"/>
      <c r="AT159" s="156" t="s">
        <v>203</v>
      </c>
      <c r="AU159" s="156" t="s">
        <v>82</v>
      </c>
      <c r="AV159" s="13" t="s">
        <v>82</v>
      </c>
      <c r="AW159" s="13" t="s">
        <v>33</v>
      </c>
      <c r="AX159" s="13" t="s">
        <v>72</v>
      </c>
      <c r="AY159" s="156" t="s">
        <v>193</v>
      </c>
    </row>
    <row r="160" spans="2:65" s="13" customFormat="1" ht="11.25">
      <c r="B160" s="155"/>
      <c r="D160" s="149" t="s">
        <v>203</v>
      </c>
      <c r="E160" s="156" t="s">
        <v>19</v>
      </c>
      <c r="F160" s="157" t="s">
        <v>228</v>
      </c>
      <c r="H160" s="158">
        <v>2.31</v>
      </c>
      <c r="I160" s="159"/>
      <c r="L160" s="155"/>
      <c r="M160" s="160"/>
      <c r="T160" s="161"/>
      <c r="AT160" s="156" t="s">
        <v>203</v>
      </c>
      <c r="AU160" s="156" t="s">
        <v>82</v>
      </c>
      <c r="AV160" s="13" t="s">
        <v>82</v>
      </c>
      <c r="AW160" s="13" t="s">
        <v>33</v>
      </c>
      <c r="AX160" s="13" t="s">
        <v>72</v>
      </c>
      <c r="AY160" s="156" t="s">
        <v>193</v>
      </c>
    </row>
    <row r="161" spans="2:65" s="12" customFormat="1" ht="11.25">
      <c r="B161" s="148"/>
      <c r="D161" s="149" t="s">
        <v>203</v>
      </c>
      <c r="E161" s="150" t="s">
        <v>19</v>
      </c>
      <c r="F161" s="151" t="s">
        <v>205</v>
      </c>
      <c r="H161" s="150" t="s">
        <v>19</v>
      </c>
      <c r="I161" s="152"/>
      <c r="L161" s="148"/>
      <c r="M161" s="153"/>
      <c r="T161" s="154"/>
      <c r="AT161" s="150" t="s">
        <v>203</v>
      </c>
      <c r="AU161" s="150" t="s">
        <v>82</v>
      </c>
      <c r="AV161" s="12" t="s">
        <v>80</v>
      </c>
      <c r="AW161" s="12" t="s">
        <v>33</v>
      </c>
      <c r="AX161" s="12" t="s">
        <v>72</v>
      </c>
      <c r="AY161" s="150" t="s">
        <v>193</v>
      </c>
    </row>
    <row r="162" spans="2:65" s="12" customFormat="1" ht="11.25">
      <c r="B162" s="148"/>
      <c r="D162" s="149" t="s">
        <v>203</v>
      </c>
      <c r="E162" s="150" t="s">
        <v>19</v>
      </c>
      <c r="F162" s="151" t="s">
        <v>229</v>
      </c>
      <c r="H162" s="150" t="s">
        <v>19</v>
      </c>
      <c r="I162" s="152"/>
      <c r="L162" s="148"/>
      <c r="M162" s="153"/>
      <c r="T162" s="154"/>
      <c r="AT162" s="150" t="s">
        <v>203</v>
      </c>
      <c r="AU162" s="150" t="s">
        <v>82</v>
      </c>
      <c r="AV162" s="12" t="s">
        <v>80</v>
      </c>
      <c r="AW162" s="12" t="s">
        <v>33</v>
      </c>
      <c r="AX162" s="12" t="s">
        <v>72</v>
      </c>
      <c r="AY162" s="150" t="s">
        <v>193</v>
      </c>
    </row>
    <row r="163" spans="2:65" s="13" customFormat="1" ht="11.25">
      <c r="B163" s="155"/>
      <c r="D163" s="149" t="s">
        <v>203</v>
      </c>
      <c r="E163" s="156" t="s">
        <v>19</v>
      </c>
      <c r="F163" s="157" t="s">
        <v>230</v>
      </c>
      <c r="H163" s="158">
        <v>18.8</v>
      </c>
      <c r="I163" s="159"/>
      <c r="L163" s="155"/>
      <c r="M163" s="160"/>
      <c r="T163" s="161"/>
      <c r="AT163" s="156" t="s">
        <v>203</v>
      </c>
      <c r="AU163" s="156" t="s">
        <v>82</v>
      </c>
      <c r="AV163" s="13" t="s">
        <v>82</v>
      </c>
      <c r="AW163" s="13" t="s">
        <v>33</v>
      </c>
      <c r="AX163" s="13" t="s">
        <v>72</v>
      </c>
      <c r="AY163" s="156" t="s">
        <v>193</v>
      </c>
    </row>
    <row r="164" spans="2:65" s="1" customFormat="1" ht="24.2" customHeight="1">
      <c r="B164" s="32"/>
      <c r="C164" s="131" t="s">
        <v>231</v>
      </c>
      <c r="D164" s="131" t="s">
        <v>195</v>
      </c>
      <c r="E164" s="132" t="s">
        <v>232</v>
      </c>
      <c r="F164" s="133" t="s">
        <v>233</v>
      </c>
      <c r="G164" s="134" t="s">
        <v>210</v>
      </c>
      <c r="H164" s="135">
        <v>40.234000000000002</v>
      </c>
      <c r="I164" s="136"/>
      <c r="J164" s="137">
        <f>ROUND(I164*H164,2)</f>
        <v>0</v>
      </c>
      <c r="K164" s="133" t="s">
        <v>199</v>
      </c>
      <c r="L164" s="32"/>
      <c r="M164" s="138" t="s">
        <v>19</v>
      </c>
      <c r="N164" s="139" t="s">
        <v>43</v>
      </c>
      <c r="P164" s="140">
        <f>O164*H164</f>
        <v>0</v>
      </c>
      <c r="Q164" s="140">
        <v>0</v>
      </c>
      <c r="R164" s="140">
        <f>Q164*H164</f>
        <v>0</v>
      </c>
      <c r="S164" s="140">
        <v>0</v>
      </c>
      <c r="T164" s="141">
        <f>S164*H164</f>
        <v>0</v>
      </c>
      <c r="AR164" s="142" t="s">
        <v>106</v>
      </c>
      <c r="AT164" s="142" t="s">
        <v>195</v>
      </c>
      <c r="AU164" s="142" t="s">
        <v>82</v>
      </c>
      <c r="AY164" s="17" t="s">
        <v>193</v>
      </c>
      <c r="BE164" s="143">
        <f>IF(N164="základní",J164,0)</f>
        <v>0</v>
      </c>
      <c r="BF164" s="143">
        <f>IF(N164="snížená",J164,0)</f>
        <v>0</v>
      </c>
      <c r="BG164" s="143">
        <f>IF(N164="zákl. přenesená",J164,0)</f>
        <v>0</v>
      </c>
      <c r="BH164" s="143">
        <f>IF(N164="sníž. přenesená",J164,0)</f>
        <v>0</v>
      </c>
      <c r="BI164" s="143">
        <f>IF(N164="nulová",J164,0)</f>
        <v>0</v>
      </c>
      <c r="BJ164" s="17" t="s">
        <v>80</v>
      </c>
      <c r="BK164" s="143">
        <f>ROUND(I164*H164,2)</f>
        <v>0</v>
      </c>
      <c r="BL164" s="17" t="s">
        <v>106</v>
      </c>
      <c r="BM164" s="142" t="s">
        <v>234</v>
      </c>
    </row>
    <row r="165" spans="2:65" s="1" customFormat="1" ht="11.25">
      <c r="B165" s="32"/>
      <c r="D165" s="144" t="s">
        <v>201</v>
      </c>
      <c r="F165" s="145" t="s">
        <v>235</v>
      </c>
      <c r="I165" s="146"/>
      <c r="L165" s="32"/>
      <c r="M165" s="147"/>
      <c r="T165" s="53"/>
      <c r="AT165" s="17" t="s">
        <v>201</v>
      </c>
      <c r="AU165" s="17" t="s">
        <v>82</v>
      </c>
    </row>
    <row r="166" spans="2:65" s="12" customFormat="1" ht="11.25">
      <c r="B166" s="148"/>
      <c r="D166" s="149" t="s">
        <v>203</v>
      </c>
      <c r="E166" s="150" t="s">
        <v>19</v>
      </c>
      <c r="F166" s="151" t="s">
        <v>204</v>
      </c>
      <c r="H166" s="150" t="s">
        <v>19</v>
      </c>
      <c r="I166" s="152"/>
      <c r="L166" s="148"/>
      <c r="M166" s="153"/>
      <c r="T166" s="154"/>
      <c r="AT166" s="150" t="s">
        <v>203</v>
      </c>
      <c r="AU166" s="150" t="s">
        <v>82</v>
      </c>
      <c r="AV166" s="12" t="s">
        <v>80</v>
      </c>
      <c r="AW166" s="12" t="s">
        <v>33</v>
      </c>
      <c r="AX166" s="12" t="s">
        <v>72</v>
      </c>
      <c r="AY166" s="150" t="s">
        <v>193</v>
      </c>
    </row>
    <row r="167" spans="2:65" s="12" customFormat="1" ht="11.25">
      <c r="B167" s="148"/>
      <c r="D167" s="149" t="s">
        <v>203</v>
      </c>
      <c r="E167" s="150" t="s">
        <v>19</v>
      </c>
      <c r="F167" s="151" t="s">
        <v>205</v>
      </c>
      <c r="H167" s="150" t="s">
        <v>19</v>
      </c>
      <c r="I167" s="152"/>
      <c r="L167" s="148"/>
      <c r="M167" s="153"/>
      <c r="T167" s="154"/>
      <c r="AT167" s="150" t="s">
        <v>203</v>
      </c>
      <c r="AU167" s="150" t="s">
        <v>82</v>
      </c>
      <c r="AV167" s="12" t="s">
        <v>80</v>
      </c>
      <c r="AW167" s="12" t="s">
        <v>33</v>
      </c>
      <c r="AX167" s="12" t="s">
        <v>72</v>
      </c>
      <c r="AY167" s="150" t="s">
        <v>193</v>
      </c>
    </row>
    <row r="168" spans="2:65" s="12" customFormat="1" ht="11.25">
      <c r="B168" s="148"/>
      <c r="D168" s="149" t="s">
        <v>203</v>
      </c>
      <c r="E168" s="150" t="s">
        <v>19</v>
      </c>
      <c r="F168" s="151" t="s">
        <v>236</v>
      </c>
      <c r="H168" s="150" t="s">
        <v>19</v>
      </c>
      <c r="I168" s="152"/>
      <c r="L168" s="148"/>
      <c r="M168" s="153"/>
      <c r="T168" s="154"/>
      <c r="AT168" s="150" t="s">
        <v>203</v>
      </c>
      <c r="AU168" s="150" t="s">
        <v>82</v>
      </c>
      <c r="AV168" s="12" t="s">
        <v>80</v>
      </c>
      <c r="AW168" s="12" t="s">
        <v>33</v>
      </c>
      <c r="AX168" s="12" t="s">
        <v>72</v>
      </c>
      <c r="AY168" s="150" t="s">
        <v>193</v>
      </c>
    </row>
    <row r="169" spans="2:65" s="12" customFormat="1" ht="11.25">
      <c r="B169" s="148"/>
      <c r="D169" s="149" t="s">
        <v>203</v>
      </c>
      <c r="E169" s="150" t="s">
        <v>19</v>
      </c>
      <c r="F169" s="151" t="s">
        <v>205</v>
      </c>
      <c r="H169" s="150" t="s">
        <v>19</v>
      </c>
      <c r="I169" s="152"/>
      <c r="L169" s="148"/>
      <c r="M169" s="153"/>
      <c r="T169" s="154"/>
      <c r="AT169" s="150" t="s">
        <v>203</v>
      </c>
      <c r="AU169" s="150" t="s">
        <v>82</v>
      </c>
      <c r="AV169" s="12" t="s">
        <v>80</v>
      </c>
      <c r="AW169" s="12" t="s">
        <v>33</v>
      </c>
      <c r="AX169" s="12" t="s">
        <v>72</v>
      </c>
      <c r="AY169" s="150" t="s">
        <v>193</v>
      </c>
    </row>
    <row r="170" spans="2:65" s="12" customFormat="1" ht="11.25">
      <c r="B170" s="148"/>
      <c r="D170" s="149" t="s">
        <v>203</v>
      </c>
      <c r="E170" s="150" t="s">
        <v>19</v>
      </c>
      <c r="F170" s="151" t="s">
        <v>206</v>
      </c>
      <c r="H170" s="150" t="s">
        <v>19</v>
      </c>
      <c r="I170" s="152"/>
      <c r="L170" s="148"/>
      <c r="M170" s="153"/>
      <c r="T170" s="154"/>
      <c r="AT170" s="150" t="s">
        <v>203</v>
      </c>
      <c r="AU170" s="150" t="s">
        <v>82</v>
      </c>
      <c r="AV170" s="12" t="s">
        <v>80</v>
      </c>
      <c r="AW170" s="12" t="s">
        <v>33</v>
      </c>
      <c r="AX170" s="12" t="s">
        <v>72</v>
      </c>
      <c r="AY170" s="150" t="s">
        <v>193</v>
      </c>
    </row>
    <row r="171" spans="2:65" s="12" customFormat="1" ht="11.25">
      <c r="B171" s="148"/>
      <c r="D171" s="149" t="s">
        <v>203</v>
      </c>
      <c r="E171" s="150" t="s">
        <v>19</v>
      </c>
      <c r="F171" s="151" t="s">
        <v>205</v>
      </c>
      <c r="H171" s="150" t="s">
        <v>19</v>
      </c>
      <c r="I171" s="152"/>
      <c r="L171" s="148"/>
      <c r="M171" s="153"/>
      <c r="T171" s="154"/>
      <c r="AT171" s="150" t="s">
        <v>203</v>
      </c>
      <c r="AU171" s="150" t="s">
        <v>82</v>
      </c>
      <c r="AV171" s="12" t="s">
        <v>80</v>
      </c>
      <c r="AW171" s="12" t="s">
        <v>33</v>
      </c>
      <c r="AX171" s="12" t="s">
        <v>72</v>
      </c>
      <c r="AY171" s="150" t="s">
        <v>193</v>
      </c>
    </row>
    <row r="172" spans="2:65" s="12" customFormat="1" ht="11.25">
      <c r="B172" s="148"/>
      <c r="D172" s="149" t="s">
        <v>203</v>
      </c>
      <c r="E172" s="150" t="s">
        <v>19</v>
      </c>
      <c r="F172" s="151" t="s">
        <v>237</v>
      </c>
      <c r="H172" s="150" t="s">
        <v>19</v>
      </c>
      <c r="I172" s="152"/>
      <c r="L172" s="148"/>
      <c r="M172" s="153"/>
      <c r="T172" s="154"/>
      <c r="AT172" s="150" t="s">
        <v>203</v>
      </c>
      <c r="AU172" s="150" t="s">
        <v>82</v>
      </c>
      <c r="AV172" s="12" t="s">
        <v>80</v>
      </c>
      <c r="AW172" s="12" t="s">
        <v>33</v>
      </c>
      <c r="AX172" s="12" t="s">
        <v>72</v>
      </c>
      <c r="AY172" s="150" t="s">
        <v>193</v>
      </c>
    </row>
    <row r="173" spans="2:65" s="13" customFormat="1" ht="11.25">
      <c r="B173" s="155"/>
      <c r="D173" s="149" t="s">
        <v>203</v>
      </c>
      <c r="E173" s="156" t="s">
        <v>19</v>
      </c>
      <c r="F173" s="157" t="s">
        <v>238</v>
      </c>
      <c r="H173" s="158">
        <v>13.054</v>
      </c>
      <c r="I173" s="159"/>
      <c r="L173" s="155"/>
      <c r="M173" s="160"/>
      <c r="T173" s="161"/>
      <c r="AT173" s="156" t="s">
        <v>203</v>
      </c>
      <c r="AU173" s="156" t="s">
        <v>82</v>
      </c>
      <c r="AV173" s="13" t="s">
        <v>82</v>
      </c>
      <c r="AW173" s="13" t="s">
        <v>33</v>
      </c>
      <c r="AX173" s="13" t="s">
        <v>72</v>
      </c>
      <c r="AY173" s="156" t="s">
        <v>193</v>
      </c>
    </row>
    <row r="174" spans="2:65" s="13" customFormat="1" ht="11.25">
      <c r="B174" s="155"/>
      <c r="D174" s="149" t="s">
        <v>203</v>
      </c>
      <c r="E174" s="156" t="s">
        <v>19</v>
      </c>
      <c r="F174" s="157" t="s">
        <v>239</v>
      </c>
      <c r="H174" s="158">
        <v>27.18</v>
      </c>
      <c r="I174" s="159"/>
      <c r="L174" s="155"/>
      <c r="M174" s="160"/>
      <c r="T174" s="161"/>
      <c r="AT174" s="156" t="s">
        <v>203</v>
      </c>
      <c r="AU174" s="156" t="s">
        <v>82</v>
      </c>
      <c r="AV174" s="13" t="s">
        <v>82</v>
      </c>
      <c r="AW174" s="13" t="s">
        <v>33</v>
      </c>
      <c r="AX174" s="13" t="s">
        <v>72</v>
      </c>
      <c r="AY174" s="156" t="s">
        <v>193</v>
      </c>
    </row>
    <row r="175" spans="2:65" s="1" customFormat="1" ht="24.2" customHeight="1">
      <c r="B175" s="32"/>
      <c r="C175" s="131" t="s">
        <v>240</v>
      </c>
      <c r="D175" s="131" t="s">
        <v>195</v>
      </c>
      <c r="E175" s="132" t="s">
        <v>241</v>
      </c>
      <c r="F175" s="133" t="s">
        <v>242</v>
      </c>
      <c r="G175" s="134" t="s">
        <v>210</v>
      </c>
      <c r="H175" s="135">
        <v>100.584</v>
      </c>
      <c r="I175" s="136"/>
      <c r="J175" s="137">
        <f>ROUND(I175*H175,2)</f>
        <v>0</v>
      </c>
      <c r="K175" s="133" t="s">
        <v>199</v>
      </c>
      <c r="L175" s="32"/>
      <c r="M175" s="138" t="s">
        <v>19</v>
      </c>
      <c r="N175" s="139" t="s">
        <v>43</v>
      </c>
      <c r="P175" s="140">
        <f>O175*H175</f>
        <v>0</v>
      </c>
      <c r="Q175" s="140">
        <v>0</v>
      </c>
      <c r="R175" s="140">
        <f>Q175*H175</f>
        <v>0</v>
      </c>
      <c r="S175" s="140">
        <v>0</v>
      </c>
      <c r="T175" s="141">
        <f>S175*H175</f>
        <v>0</v>
      </c>
      <c r="AR175" s="142" t="s">
        <v>106</v>
      </c>
      <c r="AT175" s="142" t="s">
        <v>195</v>
      </c>
      <c r="AU175" s="142" t="s">
        <v>82</v>
      </c>
      <c r="AY175" s="17" t="s">
        <v>193</v>
      </c>
      <c r="BE175" s="143">
        <f>IF(N175="základní",J175,0)</f>
        <v>0</v>
      </c>
      <c r="BF175" s="143">
        <f>IF(N175="snížená",J175,0)</f>
        <v>0</v>
      </c>
      <c r="BG175" s="143">
        <f>IF(N175="zákl. přenesená",J175,0)</f>
        <v>0</v>
      </c>
      <c r="BH175" s="143">
        <f>IF(N175="sníž. přenesená",J175,0)</f>
        <v>0</v>
      </c>
      <c r="BI175" s="143">
        <f>IF(N175="nulová",J175,0)</f>
        <v>0</v>
      </c>
      <c r="BJ175" s="17" t="s">
        <v>80</v>
      </c>
      <c r="BK175" s="143">
        <f>ROUND(I175*H175,2)</f>
        <v>0</v>
      </c>
      <c r="BL175" s="17" t="s">
        <v>106</v>
      </c>
      <c r="BM175" s="142" t="s">
        <v>243</v>
      </c>
    </row>
    <row r="176" spans="2:65" s="1" customFormat="1" ht="11.25">
      <c r="B176" s="32"/>
      <c r="D176" s="144" t="s">
        <v>201</v>
      </c>
      <c r="F176" s="145" t="s">
        <v>244</v>
      </c>
      <c r="I176" s="146"/>
      <c r="L176" s="32"/>
      <c r="M176" s="147"/>
      <c r="T176" s="53"/>
      <c r="AT176" s="17" t="s">
        <v>201</v>
      </c>
      <c r="AU176" s="17" t="s">
        <v>82</v>
      </c>
    </row>
    <row r="177" spans="2:65" s="12" customFormat="1" ht="11.25">
      <c r="B177" s="148"/>
      <c r="D177" s="149" t="s">
        <v>203</v>
      </c>
      <c r="E177" s="150" t="s">
        <v>19</v>
      </c>
      <c r="F177" s="151" t="s">
        <v>204</v>
      </c>
      <c r="H177" s="150" t="s">
        <v>19</v>
      </c>
      <c r="I177" s="152"/>
      <c r="L177" s="148"/>
      <c r="M177" s="153"/>
      <c r="T177" s="154"/>
      <c r="AT177" s="150" t="s">
        <v>203</v>
      </c>
      <c r="AU177" s="150" t="s">
        <v>82</v>
      </c>
      <c r="AV177" s="12" t="s">
        <v>80</v>
      </c>
      <c r="AW177" s="12" t="s">
        <v>33</v>
      </c>
      <c r="AX177" s="12" t="s">
        <v>72</v>
      </c>
      <c r="AY177" s="150" t="s">
        <v>193</v>
      </c>
    </row>
    <row r="178" spans="2:65" s="12" customFormat="1" ht="11.25">
      <c r="B178" s="148"/>
      <c r="D178" s="149" t="s">
        <v>203</v>
      </c>
      <c r="E178" s="150" t="s">
        <v>19</v>
      </c>
      <c r="F178" s="151" t="s">
        <v>205</v>
      </c>
      <c r="H178" s="150" t="s">
        <v>19</v>
      </c>
      <c r="I178" s="152"/>
      <c r="L178" s="148"/>
      <c r="M178" s="153"/>
      <c r="T178" s="154"/>
      <c r="AT178" s="150" t="s">
        <v>203</v>
      </c>
      <c r="AU178" s="150" t="s">
        <v>82</v>
      </c>
      <c r="AV178" s="12" t="s">
        <v>80</v>
      </c>
      <c r="AW178" s="12" t="s">
        <v>33</v>
      </c>
      <c r="AX178" s="12" t="s">
        <v>72</v>
      </c>
      <c r="AY178" s="150" t="s">
        <v>193</v>
      </c>
    </row>
    <row r="179" spans="2:65" s="12" customFormat="1" ht="11.25">
      <c r="B179" s="148"/>
      <c r="D179" s="149" t="s">
        <v>203</v>
      </c>
      <c r="E179" s="150" t="s">
        <v>19</v>
      </c>
      <c r="F179" s="151" t="s">
        <v>236</v>
      </c>
      <c r="H179" s="150" t="s">
        <v>19</v>
      </c>
      <c r="I179" s="152"/>
      <c r="L179" s="148"/>
      <c r="M179" s="153"/>
      <c r="T179" s="154"/>
      <c r="AT179" s="150" t="s">
        <v>203</v>
      </c>
      <c r="AU179" s="150" t="s">
        <v>82</v>
      </c>
      <c r="AV179" s="12" t="s">
        <v>80</v>
      </c>
      <c r="AW179" s="12" t="s">
        <v>33</v>
      </c>
      <c r="AX179" s="12" t="s">
        <v>72</v>
      </c>
      <c r="AY179" s="150" t="s">
        <v>193</v>
      </c>
    </row>
    <row r="180" spans="2:65" s="12" customFormat="1" ht="11.25">
      <c r="B180" s="148"/>
      <c r="D180" s="149" t="s">
        <v>203</v>
      </c>
      <c r="E180" s="150" t="s">
        <v>19</v>
      </c>
      <c r="F180" s="151" t="s">
        <v>205</v>
      </c>
      <c r="H180" s="150" t="s">
        <v>19</v>
      </c>
      <c r="I180" s="152"/>
      <c r="L180" s="148"/>
      <c r="M180" s="153"/>
      <c r="T180" s="154"/>
      <c r="AT180" s="150" t="s">
        <v>203</v>
      </c>
      <c r="AU180" s="150" t="s">
        <v>82</v>
      </c>
      <c r="AV180" s="12" t="s">
        <v>80</v>
      </c>
      <c r="AW180" s="12" t="s">
        <v>33</v>
      </c>
      <c r="AX180" s="12" t="s">
        <v>72</v>
      </c>
      <c r="AY180" s="150" t="s">
        <v>193</v>
      </c>
    </row>
    <row r="181" spans="2:65" s="12" customFormat="1" ht="11.25">
      <c r="B181" s="148"/>
      <c r="D181" s="149" t="s">
        <v>203</v>
      </c>
      <c r="E181" s="150" t="s">
        <v>19</v>
      </c>
      <c r="F181" s="151" t="s">
        <v>206</v>
      </c>
      <c r="H181" s="150" t="s">
        <v>19</v>
      </c>
      <c r="I181" s="152"/>
      <c r="L181" s="148"/>
      <c r="M181" s="153"/>
      <c r="T181" s="154"/>
      <c r="AT181" s="150" t="s">
        <v>203</v>
      </c>
      <c r="AU181" s="150" t="s">
        <v>82</v>
      </c>
      <c r="AV181" s="12" t="s">
        <v>80</v>
      </c>
      <c r="AW181" s="12" t="s">
        <v>33</v>
      </c>
      <c r="AX181" s="12" t="s">
        <v>72</v>
      </c>
      <c r="AY181" s="150" t="s">
        <v>193</v>
      </c>
    </row>
    <row r="182" spans="2:65" s="12" customFormat="1" ht="11.25">
      <c r="B182" s="148"/>
      <c r="D182" s="149" t="s">
        <v>203</v>
      </c>
      <c r="E182" s="150" t="s">
        <v>19</v>
      </c>
      <c r="F182" s="151" t="s">
        <v>205</v>
      </c>
      <c r="H182" s="150" t="s">
        <v>19</v>
      </c>
      <c r="I182" s="152"/>
      <c r="L182" s="148"/>
      <c r="M182" s="153"/>
      <c r="T182" s="154"/>
      <c r="AT182" s="150" t="s">
        <v>203</v>
      </c>
      <c r="AU182" s="150" t="s">
        <v>82</v>
      </c>
      <c r="AV182" s="12" t="s">
        <v>80</v>
      </c>
      <c r="AW182" s="12" t="s">
        <v>33</v>
      </c>
      <c r="AX182" s="12" t="s">
        <v>72</v>
      </c>
      <c r="AY182" s="150" t="s">
        <v>193</v>
      </c>
    </row>
    <row r="183" spans="2:65" s="12" customFormat="1" ht="11.25">
      <c r="B183" s="148"/>
      <c r="D183" s="149" t="s">
        <v>203</v>
      </c>
      <c r="E183" s="150" t="s">
        <v>19</v>
      </c>
      <c r="F183" s="151" t="s">
        <v>237</v>
      </c>
      <c r="H183" s="150" t="s">
        <v>19</v>
      </c>
      <c r="I183" s="152"/>
      <c r="L183" s="148"/>
      <c r="M183" s="153"/>
      <c r="T183" s="154"/>
      <c r="AT183" s="150" t="s">
        <v>203</v>
      </c>
      <c r="AU183" s="150" t="s">
        <v>82</v>
      </c>
      <c r="AV183" s="12" t="s">
        <v>80</v>
      </c>
      <c r="AW183" s="12" t="s">
        <v>33</v>
      </c>
      <c r="AX183" s="12" t="s">
        <v>72</v>
      </c>
      <c r="AY183" s="150" t="s">
        <v>193</v>
      </c>
    </row>
    <row r="184" spans="2:65" s="13" customFormat="1" ht="11.25">
      <c r="B184" s="155"/>
      <c r="D184" s="149" t="s">
        <v>203</v>
      </c>
      <c r="E184" s="156" t="s">
        <v>19</v>
      </c>
      <c r="F184" s="157" t="s">
        <v>245</v>
      </c>
      <c r="H184" s="158">
        <v>32.634</v>
      </c>
      <c r="I184" s="159"/>
      <c r="L184" s="155"/>
      <c r="M184" s="160"/>
      <c r="T184" s="161"/>
      <c r="AT184" s="156" t="s">
        <v>203</v>
      </c>
      <c r="AU184" s="156" t="s">
        <v>82</v>
      </c>
      <c r="AV184" s="13" t="s">
        <v>82</v>
      </c>
      <c r="AW184" s="13" t="s">
        <v>33</v>
      </c>
      <c r="AX184" s="13" t="s">
        <v>72</v>
      </c>
      <c r="AY184" s="156" t="s">
        <v>193</v>
      </c>
    </row>
    <row r="185" spans="2:65" s="13" customFormat="1" ht="11.25">
      <c r="B185" s="155"/>
      <c r="D185" s="149" t="s">
        <v>203</v>
      </c>
      <c r="E185" s="156" t="s">
        <v>19</v>
      </c>
      <c r="F185" s="157" t="s">
        <v>246</v>
      </c>
      <c r="H185" s="158">
        <v>67.95</v>
      </c>
      <c r="I185" s="159"/>
      <c r="L185" s="155"/>
      <c r="M185" s="160"/>
      <c r="T185" s="161"/>
      <c r="AT185" s="156" t="s">
        <v>203</v>
      </c>
      <c r="AU185" s="156" t="s">
        <v>82</v>
      </c>
      <c r="AV185" s="13" t="s">
        <v>82</v>
      </c>
      <c r="AW185" s="13" t="s">
        <v>33</v>
      </c>
      <c r="AX185" s="13" t="s">
        <v>72</v>
      </c>
      <c r="AY185" s="156" t="s">
        <v>193</v>
      </c>
    </row>
    <row r="186" spans="2:65" s="1" customFormat="1" ht="24.2" customHeight="1">
      <c r="B186" s="32"/>
      <c r="C186" s="131" t="s">
        <v>247</v>
      </c>
      <c r="D186" s="131" t="s">
        <v>195</v>
      </c>
      <c r="E186" s="132" t="s">
        <v>248</v>
      </c>
      <c r="F186" s="133" t="s">
        <v>249</v>
      </c>
      <c r="G186" s="134" t="s">
        <v>210</v>
      </c>
      <c r="H186" s="135">
        <v>60.35</v>
      </c>
      <c r="I186" s="136"/>
      <c r="J186" s="137">
        <f>ROUND(I186*H186,2)</f>
        <v>0</v>
      </c>
      <c r="K186" s="133" t="s">
        <v>199</v>
      </c>
      <c r="L186" s="32"/>
      <c r="M186" s="138" t="s">
        <v>19</v>
      </c>
      <c r="N186" s="139" t="s">
        <v>43</v>
      </c>
      <c r="P186" s="140">
        <f>O186*H186</f>
        <v>0</v>
      </c>
      <c r="Q186" s="140">
        <v>0</v>
      </c>
      <c r="R186" s="140">
        <f>Q186*H186</f>
        <v>0</v>
      </c>
      <c r="S186" s="140">
        <v>0</v>
      </c>
      <c r="T186" s="141">
        <f>S186*H186</f>
        <v>0</v>
      </c>
      <c r="AR186" s="142" t="s">
        <v>106</v>
      </c>
      <c r="AT186" s="142" t="s">
        <v>195</v>
      </c>
      <c r="AU186" s="142" t="s">
        <v>82</v>
      </c>
      <c r="AY186" s="17" t="s">
        <v>193</v>
      </c>
      <c r="BE186" s="143">
        <f>IF(N186="základní",J186,0)</f>
        <v>0</v>
      </c>
      <c r="BF186" s="143">
        <f>IF(N186="snížená",J186,0)</f>
        <v>0</v>
      </c>
      <c r="BG186" s="143">
        <f>IF(N186="zákl. přenesená",J186,0)</f>
        <v>0</v>
      </c>
      <c r="BH186" s="143">
        <f>IF(N186="sníž. přenesená",J186,0)</f>
        <v>0</v>
      </c>
      <c r="BI186" s="143">
        <f>IF(N186="nulová",J186,0)</f>
        <v>0</v>
      </c>
      <c r="BJ186" s="17" t="s">
        <v>80</v>
      </c>
      <c r="BK186" s="143">
        <f>ROUND(I186*H186,2)</f>
        <v>0</v>
      </c>
      <c r="BL186" s="17" t="s">
        <v>106</v>
      </c>
      <c r="BM186" s="142" t="s">
        <v>250</v>
      </c>
    </row>
    <row r="187" spans="2:65" s="1" customFormat="1" ht="11.25">
      <c r="B187" s="32"/>
      <c r="D187" s="144" t="s">
        <v>201</v>
      </c>
      <c r="F187" s="145" t="s">
        <v>251</v>
      </c>
      <c r="I187" s="146"/>
      <c r="L187" s="32"/>
      <c r="M187" s="147"/>
      <c r="T187" s="53"/>
      <c r="AT187" s="17" t="s">
        <v>201</v>
      </c>
      <c r="AU187" s="17" t="s">
        <v>82</v>
      </c>
    </row>
    <row r="188" spans="2:65" s="12" customFormat="1" ht="11.25">
      <c r="B188" s="148"/>
      <c r="D188" s="149" t="s">
        <v>203</v>
      </c>
      <c r="E188" s="150" t="s">
        <v>19</v>
      </c>
      <c r="F188" s="151" t="s">
        <v>204</v>
      </c>
      <c r="H188" s="150" t="s">
        <v>19</v>
      </c>
      <c r="I188" s="152"/>
      <c r="L188" s="148"/>
      <c r="M188" s="153"/>
      <c r="T188" s="154"/>
      <c r="AT188" s="150" t="s">
        <v>203</v>
      </c>
      <c r="AU188" s="150" t="s">
        <v>82</v>
      </c>
      <c r="AV188" s="12" t="s">
        <v>80</v>
      </c>
      <c r="AW188" s="12" t="s">
        <v>33</v>
      </c>
      <c r="AX188" s="12" t="s">
        <v>72</v>
      </c>
      <c r="AY188" s="150" t="s">
        <v>193</v>
      </c>
    </row>
    <row r="189" spans="2:65" s="12" customFormat="1" ht="11.25">
      <c r="B189" s="148"/>
      <c r="D189" s="149" t="s">
        <v>203</v>
      </c>
      <c r="E189" s="150" t="s">
        <v>19</v>
      </c>
      <c r="F189" s="151" t="s">
        <v>205</v>
      </c>
      <c r="H189" s="150" t="s">
        <v>19</v>
      </c>
      <c r="I189" s="152"/>
      <c r="L189" s="148"/>
      <c r="M189" s="153"/>
      <c r="T189" s="154"/>
      <c r="AT189" s="150" t="s">
        <v>203</v>
      </c>
      <c r="AU189" s="150" t="s">
        <v>82</v>
      </c>
      <c r="AV189" s="12" t="s">
        <v>80</v>
      </c>
      <c r="AW189" s="12" t="s">
        <v>33</v>
      </c>
      <c r="AX189" s="12" t="s">
        <v>72</v>
      </c>
      <c r="AY189" s="150" t="s">
        <v>193</v>
      </c>
    </row>
    <row r="190" spans="2:65" s="12" customFormat="1" ht="11.25">
      <c r="B190" s="148"/>
      <c r="D190" s="149" t="s">
        <v>203</v>
      </c>
      <c r="E190" s="150" t="s">
        <v>19</v>
      </c>
      <c r="F190" s="151" t="s">
        <v>236</v>
      </c>
      <c r="H190" s="150" t="s">
        <v>19</v>
      </c>
      <c r="I190" s="152"/>
      <c r="L190" s="148"/>
      <c r="M190" s="153"/>
      <c r="T190" s="154"/>
      <c r="AT190" s="150" t="s">
        <v>203</v>
      </c>
      <c r="AU190" s="150" t="s">
        <v>82</v>
      </c>
      <c r="AV190" s="12" t="s">
        <v>80</v>
      </c>
      <c r="AW190" s="12" t="s">
        <v>33</v>
      </c>
      <c r="AX190" s="12" t="s">
        <v>72</v>
      </c>
      <c r="AY190" s="150" t="s">
        <v>193</v>
      </c>
    </row>
    <row r="191" spans="2:65" s="12" customFormat="1" ht="11.25">
      <c r="B191" s="148"/>
      <c r="D191" s="149" t="s">
        <v>203</v>
      </c>
      <c r="E191" s="150" t="s">
        <v>19</v>
      </c>
      <c r="F191" s="151" t="s">
        <v>205</v>
      </c>
      <c r="H191" s="150" t="s">
        <v>19</v>
      </c>
      <c r="I191" s="152"/>
      <c r="L191" s="148"/>
      <c r="M191" s="153"/>
      <c r="T191" s="154"/>
      <c r="AT191" s="150" t="s">
        <v>203</v>
      </c>
      <c r="AU191" s="150" t="s">
        <v>82</v>
      </c>
      <c r="AV191" s="12" t="s">
        <v>80</v>
      </c>
      <c r="AW191" s="12" t="s">
        <v>33</v>
      </c>
      <c r="AX191" s="12" t="s">
        <v>72</v>
      </c>
      <c r="AY191" s="150" t="s">
        <v>193</v>
      </c>
    </row>
    <row r="192" spans="2:65" s="12" customFormat="1" ht="11.25">
      <c r="B192" s="148"/>
      <c r="D192" s="149" t="s">
        <v>203</v>
      </c>
      <c r="E192" s="150" t="s">
        <v>19</v>
      </c>
      <c r="F192" s="151" t="s">
        <v>206</v>
      </c>
      <c r="H192" s="150" t="s">
        <v>19</v>
      </c>
      <c r="I192" s="152"/>
      <c r="L192" s="148"/>
      <c r="M192" s="153"/>
      <c r="T192" s="154"/>
      <c r="AT192" s="150" t="s">
        <v>203</v>
      </c>
      <c r="AU192" s="150" t="s">
        <v>82</v>
      </c>
      <c r="AV192" s="12" t="s">
        <v>80</v>
      </c>
      <c r="AW192" s="12" t="s">
        <v>33</v>
      </c>
      <c r="AX192" s="12" t="s">
        <v>72</v>
      </c>
      <c r="AY192" s="150" t="s">
        <v>193</v>
      </c>
    </row>
    <row r="193" spans="2:65" s="12" customFormat="1" ht="11.25">
      <c r="B193" s="148"/>
      <c r="D193" s="149" t="s">
        <v>203</v>
      </c>
      <c r="E193" s="150" t="s">
        <v>19</v>
      </c>
      <c r="F193" s="151" t="s">
        <v>205</v>
      </c>
      <c r="H193" s="150" t="s">
        <v>19</v>
      </c>
      <c r="I193" s="152"/>
      <c r="L193" s="148"/>
      <c r="M193" s="153"/>
      <c r="T193" s="154"/>
      <c r="AT193" s="150" t="s">
        <v>203</v>
      </c>
      <c r="AU193" s="150" t="s">
        <v>82</v>
      </c>
      <c r="AV193" s="12" t="s">
        <v>80</v>
      </c>
      <c r="AW193" s="12" t="s">
        <v>33</v>
      </c>
      <c r="AX193" s="12" t="s">
        <v>72</v>
      </c>
      <c r="AY193" s="150" t="s">
        <v>193</v>
      </c>
    </row>
    <row r="194" spans="2:65" s="12" customFormat="1" ht="11.25">
      <c r="B194" s="148"/>
      <c r="D194" s="149" t="s">
        <v>203</v>
      </c>
      <c r="E194" s="150" t="s">
        <v>19</v>
      </c>
      <c r="F194" s="151" t="s">
        <v>237</v>
      </c>
      <c r="H194" s="150" t="s">
        <v>19</v>
      </c>
      <c r="I194" s="152"/>
      <c r="L194" s="148"/>
      <c r="M194" s="153"/>
      <c r="T194" s="154"/>
      <c r="AT194" s="150" t="s">
        <v>203</v>
      </c>
      <c r="AU194" s="150" t="s">
        <v>82</v>
      </c>
      <c r="AV194" s="12" t="s">
        <v>80</v>
      </c>
      <c r="AW194" s="12" t="s">
        <v>33</v>
      </c>
      <c r="AX194" s="12" t="s">
        <v>72</v>
      </c>
      <c r="AY194" s="150" t="s">
        <v>193</v>
      </c>
    </row>
    <row r="195" spans="2:65" s="13" customFormat="1" ht="11.25">
      <c r="B195" s="155"/>
      <c r="D195" s="149" t="s">
        <v>203</v>
      </c>
      <c r="E195" s="156" t="s">
        <v>19</v>
      </c>
      <c r="F195" s="157" t="s">
        <v>252</v>
      </c>
      <c r="H195" s="158">
        <v>19.579999999999998</v>
      </c>
      <c r="I195" s="159"/>
      <c r="L195" s="155"/>
      <c r="M195" s="160"/>
      <c r="T195" s="161"/>
      <c r="AT195" s="156" t="s">
        <v>203</v>
      </c>
      <c r="AU195" s="156" t="s">
        <v>82</v>
      </c>
      <c r="AV195" s="13" t="s">
        <v>82</v>
      </c>
      <c r="AW195" s="13" t="s">
        <v>33</v>
      </c>
      <c r="AX195" s="13" t="s">
        <v>72</v>
      </c>
      <c r="AY195" s="156" t="s">
        <v>193</v>
      </c>
    </row>
    <row r="196" spans="2:65" s="13" customFormat="1" ht="11.25">
      <c r="B196" s="155"/>
      <c r="D196" s="149" t="s">
        <v>203</v>
      </c>
      <c r="E196" s="156" t="s">
        <v>19</v>
      </c>
      <c r="F196" s="157" t="s">
        <v>253</v>
      </c>
      <c r="H196" s="158">
        <v>40.770000000000003</v>
      </c>
      <c r="I196" s="159"/>
      <c r="L196" s="155"/>
      <c r="M196" s="160"/>
      <c r="T196" s="161"/>
      <c r="AT196" s="156" t="s">
        <v>203</v>
      </c>
      <c r="AU196" s="156" t="s">
        <v>82</v>
      </c>
      <c r="AV196" s="13" t="s">
        <v>82</v>
      </c>
      <c r="AW196" s="13" t="s">
        <v>33</v>
      </c>
      <c r="AX196" s="13" t="s">
        <v>72</v>
      </c>
      <c r="AY196" s="156" t="s">
        <v>193</v>
      </c>
    </row>
    <row r="197" spans="2:65" s="1" customFormat="1" ht="24.2" customHeight="1">
      <c r="B197" s="32"/>
      <c r="C197" s="131" t="s">
        <v>254</v>
      </c>
      <c r="D197" s="131" t="s">
        <v>195</v>
      </c>
      <c r="E197" s="132" t="s">
        <v>255</v>
      </c>
      <c r="F197" s="133" t="s">
        <v>256</v>
      </c>
      <c r="G197" s="134" t="s">
        <v>210</v>
      </c>
      <c r="H197" s="135">
        <v>94.832999999999998</v>
      </c>
      <c r="I197" s="136"/>
      <c r="J197" s="137">
        <f>ROUND(I197*H197,2)</f>
        <v>0</v>
      </c>
      <c r="K197" s="133" t="s">
        <v>199</v>
      </c>
      <c r="L197" s="32"/>
      <c r="M197" s="138" t="s">
        <v>19</v>
      </c>
      <c r="N197" s="139" t="s">
        <v>43</v>
      </c>
      <c r="P197" s="140">
        <f>O197*H197</f>
        <v>0</v>
      </c>
      <c r="Q197" s="140">
        <v>0</v>
      </c>
      <c r="R197" s="140">
        <f>Q197*H197</f>
        <v>0</v>
      </c>
      <c r="S197" s="140">
        <v>0</v>
      </c>
      <c r="T197" s="141">
        <f>S197*H197</f>
        <v>0</v>
      </c>
      <c r="AR197" s="142" t="s">
        <v>106</v>
      </c>
      <c r="AT197" s="142" t="s">
        <v>195</v>
      </c>
      <c r="AU197" s="142" t="s">
        <v>82</v>
      </c>
      <c r="AY197" s="17" t="s">
        <v>193</v>
      </c>
      <c r="BE197" s="143">
        <f>IF(N197="základní",J197,0)</f>
        <v>0</v>
      </c>
      <c r="BF197" s="143">
        <f>IF(N197="snížená",J197,0)</f>
        <v>0</v>
      </c>
      <c r="BG197" s="143">
        <f>IF(N197="zákl. přenesená",J197,0)</f>
        <v>0</v>
      </c>
      <c r="BH197" s="143">
        <f>IF(N197="sníž. přenesená",J197,0)</f>
        <v>0</v>
      </c>
      <c r="BI197" s="143">
        <f>IF(N197="nulová",J197,0)</f>
        <v>0</v>
      </c>
      <c r="BJ197" s="17" t="s">
        <v>80</v>
      </c>
      <c r="BK197" s="143">
        <f>ROUND(I197*H197,2)</f>
        <v>0</v>
      </c>
      <c r="BL197" s="17" t="s">
        <v>106</v>
      </c>
      <c r="BM197" s="142" t="s">
        <v>257</v>
      </c>
    </row>
    <row r="198" spans="2:65" s="1" customFormat="1" ht="11.25">
      <c r="B198" s="32"/>
      <c r="D198" s="144" t="s">
        <v>201</v>
      </c>
      <c r="F198" s="145" t="s">
        <v>258</v>
      </c>
      <c r="I198" s="146"/>
      <c r="L198" s="32"/>
      <c r="M198" s="147"/>
      <c r="T198" s="53"/>
      <c r="AT198" s="17" t="s">
        <v>201</v>
      </c>
      <c r="AU198" s="17" t="s">
        <v>82</v>
      </c>
    </row>
    <row r="199" spans="2:65" s="12" customFormat="1" ht="11.25">
      <c r="B199" s="148"/>
      <c r="D199" s="149" t="s">
        <v>203</v>
      </c>
      <c r="E199" s="150" t="s">
        <v>19</v>
      </c>
      <c r="F199" s="151" t="s">
        <v>204</v>
      </c>
      <c r="H199" s="150" t="s">
        <v>19</v>
      </c>
      <c r="I199" s="152"/>
      <c r="L199" s="148"/>
      <c r="M199" s="153"/>
      <c r="T199" s="154"/>
      <c r="AT199" s="150" t="s">
        <v>203</v>
      </c>
      <c r="AU199" s="150" t="s">
        <v>82</v>
      </c>
      <c r="AV199" s="12" t="s">
        <v>80</v>
      </c>
      <c r="AW199" s="12" t="s">
        <v>33</v>
      </c>
      <c r="AX199" s="12" t="s">
        <v>72</v>
      </c>
      <c r="AY199" s="150" t="s">
        <v>193</v>
      </c>
    </row>
    <row r="200" spans="2:65" s="12" customFormat="1" ht="11.25">
      <c r="B200" s="148"/>
      <c r="D200" s="149" t="s">
        <v>203</v>
      </c>
      <c r="E200" s="150" t="s">
        <v>19</v>
      </c>
      <c r="F200" s="151" t="s">
        <v>205</v>
      </c>
      <c r="H200" s="150" t="s">
        <v>19</v>
      </c>
      <c r="I200" s="152"/>
      <c r="L200" s="148"/>
      <c r="M200" s="153"/>
      <c r="T200" s="154"/>
      <c r="AT200" s="150" t="s">
        <v>203</v>
      </c>
      <c r="AU200" s="150" t="s">
        <v>82</v>
      </c>
      <c r="AV200" s="12" t="s">
        <v>80</v>
      </c>
      <c r="AW200" s="12" t="s">
        <v>33</v>
      </c>
      <c r="AX200" s="12" t="s">
        <v>72</v>
      </c>
      <c r="AY200" s="150" t="s">
        <v>193</v>
      </c>
    </row>
    <row r="201" spans="2:65" s="12" customFormat="1" ht="11.25">
      <c r="B201" s="148"/>
      <c r="D201" s="149" t="s">
        <v>203</v>
      </c>
      <c r="E201" s="150" t="s">
        <v>19</v>
      </c>
      <c r="F201" s="151" t="s">
        <v>236</v>
      </c>
      <c r="H201" s="150" t="s">
        <v>19</v>
      </c>
      <c r="I201" s="152"/>
      <c r="L201" s="148"/>
      <c r="M201" s="153"/>
      <c r="T201" s="154"/>
      <c r="AT201" s="150" t="s">
        <v>203</v>
      </c>
      <c r="AU201" s="150" t="s">
        <v>82</v>
      </c>
      <c r="AV201" s="12" t="s">
        <v>80</v>
      </c>
      <c r="AW201" s="12" t="s">
        <v>33</v>
      </c>
      <c r="AX201" s="12" t="s">
        <v>72</v>
      </c>
      <c r="AY201" s="150" t="s">
        <v>193</v>
      </c>
    </row>
    <row r="202" spans="2:65" s="12" customFormat="1" ht="11.25">
      <c r="B202" s="148"/>
      <c r="D202" s="149" t="s">
        <v>203</v>
      </c>
      <c r="E202" s="150" t="s">
        <v>19</v>
      </c>
      <c r="F202" s="151" t="s">
        <v>205</v>
      </c>
      <c r="H202" s="150" t="s">
        <v>19</v>
      </c>
      <c r="I202" s="152"/>
      <c r="L202" s="148"/>
      <c r="M202" s="153"/>
      <c r="T202" s="154"/>
      <c r="AT202" s="150" t="s">
        <v>203</v>
      </c>
      <c r="AU202" s="150" t="s">
        <v>82</v>
      </c>
      <c r="AV202" s="12" t="s">
        <v>80</v>
      </c>
      <c r="AW202" s="12" t="s">
        <v>33</v>
      </c>
      <c r="AX202" s="12" t="s">
        <v>72</v>
      </c>
      <c r="AY202" s="150" t="s">
        <v>193</v>
      </c>
    </row>
    <row r="203" spans="2:65" s="12" customFormat="1" ht="11.25">
      <c r="B203" s="148"/>
      <c r="D203" s="149" t="s">
        <v>203</v>
      </c>
      <c r="E203" s="150" t="s">
        <v>19</v>
      </c>
      <c r="F203" s="151" t="s">
        <v>206</v>
      </c>
      <c r="H203" s="150" t="s">
        <v>19</v>
      </c>
      <c r="I203" s="152"/>
      <c r="L203" s="148"/>
      <c r="M203" s="153"/>
      <c r="T203" s="154"/>
      <c r="AT203" s="150" t="s">
        <v>203</v>
      </c>
      <c r="AU203" s="150" t="s">
        <v>82</v>
      </c>
      <c r="AV203" s="12" t="s">
        <v>80</v>
      </c>
      <c r="AW203" s="12" t="s">
        <v>33</v>
      </c>
      <c r="AX203" s="12" t="s">
        <v>72</v>
      </c>
      <c r="AY203" s="150" t="s">
        <v>193</v>
      </c>
    </row>
    <row r="204" spans="2:65" s="12" customFormat="1" ht="11.25">
      <c r="B204" s="148"/>
      <c r="D204" s="149" t="s">
        <v>203</v>
      </c>
      <c r="E204" s="150" t="s">
        <v>19</v>
      </c>
      <c r="F204" s="151" t="s">
        <v>205</v>
      </c>
      <c r="H204" s="150" t="s">
        <v>19</v>
      </c>
      <c r="I204" s="152"/>
      <c r="L204" s="148"/>
      <c r="M204" s="153"/>
      <c r="T204" s="154"/>
      <c r="AT204" s="150" t="s">
        <v>203</v>
      </c>
      <c r="AU204" s="150" t="s">
        <v>82</v>
      </c>
      <c r="AV204" s="12" t="s">
        <v>80</v>
      </c>
      <c r="AW204" s="12" t="s">
        <v>33</v>
      </c>
      <c r="AX204" s="12" t="s">
        <v>72</v>
      </c>
      <c r="AY204" s="150" t="s">
        <v>193</v>
      </c>
    </row>
    <row r="205" spans="2:65" s="12" customFormat="1" ht="11.25">
      <c r="B205" s="148"/>
      <c r="D205" s="149" t="s">
        <v>203</v>
      </c>
      <c r="E205" s="150" t="s">
        <v>19</v>
      </c>
      <c r="F205" s="151" t="s">
        <v>259</v>
      </c>
      <c r="H205" s="150" t="s">
        <v>19</v>
      </c>
      <c r="I205" s="152"/>
      <c r="L205" s="148"/>
      <c r="M205" s="153"/>
      <c r="T205" s="154"/>
      <c r="AT205" s="150" t="s">
        <v>203</v>
      </c>
      <c r="AU205" s="150" t="s">
        <v>82</v>
      </c>
      <c r="AV205" s="12" t="s">
        <v>80</v>
      </c>
      <c r="AW205" s="12" t="s">
        <v>33</v>
      </c>
      <c r="AX205" s="12" t="s">
        <v>72</v>
      </c>
      <c r="AY205" s="150" t="s">
        <v>193</v>
      </c>
    </row>
    <row r="206" spans="2:65" s="13" customFormat="1" ht="11.25">
      <c r="B206" s="155"/>
      <c r="D206" s="149" t="s">
        <v>203</v>
      </c>
      <c r="E206" s="156" t="s">
        <v>19</v>
      </c>
      <c r="F206" s="157" t="s">
        <v>260</v>
      </c>
      <c r="H206" s="158">
        <v>94.832999999999998</v>
      </c>
      <c r="I206" s="159"/>
      <c r="L206" s="155"/>
      <c r="M206" s="160"/>
      <c r="T206" s="161"/>
      <c r="AT206" s="156" t="s">
        <v>203</v>
      </c>
      <c r="AU206" s="156" t="s">
        <v>82</v>
      </c>
      <c r="AV206" s="13" t="s">
        <v>82</v>
      </c>
      <c r="AW206" s="13" t="s">
        <v>33</v>
      </c>
      <c r="AX206" s="13" t="s">
        <v>72</v>
      </c>
      <c r="AY206" s="156" t="s">
        <v>193</v>
      </c>
    </row>
    <row r="207" spans="2:65" s="1" customFormat="1" ht="24.2" customHeight="1">
      <c r="B207" s="32"/>
      <c r="C207" s="131" t="s">
        <v>261</v>
      </c>
      <c r="D207" s="131" t="s">
        <v>195</v>
      </c>
      <c r="E207" s="132" t="s">
        <v>262</v>
      </c>
      <c r="F207" s="133" t="s">
        <v>263</v>
      </c>
      <c r="G207" s="134" t="s">
        <v>210</v>
      </c>
      <c r="H207" s="135">
        <v>237.083</v>
      </c>
      <c r="I207" s="136"/>
      <c r="J207" s="137">
        <f>ROUND(I207*H207,2)</f>
        <v>0</v>
      </c>
      <c r="K207" s="133" t="s">
        <v>199</v>
      </c>
      <c r="L207" s="32"/>
      <c r="M207" s="138" t="s">
        <v>19</v>
      </c>
      <c r="N207" s="139" t="s">
        <v>43</v>
      </c>
      <c r="P207" s="140">
        <f>O207*H207</f>
        <v>0</v>
      </c>
      <c r="Q207" s="140">
        <v>0</v>
      </c>
      <c r="R207" s="140">
        <f>Q207*H207</f>
        <v>0</v>
      </c>
      <c r="S207" s="140">
        <v>0</v>
      </c>
      <c r="T207" s="141">
        <f>S207*H207</f>
        <v>0</v>
      </c>
      <c r="AR207" s="142" t="s">
        <v>106</v>
      </c>
      <c r="AT207" s="142" t="s">
        <v>195</v>
      </c>
      <c r="AU207" s="142" t="s">
        <v>82</v>
      </c>
      <c r="AY207" s="17" t="s">
        <v>193</v>
      </c>
      <c r="BE207" s="143">
        <f>IF(N207="základní",J207,0)</f>
        <v>0</v>
      </c>
      <c r="BF207" s="143">
        <f>IF(N207="snížená",J207,0)</f>
        <v>0</v>
      </c>
      <c r="BG207" s="143">
        <f>IF(N207="zákl. přenesená",J207,0)</f>
        <v>0</v>
      </c>
      <c r="BH207" s="143">
        <f>IF(N207="sníž. přenesená",J207,0)</f>
        <v>0</v>
      </c>
      <c r="BI207" s="143">
        <f>IF(N207="nulová",J207,0)</f>
        <v>0</v>
      </c>
      <c r="BJ207" s="17" t="s">
        <v>80</v>
      </c>
      <c r="BK207" s="143">
        <f>ROUND(I207*H207,2)</f>
        <v>0</v>
      </c>
      <c r="BL207" s="17" t="s">
        <v>106</v>
      </c>
      <c r="BM207" s="142" t="s">
        <v>264</v>
      </c>
    </row>
    <row r="208" spans="2:65" s="1" customFormat="1" ht="11.25">
      <c r="B208" s="32"/>
      <c r="D208" s="144" t="s">
        <v>201</v>
      </c>
      <c r="F208" s="145" t="s">
        <v>265</v>
      </c>
      <c r="I208" s="146"/>
      <c r="L208" s="32"/>
      <c r="M208" s="147"/>
      <c r="T208" s="53"/>
      <c r="AT208" s="17" t="s">
        <v>201</v>
      </c>
      <c r="AU208" s="17" t="s">
        <v>82</v>
      </c>
    </row>
    <row r="209" spans="2:65" s="12" customFormat="1" ht="11.25">
      <c r="B209" s="148"/>
      <c r="D209" s="149" t="s">
        <v>203</v>
      </c>
      <c r="E209" s="150" t="s">
        <v>19</v>
      </c>
      <c r="F209" s="151" t="s">
        <v>204</v>
      </c>
      <c r="H209" s="150" t="s">
        <v>19</v>
      </c>
      <c r="I209" s="152"/>
      <c r="L209" s="148"/>
      <c r="M209" s="153"/>
      <c r="T209" s="154"/>
      <c r="AT209" s="150" t="s">
        <v>203</v>
      </c>
      <c r="AU209" s="150" t="s">
        <v>82</v>
      </c>
      <c r="AV209" s="12" t="s">
        <v>80</v>
      </c>
      <c r="AW209" s="12" t="s">
        <v>33</v>
      </c>
      <c r="AX209" s="12" t="s">
        <v>72</v>
      </c>
      <c r="AY209" s="150" t="s">
        <v>193</v>
      </c>
    </row>
    <row r="210" spans="2:65" s="12" customFormat="1" ht="11.25">
      <c r="B210" s="148"/>
      <c r="D210" s="149" t="s">
        <v>203</v>
      </c>
      <c r="E210" s="150" t="s">
        <v>19</v>
      </c>
      <c r="F210" s="151" t="s">
        <v>205</v>
      </c>
      <c r="H210" s="150" t="s">
        <v>19</v>
      </c>
      <c r="I210" s="152"/>
      <c r="L210" s="148"/>
      <c r="M210" s="153"/>
      <c r="T210" s="154"/>
      <c r="AT210" s="150" t="s">
        <v>203</v>
      </c>
      <c r="AU210" s="150" t="s">
        <v>82</v>
      </c>
      <c r="AV210" s="12" t="s">
        <v>80</v>
      </c>
      <c r="AW210" s="12" t="s">
        <v>33</v>
      </c>
      <c r="AX210" s="12" t="s">
        <v>72</v>
      </c>
      <c r="AY210" s="150" t="s">
        <v>193</v>
      </c>
    </row>
    <row r="211" spans="2:65" s="12" customFormat="1" ht="11.25">
      <c r="B211" s="148"/>
      <c r="D211" s="149" t="s">
        <v>203</v>
      </c>
      <c r="E211" s="150" t="s">
        <v>19</v>
      </c>
      <c r="F211" s="151" t="s">
        <v>236</v>
      </c>
      <c r="H211" s="150" t="s">
        <v>19</v>
      </c>
      <c r="I211" s="152"/>
      <c r="L211" s="148"/>
      <c r="M211" s="153"/>
      <c r="T211" s="154"/>
      <c r="AT211" s="150" t="s">
        <v>203</v>
      </c>
      <c r="AU211" s="150" t="s">
        <v>82</v>
      </c>
      <c r="AV211" s="12" t="s">
        <v>80</v>
      </c>
      <c r="AW211" s="12" t="s">
        <v>33</v>
      </c>
      <c r="AX211" s="12" t="s">
        <v>72</v>
      </c>
      <c r="AY211" s="150" t="s">
        <v>193</v>
      </c>
    </row>
    <row r="212" spans="2:65" s="12" customFormat="1" ht="11.25">
      <c r="B212" s="148"/>
      <c r="D212" s="149" t="s">
        <v>203</v>
      </c>
      <c r="E212" s="150" t="s">
        <v>19</v>
      </c>
      <c r="F212" s="151" t="s">
        <v>205</v>
      </c>
      <c r="H212" s="150" t="s">
        <v>19</v>
      </c>
      <c r="I212" s="152"/>
      <c r="L212" s="148"/>
      <c r="M212" s="153"/>
      <c r="T212" s="154"/>
      <c r="AT212" s="150" t="s">
        <v>203</v>
      </c>
      <c r="AU212" s="150" t="s">
        <v>82</v>
      </c>
      <c r="AV212" s="12" t="s">
        <v>80</v>
      </c>
      <c r="AW212" s="12" t="s">
        <v>33</v>
      </c>
      <c r="AX212" s="12" t="s">
        <v>72</v>
      </c>
      <c r="AY212" s="150" t="s">
        <v>193</v>
      </c>
    </row>
    <row r="213" spans="2:65" s="12" customFormat="1" ht="11.25">
      <c r="B213" s="148"/>
      <c r="D213" s="149" t="s">
        <v>203</v>
      </c>
      <c r="E213" s="150" t="s">
        <v>19</v>
      </c>
      <c r="F213" s="151" t="s">
        <v>206</v>
      </c>
      <c r="H213" s="150" t="s">
        <v>19</v>
      </c>
      <c r="I213" s="152"/>
      <c r="L213" s="148"/>
      <c r="M213" s="153"/>
      <c r="T213" s="154"/>
      <c r="AT213" s="150" t="s">
        <v>203</v>
      </c>
      <c r="AU213" s="150" t="s">
        <v>82</v>
      </c>
      <c r="AV213" s="12" t="s">
        <v>80</v>
      </c>
      <c r="AW213" s="12" t="s">
        <v>33</v>
      </c>
      <c r="AX213" s="12" t="s">
        <v>72</v>
      </c>
      <c r="AY213" s="150" t="s">
        <v>193</v>
      </c>
    </row>
    <row r="214" spans="2:65" s="12" customFormat="1" ht="11.25">
      <c r="B214" s="148"/>
      <c r="D214" s="149" t="s">
        <v>203</v>
      </c>
      <c r="E214" s="150" t="s">
        <v>19</v>
      </c>
      <c r="F214" s="151" t="s">
        <v>205</v>
      </c>
      <c r="H214" s="150" t="s">
        <v>19</v>
      </c>
      <c r="I214" s="152"/>
      <c r="L214" s="148"/>
      <c r="M214" s="153"/>
      <c r="T214" s="154"/>
      <c r="AT214" s="150" t="s">
        <v>203</v>
      </c>
      <c r="AU214" s="150" t="s">
        <v>82</v>
      </c>
      <c r="AV214" s="12" t="s">
        <v>80</v>
      </c>
      <c r="AW214" s="12" t="s">
        <v>33</v>
      </c>
      <c r="AX214" s="12" t="s">
        <v>72</v>
      </c>
      <c r="AY214" s="150" t="s">
        <v>193</v>
      </c>
    </row>
    <row r="215" spans="2:65" s="12" customFormat="1" ht="11.25">
      <c r="B215" s="148"/>
      <c r="D215" s="149" t="s">
        <v>203</v>
      </c>
      <c r="E215" s="150" t="s">
        <v>19</v>
      </c>
      <c r="F215" s="151" t="s">
        <v>259</v>
      </c>
      <c r="H215" s="150" t="s">
        <v>19</v>
      </c>
      <c r="I215" s="152"/>
      <c r="L215" s="148"/>
      <c r="M215" s="153"/>
      <c r="T215" s="154"/>
      <c r="AT215" s="150" t="s">
        <v>203</v>
      </c>
      <c r="AU215" s="150" t="s">
        <v>82</v>
      </c>
      <c r="AV215" s="12" t="s">
        <v>80</v>
      </c>
      <c r="AW215" s="12" t="s">
        <v>33</v>
      </c>
      <c r="AX215" s="12" t="s">
        <v>72</v>
      </c>
      <c r="AY215" s="150" t="s">
        <v>193</v>
      </c>
    </row>
    <row r="216" spans="2:65" s="13" customFormat="1" ht="11.25">
      <c r="B216" s="155"/>
      <c r="D216" s="149" t="s">
        <v>203</v>
      </c>
      <c r="E216" s="156" t="s">
        <v>19</v>
      </c>
      <c r="F216" s="157" t="s">
        <v>266</v>
      </c>
      <c r="H216" s="158">
        <v>237.083</v>
      </c>
      <c r="I216" s="159"/>
      <c r="L216" s="155"/>
      <c r="M216" s="160"/>
      <c r="T216" s="161"/>
      <c r="AT216" s="156" t="s">
        <v>203</v>
      </c>
      <c r="AU216" s="156" t="s">
        <v>82</v>
      </c>
      <c r="AV216" s="13" t="s">
        <v>82</v>
      </c>
      <c r="AW216" s="13" t="s">
        <v>33</v>
      </c>
      <c r="AX216" s="13" t="s">
        <v>72</v>
      </c>
      <c r="AY216" s="156" t="s">
        <v>193</v>
      </c>
    </row>
    <row r="217" spans="2:65" s="1" customFormat="1" ht="24.2" customHeight="1">
      <c r="B217" s="32"/>
      <c r="C217" s="131" t="s">
        <v>267</v>
      </c>
      <c r="D217" s="131" t="s">
        <v>195</v>
      </c>
      <c r="E217" s="132" t="s">
        <v>268</v>
      </c>
      <c r="F217" s="133" t="s">
        <v>269</v>
      </c>
      <c r="G217" s="134" t="s">
        <v>210</v>
      </c>
      <c r="H217" s="135">
        <v>142.25</v>
      </c>
      <c r="I217" s="136"/>
      <c r="J217" s="137">
        <f>ROUND(I217*H217,2)</f>
        <v>0</v>
      </c>
      <c r="K217" s="133" t="s">
        <v>199</v>
      </c>
      <c r="L217" s="32"/>
      <c r="M217" s="138" t="s">
        <v>19</v>
      </c>
      <c r="N217" s="139" t="s">
        <v>43</v>
      </c>
      <c r="P217" s="140">
        <f>O217*H217</f>
        <v>0</v>
      </c>
      <c r="Q217" s="140">
        <v>0</v>
      </c>
      <c r="R217" s="140">
        <f>Q217*H217</f>
        <v>0</v>
      </c>
      <c r="S217" s="140">
        <v>0</v>
      </c>
      <c r="T217" s="141">
        <f>S217*H217</f>
        <v>0</v>
      </c>
      <c r="AR217" s="142" t="s">
        <v>106</v>
      </c>
      <c r="AT217" s="142" t="s">
        <v>195</v>
      </c>
      <c r="AU217" s="142" t="s">
        <v>82</v>
      </c>
      <c r="AY217" s="17" t="s">
        <v>193</v>
      </c>
      <c r="BE217" s="143">
        <f>IF(N217="základní",J217,0)</f>
        <v>0</v>
      </c>
      <c r="BF217" s="143">
        <f>IF(N217="snížená",J217,0)</f>
        <v>0</v>
      </c>
      <c r="BG217" s="143">
        <f>IF(N217="zákl. přenesená",J217,0)</f>
        <v>0</v>
      </c>
      <c r="BH217" s="143">
        <f>IF(N217="sníž. přenesená",J217,0)</f>
        <v>0</v>
      </c>
      <c r="BI217" s="143">
        <f>IF(N217="nulová",J217,0)</f>
        <v>0</v>
      </c>
      <c r="BJ217" s="17" t="s">
        <v>80</v>
      </c>
      <c r="BK217" s="143">
        <f>ROUND(I217*H217,2)</f>
        <v>0</v>
      </c>
      <c r="BL217" s="17" t="s">
        <v>106</v>
      </c>
      <c r="BM217" s="142" t="s">
        <v>270</v>
      </c>
    </row>
    <row r="218" spans="2:65" s="1" customFormat="1" ht="11.25">
      <c r="B218" s="32"/>
      <c r="D218" s="144" t="s">
        <v>201</v>
      </c>
      <c r="F218" s="145" t="s">
        <v>271</v>
      </c>
      <c r="I218" s="146"/>
      <c r="L218" s="32"/>
      <c r="M218" s="147"/>
      <c r="T218" s="53"/>
      <c r="AT218" s="17" t="s">
        <v>201</v>
      </c>
      <c r="AU218" s="17" t="s">
        <v>82</v>
      </c>
    </row>
    <row r="219" spans="2:65" s="12" customFormat="1" ht="11.25">
      <c r="B219" s="148"/>
      <c r="D219" s="149" t="s">
        <v>203</v>
      </c>
      <c r="E219" s="150" t="s">
        <v>19</v>
      </c>
      <c r="F219" s="151" t="s">
        <v>204</v>
      </c>
      <c r="H219" s="150" t="s">
        <v>19</v>
      </c>
      <c r="I219" s="152"/>
      <c r="L219" s="148"/>
      <c r="M219" s="153"/>
      <c r="T219" s="154"/>
      <c r="AT219" s="150" t="s">
        <v>203</v>
      </c>
      <c r="AU219" s="150" t="s">
        <v>82</v>
      </c>
      <c r="AV219" s="12" t="s">
        <v>80</v>
      </c>
      <c r="AW219" s="12" t="s">
        <v>33</v>
      </c>
      <c r="AX219" s="12" t="s">
        <v>72</v>
      </c>
      <c r="AY219" s="150" t="s">
        <v>193</v>
      </c>
    </row>
    <row r="220" spans="2:65" s="12" customFormat="1" ht="11.25">
      <c r="B220" s="148"/>
      <c r="D220" s="149" t="s">
        <v>203</v>
      </c>
      <c r="E220" s="150" t="s">
        <v>19</v>
      </c>
      <c r="F220" s="151" t="s">
        <v>205</v>
      </c>
      <c r="H220" s="150" t="s">
        <v>19</v>
      </c>
      <c r="I220" s="152"/>
      <c r="L220" s="148"/>
      <c r="M220" s="153"/>
      <c r="T220" s="154"/>
      <c r="AT220" s="150" t="s">
        <v>203</v>
      </c>
      <c r="AU220" s="150" t="s">
        <v>82</v>
      </c>
      <c r="AV220" s="12" t="s">
        <v>80</v>
      </c>
      <c r="AW220" s="12" t="s">
        <v>33</v>
      </c>
      <c r="AX220" s="12" t="s">
        <v>72</v>
      </c>
      <c r="AY220" s="150" t="s">
        <v>193</v>
      </c>
    </row>
    <row r="221" spans="2:65" s="12" customFormat="1" ht="11.25">
      <c r="B221" s="148"/>
      <c r="D221" s="149" t="s">
        <v>203</v>
      </c>
      <c r="E221" s="150" t="s">
        <v>19</v>
      </c>
      <c r="F221" s="151" t="s">
        <v>236</v>
      </c>
      <c r="H221" s="150" t="s">
        <v>19</v>
      </c>
      <c r="I221" s="152"/>
      <c r="L221" s="148"/>
      <c r="M221" s="153"/>
      <c r="T221" s="154"/>
      <c r="AT221" s="150" t="s">
        <v>203</v>
      </c>
      <c r="AU221" s="150" t="s">
        <v>82</v>
      </c>
      <c r="AV221" s="12" t="s">
        <v>80</v>
      </c>
      <c r="AW221" s="12" t="s">
        <v>33</v>
      </c>
      <c r="AX221" s="12" t="s">
        <v>72</v>
      </c>
      <c r="AY221" s="150" t="s">
        <v>193</v>
      </c>
    </row>
    <row r="222" spans="2:65" s="12" customFormat="1" ht="11.25">
      <c r="B222" s="148"/>
      <c r="D222" s="149" t="s">
        <v>203</v>
      </c>
      <c r="E222" s="150" t="s">
        <v>19</v>
      </c>
      <c r="F222" s="151" t="s">
        <v>205</v>
      </c>
      <c r="H222" s="150" t="s">
        <v>19</v>
      </c>
      <c r="I222" s="152"/>
      <c r="L222" s="148"/>
      <c r="M222" s="153"/>
      <c r="T222" s="154"/>
      <c r="AT222" s="150" t="s">
        <v>203</v>
      </c>
      <c r="AU222" s="150" t="s">
        <v>82</v>
      </c>
      <c r="AV222" s="12" t="s">
        <v>80</v>
      </c>
      <c r="AW222" s="12" t="s">
        <v>33</v>
      </c>
      <c r="AX222" s="12" t="s">
        <v>72</v>
      </c>
      <c r="AY222" s="150" t="s">
        <v>193</v>
      </c>
    </row>
    <row r="223" spans="2:65" s="12" customFormat="1" ht="11.25">
      <c r="B223" s="148"/>
      <c r="D223" s="149" t="s">
        <v>203</v>
      </c>
      <c r="E223" s="150" t="s">
        <v>19</v>
      </c>
      <c r="F223" s="151" t="s">
        <v>206</v>
      </c>
      <c r="H223" s="150" t="s">
        <v>19</v>
      </c>
      <c r="I223" s="152"/>
      <c r="L223" s="148"/>
      <c r="M223" s="153"/>
      <c r="T223" s="154"/>
      <c r="AT223" s="150" t="s">
        <v>203</v>
      </c>
      <c r="AU223" s="150" t="s">
        <v>82</v>
      </c>
      <c r="AV223" s="12" t="s">
        <v>80</v>
      </c>
      <c r="AW223" s="12" t="s">
        <v>33</v>
      </c>
      <c r="AX223" s="12" t="s">
        <v>72</v>
      </c>
      <c r="AY223" s="150" t="s">
        <v>193</v>
      </c>
    </row>
    <row r="224" spans="2:65" s="12" customFormat="1" ht="11.25">
      <c r="B224" s="148"/>
      <c r="D224" s="149" t="s">
        <v>203</v>
      </c>
      <c r="E224" s="150" t="s">
        <v>19</v>
      </c>
      <c r="F224" s="151" t="s">
        <v>205</v>
      </c>
      <c r="H224" s="150" t="s">
        <v>19</v>
      </c>
      <c r="I224" s="152"/>
      <c r="L224" s="148"/>
      <c r="M224" s="153"/>
      <c r="T224" s="154"/>
      <c r="AT224" s="150" t="s">
        <v>203</v>
      </c>
      <c r="AU224" s="150" t="s">
        <v>82</v>
      </c>
      <c r="AV224" s="12" t="s">
        <v>80</v>
      </c>
      <c r="AW224" s="12" t="s">
        <v>33</v>
      </c>
      <c r="AX224" s="12" t="s">
        <v>72</v>
      </c>
      <c r="AY224" s="150" t="s">
        <v>193</v>
      </c>
    </row>
    <row r="225" spans="2:65" s="12" customFormat="1" ht="11.25">
      <c r="B225" s="148"/>
      <c r="D225" s="149" t="s">
        <v>203</v>
      </c>
      <c r="E225" s="150" t="s">
        <v>19</v>
      </c>
      <c r="F225" s="151" t="s">
        <v>259</v>
      </c>
      <c r="H225" s="150" t="s">
        <v>19</v>
      </c>
      <c r="I225" s="152"/>
      <c r="L225" s="148"/>
      <c r="M225" s="153"/>
      <c r="T225" s="154"/>
      <c r="AT225" s="150" t="s">
        <v>203</v>
      </c>
      <c r="AU225" s="150" t="s">
        <v>82</v>
      </c>
      <c r="AV225" s="12" t="s">
        <v>80</v>
      </c>
      <c r="AW225" s="12" t="s">
        <v>33</v>
      </c>
      <c r="AX225" s="12" t="s">
        <v>72</v>
      </c>
      <c r="AY225" s="150" t="s">
        <v>193</v>
      </c>
    </row>
    <row r="226" spans="2:65" s="13" customFormat="1" ht="11.25">
      <c r="B226" s="155"/>
      <c r="D226" s="149" t="s">
        <v>203</v>
      </c>
      <c r="E226" s="156" t="s">
        <v>19</v>
      </c>
      <c r="F226" s="157" t="s">
        <v>272</v>
      </c>
      <c r="H226" s="158">
        <v>142.25</v>
      </c>
      <c r="I226" s="159"/>
      <c r="L226" s="155"/>
      <c r="M226" s="160"/>
      <c r="T226" s="161"/>
      <c r="AT226" s="156" t="s">
        <v>203</v>
      </c>
      <c r="AU226" s="156" t="s">
        <v>82</v>
      </c>
      <c r="AV226" s="13" t="s">
        <v>82</v>
      </c>
      <c r="AW226" s="13" t="s">
        <v>33</v>
      </c>
      <c r="AX226" s="13" t="s">
        <v>72</v>
      </c>
      <c r="AY226" s="156" t="s">
        <v>193</v>
      </c>
    </row>
    <row r="227" spans="2:65" s="1" customFormat="1" ht="24.2" customHeight="1">
      <c r="B227" s="32"/>
      <c r="C227" s="131" t="s">
        <v>273</v>
      </c>
      <c r="D227" s="131" t="s">
        <v>195</v>
      </c>
      <c r="E227" s="132" t="s">
        <v>274</v>
      </c>
      <c r="F227" s="133" t="s">
        <v>275</v>
      </c>
      <c r="G227" s="134" t="s">
        <v>210</v>
      </c>
      <c r="H227" s="135">
        <v>84.8</v>
      </c>
      <c r="I227" s="136"/>
      <c r="J227" s="137">
        <f>ROUND(I227*H227,2)</f>
        <v>0</v>
      </c>
      <c r="K227" s="133" t="s">
        <v>199</v>
      </c>
      <c r="L227" s="32"/>
      <c r="M227" s="138" t="s">
        <v>19</v>
      </c>
      <c r="N227" s="139" t="s">
        <v>43</v>
      </c>
      <c r="P227" s="140">
        <f>O227*H227</f>
        <v>0</v>
      </c>
      <c r="Q227" s="140">
        <v>0</v>
      </c>
      <c r="R227" s="140">
        <f>Q227*H227</f>
        <v>0</v>
      </c>
      <c r="S227" s="140">
        <v>0</v>
      </c>
      <c r="T227" s="141">
        <f>S227*H227</f>
        <v>0</v>
      </c>
      <c r="AR227" s="142" t="s">
        <v>106</v>
      </c>
      <c r="AT227" s="142" t="s">
        <v>195</v>
      </c>
      <c r="AU227" s="142" t="s">
        <v>82</v>
      </c>
      <c r="AY227" s="17" t="s">
        <v>193</v>
      </c>
      <c r="BE227" s="143">
        <f>IF(N227="základní",J227,0)</f>
        <v>0</v>
      </c>
      <c r="BF227" s="143">
        <f>IF(N227="snížená",J227,0)</f>
        <v>0</v>
      </c>
      <c r="BG227" s="143">
        <f>IF(N227="zákl. přenesená",J227,0)</f>
        <v>0</v>
      </c>
      <c r="BH227" s="143">
        <f>IF(N227="sníž. přenesená",J227,0)</f>
        <v>0</v>
      </c>
      <c r="BI227" s="143">
        <f>IF(N227="nulová",J227,0)</f>
        <v>0</v>
      </c>
      <c r="BJ227" s="17" t="s">
        <v>80</v>
      </c>
      <c r="BK227" s="143">
        <f>ROUND(I227*H227,2)</f>
        <v>0</v>
      </c>
      <c r="BL227" s="17" t="s">
        <v>106</v>
      </c>
      <c r="BM227" s="142" t="s">
        <v>276</v>
      </c>
    </row>
    <row r="228" spans="2:65" s="1" customFormat="1" ht="11.25">
      <c r="B228" s="32"/>
      <c r="D228" s="144" t="s">
        <v>201</v>
      </c>
      <c r="F228" s="145" t="s">
        <v>277</v>
      </c>
      <c r="I228" s="146"/>
      <c r="L228" s="32"/>
      <c r="M228" s="147"/>
      <c r="T228" s="53"/>
      <c r="AT228" s="17" t="s">
        <v>201</v>
      </c>
      <c r="AU228" s="17" t="s">
        <v>82</v>
      </c>
    </row>
    <row r="229" spans="2:65" s="12" customFormat="1" ht="11.25">
      <c r="B229" s="148"/>
      <c r="D229" s="149" t="s">
        <v>203</v>
      </c>
      <c r="E229" s="150" t="s">
        <v>19</v>
      </c>
      <c r="F229" s="151" t="s">
        <v>204</v>
      </c>
      <c r="H229" s="150" t="s">
        <v>19</v>
      </c>
      <c r="I229" s="152"/>
      <c r="L229" s="148"/>
      <c r="M229" s="153"/>
      <c r="T229" s="154"/>
      <c r="AT229" s="150" t="s">
        <v>203</v>
      </c>
      <c r="AU229" s="150" t="s">
        <v>82</v>
      </c>
      <c r="AV229" s="12" t="s">
        <v>80</v>
      </c>
      <c r="AW229" s="12" t="s">
        <v>33</v>
      </c>
      <c r="AX229" s="12" t="s">
        <v>72</v>
      </c>
      <c r="AY229" s="150" t="s">
        <v>193</v>
      </c>
    </row>
    <row r="230" spans="2:65" s="12" customFormat="1" ht="11.25">
      <c r="B230" s="148"/>
      <c r="D230" s="149" t="s">
        <v>203</v>
      </c>
      <c r="E230" s="150" t="s">
        <v>19</v>
      </c>
      <c r="F230" s="151" t="s">
        <v>205</v>
      </c>
      <c r="H230" s="150" t="s">
        <v>19</v>
      </c>
      <c r="I230" s="152"/>
      <c r="L230" s="148"/>
      <c r="M230" s="153"/>
      <c r="T230" s="154"/>
      <c r="AT230" s="150" t="s">
        <v>203</v>
      </c>
      <c r="AU230" s="150" t="s">
        <v>82</v>
      </c>
      <c r="AV230" s="12" t="s">
        <v>80</v>
      </c>
      <c r="AW230" s="12" t="s">
        <v>33</v>
      </c>
      <c r="AX230" s="12" t="s">
        <v>72</v>
      </c>
      <c r="AY230" s="150" t="s">
        <v>193</v>
      </c>
    </row>
    <row r="231" spans="2:65" s="12" customFormat="1" ht="11.25">
      <c r="B231" s="148"/>
      <c r="D231" s="149" t="s">
        <v>203</v>
      </c>
      <c r="E231" s="150" t="s">
        <v>19</v>
      </c>
      <c r="F231" s="151" t="s">
        <v>206</v>
      </c>
      <c r="H231" s="150" t="s">
        <v>19</v>
      </c>
      <c r="I231" s="152"/>
      <c r="L231" s="148"/>
      <c r="M231" s="153"/>
      <c r="T231" s="154"/>
      <c r="AT231" s="150" t="s">
        <v>203</v>
      </c>
      <c r="AU231" s="150" t="s">
        <v>82</v>
      </c>
      <c r="AV231" s="12" t="s">
        <v>80</v>
      </c>
      <c r="AW231" s="12" t="s">
        <v>33</v>
      </c>
      <c r="AX231" s="12" t="s">
        <v>72</v>
      </c>
      <c r="AY231" s="150" t="s">
        <v>193</v>
      </c>
    </row>
    <row r="232" spans="2:65" s="12" customFormat="1" ht="11.25">
      <c r="B232" s="148"/>
      <c r="D232" s="149" t="s">
        <v>203</v>
      </c>
      <c r="E232" s="150" t="s">
        <v>19</v>
      </c>
      <c r="F232" s="151" t="s">
        <v>205</v>
      </c>
      <c r="H232" s="150" t="s">
        <v>19</v>
      </c>
      <c r="I232" s="152"/>
      <c r="L232" s="148"/>
      <c r="M232" s="153"/>
      <c r="T232" s="154"/>
      <c r="AT232" s="150" t="s">
        <v>203</v>
      </c>
      <c r="AU232" s="150" t="s">
        <v>82</v>
      </c>
      <c r="AV232" s="12" t="s">
        <v>80</v>
      </c>
      <c r="AW232" s="12" t="s">
        <v>33</v>
      </c>
      <c r="AX232" s="12" t="s">
        <v>72</v>
      </c>
      <c r="AY232" s="150" t="s">
        <v>193</v>
      </c>
    </row>
    <row r="233" spans="2:65" s="12" customFormat="1" ht="11.25">
      <c r="B233" s="148"/>
      <c r="D233" s="149" t="s">
        <v>203</v>
      </c>
      <c r="E233" s="150" t="s">
        <v>19</v>
      </c>
      <c r="F233" s="151" t="s">
        <v>278</v>
      </c>
      <c r="H233" s="150" t="s">
        <v>19</v>
      </c>
      <c r="I233" s="152"/>
      <c r="L233" s="148"/>
      <c r="M233" s="153"/>
      <c r="T233" s="154"/>
      <c r="AT233" s="150" t="s">
        <v>203</v>
      </c>
      <c r="AU233" s="150" t="s">
        <v>82</v>
      </c>
      <c r="AV233" s="12" t="s">
        <v>80</v>
      </c>
      <c r="AW233" s="12" t="s">
        <v>33</v>
      </c>
      <c r="AX233" s="12" t="s">
        <v>72</v>
      </c>
      <c r="AY233" s="150" t="s">
        <v>193</v>
      </c>
    </row>
    <row r="234" spans="2:65" s="13" customFormat="1" ht="11.25">
      <c r="B234" s="155"/>
      <c r="D234" s="149" t="s">
        <v>203</v>
      </c>
      <c r="E234" s="156" t="s">
        <v>19</v>
      </c>
      <c r="F234" s="157" t="s">
        <v>279</v>
      </c>
      <c r="H234" s="158">
        <v>36.799999999999997</v>
      </c>
      <c r="I234" s="159"/>
      <c r="L234" s="155"/>
      <c r="M234" s="160"/>
      <c r="T234" s="161"/>
      <c r="AT234" s="156" t="s">
        <v>203</v>
      </c>
      <c r="AU234" s="156" t="s">
        <v>82</v>
      </c>
      <c r="AV234" s="13" t="s">
        <v>82</v>
      </c>
      <c r="AW234" s="13" t="s">
        <v>33</v>
      </c>
      <c r="AX234" s="13" t="s">
        <v>72</v>
      </c>
      <c r="AY234" s="156" t="s">
        <v>193</v>
      </c>
    </row>
    <row r="235" spans="2:65" s="12" customFormat="1" ht="11.25">
      <c r="B235" s="148"/>
      <c r="D235" s="149" t="s">
        <v>203</v>
      </c>
      <c r="E235" s="150" t="s">
        <v>19</v>
      </c>
      <c r="F235" s="151" t="s">
        <v>280</v>
      </c>
      <c r="H235" s="150" t="s">
        <v>19</v>
      </c>
      <c r="I235" s="152"/>
      <c r="L235" s="148"/>
      <c r="M235" s="153"/>
      <c r="T235" s="154"/>
      <c r="AT235" s="150" t="s">
        <v>203</v>
      </c>
      <c r="AU235" s="150" t="s">
        <v>82</v>
      </c>
      <c r="AV235" s="12" t="s">
        <v>80</v>
      </c>
      <c r="AW235" s="12" t="s">
        <v>33</v>
      </c>
      <c r="AX235" s="12" t="s">
        <v>72</v>
      </c>
      <c r="AY235" s="150" t="s">
        <v>193</v>
      </c>
    </row>
    <row r="236" spans="2:65" s="13" customFormat="1" ht="11.25">
      <c r="B236" s="155"/>
      <c r="D236" s="149" t="s">
        <v>203</v>
      </c>
      <c r="E236" s="156" t="s">
        <v>19</v>
      </c>
      <c r="F236" s="157" t="s">
        <v>281</v>
      </c>
      <c r="H236" s="158">
        <v>48</v>
      </c>
      <c r="I236" s="159"/>
      <c r="L236" s="155"/>
      <c r="M236" s="160"/>
      <c r="T236" s="161"/>
      <c r="AT236" s="156" t="s">
        <v>203</v>
      </c>
      <c r="AU236" s="156" t="s">
        <v>82</v>
      </c>
      <c r="AV236" s="13" t="s">
        <v>82</v>
      </c>
      <c r="AW236" s="13" t="s">
        <v>33</v>
      </c>
      <c r="AX236" s="13" t="s">
        <v>72</v>
      </c>
      <c r="AY236" s="156" t="s">
        <v>193</v>
      </c>
    </row>
    <row r="237" spans="2:65" s="1" customFormat="1" ht="24.2" customHeight="1">
      <c r="B237" s="32"/>
      <c r="C237" s="131" t="s">
        <v>8</v>
      </c>
      <c r="D237" s="131" t="s">
        <v>195</v>
      </c>
      <c r="E237" s="132" t="s">
        <v>282</v>
      </c>
      <c r="F237" s="133" t="s">
        <v>283</v>
      </c>
      <c r="G237" s="134" t="s">
        <v>210</v>
      </c>
      <c r="H237" s="135">
        <v>6.8959999999999999</v>
      </c>
      <c r="I237" s="136"/>
      <c r="J237" s="137">
        <f>ROUND(I237*H237,2)</f>
        <v>0</v>
      </c>
      <c r="K237" s="133" t="s">
        <v>199</v>
      </c>
      <c r="L237" s="32"/>
      <c r="M237" s="138" t="s">
        <v>19</v>
      </c>
      <c r="N237" s="139" t="s">
        <v>43</v>
      </c>
      <c r="P237" s="140">
        <f>O237*H237</f>
        <v>0</v>
      </c>
      <c r="Q237" s="140">
        <v>0</v>
      </c>
      <c r="R237" s="140">
        <f>Q237*H237</f>
        <v>0</v>
      </c>
      <c r="S237" s="140">
        <v>0</v>
      </c>
      <c r="T237" s="141">
        <f>S237*H237</f>
        <v>0</v>
      </c>
      <c r="AR237" s="142" t="s">
        <v>106</v>
      </c>
      <c r="AT237" s="142" t="s">
        <v>195</v>
      </c>
      <c r="AU237" s="142" t="s">
        <v>82</v>
      </c>
      <c r="AY237" s="17" t="s">
        <v>193</v>
      </c>
      <c r="BE237" s="143">
        <f>IF(N237="základní",J237,0)</f>
        <v>0</v>
      </c>
      <c r="BF237" s="143">
        <f>IF(N237="snížená",J237,0)</f>
        <v>0</v>
      </c>
      <c r="BG237" s="143">
        <f>IF(N237="zákl. přenesená",J237,0)</f>
        <v>0</v>
      </c>
      <c r="BH237" s="143">
        <f>IF(N237="sníž. přenesená",J237,0)</f>
        <v>0</v>
      </c>
      <c r="BI237" s="143">
        <f>IF(N237="nulová",J237,0)</f>
        <v>0</v>
      </c>
      <c r="BJ237" s="17" t="s">
        <v>80</v>
      </c>
      <c r="BK237" s="143">
        <f>ROUND(I237*H237,2)</f>
        <v>0</v>
      </c>
      <c r="BL237" s="17" t="s">
        <v>106</v>
      </c>
      <c r="BM237" s="142" t="s">
        <v>284</v>
      </c>
    </row>
    <row r="238" spans="2:65" s="1" customFormat="1" ht="11.25">
      <c r="B238" s="32"/>
      <c r="D238" s="144" t="s">
        <v>201</v>
      </c>
      <c r="F238" s="145" t="s">
        <v>285</v>
      </c>
      <c r="I238" s="146"/>
      <c r="L238" s="32"/>
      <c r="M238" s="147"/>
      <c r="T238" s="53"/>
      <c r="AT238" s="17" t="s">
        <v>201</v>
      </c>
      <c r="AU238" s="17" t="s">
        <v>82</v>
      </c>
    </row>
    <row r="239" spans="2:65" s="12" customFormat="1" ht="11.25">
      <c r="B239" s="148"/>
      <c r="D239" s="149" t="s">
        <v>203</v>
      </c>
      <c r="E239" s="150" t="s">
        <v>19</v>
      </c>
      <c r="F239" s="151" t="s">
        <v>286</v>
      </c>
      <c r="H239" s="150" t="s">
        <v>19</v>
      </c>
      <c r="I239" s="152"/>
      <c r="L239" s="148"/>
      <c r="M239" s="153"/>
      <c r="T239" s="154"/>
      <c r="AT239" s="150" t="s">
        <v>203</v>
      </c>
      <c r="AU239" s="150" t="s">
        <v>82</v>
      </c>
      <c r="AV239" s="12" t="s">
        <v>80</v>
      </c>
      <c r="AW239" s="12" t="s">
        <v>33</v>
      </c>
      <c r="AX239" s="12" t="s">
        <v>72</v>
      </c>
      <c r="AY239" s="150" t="s">
        <v>193</v>
      </c>
    </row>
    <row r="240" spans="2:65" s="12" customFormat="1" ht="11.25">
      <c r="B240" s="148"/>
      <c r="D240" s="149" t="s">
        <v>203</v>
      </c>
      <c r="E240" s="150" t="s">
        <v>19</v>
      </c>
      <c r="F240" s="151" t="s">
        <v>205</v>
      </c>
      <c r="H240" s="150" t="s">
        <v>19</v>
      </c>
      <c r="I240" s="152"/>
      <c r="L240" s="148"/>
      <c r="M240" s="153"/>
      <c r="T240" s="154"/>
      <c r="AT240" s="150" t="s">
        <v>203</v>
      </c>
      <c r="AU240" s="150" t="s">
        <v>82</v>
      </c>
      <c r="AV240" s="12" t="s">
        <v>80</v>
      </c>
      <c r="AW240" s="12" t="s">
        <v>33</v>
      </c>
      <c r="AX240" s="12" t="s">
        <v>72</v>
      </c>
      <c r="AY240" s="150" t="s">
        <v>193</v>
      </c>
    </row>
    <row r="241" spans="2:51" s="12" customFormat="1" ht="11.25">
      <c r="B241" s="148"/>
      <c r="D241" s="149" t="s">
        <v>203</v>
      </c>
      <c r="E241" s="150" t="s">
        <v>19</v>
      </c>
      <c r="F241" s="151" t="s">
        <v>287</v>
      </c>
      <c r="H241" s="150" t="s">
        <v>19</v>
      </c>
      <c r="I241" s="152"/>
      <c r="L241" s="148"/>
      <c r="M241" s="153"/>
      <c r="T241" s="154"/>
      <c r="AT241" s="150" t="s">
        <v>203</v>
      </c>
      <c r="AU241" s="150" t="s">
        <v>82</v>
      </c>
      <c r="AV241" s="12" t="s">
        <v>80</v>
      </c>
      <c r="AW241" s="12" t="s">
        <v>33</v>
      </c>
      <c r="AX241" s="12" t="s">
        <v>72</v>
      </c>
      <c r="AY241" s="150" t="s">
        <v>193</v>
      </c>
    </row>
    <row r="242" spans="2:51" s="12" customFormat="1" ht="11.25">
      <c r="B242" s="148"/>
      <c r="D242" s="149" t="s">
        <v>203</v>
      </c>
      <c r="E242" s="150" t="s">
        <v>19</v>
      </c>
      <c r="F242" s="151" t="s">
        <v>205</v>
      </c>
      <c r="H242" s="150" t="s">
        <v>19</v>
      </c>
      <c r="I242" s="152"/>
      <c r="L242" s="148"/>
      <c r="M242" s="153"/>
      <c r="T242" s="154"/>
      <c r="AT242" s="150" t="s">
        <v>203</v>
      </c>
      <c r="AU242" s="150" t="s">
        <v>82</v>
      </c>
      <c r="AV242" s="12" t="s">
        <v>80</v>
      </c>
      <c r="AW242" s="12" t="s">
        <v>33</v>
      </c>
      <c r="AX242" s="12" t="s">
        <v>72</v>
      </c>
      <c r="AY242" s="150" t="s">
        <v>193</v>
      </c>
    </row>
    <row r="243" spans="2:51" s="12" customFormat="1" ht="11.25">
      <c r="B243" s="148"/>
      <c r="D243" s="149" t="s">
        <v>203</v>
      </c>
      <c r="E243" s="150" t="s">
        <v>19</v>
      </c>
      <c r="F243" s="151" t="s">
        <v>206</v>
      </c>
      <c r="H243" s="150" t="s">
        <v>19</v>
      </c>
      <c r="I243" s="152"/>
      <c r="L243" s="148"/>
      <c r="M243" s="153"/>
      <c r="T243" s="154"/>
      <c r="AT243" s="150" t="s">
        <v>203</v>
      </c>
      <c r="AU243" s="150" t="s">
        <v>82</v>
      </c>
      <c r="AV243" s="12" t="s">
        <v>80</v>
      </c>
      <c r="AW243" s="12" t="s">
        <v>33</v>
      </c>
      <c r="AX243" s="12" t="s">
        <v>72</v>
      </c>
      <c r="AY243" s="150" t="s">
        <v>193</v>
      </c>
    </row>
    <row r="244" spans="2:51" s="12" customFormat="1" ht="11.25">
      <c r="B244" s="148"/>
      <c r="D244" s="149" t="s">
        <v>203</v>
      </c>
      <c r="E244" s="150" t="s">
        <v>19</v>
      </c>
      <c r="F244" s="151" t="s">
        <v>205</v>
      </c>
      <c r="H244" s="150" t="s">
        <v>19</v>
      </c>
      <c r="I244" s="152"/>
      <c r="L244" s="148"/>
      <c r="M244" s="153"/>
      <c r="T244" s="154"/>
      <c r="AT244" s="150" t="s">
        <v>203</v>
      </c>
      <c r="AU244" s="150" t="s">
        <v>82</v>
      </c>
      <c r="AV244" s="12" t="s">
        <v>80</v>
      </c>
      <c r="AW244" s="12" t="s">
        <v>33</v>
      </c>
      <c r="AX244" s="12" t="s">
        <v>72</v>
      </c>
      <c r="AY244" s="150" t="s">
        <v>193</v>
      </c>
    </row>
    <row r="245" spans="2:51" s="12" customFormat="1" ht="11.25">
      <c r="B245" s="148"/>
      <c r="D245" s="149" t="s">
        <v>203</v>
      </c>
      <c r="E245" s="150" t="s">
        <v>19</v>
      </c>
      <c r="F245" s="151" t="s">
        <v>288</v>
      </c>
      <c r="H245" s="150" t="s">
        <v>19</v>
      </c>
      <c r="I245" s="152"/>
      <c r="L245" s="148"/>
      <c r="M245" s="153"/>
      <c r="T245" s="154"/>
      <c r="AT245" s="150" t="s">
        <v>203</v>
      </c>
      <c r="AU245" s="150" t="s">
        <v>82</v>
      </c>
      <c r="AV245" s="12" t="s">
        <v>80</v>
      </c>
      <c r="AW245" s="12" t="s">
        <v>33</v>
      </c>
      <c r="AX245" s="12" t="s">
        <v>72</v>
      </c>
      <c r="AY245" s="150" t="s">
        <v>193</v>
      </c>
    </row>
    <row r="246" spans="2:51" s="13" customFormat="1" ht="11.25">
      <c r="B246" s="155"/>
      <c r="D246" s="149" t="s">
        <v>203</v>
      </c>
      <c r="E246" s="156" t="s">
        <v>19</v>
      </c>
      <c r="F246" s="157" t="s">
        <v>289</v>
      </c>
      <c r="H246" s="158">
        <v>2.016</v>
      </c>
      <c r="I246" s="159"/>
      <c r="L246" s="155"/>
      <c r="M246" s="160"/>
      <c r="T246" s="161"/>
      <c r="AT246" s="156" t="s">
        <v>203</v>
      </c>
      <c r="AU246" s="156" t="s">
        <v>82</v>
      </c>
      <c r="AV246" s="13" t="s">
        <v>82</v>
      </c>
      <c r="AW246" s="13" t="s">
        <v>33</v>
      </c>
      <c r="AX246" s="13" t="s">
        <v>72</v>
      </c>
      <c r="AY246" s="156" t="s">
        <v>193</v>
      </c>
    </row>
    <row r="247" spans="2:51" s="13" customFormat="1" ht="11.25">
      <c r="B247" s="155"/>
      <c r="D247" s="149" t="s">
        <v>203</v>
      </c>
      <c r="E247" s="156" t="s">
        <v>19</v>
      </c>
      <c r="F247" s="157" t="s">
        <v>290</v>
      </c>
      <c r="H247" s="158">
        <v>0.88400000000000001</v>
      </c>
      <c r="I247" s="159"/>
      <c r="L247" s="155"/>
      <c r="M247" s="160"/>
      <c r="T247" s="161"/>
      <c r="AT247" s="156" t="s">
        <v>203</v>
      </c>
      <c r="AU247" s="156" t="s">
        <v>82</v>
      </c>
      <c r="AV247" s="13" t="s">
        <v>82</v>
      </c>
      <c r="AW247" s="13" t="s">
        <v>33</v>
      </c>
      <c r="AX247" s="13" t="s">
        <v>72</v>
      </c>
      <c r="AY247" s="156" t="s">
        <v>193</v>
      </c>
    </row>
    <row r="248" spans="2:51" s="13" customFormat="1" ht="11.25">
      <c r="B248" s="155"/>
      <c r="D248" s="149" t="s">
        <v>203</v>
      </c>
      <c r="E248" s="156" t="s">
        <v>19</v>
      </c>
      <c r="F248" s="157" t="s">
        <v>291</v>
      </c>
      <c r="H248" s="158">
        <v>1.2949999999999999</v>
      </c>
      <c r="I248" s="159"/>
      <c r="L248" s="155"/>
      <c r="M248" s="160"/>
      <c r="T248" s="161"/>
      <c r="AT248" s="156" t="s">
        <v>203</v>
      </c>
      <c r="AU248" s="156" t="s">
        <v>82</v>
      </c>
      <c r="AV248" s="13" t="s">
        <v>82</v>
      </c>
      <c r="AW248" s="13" t="s">
        <v>33</v>
      </c>
      <c r="AX248" s="13" t="s">
        <v>72</v>
      </c>
      <c r="AY248" s="156" t="s">
        <v>193</v>
      </c>
    </row>
    <row r="249" spans="2:51" s="13" customFormat="1" ht="11.25">
      <c r="B249" s="155"/>
      <c r="D249" s="149" t="s">
        <v>203</v>
      </c>
      <c r="E249" s="156" t="s">
        <v>19</v>
      </c>
      <c r="F249" s="157" t="s">
        <v>292</v>
      </c>
      <c r="H249" s="158">
        <v>9.8000000000000004E-2</v>
      </c>
      <c r="I249" s="159"/>
      <c r="L249" s="155"/>
      <c r="M249" s="160"/>
      <c r="T249" s="161"/>
      <c r="AT249" s="156" t="s">
        <v>203</v>
      </c>
      <c r="AU249" s="156" t="s">
        <v>82</v>
      </c>
      <c r="AV249" s="13" t="s">
        <v>82</v>
      </c>
      <c r="AW249" s="13" t="s">
        <v>33</v>
      </c>
      <c r="AX249" s="13" t="s">
        <v>72</v>
      </c>
      <c r="AY249" s="156" t="s">
        <v>193</v>
      </c>
    </row>
    <row r="250" spans="2:51" s="12" customFormat="1" ht="11.25">
      <c r="B250" s="148"/>
      <c r="D250" s="149" t="s">
        <v>203</v>
      </c>
      <c r="E250" s="150" t="s">
        <v>19</v>
      </c>
      <c r="F250" s="151" t="s">
        <v>205</v>
      </c>
      <c r="H250" s="150" t="s">
        <v>19</v>
      </c>
      <c r="I250" s="152"/>
      <c r="L250" s="148"/>
      <c r="M250" s="153"/>
      <c r="T250" s="154"/>
      <c r="AT250" s="150" t="s">
        <v>203</v>
      </c>
      <c r="AU250" s="150" t="s">
        <v>82</v>
      </c>
      <c r="AV250" s="12" t="s">
        <v>80</v>
      </c>
      <c r="AW250" s="12" t="s">
        <v>33</v>
      </c>
      <c r="AX250" s="12" t="s">
        <v>72</v>
      </c>
      <c r="AY250" s="150" t="s">
        <v>193</v>
      </c>
    </row>
    <row r="251" spans="2:51" s="12" customFormat="1" ht="11.25">
      <c r="B251" s="148"/>
      <c r="D251" s="149" t="s">
        <v>203</v>
      </c>
      <c r="E251" s="150" t="s">
        <v>19</v>
      </c>
      <c r="F251" s="151" t="s">
        <v>293</v>
      </c>
      <c r="H251" s="150" t="s">
        <v>19</v>
      </c>
      <c r="I251" s="152"/>
      <c r="L251" s="148"/>
      <c r="M251" s="153"/>
      <c r="T251" s="154"/>
      <c r="AT251" s="150" t="s">
        <v>203</v>
      </c>
      <c r="AU251" s="150" t="s">
        <v>82</v>
      </c>
      <c r="AV251" s="12" t="s">
        <v>80</v>
      </c>
      <c r="AW251" s="12" t="s">
        <v>33</v>
      </c>
      <c r="AX251" s="12" t="s">
        <v>72</v>
      </c>
      <c r="AY251" s="150" t="s">
        <v>193</v>
      </c>
    </row>
    <row r="252" spans="2:51" s="13" customFormat="1" ht="11.25">
      <c r="B252" s="155"/>
      <c r="D252" s="149" t="s">
        <v>203</v>
      </c>
      <c r="E252" s="156" t="s">
        <v>19</v>
      </c>
      <c r="F252" s="157" t="s">
        <v>294</v>
      </c>
      <c r="H252" s="158">
        <v>0.48799999999999999</v>
      </c>
      <c r="I252" s="159"/>
      <c r="L252" s="155"/>
      <c r="M252" s="160"/>
      <c r="T252" s="161"/>
      <c r="AT252" s="156" t="s">
        <v>203</v>
      </c>
      <c r="AU252" s="156" t="s">
        <v>82</v>
      </c>
      <c r="AV252" s="13" t="s">
        <v>82</v>
      </c>
      <c r="AW252" s="13" t="s">
        <v>33</v>
      </c>
      <c r="AX252" s="13" t="s">
        <v>72</v>
      </c>
      <c r="AY252" s="156" t="s">
        <v>193</v>
      </c>
    </row>
    <row r="253" spans="2:51" s="12" customFormat="1" ht="11.25">
      <c r="B253" s="148"/>
      <c r="D253" s="149" t="s">
        <v>203</v>
      </c>
      <c r="E253" s="150" t="s">
        <v>19</v>
      </c>
      <c r="F253" s="151" t="s">
        <v>205</v>
      </c>
      <c r="H253" s="150" t="s">
        <v>19</v>
      </c>
      <c r="I253" s="152"/>
      <c r="L253" s="148"/>
      <c r="M253" s="153"/>
      <c r="T253" s="154"/>
      <c r="AT253" s="150" t="s">
        <v>203</v>
      </c>
      <c r="AU253" s="150" t="s">
        <v>82</v>
      </c>
      <c r="AV253" s="12" t="s">
        <v>80</v>
      </c>
      <c r="AW253" s="12" t="s">
        <v>33</v>
      </c>
      <c r="AX253" s="12" t="s">
        <v>72</v>
      </c>
      <c r="AY253" s="150" t="s">
        <v>193</v>
      </c>
    </row>
    <row r="254" spans="2:51" s="12" customFormat="1" ht="11.25">
      <c r="B254" s="148"/>
      <c r="D254" s="149" t="s">
        <v>203</v>
      </c>
      <c r="E254" s="150" t="s">
        <v>19</v>
      </c>
      <c r="F254" s="151" t="s">
        <v>295</v>
      </c>
      <c r="H254" s="150" t="s">
        <v>19</v>
      </c>
      <c r="I254" s="152"/>
      <c r="L254" s="148"/>
      <c r="M254" s="153"/>
      <c r="T254" s="154"/>
      <c r="AT254" s="150" t="s">
        <v>203</v>
      </c>
      <c r="AU254" s="150" t="s">
        <v>82</v>
      </c>
      <c r="AV254" s="12" t="s">
        <v>80</v>
      </c>
      <c r="AW254" s="12" t="s">
        <v>33</v>
      </c>
      <c r="AX254" s="12" t="s">
        <v>72</v>
      </c>
      <c r="AY254" s="150" t="s">
        <v>193</v>
      </c>
    </row>
    <row r="255" spans="2:51" s="13" customFormat="1" ht="11.25">
      <c r="B255" s="155"/>
      <c r="D255" s="149" t="s">
        <v>203</v>
      </c>
      <c r="E255" s="156" t="s">
        <v>19</v>
      </c>
      <c r="F255" s="157" t="s">
        <v>296</v>
      </c>
      <c r="H255" s="158">
        <v>1.9350000000000001</v>
      </c>
      <c r="I255" s="159"/>
      <c r="L255" s="155"/>
      <c r="M255" s="160"/>
      <c r="T255" s="161"/>
      <c r="AT255" s="156" t="s">
        <v>203</v>
      </c>
      <c r="AU255" s="156" t="s">
        <v>82</v>
      </c>
      <c r="AV255" s="13" t="s">
        <v>82</v>
      </c>
      <c r="AW255" s="13" t="s">
        <v>33</v>
      </c>
      <c r="AX255" s="13" t="s">
        <v>72</v>
      </c>
      <c r="AY255" s="156" t="s">
        <v>193</v>
      </c>
    </row>
    <row r="256" spans="2:51" s="13" customFormat="1" ht="11.25">
      <c r="B256" s="155"/>
      <c r="D256" s="149" t="s">
        <v>203</v>
      </c>
      <c r="E256" s="156" t="s">
        <v>19</v>
      </c>
      <c r="F256" s="157" t="s">
        <v>297</v>
      </c>
      <c r="H256" s="158">
        <v>0.18</v>
      </c>
      <c r="I256" s="159"/>
      <c r="L256" s="155"/>
      <c r="M256" s="160"/>
      <c r="T256" s="161"/>
      <c r="AT256" s="156" t="s">
        <v>203</v>
      </c>
      <c r="AU256" s="156" t="s">
        <v>82</v>
      </c>
      <c r="AV256" s="13" t="s">
        <v>82</v>
      </c>
      <c r="AW256" s="13" t="s">
        <v>33</v>
      </c>
      <c r="AX256" s="13" t="s">
        <v>72</v>
      </c>
      <c r="AY256" s="156" t="s">
        <v>193</v>
      </c>
    </row>
    <row r="257" spans="2:65" s="1" customFormat="1" ht="24.2" customHeight="1">
      <c r="B257" s="32"/>
      <c r="C257" s="131" t="s">
        <v>298</v>
      </c>
      <c r="D257" s="131" t="s">
        <v>195</v>
      </c>
      <c r="E257" s="132" t="s">
        <v>299</v>
      </c>
      <c r="F257" s="133" t="s">
        <v>300</v>
      </c>
      <c r="G257" s="134" t="s">
        <v>210</v>
      </c>
      <c r="H257" s="135">
        <v>13.792</v>
      </c>
      <c r="I257" s="136"/>
      <c r="J257" s="137">
        <f>ROUND(I257*H257,2)</f>
        <v>0</v>
      </c>
      <c r="K257" s="133" t="s">
        <v>199</v>
      </c>
      <c r="L257" s="32"/>
      <c r="M257" s="138" t="s">
        <v>19</v>
      </c>
      <c r="N257" s="139" t="s">
        <v>43</v>
      </c>
      <c r="P257" s="140">
        <f>O257*H257</f>
        <v>0</v>
      </c>
      <c r="Q257" s="140">
        <v>0</v>
      </c>
      <c r="R257" s="140">
        <f>Q257*H257</f>
        <v>0</v>
      </c>
      <c r="S257" s="140">
        <v>0</v>
      </c>
      <c r="T257" s="141">
        <f>S257*H257</f>
        <v>0</v>
      </c>
      <c r="AR257" s="142" t="s">
        <v>106</v>
      </c>
      <c r="AT257" s="142" t="s">
        <v>195</v>
      </c>
      <c r="AU257" s="142" t="s">
        <v>82</v>
      </c>
      <c r="AY257" s="17" t="s">
        <v>193</v>
      </c>
      <c r="BE257" s="143">
        <f>IF(N257="základní",J257,0)</f>
        <v>0</v>
      </c>
      <c r="BF257" s="143">
        <f>IF(N257="snížená",J257,0)</f>
        <v>0</v>
      </c>
      <c r="BG257" s="143">
        <f>IF(N257="zákl. přenesená",J257,0)</f>
        <v>0</v>
      </c>
      <c r="BH257" s="143">
        <f>IF(N257="sníž. přenesená",J257,0)</f>
        <v>0</v>
      </c>
      <c r="BI257" s="143">
        <f>IF(N257="nulová",J257,0)</f>
        <v>0</v>
      </c>
      <c r="BJ257" s="17" t="s">
        <v>80</v>
      </c>
      <c r="BK257" s="143">
        <f>ROUND(I257*H257,2)</f>
        <v>0</v>
      </c>
      <c r="BL257" s="17" t="s">
        <v>106</v>
      </c>
      <c r="BM257" s="142" t="s">
        <v>301</v>
      </c>
    </row>
    <row r="258" spans="2:65" s="1" customFormat="1" ht="11.25">
      <c r="B258" s="32"/>
      <c r="D258" s="144" t="s">
        <v>201</v>
      </c>
      <c r="F258" s="145" t="s">
        <v>302</v>
      </c>
      <c r="I258" s="146"/>
      <c r="L258" s="32"/>
      <c r="M258" s="147"/>
      <c r="T258" s="53"/>
      <c r="AT258" s="17" t="s">
        <v>201</v>
      </c>
      <c r="AU258" s="17" t="s">
        <v>82</v>
      </c>
    </row>
    <row r="259" spans="2:65" s="12" customFormat="1" ht="11.25">
      <c r="B259" s="148"/>
      <c r="D259" s="149" t="s">
        <v>203</v>
      </c>
      <c r="E259" s="150" t="s">
        <v>19</v>
      </c>
      <c r="F259" s="151" t="s">
        <v>286</v>
      </c>
      <c r="H259" s="150" t="s">
        <v>19</v>
      </c>
      <c r="I259" s="152"/>
      <c r="L259" s="148"/>
      <c r="M259" s="153"/>
      <c r="T259" s="154"/>
      <c r="AT259" s="150" t="s">
        <v>203</v>
      </c>
      <c r="AU259" s="150" t="s">
        <v>82</v>
      </c>
      <c r="AV259" s="12" t="s">
        <v>80</v>
      </c>
      <c r="AW259" s="12" t="s">
        <v>33</v>
      </c>
      <c r="AX259" s="12" t="s">
        <v>72</v>
      </c>
      <c r="AY259" s="150" t="s">
        <v>193</v>
      </c>
    </row>
    <row r="260" spans="2:65" s="12" customFormat="1" ht="11.25">
      <c r="B260" s="148"/>
      <c r="D260" s="149" t="s">
        <v>203</v>
      </c>
      <c r="E260" s="150" t="s">
        <v>19</v>
      </c>
      <c r="F260" s="151" t="s">
        <v>205</v>
      </c>
      <c r="H260" s="150" t="s">
        <v>19</v>
      </c>
      <c r="I260" s="152"/>
      <c r="L260" s="148"/>
      <c r="M260" s="153"/>
      <c r="T260" s="154"/>
      <c r="AT260" s="150" t="s">
        <v>203</v>
      </c>
      <c r="AU260" s="150" t="s">
        <v>82</v>
      </c>
      <c r="AV260" s="12" t="s">
        <v>80</v>
      </c>
      <c r="AW260" s="12" t="s">
        <v>33</v>
      </c>
      <c r="AX260" s="12" t="s">
        <v>72</v>
      </c>
      <c r="AY260" s="150" t="s">
        <v>193</v>
      </c>
    </row>
    <row r="261" spans="2:65" s="12" customFormat="1" ht="11.25">
      <c r="B261" s="148"/>
      <c r="D261" s="149" t="s">
        <v>203</v>
      </c>
      <c r="E261" s="150" t="s">
        <v>19</v>
      </c>
      <c r="F261" s="151" t="s">
        <v>287</v>
      </c>
      <c r="H261" s="150" t="s">
        <v>19</v>
      </c>
      <c r="I261" s="152"/>
      <c r="L261" s="148"/>
      <c r="M261" s="153"/>
      <c r="T261" s="154"/>
      <c r="AT261" s="150" t="s">
        <v>203</v>
      </c>
      <c r="AU261" s="150" t="s">
        <v>82</v>
      </c>
      <c r="AV261" s="12" t="s">
        <v>80</v>
      </c>
      <c r="AW261" s="12" t="s">
        <v>33</v>
      </c>
      <c r="AX261" s="12" t="s">
        <v>72</v>
      </c>
      <c r="AY261" s="150" t="s">
        <v>193</v>
      </c>
    </row>
    <row r="262" spans="2:65" s="12" customFormat="1" ht="11.25">
      <c r="B262" s="148"/>
      <c r="D262" s="149" t="s">
        <v>203</v>
      </c>
      <c r="E262" s="150" t="s">
        <v>19</v>
      </c>
      <c r="F262" s="151" t="s">
        <v>205</v>
      </c>
      <c r="H262" s="150" t="s">
        <v>19</v>
      </c>
      <c r="I262" s="152"/>
      <c r="L262" s="148"/>
      <c r="M262" s="153"/>
      <c r="T262" s="154"/>
      <c r="AT262" s="150" t="s">
        <v>203</v>
      </c>
      <c r="AU262" s="150" t="s">
        <v>82</v>
      </c>
      <c r="AV262" s="12" t="s">
        <v>80</v>
      </c>
      <c r="AW262" s="12" t="s">
        <v>33</v>
      </c>
      <c r="AX262" s="12" t="s">
        <v>72</v>
      </c>
      <c r="AY262" s="150" t="s">
        <v>193</v>
      </c>
    </row>
    <row r="263" spans="2:65" s="12" customFormat="1" ht="11.25">
      <c r="B263" s="148"/>
      <c r="D263" s="149" t="s">
        <v>203</v>
      </c>
      <c r="E263" s="150" t="s">
        <v>19</v>
      </c>
      <c r="F263" s="151" t="s">
        <v>206</v>
      </c>
      <c r="H263" s="150" t="s">
        <v>19</v>
      </c>
      <c r="I263" s="152"/>
      <c r="L263" s="148"/>
      <c r="M263" s="153"/>
      <c r="T263" s="154"/>
      <c r="AT263" s="150" t="s">
        <v>203</v>
      </c>
      <c r="AU263" s="150" t="s">
        <v>82</v>
      </c>
      <c r="AV263" s="12" t="s">
        <v>80</v>
      </c>
      <c r="AW263" s="12" t="s">
        <v>33</v>
      </c>
      <c r="AX263" s="12" t="s">
        <v>72</v>
      </c>
      <c r="AY263" s="150" t="s">
        <v>193</v>
      </c>
    </row>
    <row r="264" spans="2:65" s="12" customFormat="1" ht="11.25">
      <c r="B264" s="148"/>
      <c r="D264" s="149" t="s">
        <v>203</v>
      </c>
      <c r="E264" s="150" t="s">
        <v>19</v>
      </c>
      <c r="F264" s="151" t="s">
        <v>205</v>
      </c>
      <c r="H264" s="150" t="s">
        <v>19</v>
      </c>
      <c r="I264" s="152"/>
      <c r="L264" s="148"/>
      <c r="M264" s="153"/>
      <c r="T264" s="154"/>
      <c r="AT264" s="150" t="s">
        <v>203</v>
      </c>
      <c r="AU264" s="150" t="s">
        <v>82</v>
      </c>
      <c r="AV264" s="12" t="s">
        <v>80</v>
      </c>
      <c r="AW264" s="12" t="s">
        <v>33</v>
      </c>
      <c r="AX264" s="12" t="s">
        <v>72</v>
      </c>
      <c r="AY264" s="150" t="s">
        <v>193</v>
      </c>
    </row>
    <row r="265" spans="2:65" s="12" customFormat="1" ht="11.25">
      <c r="B265" s="148"/>
      <c r="D265" s="149" t="s">
        <v>203</v>
      </c>
      <c r="E265" s="150" t="s">
        <v>19</v>
      </c>
      <c r="F265" s="151" t="s">
        <v>288</v>
      </c>
      <c r="H265" s="150" t="s">
        <v>19</v>
      </c>
      <c r="I265" s="152"/>
      <c r="L265" s="148"/>
      <c r="M265" s="153"/>
      <c r="T265" s="154"/>
      <c r="AT265" s="150" t="s">
        <v>203</v>
      </c>
      <c r="AU265" s="150" t="s">
        <v>82</v>
      </c>
      <c r="AV265" s="12" t="s">
        <v>80</v>
      </c>
      <c r="AW265" s="12" t="s">
        <v>33</v>
      </c>
      <c r="AX265" s="12" t="s">
        <v>72</v>
      </c>
      <c r="AY265" s="150" t="s">
        <v>193</v>
      </c>
    </row>
    <row r="266" spans="2:65" s="13" customFormat="1" ht="11.25">
      <c r="B266" s="155"/>
      <c r="D266" s="149" t="s">
        <v>203</v>
      </c>
      <c r="E266" s="156" t="s">
        <v>19</v>
      </c>
      <c r="F266" s="157" t="s">
        <v>303</v>
      </c>
      <c r="H266" s="158">
        <v>4.032</v>
      </c>
      <c r="I266" s="159"/>
      <c r="L266" s="155"/>
      <c r="M266" s="160"/>
      <c r="T266" s="161"/>
      <c r="AT266" s="156" t="s">
        <v>203</v>
      </c>
      <c r="AU266" s="156" t="s">
        <v>82</v>
      </c>
      <c r="AV266" s="13" t="s">
        <v>82</v>
      </c>
      <c r="AW266" s="13" t="s">
        <v>33</v>
      </c>
      <c r="AX266" s="13" t="s">
        <v>72</v>
      </c>
      <c r="AY266" s="156" t="s">
        <v>193</v>
      </c>
    </row>
    <row r="267" spans="2:65" s="13" customFormat="1" ht="11.25">
      <c r="B267" s="155"/>
      <c r="D267" s="149" t="s">
        <v>203</v>
      </c>
      <c r="E267" s="156" t="s">
        <v>19</v>
      </c>
      <c r="F267" s="157" t="s">
        <v>304</v>
      </c>
      <c r="H267" s="158">
        <v>1.768</v>
      </c>
      <c r="I267" s="159"/>
      <c r="L267" s="155"/>
      <c r="M267" s="160"/>
      <c r="T267" s="161"/>
      <c r="AT267" s="156" t="s">
        <v>203</v>
      </c>
      <c r="AU267" s="156" t="s">
        <v>82</v>
      </c>
      <c r="AV267" s="13" t="s">
        <v>82</v>
      </c>
      <c r="AW267" s="13" t="s">
        <v>33</v>
      </c>
      <c r="AX267" s="13" t="s">
        <v>72</v>
      </c>
      <c r="AY267" s="156" t="s">
        <v>193</v>
      </c>
    </row>
    <row r="268" spans="2:65" s="13" customFormat="1" ht="11.25">
      <c r="B268" s="155"/>
      <c r="D268" s="149" t="s">
        <v>203</v>
      </c>
      <c r="E268" s="156" t="s">
        <v>19</v>
      </c>
      <c r="F268" s="157" t="s">
        <v>305</v>
      </c>
      <c r="H268" s="158">
        <v>2.5910000000000002</v>
      </c>
      <c r="I268" s="159"/>
      <c r="L268" s="155"/>
      <c r="M268" s="160"/>
      <c r="T268" s="161"/>
      <c r="AT268" s="156" t="s">
        <v>203</v>
      </c>
      <c r="AU268" s="156" t="s">
        <v>82</v>
      </c>
      <c r="AV268" s="13" t="s">
        <v>82</v>
      </c>
      <c r="AW268" s="13" t="s">
        <v>33</v>
      </c>
      <c r="AX268" s="13" t="s">
        <v>72</v>
      </c>
      <c r="AY268" s="156" t="s">
        <v>193</v>
      </c>
    </row>
    <row r="269" spans="2:65" s="13" customFormat="1" ht="11.25">
      <c r="B269" s="155"/>
      <c r="D269" s="149" t="s">
        <v>203</v>
      </c>
      <c r="E269" s="156" t="s">
        <v>19</v>
      </c>
      <c r="F269" s="157" t="s">
        <v>306</v>
      </c>
      <c r="H269" s="158">
        <v>0.19600000000000001</v>
      </c>
      <c r="I269" s="159"/>
      <c r="L269" s="155"/>
      <c r="M269" s="160"/>
      <c r="T269" s="161"/>
      <c r="AT269" s="156" t="s">
        <v>203</v>
      </c>
      <c r="AU269" s="156" t="s">
        <v>82</v>
      </c>
      <c r="AV269" s="13" t="s">
        <v>82</v>
      </c>
      <c r="AW269" s="13" t="s">
        <v>33</v>
      </c>
      <c r="AX269" s="13" t="s">
        <v>72</v>
      </c>
      <c r="AY269" s="156" t="s">
        <v>193</v>
      </c>
    </row>
    <row r="270" spans="2:65" s="12" customFormat="1" ht="11.25">
      <c r="B270" s="148"/>
      <c r="D270" s="149" t="s">
        <v>203</v>
      </c>
      <c r="E270" s="150" t="s">
        <v>19</v>
      </c>
      <c r="F270" s="151" t="s">
        <v>205</v>
      </c>
      <c r="H270" s="150" t="s">
        <v>19</v>
      </c>
      <c r="I270" s="152"/>
      <c r="L270" s="148"/>
      <c r="M270" s="153"/>
      <c r="T270" s="154"/>
      <c r="AT270" s="150" t="s">
        <v>203</v>
      </c>
      <c r="AU270" s="150" t="s">
        <v>82</v>
      </c>
      <c r="AV270" s="12" t="s">
        <v>80</v>
      </c>
      <c r="AW270" s="12" t="s">
        <v>33</v>
      </c>
      <c r="AX270" s="12" t="s">
        <v>72</v>
      </c>
      <c r="AY270" s="150" t="s">
        <v>193</v>
      </c>
    </row>
    <row r="271" spans="2:65" s="12" customFormat="1" ht="11.25">
      <c r="B271" s="148"/>
      <c r="D271" s="149" t="s">
        <v>203</v>
      </c>
      <c r="E271" s="150" t="s">
        <v>19</v>
      </c>
      <c r="F271" s="151" t="s">
        <v>293</v>
      </c>
      <c r="H271" s="150" t="s">
        <v>19</v>
      </c>
      <c r="I271" s="152"/>
      <c r="L271" s="148"/>
      <c r="M271" s="153"/>
      <c r="T271" s="154"/>
      <c r="AT271" s="150" t="s">
        <v>203</v>
      </c>
      <c r="AU271" s="150" t="s">
        <v>82</v>
      </c>
      <c r="AV271" s="12" t="s">
        <v>80</v>
      </c>
      <c r="AW271" s="12" t="s">
        <v>33</v>
      </c>
      <c r="AX271" s="12" t="s">
        <v>72</v>
      </c>
      <c r="AY271" s="150" t="s">
        <v>193</v>
      </c>
    </row>
    <row r="272" spans="2:65" s="13" customFormat="1" ht="11.25">
      <c r="B272" s="155"/>
      <c r="D272" s="149" t="s">
        <v>203</v>
      </c>
      <c r="E272" s="156" t="s">
        <v>19</v>
      </c>
      <c r="F272" s="157" t="s">
        <v>307</v>
      </c>
      <c r="H272" s="158">
        <v>0.97499999999999998</v>
      </c>
      <c r="I272" s="159"/>
      <c r="L272" s="155"/>
      <c r="M272" s="160"/>
      <c r="T272" s="161"/>
      <c r="AT272" s="156" t="s">
        <v>203</v>
      </c>
      <c r="AU272" s="156" t="s">
        <v>82</v>
      </c>
      <c r="AV272" s="13" t="s">
        <v>82</v>
      </c>
      <c r="AW272" s="13" t="s">
        <v>33</v>
      </c>
      <c r="AX272" s="13" t="s">
        <v>72</v>
      </c>
      <c r="AY272" s="156" t="s">
        <v>193</v>
      </c>
    </row>
    <row r="273" spans="2:65" s="12" customFormat="1" ht="11.25">
      <c r="B273" s="148"/>
      <c r="D273" s="149" t="s">
        <v>203</v>
      </c>
      <c r="E273" s="150" t="s">
        <v>19</v>
      </c>
      <c r="F273" s="151" t="s">
        <v>205</v>
      </c>
      <c r="H273" s="150" t="s">
        <v>19</v>
      </c>
      <c r="I273" s="152"/>
      <c r="L273" s="148"/>
      <c r="M273" s="153"/>
      <c r="T273" s="154"/>
      <c r="AT273" s="150" t="s">
        <v>203</v>
      </c>
      <c r="AU273" s="150" t="s">
        <v>82</v>
      </c>
      <c r="AV273" s="12" t="s">
        <v>80</v>
      </c>
      <c r="AW273" s="12" t="s">
        <v>33</v>
      </c>
      <c r="AX273" s="12" t="s">
        <v>72</v>
      </c>
      <c r="AY273" s="150" t="s">
        <v>193</v>
      </c>
    </row>
    <row r="274" spans="2:65" s="12" customFormat="1" ht="11.25">
      <c r="B274" s="148"/>
      <c r="D274" s="149" t="s">
        <v>203</v>
      </c>
      <c r="E274" s="150" t="s">
        <v>19</v>
      </c>
      <c r="F274" s="151" t="s">
        <v>295</v>
      </c>
      <c r="H274" s="150" t="s">
        <v>19</v>
      </c>
      <c r="I274" s="152"/>
      <c r="L274" s="148"/>
      <c r="M274" s="153"/>
      <c r="T274" s="154"/>
      <c r="AT274" s="150" t="s">
        <v>203</v>
      </c>
      <c r="AU274" s="150" t="s">
        <v>82</v>
      </c>
      <c r="AV274" s="12" t="s">
        <v>80</v>
      </c>
      <c r="AW274" s="12" t="s">
        <v>33</v>
      </c>
      <c r="AX274" s="12" t="s">
        <v>72</v>
      </c>
      <c r="AY274" s="150" t="s">
        <v>193</v>
      </c>
    </row>
    <row r="275" spans="2:65" s="13" customFormat="1" ht="11.25">
      <c r="B275" s="155"/>
      <c r="D275" s="149" t="s">
        <v>203</v>
      </c>
      <c r="E275" s="156" t="s">
        <v>19</v>
      </c>
      <c r="F275" s="157" t="s">
        <v>308</v>
      </c>
      <c r="H275" s="158">
        <v>3.87</v>
      </c>
      <c r="I275" s="159"/>
      <c r="L275" s="155"/>
      <c r="M275" s="160"/>
      <c r="T275" s="161"/>
      <c r="AT275" s="156" t="s">
        <v>203</v>
      </c>
      <c r="AU275" s="156" t="s">
        <v>82</v>
      </c>
      <c r="AV275" s="13" t="s">
        <v>82</v>
      </c>
      <c r="AW275" s="13" t="s">
        <v>33</v>
      </c>
      <c r="AX275" s="13" t="s">
        <v>72</v>
      </c>
      <c r="AY275" s="156" t="s">
        <v>193</v>
      </c>
    </row>
    <row r="276" spans="2:65" s="13" customFormat="1" ht="11.25">
      <c r="B276" s="155"/>
      <c r="D276" s="149" t="s">
        <v>203</v>
      </c>
      <c r="E276" s="156" t="s">
        <v>19</v>
      </c>
      <c r="F276" s="157" t="s">
        <v>309</v>
      </c>
      <c r="H276" s="158">
        <v>0.36</v>
      </c>
      <c r="I276" s="159"/>
      <c r="L276" s="155"/>
      <c r="M276" s="160"/>
      <c r="T276" s="161"/>
      <c r="AT276" s="156" t="s">
        <v>203</v>
      </c>
      <c r="AU276" s="156" t="s">
        <v>82</v>
      </c>
      <c r="AV276" s="13" t="s">
        <v>82</v>
      </c>
      <c r="AW276" s="13" t="s">
        <v>33</v>
      </c>
      <c r="AX276" s="13" t="s">
        <v>72</v>
      </c>
      <c r="AY276" s="156" t="s">
        <v>193</v>
      </c>
    </row>
    <row r="277" spans="2:65" s="1" customFormat="1" ht="24.2" customHeight="1">
      <c r="B277" s="32"/>
      <c r="C277" s="131" t="s">
        <v>310</v>
      </c>
      <c r="D277" s="131" t="s">
        <v>195</v>
      </c>
      <c r="E277" s="132" t="s">
        <v>311</v>
      </c>
      <c r="F277" s="133" t="s">
        <v>312</v>
      </c>
      <c r="G277" s="134" t="s">
        <v>210</v>
      </c>
      <c r="H277" s="135">
        <v>48.271000000000001</v>
      </c>
      <c r="I277" s="136"/>
      <c r="J277" s="137">
        <f>ROUND(I277*H277,2)</f>
        <v>0</v>
      </c>
      <c r="K277" s="133" t="s">
        <v>199</v>
      </c>
      <c r="L277" s="32"/>
      <c r="M277" s="138" t="s">
        <v>19</v>
      </c>
      <c r="N277" s="139" t="s">
        <v>43</v>
      </c>
      <c r="P277" s="140">
        <f>O277*H277</f>
        <v>0</v>
      </c>
      <c r="Q277" s="140">
        <v>0</v>
      </c>
      <c r="R277" s="140">
        <f>Q277*H277</f>
        <v>0</v>
      </c>
      <c r="S277" s="140">
        <v>0</v>
      </c>
      <c r="T277" s="141">
        <f>S277*H277</f>
        <v>0</v>
      </c>
      <c r="AR277" s="142" t="s">
        <v>106</v>
      </c>
      <c r="AT277" s="142" t="s">
        <v>195</v>
      </c>
      <c r="AU277" s="142" t="s">
        <v>82</v>
      </c>
      <c r="AY277" s="17" t="s">
        <v>193</v>
      </c>
      <c r="BE277" s="143">
        <f>IF(N277="základní",J277,0)</f>
        <v>0</v>
      </c>
      <c r="BF277" s="143">
        <f>IF(N277="snížená",J277,0)</f>
        <v>0</v>
      </c>
      <c r="BG277" s="143">
        <f>IF(N277="zákl. přenesená",J277,0)</f>
        <v>0</v>
      </c>
      <c r="BH277" s="143">
        <f>IF(N277="sníž. přenesená",J277,0)</f>
        <v>0</v>
      </c>
      <c r="BI277" s="143">
        <f>IF(N277="nulová",J277,0)</f>
        <v>0</v>
      </c>
      <c r="BJ277" s="17" t="s">
        <v>80</v>
      </c>
      <c r="BK277" s="143">
        <f>ROUND(I277*H277,2)</f>
        <v>0</v>
      </c>
      <c r="BL277" s="17" t="s">
        <v>106</v>
      </c>
      <c r="BM277" s="142" t="s">
        <v>313</v>
      </c>
    </row>
    <row r="278" spans="2:65" s="1" customFormat="1" ht="11.25">
      <c r="B278" s="32"/>
      <c r="D278" s="144" t="s">
        <v>201</v>
      </c>
      <c r="F278" s="145" t="s">
        <v>314</v>
      </c>
      <c r="I278" s="146"/>
      <c r="L278" s="32"/>
      <c r="M278" s="147"/>
      <c r="T278" s="53"/>
      <c r="AT278" s="17" t="s">
        <v>201</v>
      </c>
      <c r="AU278" s="17" t="s">
        <v>82</v>
      </c>
    </row>
    <row r="279" spans="2:65" s="12" customFormat="1" ht="11.25">
      <c r="B279" s="148"/>
      <c r="D279" s="149" t="s">
        <v>203</v>
      </c>
      <c r="E279" s="150" t="s">
        <v>19</v>
      </c>
      <c r="F279" s="151" t="s">
        <v>286</v>
      </c>
      <c r="H279" s="150" t="s">
        <v>19</v>
      </c>
      <c r="I279" s="152"/>
      <c r="L279" s="148"/>
      <c r="M279" s="153"/>
      <c r="T279" s="154"/>
      <c r="AT279" s="150" t="s">
        <v>203</v>
      </c>
      <c r="AU279" s="150" t="s">
        <v>82</v>
      </c>
      <c r="AV279" s="12" t="s">
        <v>80</v>
      </c>
      <c r="AW279" s="12" t="s">
        <v>33</v>
      </c>
      <c r="AX279" s="12" t="s">
        <v>72</v>
      </c>
      <c r="AY279" s="150" t="s">
        <v>193</v>
      </c>
    </row>
    <row r="280" spans="2:65" s="12" customFormat="1" ht="11.25">
      <c r="B280" s="148"/>
      <c r="D280" s="149" t="s">
        <v>203</v>
      </c>
      <c r="E280" s="150" t="s">
        <v>19</v>
      </c>
      <c r="F280" s="151" t="s">
        <v>205</v>
      </c>
      <c r="H280" s="150" t="s">
        <v>19</v>
      </c>
      <c r="I280" s="152"/>
      <c r="L280" s="148"/>
      <c r="M280" s="153"/>
      <c r="T280" s="154"/>
      <c r="AT280" s="150" t="s">
        <v>203</v>
      </c>
      <c r="AU280" s="150" t="s">
        <v>82</v>
      </c>
      <c r="AV280" s="12" t="s">
        <v>80</v>
      </c>
      <c r="AW280" s="12" t="s">
        <v>33</v>
      </c>
      <c r="AX280" s="12" t="s">
        <v>72</v>
      </c>
      <c r="AY280" s="150" t="s">
        <v>193</v>
      </c>
    </row>
    <row r="281" spans="2:65" s="12" customFormat="1" ht="11.25">
      <c r="B281" s="148"/>
      <c r="D281" s="149" t="s">
        <v>203</v>
      </c>
      <c r="E281" s="150" t="s">
        <v>19</v>
      </c>
      <c r="F281" s="151" t="s">
        <v>287</v>
      </c>
      <c r="H281" s="150" t="s">
        <v>19</v>
      </c>
      <c r="I281" s="152"/>
      <c r="L281" s="148"/>
      <c r="M281" s="153"/>
      <c r="T281" s="154"/>
      <c r="AT281" s="150" t="s">
        <v>203</v>
      </c>
      <c r="AU281" s="150" t="s">
        <v>82</v>
      </c>
      <c r="AV281" s="12" t="s">
        <v>80</v>
      </c>
      <c r="AW281" s="12" t="s">
        <v>33</v>
      </c>
      <c r="AX281" s="12" t="s">
        <v>72</v>
      </c>
      <c r="AY281" s="150" t="s">
        <v>193</v>
      </c>
    </row>
    <row r="282" spans="2:65" s="12" customFormat="1" ht="11.25">
      <c r="B282" s="148"/>
      <c r="D282" s="149" t="s">
        <v>203</v>
      </c>
      <c r="E282" s="150" t="s">
        <v>19</v>
      </c>
      <c r="F282" s="151" t="s">
        <v>205</v>
      </c>
      <c r="H282" s="150" t="s">
        <v>19</v>
      </c>
      <c r="I282" s="152"/>
      <c r="L282" s="148"/>
      <c r="M282" s="153"/>
      <c r="T282" s="154"/>
      <c r="AT282" s="150" t="s">
        <v>203</v>
      </c>
      <c r="AU282" s="150" t="s">
        <v>82</v>
      </c>
      <c r="AV282" s="12" t="s">
        <v>80</v>
      </c>
      <c r="AW282" s="12" t="s">
        <v>33</v>
      </c>
      <c r="AX282" s="12" t="s">
        <v>72</v>
      </c>
      <c r="AY282" s="150" t="s">
        <v>193</v>
      </c>
    </row>
    <row r="283" spans="2:65" s="12" customFormat="1" ht="11.25">
      <c r="B283" s="148"/>
      <c r="D283" s="149" t="s">
        <v>203</v>
      </c>
      <c r="E283" s="150" t="s">
        <v>19</v>
      </c>
      <c r="F283" s="151" t="s">
        <v>206</v>
      </c>
      <c r="H283" s="150" t="s">
        <v>19</v>
      </c>
      <c r="I283" s="152"/>
      <c r="L283" s="148"/>
      <c r="M283" s="153"/>
      <c r="T283" s="154"/>
      <c r="AT283" s="150" t="s">
        <v>203</v>
      </c>
      <c r="AU283" s="150" t="s">
        <v>82</v>
      </c>
      <c r="AV283" s="12" t="s">
        <v>80</v>
      </c>
      <c r="AW283" s="12" t="s">
        <v>33</v>
      </c>
      <c r="AX283" s="12" t="s">
        <v>72</v>
      </c>
      <c r="AY283" s="150" t="s">
        <v>193</v>
      </c>
    </row>
    <row r="284" spans="2:65" s="12" customFormat="1" ht="11.25">
      <c r="B284" s="148"/>
      <c r="D284" s="149" t="s">
        <v>203</v>
      </c>
      <c r="E284" s="150" t="s">
        <v>19</v>
      </c>
      <c r="F284" s="151" t="s">
        <v>205</v>
      </c>
      <c r="H284" s="150" t="s">
        <v>19</v>
      </c>
      <c r="I284" s="152"/>
      <c r="L284" s="148"/>
      <c r="M284" s="153"/>
      <c r="T284" s="154"/>
      <c r="AT284" s="150" t="s">
        <v>203</v>
      </c>
      <c r="AU284" s="150" t="s">
        <v>82</v>
      </c>
      <c r="AV284" s="12" t="s">
        <v>80</v>
      </c>
      <c r="AW284" s="12" t="s">
        <v>33</v>
      </c>
      <c r="AX284" s="12" t="s">
        <v>72</v>
      </c>
      <c r="AY284" s="150" t="s">
        <v>193</v>
      </c>
    </row>
    <row r="285" spans="2:65" s="12" customFormat="1" ht="11.25">
      <c r="B285" s="148"/>
      <c r="D285" s="149" t="s">
        <v>203</v>
      </c>
      <c r="E285" s="150" t="s">
        <v>19</v>
      </c>
      <c r="F285" s="151" t="s">
        <v>288</v>
      </c>
      <c r="H285" s="150" t="s">
        <v>19</v>
      </c>
      <c r="I285" s="152"/>
      <c r="L285" s="148"/>
      <c r="M285" s="153"/>
      <c r="T285" s="154"/>
      <c r="AT285" s="150" t="s">
        <v>203</v>
      </c>
      <c r="AU285" s="150" t="s">
        <v>82</v>
      </c>
      <c r="AV285" s="12" t="s">
        <v>80</v>
      </c>
      <c r="AW285" s="12" t="s">
        <v>33</v>
      </c>
      <c r="AX285" s="12" t="s">
        <v>72</v>
      </c>
      <c r="AY285" s="150" t="s">
        <v>193</v>
      </c>
    </row>
    <row r="286" spans="2:65" s="13" customFormat="1" ht="11.25">
      <c r="B286" s="155"/>
      <c r="D286" s="149" t="s">
        <v>203</v>
      </c>
      <c r="E286" s="156" t="s">
        <v>19</v>
      </c>
      <c r="F286" s="157" t="s">
        <v>315</v>
      </c>
      <c r="H286" s="158">
        <v>14.112</v>
      </c>
      <c r="I286" s="159"/>
      <c r="L286" s="155"/>
      <c r="M286" s="160"/>
      <c r="T286" s="161"/>
      <c r="AT286" s="156" t="s">
        <v>203</v>
      </c>
      <c r="AU286" s="156" t="s">
        <v>82</v>
      </c>
      <c r="AV286" s="13" t="s">
        <v>82</v>
      </c>
      <c r="AW286" s="13" t="s">
        <v>33</v>
      </c>
      <c r="AX286" s="13" t="s">
        <v>72</v>
      </c>
      <c r="AY286" s="156" t="s">
        <v>193</v>
      </c>
    </row>
    <row r="287" spans="2:65" s="13" customFormat="1" ht="11.25">
      <c r="B287" s="155"/>
      <c r="D287" s="149" t="s">
        <v>203</v>
      </c>
      <c r="E287" s="156" t="s">
        <v>19</v>
      </c>
      <c r="F287" s="157" t="s">
        <v>316</v>
      </c>
      <c r="H287" s="158">
        <v>6.1879999999999997</v>
      </c>
      <c r="I287" s="159"/>
      <c r="L287" s="155"/>
      <c r="M287" s="160"/>
      <c r="T287" s="161"/>
      <c r="AT287" s="156" t="s">
        <v>203</v>
      </c>
      <c r="AU287" s="156" t="s">
        <v>82</v>
      </c>
      <c r="AV287" s="13" t="s">
        <v>82</v>
      </c>
      <c r="AW287" s="13" t="s">
        <v>33</v>
      </c>
      <c r="AX287" s="13" t="s">
        <v>72</v>
      </c>
      <c r="AY287" s="156" t="s">
        <v>193</v>
      </c>
    </row>
    <row r="288" spans="2:65" s="13" customFormat="1" ht="11.25">
      <c r="B288" s="155"/>
      <c r="D288" s="149" t="s">
        <v>203</v>
      </c>
      <c r="E288" s="156" t="s">
        <v>19</v>
      </c>
      <c r="F288" s="157" t="s">
        <v>317</v>
      </c>
      <c r="H288" s="158">
        <v>9.0670000000000002</v>
      </c>
      <c r="I288" s="159"/>
      <c r="L288" s="155"/>
      <c r="M288" s="160"/>
      <c r="T288" s="161"/>
      <c r="AT288" s="156" t="s">
        <v>203</v>
      </c>
      <c r="AU288" s="156" t="s">
        <v>82</v>
      </c>
      <c r="AV288" s="13" t="s">
        <v>82</v>
      </c>
      <c r="AW288" s="13" t="s">
        <v>33</v>
      </c>
      <c r="AX288" s="13" t="s">
        <v>72</v>
      </c>
      <c r="AY288" s="156" t="s">
        <v>193</v>
      </c>
    </row>
    <row r="289" spans="2:65" s="13" customFormat="1" ht="11.25">
      <c r="B289" s="155"/>
      <c r="D289" s="149" t="s">
        <v>203</v>
      </c>
      <c r="E289" s="156" t="s">
        <v>19</v>
      </c>
      <c r="F289" s="157" t="s">
        <v>318</v>
      </c>
      <c r="H289" s="158">
        <v>0.68600000000000005</v>
      </c>
      <c r="I289" s="159"/>
      <c r="L289" s="155"/>
      <c r="M289" s="160"/>
      <c r="T289" s="161"/>
      <c r="AT289" s="156" t="s">
        <v>203</v>
      </c>
      <c r="AU289" s="156" t="s">
        <v>82</v>
      </c>
      <c r="AV289" s="13" t="s">
        <v>82</v>
      </c>
      <c r="AW289" s="13" t="s">
        <v>33</v>
      </c>
      <c r="AX289" s="13" t="s">
        <v>72</v>
      </c>
      <c r="AY289" s="156" t="s">
        <v>193</v>
      </c>
    </row>
    <row r="290" spans="2:65" s="12" customFormat="1" ht="11.25">
      <c r="B290" s="148"/>
      <c r="D290" s="149" t="s">
        <v>203</v>
      </c>
      <c r="E290" s="150" t="s">
        <v>19</v>
      </c>
      <c r="F290" s="151" t="s">
        <v>205</v>
      </c>
      <c r="H290" s="150" t="s">
        <v>19</v>
      </c>
      <c r="I290" s="152"/>
      <c r="L290" s="148"/>
      <c r="M290" s="153"/>
      <c r="T290" s="154"/>
      <c r="AT290" s="150" t="s">
        <v>203</v>
      </c>
      <c r="AU290" s="150" t="s">
        <v>82</v>
      </c>
      <c r="AV290" s="12" t="s">
        <v>80</v>
      </c>
      <c r="AW290" s="12" t="s">
        <v>33</v>
      </c>
      <c r="AX290" s="12" t="s">
        <v>72</v>
      </c>
      <c r="AY290" s="150" t="s">
        <v>193</v>
      </c>
    </row>
    <row r="291" spans="2:65" s="12" customFormat="1" ht="11.25">
      <c r="B291" s="148"/>
      <c r="D291" s="149" t="s">
        <v>203</v>
      </c>
      <c r="E291" s="150" t="s">
        <v>19</v>
      </c>
      <c r="F291" s="151" t="s">
        <v>293</v>
      </c>
      <c r="H291" s="150" t="s">
        <v>19</v>
      </c>
      <c r="I291" s="152"/>
      <c r="L291" s="148"/>
      <c r="M291" s="153"/>
      <c r="T291" s="154"/>
      <c r="AT291" s="150" t="s">
        <v>203</v>
      </c>
      <c r="AU291" s="150" t="s">
        <v>82</v>
      </c>
      <c r="AV291" s="12" t="s">
        <v>80</v>
      </c>
      <c r="AW291" s="12" t="s">
        <v>33</v>
      </c>
      <c r="AX291" s="12" t="s">
        <v>72</v>
      </c>
      <c r="AY291" s="150" t="s">
        <v>193</v>
      </c>
    </row>
    <row r="292" spans="2:65" s="13" customFormat="1" ht="11.25">
      <c r="B292" s="155"/>
      <c r="D292" s="149" t="s">
        <v>203</v>
      </c>
      <c r="E292" s="156" t="s">
        <v>19</v>
      </c>
      <c r="F292" s="157" t="s">
        <v>319</v>
      </c>
      <c r="H292" s="158">
        <v>3.4129999999999998</v>
      </c>
      <c r="I292" s="159"/>
      <c r="L292" s="155"/>
      <c r="M292" s="160"/>
      <c r="T292" s="161"/>
      <c r="AT292" s="156" t="s">
        <v>203</v>
      </c>
      <c r="AU292" s="156" t="s">
        <v>82</v>
      </c>
      <c r="AV292" s="13" t="s">
        <v>82</v>
      </c>
      <c r="AW292" s="13" t="s">
        <v>33</v>
      </c>
      <c r="AX292" s="13" t="s">
        <v>72</v>
      </c>
      <c r="AY292" s="156" t="s">
        <v>193</v>
      </c>
    </row>
    <row r="293" spans="2:65" s="12" customFormat="1" ht="11.25">
      <c r="B293" s="148"/>
      <c r="D293" s="149" t="s">
        <v>203</v>
      </c>
      <c r="E293" s="150" t="s">
        <v>19</v>
      </c>
      <c r="F293" s="151" t="s">
        <v>205</v>
      </c>
      <c r="H293" s="150" t="s">
        <v>19</v>
      </c>
      <c r="I293" s="152"/>
      <c r="L293" s="148"/>
      <c r="M293" s="153"/>
      <c r="T293" s="154"/>
      <c r="AT293" s="150" t="s">
        <v>203</v>
      </c>
      <c r="AU293" s="150" t="s">
        <v>82</v>
      </c>
      <c r="AV293" s="12" t="s">
        <v>80</v>
      </c>
      <c r="AW293" s="12" t="s">
        <v>33</v>
      </c>
      <c r="AX293" s="12" t="s">
        <v>72</v>
      </c>
      <c r="AY293" s="150" t="s">
        <v>193</v>
      </c>
    </row>
    <row r="294" spans="2:65" s="12" customFormat="1" ht="11.25">
      <c r="B294" s="148"/>
      <c r="D294" s="149" t="s">
        <v>203</v>
      </c>
      <c r="E294" s="150" t="s">
        <v>19</v>
      </c>
      <c r="F294" s="151" t="s">
        <v>295</v>
      </c>
      <c r="H294" s="150" t="s">
        <v>19</v>
      </c>
      <c r="I294" s="152"/>
      <c r="L294" s="148"/>
      <c r="M294" s="153"/>
      <c r="T294" s="154"/>
      <c r="AT294" s="150" t="s">
        <v>203</v>
      </c>
      <c r="AU294" s="150" t="s">
        <v>82</v>
      </c>
      <c r="AV294" s="12" t="s">
        <v>80</v>
      </c>
      <c r="AW294" s="12" t="s">
        <v>33</v>
      </c>
      <c r="AX294" s="12" t="s">
        <v>72</v>
      </c>
      <c r="AY294" s="150" t="s">
        <v>193</v>
      </c>
    </row>
    <row r="295" spans="2:65" s="13" customFormat="1" ht="11.25">
      <c r="B295" s="155"/>
      <c r="D295" s="149" t="s">
        <v>203</v>
      </c>
      <c r="E295" s="156" t="s">
        <v>19</v>
      </c>
      <c r="F295" s="157" t="s">
        <v>320</v>
      </c>
      <c r="H295" s="158">
        <v>13.545</v>
      </c>
      <c r="I295" s="159"/>
      <c r="L295" s="155"/>
      <c r="M295" s="160"/>
      <c r="T295" s="161"/>
      <c r="AT295" s="156" t="s">
        <v>203</v>
      </c>
      <c r="AU295" s="156" t="s">
        <v>82</v>
      </c>
      <c r="AV295" s="13" t="s">
        <v>82</v>
      </c>
      <c r="AW295" s="13" t="s">
        <v>33</v>
      </c>
      <c r="AX295" s="13" t="s">
        <v>72</v>
      </c>
      <c r="AY295" s="156" t="s">
        <v>193</v>
      </c>
    </row>
    <row r="296" spans="2:65" s="13" customFormat="1" ht="11.25">
      <c r="B296" s="155"/>
      <c r="D296" s="149" t="s">
        <v>203</v>
      </c>
      <c r="E296" s="156" t="s">
        <v>19</v>
      </c>
      <c r="F296" s="157" t="s">
        <v>321</v>
      </c>
      <c r="H296" s="158">
        <v>1.26</v>
      </c>
      <c r="I296" s="159"/>
      <c r="L296" s="155"/>
      <c r="M296" s="160"/>
      <c r="T296" s="161"/>
      <c r="AT296" s="156" t="s">
        <v>203</v>
      </c>
      <c r="AU296" s="156" t="s">
        <v>82</v>
      </c>
      <c r="AV296" s="13" t="s">
        <v>82</v>
      </c>
      <c r="AW296" s="13" t="s">
        <v>33</v>
      </c>
      <c r="AX296" s="13" t="s">
        <v>72</v>
      </c>
      <c r="AY296" s="156" t="s">
        <v>193</v>
      </c>
    </row>
    <row r="297" spans="2:65" s="1" customFormat="1" ht="37.9" customHeight="1">
      <c r="B297" s="32"/>
      <c r="C297" s="131" t="s">
        <v>322</v>
      </c>
      <c r="D297" s="131" t="s">
        <v>195</v>
      </c>
      <c r="E297" s="132" t="s">
        <v>323</v>
      </c>
      <c r="F297" s="133" t="s">
        <v>324</v>
      </c>
      <c r="G297" s="134" t="s">
        <v>210</v>
      </c>
      <c r="H297" s="135">
        <v>843.31200000000001</v>
      </c>
      <c r="I297" s="136"/>
      <c r="J297" s="137">
        <f>ROUND(I297*H297,2)</f>
        <v>0</v>
      </c>
      <c r="K297" s="133" t="s">
        <v>199</v>
      </c>
      <c r="L297" s="32"/>
      <c r="M297" s="138" t="s">
        <v>19</v>
      </c>
      <c r="N297" s="139" t="s">
        <v>43</v>
      </c>
      <c r="P297" s="140">
        <f>O297*H297</f>
        <v>0</v>
      </c>
      <c r="Q297" s="140">
        <v>0</v>
      </c>
      <c r="R297" s="140">
        <f>Q297*H297</f>
        <v>0</v>
      </c>
      <c r="S297" s="140">
        <v>0</v>
      </c>
      <c r="T297" s="141">
        <f>S297*H297</f>
        <v>0</v>
      </c>
      <c r="AR297" s="142" t="s">
        <v>106</v>
      </c>
      <c r="AT297" s="142" t="s">
        <v>195</v>
      </c>
      <c r="AU297" s="142" t="s">
        <v>82</v>
      </c>
      <c r="AY297" s="17" t="s">
        <v>193</v>
      </c>
      <c r="BE297" s="143">
        <f>IF(N297="základní",J297,0)</f>
        <v>0</v>
      </c>
      <c r="BF297" s="143">
        <f>IF(N297="snížená",J297,0)</f>
        <v>0</v>
      </c>
      <c r="BG297" s="143">
        <f>IF(N297="zákl. přenesená",J297,0)</f>
        <v>0</v>
      </c>
      <c r="BH297" s="143">
        <f>IF(N297="sníž. přenesená",J297,0)</f>
        <v>0</v>
      </c>
      <c r="BI297" s="143">
        <f>IF(N297="nulová",J297,0)</f>
        <v>0</v>
      </c>
      <c r="BJ297" s="17" t="s">
        <v>80</v>
      </c>
      <c r="BK297" s="143">
        <f>ROUND(I297*H297,2)</f>
        <v>0</v>
      </c>
      <c r="BL297" s="17" t="s">
        <v>106</v>
      </c>
      <c r="BM297" s="142" t="s">
        <v>325</v>
      </c>
    </row>
    <row r="298" spans="2:65" s="1" customFormat="1" ht="11.25">
      <c r="B298" s="32"/>
      <c r="D298" s="144" t="s">
        <v>201</v>
      </c>
      <c r="F298" s="145" t="s">
        <v>326</v>
      </c>
      <c r="I298" s="146"/>
      <c r="L298" s="32"/>
      <c r="M298" s="147"/>
      <c r="T298" s="53"/>
      <c r="AT298" s="17" t="s">
        <v>201</v>
      </c>
      <c r="AU298" s="17" t="s">
        <v>82</v>
      </c>
    </row>
    <row r="299" spans="2:65" s="13" customFormat="1" ht="11.25">
      <c r="B299" s="155"/>
      <c r="D299" s="149" t="s">
        <v>203</v>
      </c>
      <c r="E299" s="156" t="s">
        <v>19</v>
      </c>
      <c r="F299" s="157" t="s">
        <v>327</v>
      </c>
      <c r="H299" s="158">
        <v>843.31200000000001</v>
      </c>
      <c r="I299" s="159"/>
      <c r="L299" s="155"/>
      <c r="M299" s="160"/>
      <c r="T299" s="161"/>
      <c r="AT299" s="156" t="s">
        <v>203</v>
      </c>
      <c r="AU299" s="156" t="s">
        <v>82</v>
      </c>
      <c r="AV299" s="13" t="s">
        <v>82</v>
      </c>
      <c r="AW299" s="13" t="s">
        <v>33</v>
      </c>
      <c r="AX299" s="13" t="s">
        <v>72</v>
      </c>
      <c r="AY299" s="156" t="s">
        <v>193</v>
      </c>
    </row>
    <row r="300" spans="2:65" s="1" customFormat="1" ht="37.9" customHeight="1">
      <c r="B300" s="32"/>
      <c r="C300" s="131" t="s">
        <v>328</v>
      </c>
      <c r="D300" s="131" t="s">
        <v>195</v>
      </c>
      <c r="E300" s="132" t="s">
        <v>329</v>
      </c>
      <c r="F300" s="133" t="s">
        <v>330</v>
      </c>
      <c r="G300" s="134" t="s">
        <v>210</v>
      </c>
      <c r="H300" s="135">
        <v>12649.68</v>
      </c>
      <c r="I300" s="136"/>
      <c r="J300" s="137">
        <f>ROUND(I300*H300,2)</f>
        <v>0</v>
      </c>
      <c r="K300" s="133" t="s">
        <v>199</v>
      </c>
      <c r="L300" s="32"/>
      <c r="M300" s="138" t="s">
        <v>19</v>
      </c>
      <c r="N300" s="139" t="s">
        <v>43</v>
      </c>
      <c r="P300" s="140">
        <f>O300*H300</f>
        <v>0</v>
      </c>
      <c r="Q300" s="140">
        <v>0</v>
      </c>
      <c r="R300" s="140">
        <f>Q300*H300</f>
        <v>0</v>
      </c>
      <c r="S300" s="140">
        <v>0</v>
      </c>
      <c r="T300" s="141">
        <f>S300*H300</f>
        <v>0</v>
      </c>
      <c r="AR300" s="142" t="s">
        <v>106</v>
      </c>
      <c r="AT300" s="142" t="s">
        <v>195</v>
      </c>
      <c r="AU300" s="142" t="s">
        <v>82</v>
      </c>
      <c r="AY300" s="17" t="s">
        <v>193</v>
      </c>
      <c r="BE300" s="143">
        <f>IF(N300="základní",J300,0)</f>
        <v>0</v>
      </c>
      <c r="BF300" s="143">
        <f>IF(N300="snížená",J300,0)</f>
        <v>0</v>
      </c>
      <c r="BG300" s="143">
        <f>IF(N300="zákl. přenesená",J300,0)</f>
        <v>0</v>
      </c>
      <c r="BH300" s="143">
        <f>IF(N300="sníž. přenesená",J300,0)</f>
        <v>0</v>
      </c>
      <c r="BI300" s="143">
        <f>IF(N300="nulová",J300,0)</f>
        <v>0</v>
      </c>
      <c r="BJ300" s="17" t="s">
        <v>80</v>
      </c>
      <c r="BK300" s="143">
        <f>ROUND(I300*H300,2)</f>
        <v>0</v>
      </c>
      <c r="BL300" s="17" t="s">
        <v>106</v>
      </c>
      <c r="BM300" s="142" t="s">
        <v>331</v>
      </c>
    </row>
    <row r="301" spans="2:65" s="1" customFormat="1" ht="11.25">
      <c r="B301" s="32"/>
      <c r="D301" s="144" t="s">
        <v>201</v>
      </c>
      <c r="F301" s="145" t="s">
        <v>332</v>
      </c>
      <c r="I301" s="146"/>
      <c r="L301" s="32"/>
      <c r="M301" s="147"/>
      <c r="T301" s="53"/>
      <c r="AT301" s="17" t="s">
        <v>201</v>
      </c>
      <c r="AU301" s="17" t="s">
        <v>82</v>
      </c>
    </row>
    <row r="302" spans="2:65" s="13" customFormat="1" ht="11.25">
      <c r="B302" s="155"/>
      <c r="D302" s="149" t="s">
        <v>203</v>
      </c>
      <c r="F302" s="157" t="s">
        <v>333</v>
      </c>
      <c r="H302" s="158">
        <v>12649.68</v>
      </c>
      <c r="I302" s="159"/>
      <c r="L302" s="155"/>
      <c r="M302" s="160"/>
      <c r="T302" s="161"/>
      <c r="AT302" s="156" t="s">
        <v>203</v>
      </c>
      <c r="AU302" s="156" t="s">
        <v>82</v>
      </c>
      <c r="AV302" s="13" t="s">
        <v>82</v>
      </c>
      <c r="AW302" s="13" t="s">
        <v>4</v>
      </c>
      <c r="AX302" s="13" t="s">
        <v>80</v>
      </c>
      <c r="AY302" s="156" t="s">
        <v>193</v>
      </c>
    </row>
    <row r="303" spans="2:65" s="1" customFormat="1" ht="37.9" customHeight="1">
      <c r="B303" s="32"/>
      <c r="C303" s="131" t="s">
        <v>334</v>
      </c>
      <c r="D303" s="131" t="s">
        <v>195</v>
      </c>
      <c r="E303" s="132" t="s">
        <v>335</v>
      </c>
      <c r="F303" s="133" t="s">
        <v>336</v>
      </c>
      <c r="G303" s="134" t="s">
        <v>210</v>
      </c>
      <c r="H303" s="135">
        <v>371.42399999999998</v>
      </c>
      <c r="I303" s="136"/>
      <c r="J303" s="137">
        <f>ROUND(I303*H303,2)</f>
        <v>0</v>
      </c>
      <c r="K303" s="133" t="s">
        <v>199</v>
      </c>
      <c r="L303" s="32"/>
      <c r="M303" s="138" t="s">
        <v>19</v>
      </c>
      <c r="N303" s="139" t="s">
        <v>43</v>
      </c>
      <c r="P303" s="140">
        <f>O303*H303</f>
        <v>0</v>
      </c>
      <c r="Q303" s="140">
        <v>0</v>
      </c>
      <c r="R303" s="140">
        <f>Q303*H303</f>
        <v>0</v>
      </c>
      <c r="S303" s="140">
        <v>0</v>
      </c>
      <c r="T303" s="141">
        <f>S303*H303</f>
        <v>0</v>
      </c>
      <c r="AR303" s="142" t="s">
        <v>106</v>
      </c>
      <c r="AT303" s="142" t="s">
        <v>195</v>
      </c>
      <c r="AU303" s="142" t="s">
        <v>82</v>
      </c>
      <c r="AY303" s="17" t="s">
        <v>193</v>
      </c>
      <c r="BE303" s="143">
        <f>IF(N303="základní",J303,0)</f>
        <v>0</v>
      </c>
      <c r="BF303" s="143">
        <f>IF(N303="snížená",J303,0)</f>
        <v>0</v>
      </c>
      <c r="BG303" s="143">
        <f>IF(N303="zákl. přenesená",J303,0)</f>
        <v>0</v>
      </c>
      <c r="BH303" s="143">
        <f>IF(N303="sníž. přenesená",J303,0)</f>
        <v>0</v>
      </c>
      <c r="BI303" s="143">
        <f>IF(N303="nulová",J303,0)</f>
        <v>0</v>
      </c>
      <c r="BJ303" s="17" t="s">
        <v>80</v>
      </c>
      <c r="BK303" s="143">
        <f>ROUND(I303*H303,2)</f>
        <v>0</v>
      </c>
      <c r="BL303" s="17" t="s">
        <v>106</v>
      </c>
      <c r="BM303" s="142" t="s">
        <v>337</v>
      </c>
    </row>
    <row r="304" spans="2:65" s="1" customFormat="1" ht="11.25">
      <c r="B304" s="32"/>
      <c r="D304" s="144" t="s">
        <v>201</v>
      </c>
      <c r="F304" s="145" t="s">
        <v>338</v>
      </c>
      <c r="I304" s="146"/>
      <c r="L304" s="32"/>
      <c r="M304" s="147"/>
      <c r="T304" s="53"/>
      <c r="AT304" s="17" t="s">
        <v>201</v>
      </c>
      <c r="AU304" s="17" t="s">
        <v>82</v>
      </c>
    </row>
    <row r="305" spans="2:65" s="13" customFormat="1" ht="11.25">
      <c r="B305" s="155"/>
      <c r="D305" s="149" t="s">
        <v>203</v>
      </c>
      <c r="E305" s="156" t="s">
        <v>19</v>
      </c>
      <c r="F305" s="157" t="s">
        <v>339</v>
      </c>
      <c r="H305" s="158">
        <v>371.42399999999998</v>
      </c>
      <c r="I305" s="159"/>
      <c r="L305" s="155"/>
      <c r="M305" s="160"/>
      <c r="T305" s="161"/>
      <c r="AT305" s="156" t="s">
        <v>203</v>
      </c>
      <c r="AU305" s="156" t="s">
        <v>82</v>
      </c>
      <c r="AV305" s="13" t="s">
        <v>82</v>
      </c>
      <c r="AW305" s="13" t="s">
        <v>33</v>
      </c>
      <c r="AX305" s="13" t="s">
        <v>72</v>
      </c>
      <c r="AY305" s="156" t="s">
        <v>193</v>
      </c>
    </row>
    <row r="306" spans="2:65" s="1" customFormat="1" ht="37.9" customHeight="1">
      <c r="B306" s="32"/>
      <c r="C306" s="131" t="s">
        <v>340</v>
      </c>
      <c r="D306" s="131" t="s">
        <v>195</v>
      </c>
      <c r="E306" s="132" t="s">
        <v>341</v>
      </c>
      <c r="F306" s="133" t="s">
        <v>342</v>
      </c>
      <c r="G306" s="134" t="s">
        <v>210</v>
      </c>
      <c r="H306" s="135">
        <v>5571.36</v>
      </c>
      <c r="I306" s="136"/>
      <c r="J306" s="137">
        <f>ROUND(I306*H306,2)</f>
        <v>0</v>
      </c>
      <c r="K306" s="133" t="s">
        <v>199</v>
      </c>
      <c r="L306" s="32"/>
      <c r="M306" s="138" t="s">
        <v>19</v>
      </c>
      <c r="N306" s="139" t="s">
        <v>43</v>
      </c>
      <c r="P306" s="140">
        <f>O306*H306</f>
        <v>0</v>
      </c>
      <c r="Q306" s="140">
        <v>0</v>
      </c>
      <c r="R306" s="140">
        <f>Q306*H306</f>
        <v>0</v>
      </c>
      <c r="S306" s="140">
        <v>0</v>
      </c>
      <c r="T306" s="141">
        <f>S306*H306</f>
        <v>0</v>
      </c>
      <c r="AR306" s="142" t="s">
        <v>106</v>
      </c>
      <c r="AT306" s="142" t="s">
        <v>195</v>
      </c>
      <c r="AU306" s="142" t="s">
        <v>82</v>
      </c>
      <c r="AY306" s="17" t="s">
        <v>193</v>
      </c>
      <c r="BE306" s="143">
        <f>IF(N306="základní",J306,0)</f>
        <v>0</v>
      </c>
      <c r="BF306" s="143">
        <f>IF(N306="snížená",J306,0)</f>
        <v>0</v>
      </c>
      <c r="BG306" s="143">
        <f>IF(N306="zákl. přenesená",J306,0)</f>
        <v>0</v>
      </c>
      <c r="BH306" s="143">
        <f>IF(N306="sníž. přenesená",J306,0)</f>
        <v>0</v>
      </c>
      <c r="BI306" s="143">
        <f>IF(N306="nulová",J306,0)</f>
        <v>0</v>
      </c>
      <c r="BJ306" s="17" t="s">
        <v>80</v>
      </c>
      <c r="BK306" s="143">
        <f>ROUND(I306*H306,2)</f>
        <v>0</v>
      </c>
      <c r="BL306" s="17" t="s">
        <v>106</v>
      </c>
      <c r="BM306" s="142" t="s">
        <v>343</v>
      </c>
    </row>
    <row r="307" spans="2:65" s="1" customFormat="1" ht="11.25">
      <c r="B307" s="32"/>
      <c r="D307" s="144" t="s">
        <v>201</v>
      </c>
      <c r="F307" s="145" t="s">
        <v>344</v>
      </c>
      <c r="I307" s="146"/>
      <c r="L307" s="32"/>
      <c r="M307" s="147"/>
      <c r="T307" s="53"/>
      <c r="AT307" s="17" t="s">
        <v>201</v>
      </c>
      <c r="AU307" s="17" t="s">
        <v>82</v>
      </c>
    </row>
    <row r="308" spans="2:65" s="13" customFormat="1" ht="11.25">
      <c r="B308" s="155"/>
      <c r="D308" s="149" t="s">
        <v>203</v>
      </c>
      <c r="F308" s="157" t="s">
        <v>345</v>
      </c>
      <c r="H308" s="158">
        <v>5571.36</v>
      </c>
      <c r="I308" s="159"/>
      <c r="L308" s="155"/>
      <c r="M308" s="160"/>
      <c r="T308" s="161"/>
      <c r="AT308" s="156" t="s">
        <v>203</v>
      </c>
      <c r="AU308" s="156" t="s">
        <v>82</v>
      </c>
      <c r="AV308" s="13" t="s">
        <v>82</v>
      </c>
      <c r="AW308" s="13" t="s">
        <v>4</v>
      </c>
      <c r="AX308" s="13" t="s">
        <v>80</v>
      </c>
      <c r="AY308" s="156" t="s">
        <v>193</v>
      </c>
    </row>
    <row r="309" spans="2:65" s="1" customFormat="1" ht="24.2" customHeight="1">
      <c r="B309" s="32"/>
      <c r="C309" s="131" t="s">
        <v>346</v>
      </c>
      <c r="D309" s="131" t="s">
        <v>195</v>
      </c>
      <c r="E309" s="132" t="s">
        <v>347</v>
      </c>
      <c r="F309" s="133" t="s">
        <v>348</v>
      </c>
      <c r="G309" s="134" t="s">
        <v>349</v>
      </c>
      <c r="H309" s="135">
        <v>2345.1410000000001</v>
      </c>
      <c r="I309" s="136"/>
      <c r="J309" s="137">
        <f>ROUND(I309*H309,2)</f>
        <v>0</v>
      </c>
      <c r="K309" s="133" t="s">
        <v>199</v>
      </c>
      <c r="L309" s="32"/>
      <c r="M309" s="138" t="s">
        <v>19</v>
      </c>
      <c r="N309" s="139" t="s">
        <v>43</v>
      </c>
      <c r="P309" s="140">
        <f>O309*H309</f>
        <v>0</v>
      </c>
      <c r="Q309" s="140">
        <v>0</v>
      </c>
      <c r="R309" s="140">
        <f>Q309*H309</f>
        <v>0</v>
      </c>
      <c r="S309" s="140">
        <v>0</v>
      </c>
      <c r="T309" s="141">
        <f>S309*H309</f>
        <v>0</v>
      </c>
      <c r="AR309" s="142" t="s">
        <v>106</v>
      </c>
      <c r="AT309" s="142" t="s">
        <v>195</v>
      </c>
      <c r="AU309" s="142" t="s">
        <v>82</v>
      </c>
      <c r="AY309" s="17" t="s">
        <v>193</v>
      </c>
      <c r="BE309" s="143">
        <f>IF(N309="základní",J309,0)</f>
        <v>0</v>
      </c>
      <c r="BF309" s="143">
        <f>IF(N309="snížená",J309,0)</f>
        <v>0</v>
      </c>
      <c r="BG309" s="143">
        <f>IF(N309="zákl. přenesená",J309,0)</f>
        <v>0</v>
      </c>
      <c r="BH309" s="143">
        <f>IF(N309="sníž. přenesená",J309,0)</f>
        <v>0</v>
      </c>
      <c r="BI309" s="143">
        <f>IF(N309="nulová",J309,0)</f>
        <v>0</v>
      </c>
      <c r="BJ309" s="17" t="s">
        <v>80</v>
      </c>
      <c r="BK309" s="143">
        <f>ROUND(I309*H309,2)</f>
        <v>0</v>
      </c>
      <c r="BL309" s="17" t="s">
        <v>106</v>
      </c>
      <c r="BM309" s="142" t="s">
        <v>350</v>
      </c>
    </row>
    <row r="310" spans="2:65" s="1" customFormat="1" ht="11.25">
      <c r="B310" s="32"/>
      <c r="D310" s="144" t="s">
        <v>201</v>
      </c>
      <c r="F310" s="145" t="s">
        <v>351</v>
      </c>
      <c r="I310" s="146"/>
      <c r="L310" s="32"/>
      <c r="M310" s="147"/>
      <c r="T310" s="53"/>
      <c r="AT310" s="17" t="s">
        <v>201</v>
      </c>
      <c r="AU310" s="17" t="s">
        <v>82</v>
      </c>
    </row>
    <row r="311" spans="2:65" s="13" customFormat="1" ht="11.25">
      <c r="B311" s="155"/>
      <c r="D311" s="149" t="s">
        <v>203</v>
      </c>
      <c r="E311" s="156" t="s">
        <v>19</v>
      </c>
      <c r="F311" s="157" t="s">
        <v>352</v>
      </c>
      <c r="H311" s="158">
        <v>1602.2929999999999</v>
      </c>
      <c r="I311" s="159"/>
      <c r="L311" s="155"/>
      <c r="M311" s="160"/>
      <c r="T311" s="161"/>
      <c r="AT311" s="156" t="s">
        <v>203</v>
      </c>
      <c r="AU311" s="156" t="s">
        <v>82</v>
      </c>
      <c r="AV311" s="13" t="s">
        <v>82</v>
      </c>
      <c r="AW311" s="13" t="s">
        <v>33</v>
      </c>
      <c r="AX311" s="13" t="s">
        <v>72</v>
      </c>
      <c r="AY311" s="156" t="s">
        <v>193</v>
      </c>
    </row>
    <row r="312" spans="2:65" s="13" customFormat="1" ht="11.25">
      <c r="B312" s="155"/>
      <c r="D312" s="149" t="s">
        <v>203</v>
      </c>
      <c r="E312" s="156" t="s">
        <v>19</v>
      </c>
      <c r="F312" s="157" t="s">
        <v>353</v>
      </c>
      <c r="H312" s="158">
        <v>742.84799999999996</v>
      </c>
      <c r="I312" s="159"/>
      <c r="L312" s="155"/>
      <c r="M312" s="160"/>
      <c r="T312" s="161"/>
      <c r="AT312" s="156" t="s">
        <v>203</v>
      </c>
      <c r="AU312" s="156" t="s">
        <v>82</v>
      </c>
      <c r="AV312" s="13" t="s">
        <v>82</v>
      </c>
      <c r="AW312" s="13" t="s">
        <v>33</v>
      </c>
      <c r="AX312" s="13" t="s">
        <v>72</v>
      </c>
      <c r="AY312" s="156" t="s">
        <v>193</v>
      </c>
    </row>
    <row r="313" spans="2:65" s="1" customFormat="1" ht="24.2" customHeight="1">
      <c r="B313" s="32"/>
      <c r="C313" s="131" t="s">
        <v>354</v>
      </c>
      <c r="D313" s="131" t="s">
        <v>195</v>
      </c>
      <c r="E313" s="132" t="s">
        <v>355</v>
      </c>
      <c r="F313" s="133" t="s">
        <v>356</v>
      </c>
      <c r="G313" s="134" t="s">
        <v>210</v>
      </c>
      <c r="H313" s="135">
        <v>1214.7360000000001</v>
      </c>
      <c r="I313" s="136"/>
      <c r="J313" s="137">
        <f>ROUND(I313*H313,2)</f>
        <v>0</v>
      </c>
      <c r="K313" s="133" t="s">
        <v>199</v>
      </c>
      <c r="L313" s="32"/>
      <c r="M313" s="138" t="s">
        <v>19</v>
      </c>
      <c r="N313" s="139" t="s">
        <v>43</v>
      </c>
      <c r="P313" s="140">
        <f>O313*H313</f>
        <v>0</v>
      </c>
      <c r="Q313" s="140">
        <v>0</v>
      </c>
      <c r="R313" s="140">
        <f>Q313*H313</f>
        <v>0</v>
      </c>
      <c r="S313" s="140">
        <v>0</v>
      </c>
      <c r="T313" s="141">
        <f>S313*H313</f>
        <v>0</v>
      </c>
      <c r="AR313" s="142" t="s">
        <v>106</v>
      </c>
      <c r="AT313" s="142" t="s">
        <v>195</v>
      </c>
      <c r="AU313" s="142" t="s">
        <v>82</v>
      </c>
      <c r="AY313" s="17" t="s">
        <v>193</v>
      </c>
      <c r="BE313" s="143">
        <f>IF(N313="základní",J313,0)</f>
        <v>0</v>
      </c>
      <c r="BF313" s="143">
        <f>IF(N313="snížená",J313,0)</f>
        <v>0</v>
      </c>
      <c r="BG313" s="143">
        <f>IF(N313="zákl. přenesená",J313,0)</f>
        <v>0</v>
      </c>
      <c r="BH313" s="143">
        <f>IF(N313="sníž. přenesená",J313,0)</f>
        <v>0</v>
      </c>
      <c r="BI313" s="143">
        <f>IF(N313="nulová",J313,0)</f>
        <v>0</v>
      </c>
      <c r="BJ313" s="17" t="s">
        <v>80</v>
      </c>
      <c r="BK313" s="143">
        <f>ROUND(I313*H313,2)</f>
        <v>0</v>
      </c>
      <c r="BL313" s="17" t="s">
        <v>106</v>
      </c>
      <c r="BM313" s="142" t="s">
        <v>357</v>
      </c>
    </row>
    <row r="314" spans="2:65" s="1" customFormat="1" ht="11.25">
      <c r="B314" s="32"/>
      <c r="D314" s="144" t="s">
        <v>201</v>
      </c>
      <c r="F314" s="145" t="s">
        <v>358</v>
      </c>
      <c r="I314" s="146"/>
      <c r="L314" s="32"/>
      <c r="M314" s="147"/>
      <c r="T314" s="53"/>
      <c r="AT314" s="17" t="s">
        <v>201</v>
      </c>
      <c r="AU314" s="17" t="s">
        <v>82</v>
      </c>
    </row>
    <row r="315" spans="2:65" s="13" customFormat="1" ht="11.25">
      <c r="B315" s="155"/>
      <c r="D315" s="149" t="s">
        <v>203</v>
      </c>
      <c r="E315" s="156" t="s">
        <v>19</v>
      </c>
      <c r="F315" s="157" t="s">
        <v>359</v>
      </c>
      <c r="H315" s="158">
        <v>1214.7360000000001</v>
      </c>
      <c r="I315" s="159"/>
      <c r="L315" s="155"/>
      <c r="M315" s="160"/>
      <c r="T315" s="161"/>
      <c r="AT315" s="156" t="s">
        <v>203</v>
      </c>
      <c r="AU315" s="156" t="s">
        <v>82</v>
      </c>
      <c r="AV315" s="13" t="s">
        <v>82</v>
      </c>
      <c r="AW315" s="13" t="s">
        <v>33</v>
      </c>
      <c r="AX315" s="13" t="s">
        <v>72</v>
      </c>
      <c r="AY315" s="156" t="s">
        <v>193</v>
      </c>
    </row>
    <row r="316" spans="2:65" s="1" customFormat="1" ht="24.2" customHeight="1">
      <c r="B316" s="32"/>
      <c r="C316" s="131" t="s">
        <v>7</v>
      </c>
      <c r="D316" s="131" t="s">
        <v>195</v>
      </c>
      <c r="E316" s="132" t="s">
        <v>360</v>
      </c>
      <c r="F316" s="133" t="s">
        <v>361</v>
      </c>
      <c r="G316" s="134" t="s">
        <v>210</v>
      </c>
      <c r="H316" s="135">
        <v>26.3</v>
      </c>
      <c r="I316" s="136"/>
      <c r="J316" s="137">
        <f>ROUND(I316*H316,2)</f>
        <v>0</v>
      </c>
      <c r="K316" s="133" t="s">
        <v>199</v>
      </c>
      <c r="L316" s="32"/>
      <c r="M316" s="138" t="s">
        <v>19</v>
      </c>
      <c r="N316" s="139" t="s">
        <v>43</v>
      </c>
      <c r="P316" s="140">
        <f>O316*H316</f>
        <v>0</v>
      </c>
      <c r="Q316" s="140">
        <v>0</v>
      </c>
      <c r="R316" s="140">
        <f>Q316*H316</f>
        <v>0</v>
      </c>
      <c r="S316" s="140">
        <v>0</v>
      </c>
      <c r="T316" s="141">
        <f>S316*H316</f>
        <v>0</v>
      </c>
      <c r="AR316" s="142" t="s">
        <v>106</v>
      </c>
      <c r="AT316" s="142" t="s">
        <v>195</v>
      </c>
      <c r="AU316" s="142" t="s">
        <v>82</v>
      </c>
      <c r="AY316" s="17" t="s">
        <v>193</v>
      </c>
      <c r="BE316" s="143">
        <f>IF(N316="základní",J316,0)</f>
        <v>0</v>
      </c>
      <c r="BF316" s="143">
        <f>IF(N316="snížená",J316,0)</f>
        <v>0</v>
      </c>
      <c r="BG316" s="143">
        <f>IF(N316="zákl. přenesená",J316,0)</f>
        <v>0</v>
      </c>
      <c r="BH316" s="143">
        <f>IF(N316="sníž. přenesená",J316,0)</f>
        <v>0</v>
      </c>
      <c r="BI316" s="143">
        <f>IF(N316="nulová",J316,0)</f>
        <v>0</v>
      </c>
      <c r="BJ316" s="17" t="s">
        <v>80</v>
      </c>
      <c r="BK316" s="143">
        <f>ROUND(I316*H316,2)</f>
        <v>0</v>
      </c>
      <c r="BL316" s="17" t="s">
        <v>106</v>
      </c>
      <c r="BM316" s="142" t="s">
        <v>362</v>
      </c>
    </row>
    <row r="317" spans="2:65" s="1" customFormat="1" ht="11.25">
      <c r="B317" s="32"/>
      <c r="D317" s="144" t="s">
        <v>201</v>
      </c>
      <c r="F317" s="145" t="s">
        <v>363</v>
      </c>
      <c r="I317" s="146"/>
      <c r="L317" s="32"/>
      <c r="M317" s="147"/>
      <c r="T317" s="53"/>
      <c r="AT317" s="17" t="s">
        <v>201</v>
      </c>
      <c r="AU317" s="17" t="s">
        <v>82</v>
      </c>
    </row>
    <row r="318" spans="2:65" s="12" customFormat="1" ht="11.25">
      <c r="B318" s="148"/>
      <c r="D318" s="149" t="s">
        <v>203</v>
      </c>
      <c r="E318" s="150" t="s">
        <v>19</v>
      </c>
      <c r="F318" s="151" t="s">
        <v>204</v>
      </c>
      <c r="H318" s="150" t="s">
        <v>19</v>
      </c>
      <c r="I318" s="152"/>
      <c r="L318" s="148"/>
      <c r="M318" s="153"/>
      <c r="T318" s="154"/>
      <c r="AT318" s="150" t="s">
        <v>203</v>
      </c>
      <c r="AU318" s="150" t="s">
        <v>82</v>
      </c>
      <c r="AV318" s="12" t="s">
        <v>80</v>
      </c>
      <c r="AW318" s="12" t="s">
        <v>33</v>
      </c>
      <c r="AX318" s="12" t="s">
        <v>72</v>
      </c>
      <c r="AY318" s="150" t="s">
        <v>193</v>
      </c>
    </row>
    <row r="319" spans="2:65" s="12" customFormat="1" ht="11.25">
      <c r="B319" s="148"/>
      <c r="D319" s="149" t="s">
        <v>203</v>
      </c>
      <c r="E319" s="150" t="s">
        <v>19</v>
      </c>
      <c r="F319" s="151" t="s">
        <v>205</v>
      </c>
      <c r="H319" s="150" t="s">
        <v>19</v>
      </c>
      <c r="I319" s="152"/>
      <c r="L319" s="148"/>
      <c r="M319" s="153"/>
      <c r="T319" s="154"/>
      <c r="AT319" s="150" t="s">
        <v>203</v>
      </c>
      <c r="AU319" s="150" t="s">
        <v>82</v>
      </c>
      <c r="AV319" s="12" t="s">
        <v>80</v>
      </c>
      <c r="AW319" s="12" t="s">
        <v>33</v>
      </c>
      <c r="AX319" s="12" t="s">
        <v>72</v>
      </c>
      <c r="AY319" s="150" t="s">
        <v>193</v>
      </c>
    </row>
    <row r="320" spans="2:65" s="12" customFormat="1" ht="11.25">
      <c r="B320" s="148"/>
      <c r="D320" s="149" t="s">
        <v>203</v>
      </c>
      <c r="E320" s="150" t="s">
        <v>19</v>
      </c>
      <c r="F320" s="151" t="s">
        <v>206</v>
      </c>
      <c r="H320" s="150" t="s">
        <v>19</v>
      </c>
      <c r="I320" s="152"/>
      <c r="L320" s="148"/>
      <c r="M320" s="153"/>
      <c r="T320" s="154"/>
      <c r="AT320" s="150" t="s">
        <v>203</v>
      </c>
      <c r="AU320" s="150" t="s">
        <v>82</v>
      </c>
      <c r="AV320" s="12" t="s">
        <v>80</v>
      </c>
      <c r="AW320" s="12" t="s">
        <v>33</v>
      </c>
      <c r="AX320" s="12" t="s">
        <v>72</v>
      </c>
      <c r="AY320" s="150" t="s">
        <v>193</v>
      </c>
    </row>
    <row r="321" spans="2:65" s="12" customFormat="1" ht="11.25">
      <c r="B321" s="148"/>
      <c r="D321" s="149" t="s">
        <v>203</v>
      </c>
      <c r="E321" s="150" t="s">
        <v>19</v>
      </c>
      <c r="F321" s="151" t="s">
        <v>205</v>
      </c>
      <c r="H321" s="150" t="s">
        <v>19</v>
      </c>
      <c r="I321" s="152"/>
      <c r="L321" s="148"/>
      <c r="M321" s="153"/>
      <c r="T321" s="154"/>
      <c r="AT321" s="150" t="s">
        <v>203</v>
      </c>
      <c r="AU321" s="150" t="s">
        <v>82</v>
      </c>
      <c r="AV321" s="12" t="s">
        <v>80</v>
      </c>
      <c r="AW321" s="12" t="s">
        <v>33</v>
      </c>
      <c r="AX321" s="12" t="s">
        <v>72</v>
      </c>
      <c r="AY321" s="150" t="s">
        <v>193</v>
      </c>
    </row>
    <row r="322" spans="2:65" s="12" customFormat="1" ht="11.25">
      <c r="B322" s="148"/>
      <c r="D322" s="149" t="s">
        <v>203</v>
      </c>
      <c r="E322" s="150" t="s">
        <v>19</v>
      </c>
      <c r="F322" s="151" t="s">
        <v>364</v>
      </c>
      <c r="H322" s="150" t="s">
        <v>19</v>
      </c>
      <c r="I322" s="152"/>
      <c r="L322" s="148"/>
      <c r="M322" s="153"/>
      <c r="T322" s="154"/>
      <c r="AT322" s="150" t="s">
        <v>203</v>
      </c>
      <c r="AU322" s="150" t="s">
        <v>82</v>
      </c>
      <c r="AV322" s="12" t="s">
        <v>80</v>
      </c>
      <c r="AW322" s="12" t="s">
        <v>33</v>
      </c>
      <c r="AX322" s="12" t="s">
        <v>72</v>
      </c>
      <c r="AY322" s="150" t="s">
        <v>193</v>
      </c>
    </row>
    <row r="323" spans="2:65" s="13" customFormat="1" ht="11.25">
      <c r="B323" s="155"/>
      <c r="D323" s="149" t="s">
        <v>203</v>
      </c>
      <c r="E323" s="156" t="s">
        <v>19</v>
      </c>
      <c r="F323" s="157" t="s">
        <v>365</v>
      </c>
      <c r="H323" s="158">
        <v>26.3</v>
      </c>
      <c r="I323" s="159"/>
      <c r="L323" s="155"/>
      <c r="M323" s="160"/>
      <c r="T323" s="161"/>
      <c r="AT323" s="156" t="s">
        <v>203</v>
      </c>
      <c r="AU323" s="156" t="s">
        <v>82</v>
      </c>
      <c r="AV323" s="13" t="s">
        <v>82</v>
      </c>
      <c r="AW323" s="13" t="s">
        <v>33</v>
      </c>
      <c r="AX323" s="13" t="s">
        <v>72</v>
      </c>
      <c r="AY323" s="156" t="s">
        <v>193</v>
      </c>
    </row>
    <row r="324" spans="2:65" s="1" customFormat="1" ht="24.2" customHeight="1">
      <c r="B324" s="32"/>
      <c r="C324" s="131" t="s">
        <v>366</v>
      </c>
      <c r="D324" s="131" t="s">
        <v>195</v>
      </c>
      <c r="E324" s="132" t="s">
        <v>367</v>
      </c>
      <c r="F324" s="133" t="s">
        <v>368</v>
      </c>
      <c r="G324" s="134" t="s">
        <v>210</v>
      </c>
      <c r="H324" s="135">
        <v>629.97</v>
      </c>
      <c r="I324" s="136"/>
      <c r="J324" s="137">
        <f>ROUND(I324*H324,2)</f>
        <v>0</v>
      </c>
      <c r="K324" s="133" t="s">
        <v>199</v>
      </c>
      <c r="L324" s="32"/>
      <c r="M324" s="138" t="s">
        <v>19</v>
      </c>
      <c r="N324" s="139" t="s">
        <v>43</v>
      </c>
      <c r="P324" s="140">
        <f>O324*H324</f>
        <v>0</v>
      </c>
      <c r="Q324" s="140">
        <v>0</v>
      </c>
      <c r="R324" s="140">
        <f>Q324*H324</f>
        <v>0</v>
      </c>
      <c r="S324" s="140">
        <v>0</v>
      </c>
      <c r="T324" s="141">
        <f>S324*H324</f>
        <v>0</v>
      </c>
      <c r="AR324" s="142" t="s">
        <v>106</v>
      </c>
      <c r="AT324" s="142" t="s">
        <v>195</v>
      </c>
      <c r="AU324" s="142" t="s">
        <v>82</v>
      </c>
      <c r="AY324" s="17" t="s">
        <v>193</v>
      </c>
      <c r="BE324" s="143">
        <f>IF(N324="základní",J324,0)</f>
        <v>0</v>
      </c>
      <c r="BF324" s="143">
        <f>IF(N324="snížená",J324,0)</f>
        <v>0</v>
      </c>
      <c r="BG324" s="143">
        <f>IF(N324="zákl. přenesená",J324,0)</f>
        <v>0</v>
      </c>
      <c r="BH324" s="143">
        <f>IF(N324="sníž. přenesená",J324,0)</f>
        <v>0</v>
      </c>
      <c r="BI324" s="143">
        <f>IF(N324="nulová",J324,0)</f>
        <v>0</v>
      </c>
      <c r="BJ324" s="17" t="s">
        <v>80</v>
      </c>
      <c r="BK324" s="143">
        <f>ROUND(I324*H324,2)</f>
        <v>0</v>
      </c>
      <c r="BL324" s="17" t="s">
        <v>106</v>
      </c>
      <c r="BM324" s="142" t="s">
        <v>369</v>
      </c>
    </row>
    <row r="325" spans="2:65" s="1" customFormat="1" ht="11.25">
      <c r="B325" s="32"/>
      <c r="D325" s="144" t="s">
        <v>201</v>
      </c>
      <c r="F325" s="145" t="s">
        <v>370</v>
      </c>
      <c r="I325" s="146"/>
      <c r="L325" s="32"/>
      <c r="M325" s="147"/>
      <c r="T325" s="53"/>
      <c r="AT325" s="17" t="s">
        <v>201</v>
      </c>
      <c r="AU325" s="17" t="s">
        <v>82</v>
      </c>
    </row>
    <row r="326" spans="2:65" s="12" customFormat="1" ht="11.25">
      <c r="B326" s="148"/>
      <c r="D326" s="149" t="s">
        <v>203</v>
      </c>
      <c r="E326" s="150" t="s">
        <v>19</v>
      </c>
      <c r="F326" s="151" t="s">
        <v>286</v>
      </c>
      <c r="H326" s="150" t="s">
        <v>19</v>
      </c>
      <c r="I326" s="152"/>
      <c r="L326" s="148"/>
      <c r="M326" s="153"/>
      <c r="T326" s="154"/>
      <c r="AT326" s="150" t="s">
        <v>203</v>
      </c>
      <c r="AU326" s="150" t="s">
        <v>82</v>
      </c>
      <c r="AV326" s="12" t="s">
        <v>80</v>
      </c>
      <c r="AW326" s="12" t="s">
        <v>33</v>
      </c>
      <c r="AX326" s="12" t="s">
        <v>72</v>
      </c>
      <c r="AY326" s="150" t="s">
        <v>193</v>
      </c>
    </row>
    <row r="327" spans="2:65" s="12" customFormat="1" ht="11.25">
      <c r="B327" s="148"/>
      <c r="D327" s="149" t="s">
        <v>203</v>
      </c>
      <c r="E327" s="150" t="s">
        <v>19</v>
      </c>
      <c r="F327" s="151" t="s">
        <v>205</v>
      </c>
      <c r="H327" s="150" t="s">
        <v>19</v>
      </c>
      <c r="I327" s="152"/>
      <c r="L327" s="148"/>
      <c r="M327" s="153"/>
      <c r="T327" s="154"/>
      <c r="AT327" s="150" t="s">
        <v>203</v>
      </c>
      <c r="AU327" s="150" t="s">
        <v>82</v>
      </c>
      <c r="AV327" s="12" t="s">
        <v>80</v>
      </c>
      <c r="AW327" s="12" t="s">
        <v>33</v>
      </c>
      <c r="AX327" s="12" t="s">
        <v>72</v>
      </c>
      <c r="AY327" s="150" t="s">
        <v>193</v>
      </c>
    </row>
    <row r="328" spans="2:65" s="12" customFormat="1" ht="11.25">
      <c r="B328" s="148"/>
      <c r="D328" s="149" t="s">
        <v>203</v>
      </c>
      <c r="E328" s="150" t="s">
        <v>19</v>
      </c>
      <c r="F328" s="151" t="s">
        <v>206</v>
      </c>
      <c r="H328" s="150" t="s">
        <v>19</v>
      </c>
      <c r="I328" s="152"/>
      <c r="L328" s="148"/>
      <c r="M328" s="153"/>
      <c r="T328" s="154"/>
      <c r="AT328" s="150" t="s">
        <v>203</v>
      </c>
      <c r="AU328" s="150" t="s">
        <v>82</v>
      </c>
      <c r="AV328" s="12" t="s">
        <v>80</v>
      </c>
      <c r="AW328" s="12" t="s">
        <v>33</v>
      </c>
      <c r="AX328" s="12" t="s">
        <v>72</v>
      </c>
      <c r="AY328" s="150" t="s">
        <v>193</v>
      </c>
    </row>
    <row r="329" spans="2:65" s="12" customFormat="1" ht="11.25">
      <c r="B329" s="148"/>
      <c r="D329" s="149" t="s">
        <v>203</v>
      </c>
      <c r="E329" s="150" t="s">
        <v>19</v>
      </c>
      <c r="F329" s="151" t="s">
        <v>205</v>
      </c>
      <c r="H329" s="150" t="s">
        <v>19</v>
      </c>
      <c r="I329" s="152"/>
      <c r="L329" s="148"/>
      <c r="M329" s="153"/>
      <c r="T329" s="154"/>
      <c r="AT329" s="150" t="s">
        <v>203</v>
      </c>
      <c r="AU329" s="150" t="s">
        <v>82</v>
      </c>
      <c r="AV329" s="12" t="s">
        <v>80</v>
      </c>
      <c r="AW329" s="12" t="s">
        <v>33</v>
      </c>
      <c r="AX329" s="12" t="s">
        <v>72</v>
      </c>
      <c r="AY329" s="150" t="s">
        <v>193</v>
      </c>
    </row>
    <row r="330" spans="2:65" s="12" customFormat="1" ht="11.25">
      <c r="B330" s="148"/>
      <c r="D330" s="149" t="s">
        <v>203</v>
      </c>
      <c r="E330" s="150" t="s">
        <v>19</v>
      </c>
      <c r="F330" s="151" t="s">
        <v>226</v>
      </c>
      <c r="H330" s="150" t="s">
        <v>19</v>
      </c>
      <c r="I330" s="152"/>
      <c r="L330" s="148"/>
      <c r="M330" s="153"/>
      <c r="T330" s="154"/>
      <c r="AT330" s="150" t="s">
        <v>203</v>
      </c>
      <c r="AU330" s="150" t="s">
        <v>82</v>
      </c>
      <c r="AV330" s="12" t="s">
        <v>80</v>
      </c>
      <c r="AW330" s="12" t="s">
        <v>33</v>
      </c>
      <c r="AX330" s="12" t="s">
        <v>72</v>
      </c>
      <c r="AY330" s="150" t="s">
        <v>193</v>
      </c>
    </row>
    <row r="331" spans="2:65" s="13" customFormat="1" ht="11.25">
      <c r="B331" s="155"/>
      <c r="D331" s="149" t="s">
        <v>203</v>
      </c>
      <c r="E331" s="156" t="s">
        <v>19</v>
      </c>
      <c r="F331" s="157" t="s">
        <v>371</v>
      </c>
      <c r="H331" s="158">
        <v>9.484</v>
      </c>
      <c r="I331" s="159"/>
      <c r="L331" s="155"/>
      <c r="M331" s="160"/>
      <c r="T331" s="161"/>
      <c r="AT331" s="156" t="s">
        <v>203</v>
      </c>
      <c r="AU331" s="156" t="s">
        <v>82</v>
      </c>
      <c r="AV331" s="13" t="s">
        <v>82</v>
      </c>
      <c r="AW331" s="13" t="s">
        <v>33</v>
      </c>
      <c r="AX331" s="13" t="s">
        <v>72</v>
      </c>
      <c r="AY331" s="156" t="s">
        <v>193</v>
      </c>
    </row>
    <row r="332" spans="2:65" s="12" customFormat="1" ht="11.25">
      <c r="B332" s="148"/>
      <c r="D332" s="149" t="s">
        <v>203</v>
      </c>
      <c r="E332" s="150" t="s">
        <v>19</v>
      </c>
      <c r="F332" s="151" t="s">
        <v>372</v>
      </c>
      <c r="H332" s="150" t="s">
        <v>19</v>
      </c>
      <c r="I332" s="152"/>
      <c r="L332" s="148"/>
      <c r="M332" s="153"/>
      <c r="T332" s="154"/>
      <c r="AT332" s="150" t="s">
        <v>203</v>
      </c>
      <c r="AU332" s="150" t="s">
        <v>82</v>
      </c>
      <c r="AV332" s="12" t="s">
        <v>80</v>
      </c>
      <c r="AW332" s="12" t="s">
        <v>33</v>
      </c>
      <c r="AX332" s="12" t="s">
        <v>72</v>
      </c>
      <c r="AY332" s="150" t="s">
        <v>193</v>
      </c>
    </row>
    <row r="333" spans="2:65" s="13" customFormat="1" ht="11.25">
      <c r="B333" s="155"/>
      <c r="D333" s="149" t="s">
        <v>203</v>
      </c>
      <c r="E333" s="156" t="s">
        <v>19</v>
      </c>
      <c r="F333" s="157" t="s">
        <v>373</v>
      </c>
      <c r="H333" s="158">
        <v>6.4080000000000004</v>
      </c>
      <c r="I333" s="159"/>
      <c r="L333" s="155"/>
      <c r="M333" s="160"/>
      <c r="T333" s="161"/>
      <c r="AT333" s="156" t="s">
        <v>203</v>
      </c>
      <c r="AU333" s="156" t="s">
        <v>82</v>
      </c>
      <c r="AV333" s="13" t="s">
        <v>82</v>
      </c>
      <c r="AW333" s="13" t="s">
        <v>33</v>
      </c>
      <c r="AX333" s="13" t="s">
        <v>72</v>
      </c>
      <c r="AY333" s="156" t="s">
        <v>193</v>
      </c>
    </row>
    <row r="334" spans="2:65" s="12" customFormat="1" ht="11.25">
      <c r="B334" s="148"/>
      <c r="D334" s="149" t="s">
        <v>203</v>
      </c>
      <c r="E334" s="150" t="s">
        <v>19</v>
      </c>
      <c r="F334" s="151" t="s">
        <v>364</v>
      </c>
      <c r="H334" s="150" t="s">
        <v>19</v>
      </c>
      <c r="I334" s="152"/>
      <c r="L334" s="148"/>
      <c r="M334" s="153"/>
      <c r="T334" s="154"/>
      <c r="AT334" s="150" t="s">
        <v>203</v>
      </c>
      <c r="AU334" s="150" t="s">
        <v>82</v>
      </c>
      <c r="AV334" s="12" t="s">
        <v>80</v>
      </c>
      <c r="AW334" s="12" t="s">
        <v>33</v>
      </c>
      <c r="AX334" s="12" t="s">
        <v>72</v>
      </c>
      <c r="AY334" s="150" t="s">
        <v>193</v>
      </c>
    </row>
    <row r="335" spans="2:65" s="13" customFormat="1" ht="11.25">
      <c r="B335" s="155"/>
      <c r="D335" s="149" t="s">
        <v>203</v>
      </c>
      <c r="E335" s="156" t="s">
        <v>19</v>
      </c>
      <c r="F335" s="157" t="s">
        <v>374</v>
      </c>
      <c r="H335" s="158">
        <v>239.078</v>
      </c>
      <c r="I335" s="159"/>
      <c r="L335" s="155"/>
      <c r="M335" s="160"/>
      <c r="T335" s="161"/>
      <c r="AT335" s="156" t="s">
        <v>203</v>
      </c>
      <c r="AU335" s="156" t="s">
        <v>82</v>
      </c>
      <c r="AV335" s="13" t="s">
        <v>82</v>
      </c>
      <c r="AW335" s="13" t="s">
        <v>33</v>
      </c>
      <c r="AX335" s="13" t="s">
        <v>72</v>
      </c>
      <c r="AY335" s="156" t="s">
        <v>193</v>
      </c>
    </row>
    <row r="336" spans="2:65" s="12" customFormat="1" ht="11.25">
      <c r="B336" s="148"/>
      <c r="D336" s="149" t="s">
        <v>203</v>
      </c>
      <c r="E336" s="150" t="s">
        <v>19</v>
      </c>
      <c r="F336" s="151" t="s">
        <v>375</v>
      </c>
      <c r="H336" s="150" t="s">
        <v>19</v>
      </c>
      <c r="I336" s="152"/>
      <c r="L336" s="148"/>
      <c r="M336" s="153"/>
      <c r="T336" s="154"/>
      <c r="AT336" s="150" t="s">
        <v>203</v>
      </c>
      <c r="AU336" s="150" t="s">
        <v>82</v>
      </c>
      <c r="AV336" s="12" t="s">
        <v>80</v>
      </c>
      <c r="AW336" s="12" t="s">
        <v>33</v>
      </c>
      <c r="AX336" s="12" t="s">
        <v>72</v>
      </c>
      <c r="AY336" s="150" t="s">
        <v>193</v>
      </c>
    </row>
    <row r="337" spans="2:65" s="13" customFormat="1" ht="11.25">
      <c r="B337" s="155"/>
      <c r="D337" s="149" t="s">
        <v>203</v>
      </c>
      <c r="E337" s="156" t="s">
        <v>19</v>
      </c>
      <c r="F337" s="157" t="s">
        <v>376</v>
      </c>
      <c r="H337" s="158">
        <v>260.39999999999998</v>
      </c>
      <c r="I337" s="159"/>
      <c r="L337" s="155"/>
      <c r="M337" s="160"/>
      <c r="T337" s="161"/>
      <c r="AT337" s="156" t="s">
        <v>203</v>
      </c>
      <c r="AU337" s="156" t="s">
        <v>82</v>
      </c>
      <c r="AV337" s="13" t="s">
        <v>82</v>
      </c>
      <c r="AW337" s="13" t="s">
        <v>33</v>
      </c>
      <c r="AX337" s="13" t="s">
        <v>72</v>
      </c>
      <c r="AY337" s="156" t="s">
        <v>193</v>
      </c>
    </row>
    <row r="338" spans="2:65" s="12" customFormat="1" ht="11.25">
      <c r="B338" s="148"/>
      <c r="D338" s="149" t="s">
        <v>203</v>
      </c>
      <c r="E338" s="150" t="s">
        <v>19</v>
      </c>
      <c r="F338" s="151" t="s">
        <v>377</v>
      </c>
      <c r="H338" s="150" t="s">
        <v>19</v>
      </c>
      <c r="I338" s="152"/>
      <c r="L338" s="148"/>
      <c r="M338" s="153"/>
      <c r="T338" s="154"/>
      <c r="AT338" s="150" t="s">
        <v>203</v>
      </c>
      <c r="AU338" s="150" t="s">
        <v>82</v>
      </c>
      <c r="AV338" s="12" t="s">
        <v>80</v>
      </c>
      <c r="AW338" s="12" t="s">
        <v>33</v>
      </c>
      <c r="AX338" s="12" t="s">
        <v>72</v>
      </c>
      <c r="AY338" s="150" t="s">
        <v>193</v>
      </c>
    </row>
    <row r="339" spans="2:65" s="13" customFormat="1" ht="11.25">
      <c r="B339" s="155"/>
      <c r="D339" s="149" t="s">
        <v>203</v>
      </c>
      <c r="E339" s="156" t="s">
        <v>19</v>
      </c>
      <c r="F339" s="157" t="s">
        <v>378</v>
      </c>
      <c r="H339" s="158">
        <v>29.8</v>
      </c>
      <c r="I339" s="159"/>
      <c r="L339" s="155"/>
      <c r="M339" s="160"/>
      <c r="T339" s="161"/>
      <c r="AT339" s="156" t="s">
        <v>203</v>
      </c>
      <c r="AU339" s="156" t="s">
        <v>82</v>
      </c>
      <c r="AV339" s="13" t="s">
        <v>82</v>
      </c>
      <c r="AW339" s="13" t="s">
        <v>33</v>
      </c>
      <c r="AX339" s="13" t="s">
        <v>72</v>
      </c>
      <c r="AY339" s="156" t="s">
        <v>193</v>
      </c>
    </row>
    <row r="340" spans="2:65" s="12" customFormat="1" ht="11.25">
      <c r="B340" s="148"/>
      <c r="D340" s="149" t="s">
        <v>203</v>
      </c>
      <c r="E340" s="150" t="s">
        <v>19</v>
      </c>
      <c r="F340" s="151" t="s">
        <v>278</v>
      </c>
      <c r="H340" s="150" t="s">
        <v>19</v>
      </c>
      <c r="I340" s="152"/>
      <c r="L340" s="148"/>
      <c r="M340" s="153"/>
      <c r="T340" s="154"/>
      <c r="AT340" s="150" t="s">
        <v>203</v>
      </c>
      <c r="AU340" s="150" t="s">
        <v>82</v>
      </c>
      <c r="AV340" s="12" t="s">
        <v>80</v>
      </c>
      <c r="AW340" s="12" t="s">
        <v>33</v>
      </c>
      <c r="AX340" s="12" t="s">
        <v>72</v>
      </c>
      <c r="AY340" s="150" t="s">
        <v>193</v>
      </c>
    </row>
    <row r="341" spans="2:65" s="13" customFormat="1" ht="11.25">
      <c r="B341" s="155"/>
      <c r="D341" s="149" t="s">
        <v>203</v>
      </c>
      <c r="E341" s="156" t="s">
        <v>19</v>
      </c>
      <c r="F341" s="157" t="s">
        <v>279</v>
      </c>
      <c r="H341" s="158">
        <v>36.799999999999997</v>
      </c>
      <c r="I341" s="159"/>
      <c r="L341" s="155"/>
      <c r="M341" s="160"/>
      <c r="T341" s="161"/>
      <c r="AT341" s="156" t="s">
        <v>203</v>
      </c>
      <c r="AU341" s="156" t="s">
        <v>82</v>
      </c>
      <c r="AV341" s="13" t="s">
        <v>82</v>
      </c>
      <c r="AW341" s="13" t="s">
        <v>33</v>
      </c>
      <c r="AX341" s="13" t="s">
        <v>72</v>
      </c>
      <c r="AY341" s="156" t="s">
        <v>193</v>
      </c>
    </row>
    <row r="342" spans="2:65" s="12" customFormat="1" ht="11.25">
      <c r="B342" s="148"/>
      <c r="D342" s="149" t="s">
        <v>203</v>
      </c>
      <c r="E342" s="150" t="s">
        <v>19</v>
      </c>
      <c r="F342" s="151" t="s">
        <v>280</v>
      </c>
      <c r="H342" s="150" t="s">
        <v>19</v>
      </c>
      <c r="I342" s="152"/>
      <c r="L342" s="148"/>
      <c r="M342" s="153"/>
      <c r="T342" s="154"/>
      <c r="AT342" s="150" t="s">
        <v>203</v>
      </c>
      <c r="AU342" s="150" t="s">
        <v>82</v>
      </c>
      <c r="AV342" s="12" t="s">
        <v>80</v>
      </c>
      <c r="AW342" s="12" t="s">
        <v>33</v>
      </c>
      <c r="AX342" s="12" t="s">
        <v>72</v>
      </c>
      <c r="AY342" s="150" t="s">
        <v>193</v>
      </c>
    </row>
    <row r="343" spans="2:65" s="13" customFormat="1" ht="11.25">
      <c r="B343" s="155"/>
      <c r="D343" s="149" t="s">
        <v>203</v>
      </c>
      <c r="E343" s="156" t="s">
        <v>19</v>
      </c>
      <c r="F343" s="157" t="s">
        <v>281</v>
      </c>
      <c r="H343" s="158">
        <v>48</v>
      </c>
      <c r="I343" s="159"/>
      <c r="L343" s="155"/>
      <c r="M343" s="160"/>
      <c r="T343" s="161"/>
      <c r="AT343" s="156" t="s">
        <v>203</v>
      </c>
      <c r="AU343" s="156" t="s">
        <v>82</v>
      </c>
      <c r="AV343" s="13" t="s">
        <v>82</v>
      </c>
      <c r="AW343" s="13" t="s">
        <v>33</v>
      </c>
      <c r="AX343" s="13" t="s">
        <v>72</v>
      </c>
      <c r="AY343" s="156" t="s">
        <v>193</v>
      </c>
    </row>
    <row r="344" spans="2:65" s="1" customFormat="1" ht="16.5" customHeight="1">
      <c r="B344" s="32"/>
      <c r="C344" s="162" t="s">
        <v>379</v>
      </c>
      <c r="D344" s="162" t="s">
        <v>380</v>
      </c>
      <c r="E344" s="163" t="s">
        <v>381</v>
      </c>
      <c r="F344" s="164" t="s">
        <v>382</v>
      </c>
      <c r="G344" s="165" t="s">
        <v>349</v>
      </c>
      <c r="H344" s="166">
        <v>1246.913</v>
      </c>
      <c r="I344" s="167"/>
      <c r="J344" s="168">
        <f>ROUND(I344*H344,2)</f>
        <v>0</v>
      </c>
      <c r="K344" s="164" t="s">
        <v>199</v>
      </c>
      <c r="L344" s="169"/>
      <c r="M344" s="170" t="s">
        <v>19</v>
      </c>
      <c r="N344" s="171" t="s">
        <v>43</v>
      </c>
      <c r="P344" s="140">
        <f>O344*H344</f>
        <v>0</v>
      </c>
      <c r="Q344" s="140">
        <v>1</v>
      </c>
      <c r="R344" s="140">
        <f>Q344*H344</f>
        <v>1246.913</v>
      </c>
      <c r="S344" s="140">
        <v>0</v>
      </c>
      <c r="T344" s="141">
        <f>S344*H344</f>
        <v>0</v>
      </c>
      <c r="AR344" s="142" t="s">
        <v>254</v>
      </c>
      <c r="AT344" s="142" t="s">
        <v>380</v>
      </c>
      <c r="AU344" s="142" t="s">
        <v>82</v>
      </c>
      <c r="AY344" s="17" t="s">
        <v>193</v>
      </c>
      <c r="BE344" s="143">
        <f>IF(N344="základní",J344,0)</f>
        <v>0</v>
      </c>
      <c r="BF344" s="143">
        <f>IF(N344="snížená",J344,0)</f>
        <v>0</v>
      </c>
      <c r="BG344" s="143">
        <f>IF(N344="zákl. přenesená",J344,0)</f>
        <v>0</v>
      </c>
      <c r="BH344" s="143">
        <f>IF(N344="sníž. přenesená",J344,0)</f>
        <v>0</v>
      </c>
      <c r="BI344" s="143">
        <f>IF(N344="nulová",J344,0)</f>
        <v>0</v>
      </c>
      <c r="BJ344" s="17" t="s">
        <v>80</v>
      </c>
      <c r="BK344" s="143">
        <f>ROUND(I344*H344,2)</f>
        <v>0</v>
      </c>
      <c r="BL344" s="17" t="s">
        <v>106</v>
      </c>
      <c r="BM344" s="142" t="s">
        <v>383</v>
      </c>
    </row>
    <row r="345" spans="2:65" s="13" customFormat="1" ht="11.25">
      <c r="B345" s="155"/>
      <c r="D345" s="149" t="s">
        <v>203</v>
      </c>
      <c r="F345" s="157" t="s">
        <v>384</v>
      </c>
      <c r="H345" s="158">
        <v>1246.913</v>
      </c>
      <c r="I345" s="159"/>
      <c r="L345" s="155"/>
      <c r="M345" s="160"/>
      <c r="T345" s="161"/>
      <c r="AT345" s="156" t="s">
        <v>203</v>
      </c>
      <c r="AU345" s="156" t="s">
        <v>82</v>
      </c>
      <c r="AV345" s="13" t="s">
        <v>82</v>
      </c>
      <c r="AW345" s="13" t="s">
        <v>4</v>
      </c>
      <c r="AX345" s="13" t="s">
        <v>80</v>
      </c>
      <c r="AY345" s="156" t="s">
        <v>193</v>
      </c>
    </row>
    <row r="346" spans="2:65" s="1" customFormat="1" ht="21.75" customHeight="1">
      <c r="B346" s="32"/>
      <c r="C346" s="131" t="s">
        <v>385</v>
      </c>
      <c r="D346" s="131" t="s">
        <v>195</v>
      </c>
      <c r="E346" s="132" t="s">
        <v>386</v>
      </c>
      <c r="F346" s="133" t="s">
        <v>387</v>
      </c>
      <c r="G346" s="134" t="s">
        <v>198</v>
      </c>
      <c r="H346" s="135">
        <v>105</v>
      </c>
      <c r="I346" s="136"/>
      <c r="J346" s="137">
        <f>ROUND(I346*H346,2)</f>
        <v>0</v>
      </c>
      <c r="K346" s="133" t="s">
        <v>199</v>
      </c>
      <c r="L346" s="32"/>
      <c r="M346" s="138" t="s">
        <v>19</v>
      </c>
      <c r="N346" s="139" t="s">
        <v>43</v>
      </c>
      <c r="P346" s="140">
        <f>O346*H346</f>
        <v>0</v>
      </c>
      <c r="Q346" s="140">
        <v>0</v>
      </c>
      <c r="R346" s="140">
        <f>Q346*H346</f>
        <v>0</v>
      </c>
      <c r="S346" s="140">
        <v>0</v>
      </c>
      <c r="T346" s="141">
        <f>S346*H346</f>
        <v>0</v>
      </c>
      <c r="AR346" s="142" t="s">
        <v>106</v>
      </c>
      <c r="AT346" s="142" t="s">
        <v>195</v>
      </c>
      <c r="AU346" s="142" t="s">
        <v>82</v>
      </c>
      <c r="AY346" s="17" t="s">
        <v>193</v>
      </c>
      <c r="BE346" s="143">
        <f>IF(N346="základní",J346,0)</f>
        <v>0</v>
      </c>
      <c r="BF346" s="143">
        <f>IF(N346="snížená",J346,0)</f>
        <v>0</v>
      </c>
      <c r="BG346" s="143">
        <f>IF(N346="zákl. přenesená",J346,0)</f>
        <v>0</v>
      </c>
      <c r="BH346" s="143">
        <f>IF(N346="sníž. přenesená",J346,0)</f>
        <v>0</v>
      </c>
      <c r="BI346" s="143">
        <f>IF(N346="nulová",J346,0)</f>
        <v>0</v>
      </c>
      <c r="BJ346" s="17" t="s">
        <v>80</v>
      </c>
      <c r="BK346" s="143">
        <f>ROUND(I346*H346,2)</f>
        <v>0</v>
      </c>
      <c r="BL346" s="17" t="s">
        <v>106</v>
      </c>
      <c r="BM346" s="142" t="s">
        <v>388</v>
      </c>
    </row>
    <row r="347" spans="2:65" s="1" customFormat="1" ht="11.25">
      <c r="B347" s="32"/>
      <c r="D347" s="144" t="s">
        <v>201</v>
      </c>
      <c r="F347" s="145" t="s">
        <v>389</v>
      </c>
      <c r="I347" s="146"/>
      <c r="L347" s="32"/>
      <c r="M347" s="147"/>
      <c r="T347" s="53"/>
      <c r="AT347" s="17" t="s">
        <v>201</v>
      </c>
      <c r="AU347" s="17" t="s">
        <v>82</v>
      </c>
    </row>
    <row r="348" spans="2:65" s="12" customFormat="1" ht="11.25">
      <c r="B348" s="148"/>
      <c r="D348" s="149" t="s">
        <v>203</v>
      </c>
      <c r="E348" s="150" t="s">
        <v>19</v>
      </c>
      <c r="F348" s="151" t="s">
        <v>204</v>
      </c>
      <c r="H348" s="150" t="s">
        <v>19</v>
      </c>
      <c r="I348" s="152"/>
      <c r="L348" s="148"/>
      <c r="M348" s="153"/>
      <c r="T348" s="154"/>
      <c r="AT348" s="150" t="s">
        <v>203</v>
      </c>
      <c r="AU348" s="150" t="s">
        <v>82</v>
      </c>
      <c r="AV348" s="12" t="s">
        <v>80</v>
      </c>
      <c r="AW348" s="12" t="s">
        <v>33</v>
      </c>
      <c r="AX348" s="12" t="s">
        <v>72</v>
      </c>
      <c r="AY348" s="150" t="s">
        <v>193</v>
      </c>
    </row>
    <row r="349" spans="2:65" s="12" customFormat="1" ht="11.25">
      <c r="B349" s="148"/>
      <c r="D349" s="149" t="s">
        <v>203</v>
      </c>
      <c r="E349" s="150" t="s">
        <v>19</v>
      </c>
      <c r="F349" s="151" t="s">
        <v>205</v>
      </c>
      <c r="H349" s="150" t="s">
        <v>19</v>
      </c>
      <c r="I349" s="152"/>
      <c r="L349" s="148"/>
      <c r="M349" s="153"/>
      <c r="T349" s="154"/>
      <c r="AT349" s="150" t="s">
        <v>203</v>
      </c>
      <c r="AU349" s="150" t="s">
        <v>82</v>
      </c>
      <c r="AV349" s="12" t="s">
        <v>80</v>
      </c>
      <c r="AW349" s="12" t="s">
        <v>33</v>
      </c>
      <c r="AX349" s="12" t="s">
        <v>72</v>
      </c>
      <c r="AY349" s="150" t="s">
        <v>193</v>
      </c>
    </row>
    <row r="350" spans="2:65" s="12" customFormat="1" ht="11.25">
      <c r="B350" s="148"/>
      <c r="D350" s="149" t="s">
        <v>203</v>
      </c>
      <c r="E350" s="150" t="s">
        <v>19</v>
      </c>
      <c r="F350" s="151" t="s">
        <v>206</v>
      </c>
      <c r="H350" s="150" t="s">
        <v>19</v>
      </c>
      <c r="I350" s="152"/>
      <c r="L350" s="148"/>
      <c r="M350" s="153"/>
      <c r="T350" s="154"/>
      <c r="AT350" s="150" t="s">
        <v>203</v>
      </c>
      <c r="AU350" s="150" t="s">
        <v>82</v>
      </c>
      <c r="AV350" s="12" t="s">
        <v>80</v>
      </c>
      <c r="AW350" s="12" t="s">
        <v>33</v>
      </c>
      <c r="AX350" s="12" t="s">
        <v>72</v>
      </c>
      <c r="AY350" s="150" t="s">
        <v>193</v>
      </c>
    </row>
    <row r="351" spans="2:65" s="12" customFormat="1" ht="11.25">
      <c r="B351" s="148"/>
      <c r="D351" s="149" t="s">
        <v>203</v>
      </c>
      <c r="E351" s="150" t="s">
        <v>19</v>
      </c>
      <c r="F351" s="151" t="s">
        <v>205</v>
      </c>
      <c r="H351" s="150" t="s">
        <v>19</v>
      </c>
      <c r="I351" s="152"/>
      <c r="L351" s="148"/>
      <c r="M351" s="153"/>
      <c r="T351" s="154"/>
      <c r="AT351" s="150" t="s">
        <v>203</v>
      </c>
      <c r="AU351" s="150" t="s">
        <v>82</v>
      </c>
      <c r="AV351" s="12" t="s">
        <v>80</v>
      </c>
      <c r="AW351" s="12" t="s">
        <v>33</v>
      </c>
      <c r="AX351" s="12" t="s">
        <v>72</v>
      </c>
      <c r="AY351" s="150" t="s">
        <v>193</v>
      </c>
    </row>
    <row r="352" spans="2:65" s="13" customFormat="1" ht="11.25">
      <c r="B352" s="155"/>
      <c r="D352" s="149" t="s">
        <v>203</v>
      </c>
      <c r="E352" s="156" t="s">
        <v>19</v>
      </c>
      <c r="F352" s="157" t="s">
        <v>390</v>
      </c>
      <c r="H352" s="158">
        <v>105</v>
      </c>
      <c r="I352" s="159"/>
      <c r="L352" s="155"/>
      <c r="M352" s="160"/>
      <c r="T352" s="161"/>
      <c r="AT352" s="156" t="s">
        <v>203</v>
      </c>
      <c r="AU352" s="156" t="s">
        <v>82</v>
      </c>
      <c r="AV352" s="13" t="s">
        <v>82</v>
      </c>
      <c r="AW352" s="13" t="s">
        <v>33</v>
      </c>
      <c r="AX352" s="13" t="s">
        <v>72</v>
      </c>
      <c r="AY352" s="156" t="s">
        <v>193</v>
      </c>
    </row>
    <row r="353" spans="2:65" s="1" customFormat="1" ht="21.75" customHeight="1">
      <c r="B353" s="32"/>
      <c r="C353" s="131" t="s">
        <v>391</v>
      </c>
      <c r="D353" s="131" t="s">
        <v>195</v>
      </c>
      <c r="E353" s="132" t="s">
        <v>392</v>
      </c>
      <c r="F353" s="133" t="s">
        <v>393</v>
      </c>
      <c r="G353" s="134" t="s">
        <v>198</v>
      </c>
      <c r="H353" s="135">
        <v>846.6</v>
      </c>
      <c r="I353" s="136"/>
      <c r="J353" s="137">
        <f>ROUND(I353*H353,2)</f>
        <v>0</v>
      </c>
      <c r="K353" s="133" t="s">
        <v>199</v>
      </c>
      <c r="L353" s="32"/>
      <c r="M353" s="138" t="s">
        <v>19</v>
      </c>
      <c r="N353" s="139" t="s">
        <v>43</v>
      </c>
      <c r="P353" s="140">
        <f>O353*H353</f>
        <v>0</v>
      </c>
      <c r="Q353" s="140">
        <v>0</v>
      </c>
      <c r="R353" s="140">
        <f>Q353*H353</f>
        <v>0</v>
      </c>
      <c r="S353" s="140">
        <v>0</v>
      </c>
      <c r="T353" s="141">
        <f>S353*H353</f>
        <v>0</v>
      </c>
      <c r="AR353" s="142" t="s">
        <v>106</v>
      </c>
      <c r="AT353" s="142" t="s">
        <v>195</v>
      </c>
      <c r="AU353" s="142" t="s">
        <v>82</v>
      </c>
      <c r="AY353" s="17" t="s">
        <v>193</v>
      </c>
      <c r="BE353" s="143">
        <f>IF(N353="základní",J353,0)</f>
        <v>0</v>
      </c>
      <c r="BF353" s="143">
        <f>IF(N353="snížená",J353,0)</f>
        <v>0</v>
      </c>
      <c r="BG353" s="143">
        <f>IF(N353="zákl. přenesená",J353,0)</f>
        <v>0</v>
      </c>
      <c r="BH353" s="143">
        <f>IF(N353="sníž. přenesená",J353,0)</f>
        <v>0</v>
      </c>
      <c r="BI353" s="143">
        <f>IF(N353="nulová",J353,0)</f>
        <v>0</v>
      </c>
      <c r="BJ353" s="17" t="s">
        <v>80</v>
      </c>
      <c r="BK353" s="143">
        <f>ROUND(I353*H353,2)</f>
        <v>0</v>
      </c>
      <c r="BL353" s="17" t="s">
        <v>106</v>
      </c>
      <c r="BM353" s="142" t="s">
        <v>394</v>
      </c>
    </row>
    <row r="354" spans="2:65" s="1" customFormat="1" ht="11.25">
      <c r="B354" s="32"/>
      <c r="D354" s="144" t="s">
        <v>201</v>
      </c>
      <c r="F354" s="145" t="s">
        <v>395</v>
      </c>
      <c r="I354" s="146"/>
      <c r="L354" s="32"/>
      <c r="M354" s="147"/>
      <c r="T354" s="53"/>
      <c r="AT354" s="17" t="s">
        <v>201</v>
      </c>
      <c r="AU354" s="17" t="s">
        <v>82</v>
      </c>
    </row>
    <row r="355" spans="2:65" s="12" customFormat="1" ht="11.25">
      <c r="B355" s="148"/>
      <c r="D355" s="149" t="s">
        <v>203</v>
      </c>
      <c r="E355" s="150" t="s">
        <v>19</v>
      </c>
      <c r="F355" s="151" t="s">
        <v>286</v>
      </c>
      <c r="H355" s="150" t="s">
        <v>19</v>
      </c>
      <c r="I355" s="152"/>
      <c r="L355" s="148"/>
      <c r="M355" s="153"/>
      <c r="T355" s="154"/>
      <c r="AT355" s="150" t="s">
        <v>203</v>
      </c>
      <c r="AU355" s="150" t="s">
        <v>82</v>
      </c>
      <c r="AV355" s="12" t="s">
        <v>80</v>
      </c>
      <c r="AW355" s="12" t="s">
        <v>33</v>
      </c>
      <c r="AX355" s="12" t="s">
        <v>72</v>
      </c>
      <c r="AY355" s="150" t="s">
        <v>193</v>
      </c>
    </row>
    <row r="356" spans="2:65" s="12" customFormat="1" ht="11.25">
      <c r="B356" s="148"/>
      <c r="D356" s="149" t="s">
        <v>203</v>
      </c>
      <c r="E356" s="150" t="s">
        <v>19</v>
      </c>
      <c r="F356" s="151" t="s">
        <v>205</v>
      </c>
      <c r="H356" s="150" t="s">
        <v>19</v>
      </c>
      <c r="I356" s="152"/>
      <c r="L356" s="148"/>
      <c r="M356" s="153"/>
      <c r="T356" s="154"/>
      <c r="AT356" s="150" t="s">
        <v>203</v>
      </c>
      <c r="AU356" s="150" t="s">
        <v>82</v>
      </c>
      <c r="AV356" s="12" t="s">
        <v>80</v>
      </c>
      <c r="AW356" s="12" t="s">
        <v>33</v>
      </c>
      <c r="AX356" s="12" t="s">
        <v>72</v>
      </c>
      <c r="AY356" s="150" t="s">
        <v>193</v>
      </c>
    </row>
    <row r="357" spans="2:65" s="12" customFormat="1" ht="11.25">
      <c r="B357" s="148"/>
      <c r="D357" s="149" t="s">
        <v>203</v>
      </c>
      <c r="E357" s="150" t="s">
        <v>19</v>
      </c>
      <c r="F357" s="151" t="s">
        <v>206</v>
      </c>
      <c r="H357" s="150" t="s">
        <v>19</v>
      </c>
      <c r="I357" s="152"/>
      <c r="L357" s="148"/>
      <c r="M357" s="153"/>
      <c r="T357" s="154"/>
      <c r="AT357" s="150" t="s">
        <v>203</v>
      </c>
      <c r="AU357" s="150" t="s">
        <v>82</v>
      </c>
      <c r="AV357" s="12" t="s">
        <v>80</v>
      </c>
      <c r="AW357" s="12" t="s">
        <v>33</v>
      </c>
      <c r="AX357" s="12" t="s">
        <v>72</v>
      </c>
      <c r="AY357" s="150" t="s">
        <v>193</v>
      </c>
    </row>
    <row r="358" spans="2:65" s="12" customFormat="1" ht="11.25">
      <c r="B358" s="148"/>
      <c r="D358" s="149" t="s">
        <v>203</v>
      </c>
      <c r="E358" s="150" t="s">
        <v>19</v>
      </c>
      <c r="F358" s="151" t="s">
        <v>205</v>
      </c>
      <c r="H358" s="150" t="s">
        <v>19</v>
      </c>
      <c r="I358" s="152"/>
      <c r="L358" s="148"/>
      <c r="M358" s="153"/>
      <c r="T358" s="154"/>
      <c r="AT358" s="150" t="s">
        <v>203</v>
      </c>
      <c r="AU358" s="150" t="s">
        <v>82</v>
      </c>
      <c r="AV358" s="12" t="s">
        <v>80</v>
      </c>
      <c r="AW358" s="12" t="s">
        <v>33</v>
      </c>
      <c r="AX358" s="12" t="s">
        <v>72</v>
      </c>
      <c r="AY358" s="150" t="s">
        <v>193</v>
      </c>
    </row>
    <row r="359" spans="2:65" s="12" customFormat="1" ht="11.25">
      <c r="B359" s="148"/>
      <c r="D359" s="149" t="s">
        <v>203</v>
      </c>
      <c r="E359" s="150" t="s">
        <v>19</v>
      </c>
      <c r="F359" s="151" t="s">
        <v>396</v>
      </c>
      <c r="H359" s="150" t="s">
        <v>19</v>
      </c>
      <c r="I359" s="152"/>
      <c r="L359" s="148"/>
      <c r="M359" s="153"/>
      <c r="T359" s="154"/>
      <c r="AT359" s="150" t="s">
        <v>203</v>
      </c>
      <c r="AU359" s="150" t="s">
        <v>82</v>
      </c>
      <c r="AV359" s="12" t="s">
        <v>80</v>
      </c>
      <c r="AW359" s="12" t="s">
        <v>33</v>
      </c>
      <c r="AX359" s="12" t="s">
        <v>72</v>
      </c>
      <c r="AY359" s="150" t="s">
        <v>193</v>
      </c>
    </row>
    <row r="360" spans="2:65" s="13" customFormat="1" ht="11.25">
      <c r="B360" s="155"/>
      <c r="D360" s="149" t="s">
        <v>203</v>
      </c>
      <c r="E360" s="156" t="s">
        <v>19</v>
      </c>
      <c r="F360" s="157" t="s">
        <v>397</v>
      </c>
      <c r="H360" s="158">
        <v>446</v>
      </c>
      <c r="I360" s="159"/>
      <c r="L360" s="155"/>
      <c r="M360" s="160"/>
      <c r="T360" s="161"/>
      <c r="AT360" s="156" t="s">
        <v>203</v>
      </c>
      <c r="AU360" s="156" t="s">
        <v>82</v>
      </c>
      <c r="AV360" s="13" t="s">
        <v>82</v>
      </c>
      <c r="AW360" s="13" t="s">
        <v>33</v>
      </c>
      <c r="AX360" s="13" t="s">
        <v>72</v>
      </c>
      <c r="AY360" s="156" t="s">
        <v>193</v>
      </c>
    </row>
    <row r="361" spans="2:65" s="12" customFormat="1" ht="11.25">
      <c r="B361" s="148"/>
      <c r="D361" s="149" t="s">
        <v>203</v>
      </c>
      <c r="E361" s="150" t="s">
        <v>19</v>
      </c>
      <c r="F361" s="151" t="s">
        <v>398</v>
      </c>
      <c r="H361" s="150" t="s">
        <v>19</v>
      </c>
      <c r="I361" s="152"/>
      <c r="L361" s="148"/>
      <c r="M361" s="153"/>
      <c r="T361" s="154"/>
      <c r="AT361" s="150" t="s">
        <v>203</v>
      </c>
      <c r="AU361" s="150" t="s">
        <v>82</v>
      </c>
      <c r="AV361" s="12" t="s">
        <v>80</v>
      </c>
      <c r="AW361" s="12" t="s">
        <v>33</v>
      </c>
      <c r="AX361" s="12" t="s">
        <v>72</v>
      </c>
      <c r="AY361" s="150" t="s">
        <v>193</v>
      </c>
    </row>
    <row r="362" spans="2:65" s="13" customFormat="1" ht="11.25">
      <c r="B362" s="155"/>
      <c r="D362" s="149" t="s">
        <v>203</v>
      </c>
      <c r="E362" s="156" t="s">
        <v>19</v>
      </c>
      <c r="F362" s="157" t="s">
        <v>399</v>
      </c>
      <c r="H362" s="158">
        <v>400.6</v>
      </c>
      <c r="I362" s="159"/>
      <c r="L362" s="155"/>
      <c r="M362" s="160"/>
      <c r="T362" s="161"/>
      <c r="AT362" s="156" t="s">
        <v>203</v>
      </c>
      <c r="AU362" s="156" t="s">
        <v>82</v>
      </c>
      <c r="AV362" s="13" t="s">
        <v>82</v>
      </c>
      <c r="AW362" s="13" t="s">
        <v>33</v>
      </c>
      <c r="AX362" s="13" t="s">
        <v>72</v>
      </c>
      <c r="AY362" s="156" t="s">
        <v>193</v>
      </c>
    </row>
    <row r="363" spans="2:65" s="11" customFormat="1" ht="22.9" customHeight="1">
      <c r="B363" s="119"/>
      <c r="D363" s="120" t="s">
        <v>71</v>
      </c>
      <c r="E363" s="129" t="s">
        <v>273</v>
      </c>
      <c r="F363" s="129" t="s">
        <v>400</v>
      </c>
      <c r="I363" s="122"/>
      <c r="J363" s="130">
        <f>BK363</f>
        <v>0</v>
      </c>
      <c r="L363" s="119"/>
      <c r="M363" s="124"/>
      <c r="P363" s="125">
        <f>SUM(P364:P441)</f>
        <v>0</v>
      </c>
      <c r="R363" s="125">
        <f>SUM(R364:R441)</f>
        <v>5.5999999999999995E-4</v>
      </c>
      <c r="T363" s="126">
        <f>SUM(T364:T441)</f>
        <v>475.64820000000009</v>
      </c>
      <c r="AR363" s="120" t="s">
        <v>80</v>
      </c>
      <c r="AT363" s="127" t="s">
        <v>71</v>
      </c>
      <c r="AU363" s="127" t="s">
        <v>80</v>
      </c>
      <c r="AY363" s="120" t="s">
        <v>193</v>
      </c>
      <c r="BK363" s="128">
        <f>SUM(BK364:BK441)</f>
        <v>0</v>
      </c>
    </row>
    <row r="364" spans="2:65" s="1" customFormat="1" ht="44.25" customHeight="1">
      <c r="B364" s="32"/>
      <c r="C364" s="131" t="s">
        <v>401</v>
      </c>
      <c r="D364" s="131" t="s">
        <v>195</v>
      </c>
      <c r="E364" s="132" t="s">
        <v>402</v>
      </c>
      <c r="F364" s="133" t="s">
        <v>403</v>
      </c>
      <c r="G364" s="134" t="s">
        <v>198</v>
      </c>
      <c r="H364" s="135">
        <v>142</v>
      </c>
      <c r="I364" s="136"/>
      <c r="J364" s="137">
        <f>ROUND(I364*H364,2)</f>
        <v>0</v>
      </c>
      <c r="K364" s="133" t="s">
        <v>199</v>
      </c>
      <c r="L364" s="32"/>
      <c r="M364" s="138" t="s">
        <v>19</v>
      </c>
      <c r="N364" s="139" t="s">
        <v>43</v>
      </c>
      <c r="P364" s="140">
        <f>O364*H364</f>
        <v>0</v>
      </c>
      <c r="Q364" s="140">
        <v>0</v>
      </c>
      <c r="R364" s="140">
        <f>Q364*H364</f>
        <v>0</v>
      </c>
      <c r="S364" s="140">
        <v>0.255</v>
      </c>
      <c r="T364" s="141">
        <f>S364*H364</f>
        <v>36.21</v>
      </c>
      <c r="AR364" s="142" t="s">
        <v>106</v>
      </c>
      <c r="AT364" s="142" t="s">
        <v>195</v>
      </c>
      <c r="AU364" s="142" t="s">
        <v>82</v>
      </c>
      <c r="AY364" s="17" t="s">
        <v>193</v>
      </c>
      <c r="BE364" s="143">
        <f>IF(N364="základní",J364,0)</f>
        <v>0</v>
      </c>
      <c r="BF364" s="143">
        <f>IF(N364="snížená",J364,0)</f>
        <v>0</v>
      </c>
      <c r="BG364" s="143">
        <f>IF(N364="zákl. přenesená",J364,0)</f>
        <v>0</v>
      </c>
      <c r="BH364" s="143">
        <f>IF(N364="sníž. přenesená",J364,0)</f>
        <v>0</v>
      </c>
      <c r="BI364" s="143">
        <f>IF(N364="nulová",J364,0)</f>
        <v>0</v>
      </c>
      <c r="BJ364" s="17" t="s">
        <v>80</v>
      </c>
      <c r="BK364" s="143">
        <f>ROUND(I364*H364,2)</f>
        <v>0</v>
      </c>
      <c r="BL364" s="17" t="s">
        <v>106</v>
      </c>
      <c r="BM364" s="142" t="s">
        <v>404</v>
      </c>
    </row>
    <row r="365" spans="2:65" s="1" customFormat="1" ht="11.25">
      <c r="B365" s="32"/>
      <c r="D365" s="144" t="s">
        <v>201</v>
      </c>
      <c r="F365" s="145" t="s">
        <v>405</v>
      </c>
      <c r="I365" s="146"/>
      <c r="L365" s="32"/>
      <c r="M365" s="147"/>
      <c r="T365" s="53"/>
      <c r="AT365" s="17" t="s">
        <v>201</v>
      </c>
      <c r="AU365" s="17" t="s">
        <v>82</v>
      </c>
    </row>
    <row r="366" spans="2:65" s="12" customFormat="1" ht="11.25">
      <c r="B366" s="148"/>
      <c r="D366" s="149" t="s">
        <v>203</v>
      </c>
      <c r="E366" s="150" t="s">
        <v>19</v>
      </c>
      <c r="F366" s="151" t="s">
        <v>406</v>
      </c>
      <c r="H366" s="150" t="s">
        <v>19</v>
      </c>
      <c r="I366" s="152"/>
      <c r="L366" s="148"/>
      <c r="M366" s="153"/>
      <c r="T366" s="154"/>
      <c r="AT366" s="150" t="s">
        <v>203</v>
      </c>
      <c r="AU366" s="150" t="s">
        <v>82</v>
      </c>
      <c r="AV366" s="12" t="s">
        <v>80</v>
      </c>
      <c r="AW366" s="12" t="s">
        <v>33</v>
      </c>
      <c r="AX366" s="12" t="s">
        <v>72</v>
      </c>
      <c r="AY366" s="150" t="s">
        <v>193</v>
      </c>
    </row>
    <row r="367" spans="2:65" s="12" customFormat="1" ht="11.25">
      <c r="B367" s="148"/>
      <c r="D367" s="149" t="s">
        <v>203</v>
      </c>
      <c r="E367" s="150" t="s">
        <v>19</v>
      </c>
      <c r="F367" s="151" t="s">
        <v>205</v>
      </c>
      <c r="H367" s="150" t="s">
        <v>19</v>
      </c>
      <c r="I367" s="152"/>
      <c r="L367" s="148"/>
      <c r="M367" s="153"/>
      <c r="T367" s="154"/>
      <c r="AT367" s="150" t="s">
        <v>203</v>
      </c>
      <c r="AU367" s="150" t="s">
        <v>82</v>
      </c>
      <c r="AV367" s="12" t="s">
        <v>80</v>
      </c>
      <c r="AW367" s="12" t="s">
        <v>33</v>
      </c>
      <c r="AX367" s="12" t="s">
        <v>72</v>
      </c>
      <c r="AY367" s="150" t="s">
        <v>193</v>
      </c>
    </row>
    <row r="368" spans="2:65" s="13" customFormat="1" ht="11.25">
      <c r="B368" s="155"/>
      <c r="D368" s="149" t="s">
        <v>203</v>
      </c>
      <c r="E368" s="156" t="s">
        <v>19</v>
      </c>
      <c r="F368" s="157" t="s">
        <v>407</v>
      </c>
      <c r="H368" s="158">
        <v>142</v>
      </c>
      <c r="I368" s="159"/>
      <c r="L368" s="155"/>
      <c r="M368" s="160"/>
      <c r="T368" s="161"/>
      <c r="AT368" s="156" t="s">
        <v>203</v>
      </c>
      <c r="AU368" s="156" t="s">
        <v>82</v>
      </c>
      <c r="AV368" s="13" t="s">
        <v>82</v>
      </c>
      <c r="AW368" s="13" t="s">
        <v>33</v>
      </c>
      <c r="AX368" s="13" t="s">
        <v>72</v>
      </c>
      <c r="AY368" s="156" t="s">
        <v>193</v>
      </c>
    </row>
    <row r="369" spans="2:65" s="1" customFormat="1" ht="37.9" customHeight="1">
      <c r="B369" s="32"/>
      <c r="C369" s="131" t="s">
        <v>408</v>
      </c>
      <c r="D369" s="131" t="s">
        <v>195</v>
      </c>
      <c r="E369" s="132" t="s">
        <v>409</v>
      </c>
      <c r="F369" s="133" t="s">
        <v>410</v>
      </c>
      <c r="G369" s="134" t="s">
        <v>198</v>
      </c>
      <c r="H369" s="135">
        <v>142</v>
      </c>
      <c r="I369" s="136"/>
      <c r="J369" s="137">
        <f>ROUND(I369*H369,2)</f>
        <v>0</v>
      </c>
      <c r="K369" s="133" t="s">
        <v>199</v>
      </c>
      <c r="L369" s="32"/>
      <c r="M369" s="138" t="s">
        <v>19</v>
      </c>
      <c r="N369" s="139" t="s">
        <v>43</v>
      </c>
      <c r="P369" s="140">
        <f>O369*H369</f>
        <v>0</v>
      </c>
      <c r="Q369" s="140">
        <v>0</v>
      </c>
      <c r="R369" s="140">
        <f>Q369*H369</f>
        <v>0</v>
      </c>
      <c r="S369" s="140">
        <v>0.28999999999999998</v>
      </c>
      <c r="T369" s="141">
        <f>S369*H369</f>
        <v>41.18</v>
      </c>
      <c r="AR369" s="142" t="s">
        <v>106</v>
      </c>
      <c r="AT369" s="142" t="s">
        <v>195</v>
      </c>
      <c r="AU369" s="142" t="s">
        <v>82</v>
      </c>
      <c r="AY369" s="17" t="s">
        <v>193</v>
      </c>
      <c r="BE369" s="143">
        <f>IF(N369="základní",J369,0)</f>
        <v>0</v>
      </c>
      <c r="BF369" s="143">
        <f>IF(N369="snížená",J369,0)</f>
        <v>0</v>
      </c>
      <c r="BG369" s="143">
        <f>IF(N369="zákl. přenesená",J369,0)</f>
        <v>0</v>
      </c>
      <c r="BH369" s="143">
        <f>IF(N369="sníž. přenesená",J369,0)</f>
        <v>0</v>
      </c>
      <c r="BI369" s="143">
        <f>IF(N369="nulová",J369,0)</f>
        <v>0</v>
      </c>
      <c r="BJ369" s="17" t="s">
        <v>80</v>
      </c>
      <c r="BK369" s="143">
        <f>ROUND(I369*H369,2)</f>
        <v>0</v>
      </c>
      <c r="BL369" s="17" t="s">
        <v>106</v>
      </c>
      <c r="BM369" s="142" t="s">
        <v>411</v>
      </c>
    </row>
    <row r="370" spans="2:65" s="1" customFormat="1" ht="11.25">
      <c r="B370" s="32"/>
      <c r="D370" s="144" t="s">
        <v>201</v>
      </c>
      <c r="F370" s="145" t="s">
        <v>412</v>
      </c>
      <c r="I370" s="146"/>
      <c r="L370" s="32"/>
      <c r="M370" s="147"/>
      <c r="T370" s="53"/>
      <c r="AT370" s="17" t="s">
        <v>201</v>
      </c>
      <c r="AU370" s="17" t="s">
        <v>82</v>
      </c>
    </row>
    <row r="371" spans="2:65" s="12" customFormat="1" ht="11.25">
      <c r="B371" s="148"/>
      <c r="D371" s="149" t="s">
        <v>203</v>
      </c>
      <c r="E371" s="150" t="s">
        <v>19</v>
      </c>
      <c r="F371" s="151" t="s">
        <v>406</v>
      </c>
      <c r="H371" s="150" t="s">
        <v>19</v>
      </c>
      <c r="I371" s="152"/>
      <c r="L371" s="148"/>
      <c r="M371" s="153"/>
      <c r="T371" s="154"/>
      <c r="AT371" s="150" t="s">
        <v>203</v>
      </c>
      <c r="AU371" s="150" t="s">
        <v>82</v>
      </c>
      <c r="AV371" s="12" t="s">
        <v>80</v>
      </c>
      <c r="AW371" s="12" t="s">
        <v>33</v>
      </c>
      <c r="AX371" s="12" t="s">
        <v>72</v>
      </c>
      <c r="AY371" s="150" t="s">
        <v>193</v>
      </c>
    </row>
    <row r="372" spans="2:65" s="12" customFormat="1" ht="11.25">
      <c r="B372" s="148"/>
      <c r="D372" s="149" t="s">
        <v>203</v>
      </c>
      <c r="E372" s="150" t="s">
        <v>19</v>
      </c>
      <c r="F372" s="151" t="s">
        <v>205</v>
      </c>
      <c r="H372" s="150" t="s">
        <v>19</v>
      </c>
      <c r="I372" s="152"/>
      <c r="L372" s="148"/>
      <c r="M372" s="153"/>
      <c r="T372" s="154"/>
      <c r="AT372" s="150" t="s">
        <v>203</v>
      </c>
      <c r="AU372" s="150" t="s">
        <v>82</v>
      </c>
      <c r="AV372" s="12" t="s">
        <v>80</v>
      </c>
      <c r="AW372" s="12" t="s">
        <v>33</v>
      </c>
      <c r="AX372" s="12" t="s">
        <v>72</v>
      </c>
      <c r="AY372" s="150" t="s">
        <v>193</v>
      </c>
    </row>
    <row r="373" spans="2:65" s="13" customFormat="1" ht="11.25">
      <c r="B373" s="155"/>
      <c r="D373" s="149" t="s">
        <v>203</v>
      </c>
      <c r="E373" s="156" t="s">
        <v>19</v>
      </c>
      <c r="F373" s="157" t="s">
        <v>407</v>
      </c>
      <c r="H373" s="158">
        <v>142</v>
      </c>
      <c r="I373" s="159"/>
      <c r="L373" s="155"/>
      <c r="M373" s="160"/>
      <c r="T373" s="161"/>
      <c r="AT373" s="156" t="s">
        <v>203</v>
      </c>
      <c r="AU373" s="156" t="s">
        <v>82</v>
      </c>
      <c r="AV373" s="13" t="s">
        <v>82</v>
      </c>
      <c r="AW373" s="13" t="s">
        <v>33</v>
      </c>
      <c r="AX373" s="13" t="s">
        <v>72</v>
      </c>
      <c r="AY373" s="156" t="s">
        <v>193</v>
      </c>
    </row>
    <row r="374" spans="2:65" s="1" customFormat="1" ht="33" customHeight="1">
      <c r="B374" s="32"/>
      <c r="C374" s="131" t="s">
        <v>413</v>
      </c>
      <c r="D374" s="131" t="s">
        <v>195</v>
      </c>
      <c r="E374" s="132" t="s">
        <v>414</v>
      </c>
      <c r="F374" s="133" t="s">
        <v>415</v>
      </c>
      <c r="G374" s="134" t="s">
        <v>198</v>
      </c>
      <c r="H374" s="135">
        <v>385</v>
      </c>
      <c r="I374" s="136"/>
      <c r="J374" s="137">
        <f>ROUND(I374*H374,2)</f>
        <v>0</v>
      </c>
      <c r="K374" s="133" t="s">
        <v>199</v>
      </c>
      <c r="L374" s="32"/>
      <c r="M374" s="138" t="s">
        <v>19</v>
      </c>
      <c r="N374" s="139" t="s">
        <v>43</v>
      </c>
      <c r="P374" s="140">
        <f>O374*H374</f>
        <v>0</v>
      </c>
      <c r="Q374" s="140">
        <v>0</v>
      </c>
      <c r="R374" s="140">
        <f>Q374*H374</f>
        <v>0</v>
      </c>
      <c r="S374" s="140">
        <v>9.8000000000000004E-2</v>
      </c>
      <c r="T374" s="141">
        <f>S374*H374</f>
        <v>37.730000000000004</v>
      </c>
      <c r="AR374" s="142" t="s">
        <v>106</v>
      </c>
      <c r="AT374" s="142" t="s">
        <v>195</v>
      </c>
      <c r="AU374" s="142" t="s">
        <v>82</v>
      </c>
      <c r="AY374" s="17" t="s">
        <v>193</v>
      </c>
      <c r="BE374" s="143">
        <f>IF(N374="základní",J374,0)</f>
        <v>0</v>
      </c>
      <c r="BF374" s="143">
        <f>IF(N374="snížená",J374,0)</f>
        <v>0</v>
      </c>
      <c r="BG374" s="143">
        <f>IF(N374="zákl. přenesená",J374,0)</f>
        <v>0</v>
      </c>
      <c r="BH374" s="143">
        <f>IF(N374="sníž. přenesená",J374,0)</f>
        <v>0</v>
      </c>
      <c r="BI374" s="143">
        <f>IF(N374="nulová",J374,0)</f>
        <v>0</v>
      </c>
      <c r="BJ374" s="17" t="s">
        <v>80</v>
      </c>
      <c r="BK374" s="143">
        <f>ROUND(I374*H374,2)</f>
        <v>0</v>
      </c>
      <c r="BL374" s="17" t="s">
        <v>106</v>
      </c>
      <c r="BM374" s="142" t="s">
        <v>416</v>
      </c>
    </row>
    <row r="375" spans="2:65" s="1" customFormat="1" ht="11.25">
      <c r="B375" s="32"/>
      <c r="D375" s="144" t="s">
        <v>201</v>
      </c>
      <c r="F375" s="145" t="s">
        <v>417</v>
      </c>
      <c r="I375" s="146"/>
      <c r="L375" s="32"/>
      <c r="M375" s="147"/>
      <c r="T375" s="53"/>
      <c r="AT375" s="17" t="s">
        <v>201</v>
      </c>
      <c r="AU375" s="17" t="s">
        <v>82</v>
      </c>
    </row>
    <row r="376" spans="2:65" s="12" customFormat="1" ht="11.25">
      <c r="B376" s="148"/>
      <c r="D376" s="149" t="s">
        <v>203</v>
      </c>
      <c r="E376" s="150" t="s">
        <v>19</v>
      </c>
      <c r="F376" s="151" t="s">
        <v>406</v>
      </c>
      <c r="H376" s="150" t="s">
        <v>19</v>
      </c>
      <c r="I376" s="152"/>
      <c r="L376" s="148"/>
      <c r="M376" s="153"/>
      <c r="T376" s="154"/>
      <c r="AT376" s="150" t="s">
        <v>203</v>
      </c>
      <c r="AU376" s="150" t="s">
        <v>82</v>
      </c>
      <c r="AV376" s="12" t="s">
        <v>80</v>
      </c>
      <c r="AW376" s="12" t="s">
        <v>33</v>
      </c>
      <c r="AX376" s="12" t="s">
        <v>72</v>
      </c>
      <c r="AY376" s="150" t="s">
        <v>193</v>
      </c>
    </row>
    <row r="377" spans="2:65" s="12" customFormat="1" ht="11.25">
      <c r="B377" s="148"/>
      <c r="D377" s="149" t="s">
        <v>203</v>
      </c>
      <c r="E377" s="150" t="s">
        <v>19</v>
      </c>
      <c r="F377" s="151" t="s">
        <v>205</v>
      </c>
      <c r="H377" s="150" t="s">
        <v>19</v>
      </c>
      <c r="I377" s="152"/>
      <c r="L377" s="148"/>
      <c r="M377" s="153"/>
      <c r="T377" s="154"/>
      <c r="AT377" s="150" t="s">
        <v>203</v>
      </c>
      <c r="AU377" s="150" t="s">
        <v>82</v>
      </c>
      <c r="AV377" s="12" t="s">
        <v>80</v>
      </c>
      <c r="AW377" s="12" t="s">
        <v>33</v>
      </c>
      <c r="AX377" s="12" t="s">
        <v>72</v>
      </c>
      <c r="AY377" s="150" t="s">
        <v>193</v>
      </c>
    </row>
    <row r="378" spans="2:65" s="13" customFormat="1" ht="11.25">
      <c r="B378" s="155"/>
      <c r="D378" s="149" t="s">
        <v>203</v>
      </c>
      <c r="E378" s="156" t="s">
        <v>19</v>
      </c>
      <c r="F378" s="157" t="s">
        <v>418</v>
      </c>
      <c r="H378" s="158">
        <v>385</v>
      </c>
      <c r="I378" s="159"/>
      <c r="L378" s="155"/>
      <c r="M378" s="160"/>
      <c r="T378" s="161"/>
      <c r="AT378" s="156" t="s">
        <v>203</v>
      </c>
      <c r="AU378" s="156" t="s">
        <v>82</v>
      </c>
      <c r="AV378" s="13" t="s">
        <v>82</v>
      </c>
      <c r="AW378" s="13" t="s">
        <v>33</v>
      </c>
      <c r="AX378" s="13" t="s">
        <v>72</v>
      </c>
      <c r="AY378" s="156" t="s">
        <v>193</v>
      </c>
    </row>
    <row r="379" spans="2:65" s="1" customFormat="1" ht="37.9" customHeight="1">
      <c r="B379" s="32"/>
      <c r="C379" s="131" t="s">
        <v>419</v>
      </c>
      <c r="D379" s="131" t="s">
        <v>195</v>
      </c>
      <c r="E379" s="132" t="s">
        <v>420</v>
      </c>
      <c r="F379" s="133" t="s">
        <v>421</v>
      </c>
      <c r="G379" s="134" t="s">
        <v>198</v>
      </c>
      <c r="H379" s="135">
        <v>385</v>
      </c>
      <c r="I379" s="136"/>
      <c r="J379" s="137">
        <f>ROUND(I379*H379,2)</f>
        <v>0</v>
      </c>
      <c r="K379" s="133" t="s">
        <v>199</v>
      </c>
      <c r="L379" s="32"/>
      <c r="M379" s="138" t="s">
        <v>19</v>
      </c>
      <c r="N379" s="139" t="s">
        <v>43</v>
      </c>
      <c r="P379" s="140">
        <f>O379*H379</f>
        <v>0</v>
      </c>
      <c r="Q379" s="140">
        <v>0</v>
      </c>
      <c r="R379" s="140">
        <f>Q379*H379</f>
        <v>0</v>
      </c>
      <c r="S379" s="140">
        <v>0.32500000000000001</v>
      </c>
      <c r="T379" s="141">
        <f>S379*H379</f>
        <v>125.125</v>
      </c>
      <c r="AR379" s="142" t="s">
        <v>106</v>
      </c>
      <c r="AT379" s="142" t="s">
        <v>195</v>
      </c>
      <c r="AU379" s="142" t="s">
        <v>82</v>
      </c>
      <c r="AY379" s="17" t="s">
        <v>193</v>
      </c>
      <c r="BE379" s="143">
        <f>IF(N379="základní",J379,0)</f>
        <v>0</v>
      </c>
      <c r="BF379" s="143">
        <f>IF(N379="snížená",J379,0)</f>
        <v>0</v>
      </c>
      <c r="BG379" s="143">
        <f>IF(N379="zákl. přenesená",J379,0)</f>
        <v>0</v>
      </c>
      <c r="BH379" s="143">
        <f>IF(N379="sníž. přenesená",J379,0)</f>
        <v>0</v>
      </c>
      <c r="BI379" s="143">
        <f>IF(N379="nulová",J379,0)</f>
        <v>0</v>
      </c>
      <c r="BJ379" s="17" t="s">
        <v>80</v>
      </c>
      <c r="BK379" s="143">
        <f>ROUND(I379*H379,2)</f>
        <v>0</v>
      </c>
      <c r="BL379" s="17" t="s">
        <v>106</v>
      </c>
      <c r="BM379" s="142" t="s">
        <v>422</v>
      </c>
    </row>
    <row r="380" spans="2:65" s="1" customFormat="1" ht="11.25">
      <c r="B380" s="32"/>
      <c r="D380" s="144" t="s">
        <v>201</v>
      </c>
      <c r="F380" s="145" t="s">
        <v>423</v>
      </c>
      <c r="I380" s="146"/>
      <c r="L380" s="32"/>
      <c r="M380" s="147"/>
      <c r="T380" s="53"/>
      <c r="AT380" s="17" t="s">
        <v>201</v>
      </c>
      <c r="AU380" s="17" t="s">
        <v>82</v>
      </c>
    </row>
    <row r="381" spans="2:65" s="12" customFormat="1" ht="11.25">
      <c r="B381" s="148"/>
      <c r="D381" s="149" t="s">
        <v>203</v>
      </c>
      <c r="E381" s="150" t="s">
        <v>19</v>
      </c>
      <c r="F381" s="151" t="s">
        <v>406</v>
      </c>
      <c r="H381" s="150" t="s">
        <v>19</v>
      </c>
      <c r="I381" s="152"/>
      <c r="L381" s="148"/>
      <c r="M381" s="153"/>
      <c r="T381" s="154"/>
      <c r="AT381" s="150" t="s">
        <v>203</v>
      </c>
      <c r="AU381" s="150" t="s">
        <v>82</v>
      </c>
      <c r="AV381" s="12" t="s">
        <v>80</v>
      </c>
      <c r="AW381" s="12" t="s">
        <v>33</v>
      </c>
      <c r="AX381" s="12" t="s">
        <v>72</v>
      </c>
      <c r="AY381" s="150" t="s">
        <v>193</v>
      </c>
    </row>
    <row r="382" spans="2:65" s="12" customFormat="1" ht="11.25">
      <c r="B382" s="148"/>
      <c r="D382" s="149" t="s">
        <v>203</v>
      </c>
      <c r="E382" s="150" t="s">
        <v>19</v>
      </c>
      <c r="F382" s="151" t="s">
        <v>205</v>
      </c>
      <c r="H382" s="150" t="s">
        <v>19</v>
      </c>
      <c r="I382" s="152"/>
      <c r="L382" s="148"/>
      <c r="M382" s="153"/>
      <c r="T382" s="154"/>
      <c r="AT382" s="150" t="s">
        <v>203</v>
      </c>
      <c r="AU382" s="150" t="s">
        <v>82</v>
      </c>
      <c r="AV382" s="12" t="s">
        <v>80</v>
      </c>
      <c r="AW382" s="12" t="s">
        <v>33</v>
      </c>
      <c r="AX382" s="12" t="s">
        <v>72</v>
      </c>
      <c r="AY382" s="150" t="s">
        <v>193</v>
      </c>
    </row>
    <row r="383" spans="2:65" s="13" customFormat="1" ht="11.25">
      <c r="B383" s="155"/>
      <c r="D383" s="149" t="s">
        <v>203</v>
      </c>
      <c r="E383" s="156" t="s">
        <v>19</v>
      </c>
      <c r="F383" s="157" t="s">
        <v>418</v>
      </c>
      <c r="H383" s="158">
        <v>385</v>
      </c>
      <c r="I383" s="159"/>
      <c r="L383" s="155"/>
      <c r="M383" s="160"/>
      <c r="T383" s="161"/>
      <c r="AT383" s="156" t="s">
        <v>203</v>
      </c>
      <c r="AU383" s="156" t="s">
        <v>82</v>
      </c>
      <c r="AV383" s="13" t="s">
        <v>82</v>
      </c>
      <c r="AW383" s="13" t="s">
        <v>33</v>
      </c>
      <c r="AX383" s="13" t="s">
        <v>72</v>
      </c>
      <c r="AY383" s="156" t="s">
        <v>193</v>
      </c>
    </row>
    <row r="384" spans="2:65" s="1" customFormat="1" ht="37.9" customHeight="1">
      <c r="B384" s="32"/>
      <c r="C384" s="131" t="s">
        <v>424</v>
      </c>
      <c r="D384" s="131" t="s">
        <v>195</v>
      </c>
      <c r="E384" s="132" t="s">
        <v>425</v>
      </c>
      <c r="F384" s="133" t="s">
        <v>426</v>
      </c>
      <c r="G384" s="134" t="s">
        <v>198</v>
      </c>
      <c r="H384" s="135">
        <v>385</v>
      </c>
      <c r="I384" s="136"/>
      <c r="J384" s="137">
        <f>ROUND(I384*H384,2)</f>
        <v>0</v>
      </c>
      <c r="K384" s="133" t="s">
        <v>199</v>
      </c>
      <c r="L384" s="32"/>
      <c r="M384" s="138" t="s">
        <v>19</v>
      </c>
      <c r="N384" s="139" t="s">
        <v>43</v>
      </c>
      <c r="P384" s="140">
        <f>O384*H384</f>
        <v>0</v>
      </c>
      <c r="Q384" s="140">
        <v>0</v>
      </c>
      <c r="R384" s="140">
        <f>Q384*H384</f>
        <v>0</v>
      </c>
      <c r="S384" s="140">
        <v>0.17</v>
      </c>
      <c r="T384" s="141">
        <f>S384*H384</f>
        <v>65.45</v>
      </c>
      <c r="AR384" s="142" t="s">
        <v>106</v>
      </c>
      <c r="AT384" s="142" t="s">
        <v>195</v>
      </c>
      <c r="AU384" s="142" t="s">
        <v>82</v>
      </c>
      <c r="AY384" s="17" t="s">
        <v>193</v>
      </c>
      <c r="BE384" s="143">
        <f>IF(N384="základní",J384,0)</f>
        <v>0</v>
      </c>
      <c r="BF384" s="143">
        <f>IF(N384="snížená",J384,0)</f>
        <v>0</v>
      </c>
      <c r="BG384" s="143">
        <f>IF(N384="zákl. přenesená",J384,0)</f>
        <v>0</v>
      </c>
      <c r="BH384" s="143">
        <f>IF(N384="sníž. přenesená",J384,0)</f>
        <v>0</v>
      </c>
      <c r="BI384" s="143">
        <f>IF(N384="nulová",J384,0)</f>
        <v>0</v>
      </c>
      <c r="BJ384" s="17" t="s">
        <v>80</v>
      </c>
      <c r="BK384" s="143">
        <f>ROUND(I384*H384,2)</f>
        <v>0</v>
      </c>
      <c r="BL384" s="17" t="s">
        <v>106</v>
      </c>
      <c r="BM384" s="142" t="s">
        <v>427</v>
      </c>
    </row>
    <row r="385" spans="2:65" s="1" customFormat="1" ht="11.25">
      <c r="B385" s="32"/>
      <c r="D385" s="144" t="s">
        <v>201</v>
      </c>
      <c r="F385" s="145" t="s">
        <v>428</v>
      </c>
      <c r="I385" s="146"/>
      <c r="L385" s="32"/>
      <c r="M385" s="147"/>
      <c r="T385" s="53"/>
      <c r="AT385" s="17" t="s">
        <v>201</v>
      </c>
      <c r="AU385" s="17" t="s">
        <v>82</v>
      </c>
    </row>
    <row r="386" spans="2:65" s="12" customFormat="1" ht="11.25">
      <c r="B386" s="148"/>
      <c r="D386" s="149" t="s">
        <v>203</v>
      </c>
      <c r="E386" s="150" t="s">
        <v>19</v>
      </c>
      <c r="F386" s="151" t="s">
        <v>406</v>
      </c>
      <c r="H386" s="150" t="s">
        <v>19</v>
      </c>
      <c r="I386" s="152"/>
      <c r="L386" s="148"/>
      <c r="M386" s="153"/>
      <c r="T386" s="154"/>
      <c r="AT386" s="150" t="s">
        <v>203</v>
      </c>
      <c r="AU386" s="150" t="s">
        <v>82</v>
      </c>
      <c r="AV386" s="12" t="s">
        <v>80</v>
      </c>
      <c r="AW386" s="12" t="s">
        <v>33</v>
      </c>
      <c r="AX386" s="12" t="s">
        <v>72</v>
      </c>
      <c r="AY386" s="150" t="s">
        <v>193</v>
      </c>
    </row>
    <row r="387" spans="2:65" s="12" customFormat="1" ht="11.25">
      <c r="B387" s="148"/>
      <c r="D387" s="149" t="s">
        <v>203</v>
      </c>
      <c r="E387" s="150" t="s">
        <v>19</v>
      </c>
      <c r="F387" s="151" t="s">
        <v>205</v>
      </c>
      <c r="H387" s="150" t="s">
        <v>19</v>
      </c>
      <c r="I387" s="152"/>
      <c r="L387" s="148"/>
      <c r="M387" s="153"/>
      <c r="T387" s="154"/>
      <c r="AT387" s="150" t="s">
        <v>203</v>
      </c>
      <c r="AU387" s="150" t="s">
        <v>82</v>
      </c>
      <c r="AV387" s="12" t="s">
        <v>80</v>
      </c>
      <c r="AW387" s="12" t="s">
        <v>33</v>
      </c>
      <c r="AX387" s="12" t="s">
        <v>72</v>
      </c>
      <c r="AY387" s="150" t="s">
        <v>193</v>
      </c>
    </row>
    <row r="388" spans="2:65" s="13" customFormat="1" ht="11.25">
      <c r="B388" s="155"/>
      <c r="D388" s="149" t="s">
        <v>203</v>
      </c>
      <c r="E388" s="156" t="s">
        <v>19</v>
      </c>
      <c r="F388" s="157" t="s">
        <v>418</v>
      </c>
      <c r="H388" s="158">
        <v>385</v>
      </c>
      <c r="I388" s="159"/>
      <c r="L388" s="155"/>
      <c r="M388" s="160"/>
      <c r="T388" s="161"/>
      <c r="AT388" s="156" t="s">
        <v>203</v>
      </c>
      <c r="AU388" s="156" t="s">
        <v>82</v>
      </c>
      <c r="AV388" s="13" t="s">
        <v>82</v>
      </c>
      <c r="AW388" s="13" t="s">
        <v>33</v>
      </c>
      <c r="AX388" s="13" t="s">
        <v>72</v>
      </c>
      <c r="AY388" s="156" t="s">
        <v>193</v>
      </c>
    </row>
    <row r="389" spans="2:65" s="1" customFormat="1" ht="24.2" customHeight="1">
      <c r="B389" s="32"/>
      <c r="C389" s="131" t="s">
        <v>429</v>
      </c>
      <c r="D389" s="131" t="s">
        <v>195</v>
      </c>
      <c r="E389" s="132" t="s">
        <v>430</v>
      </c>
      <c r="F389" s="133" t="s">
        <v>431</v>
      </c>
      <c r="G389" s="134" t="s">
        <v>432</v>
      </c>
      <c r="H389" s="135">
        <v>125</v>
      </c>
      <c r="I389" s="136"/>
      <c r="J389" s="137">
        <f>ROUND(I389*H389,2)</f>
        <v>0</v>
      </c>
      <c r="K389" s="133" t="s">
        <v>199</v>
      </c>
      <c r="L389" s="32"/>
      <c r="M389" s="138" t="s">
        <v>19</v>
      </c>
      <c r="N389" s="139" t="s">
        <v>43</v>
      </c>
      <c r="P389" s="140">
        <f>O389*H389</f>
        <v>0</v>
      </c>
      <c r="Q389" s="140">
        <v>0</v>
      </c>
      <c r="R389" s="140">
        <f>Q389*H389</f>
        <v>0</v>
      </c>
      <c r="S389" s="140">
        <v>0.20499999999999999</v>
      </c>
      <c r="T389" s="141">
        <f>S389*H389</f>
        <v>25.625</v>
      </c>
      <c r="AR389" s="142" t="s">
        <v>106</v>
      </c>
      <c r="AT389" s="142" t="s">
        <v>195</v>
      </c>
      <c r="AU389" s="142" t="s">
        <v>82</v>
      </c>
      <c r="AY389" s="17" t="s">
        <v>193</v>
      </c>
      <c r="BE389" s="143">
        <f>IF(N389="základní",J389,0)</f>
        <v>0</v>
      </c>
      <c r="BF389" s="143">
        <f>IF(N389="snížená",J389,0)</f>
        <v>0</v>
      </c>
      <c r="BG389" s="143">
        <f>IF(N389="zákl. přenesená",J389,0)</f>
        <v>0</v>
      </c>
      <c r="BH389" s="143">
        <f>IF(N389="sníž. přenesená",J389,0)</f>
        <v>0</v>
      </c>
      <c r="BI389" s="143">
        <f>IF(N389="nulová",J389,0)</f>
        <v>0</v>
      </c>
      <c r="BJ389" s="17" t="s">
        <v>80</v>
      </c>
      <c r="BK389" s="143">
        <f>ROUND(I389*H389,2)</f>
        <v>0</v>
      </c>
      <c r="BL389" s="17" t="s">
        <v>106</v>
      </c>
      <c r="BM389" s="142" t="s">
        <v>433</v>
      </c>
    </row>
    <row r="390" spans="2:65" s="1" customFormat="1" ht="11.25">
      <c r="B390" s="32"/>
      <c r="D390" s="144" t="s">
        <v>201</v>
      </c>
      <c r="F390" s="145" t="s">
        <v>434</v>
      </c>
      <c r="I390" s="146"/>
      <c r="L390" s="32"/>
      <c r="M390" s="147"/>
      <c r="T390" s="53"/>
      <c r="AT390" s="17" t="s">
        <v>201</v>
      </c>
      <c r="AU390" s="17" t="s">
        <v>82</v>
      </c>
    </row>
    <row r="391" spans="2:65" s="12" customFormat="1" ht="11.25">
      <c r="B391" s="148"/>
      <c r="D391" s="149" t="s">
        <v>203</v>
      </c>
      <c r="E391" s="150" t="s">
        <v>19</v>
      </c>
      <c r="F391" s="151" t="s">
        <v>204</v>
      </c>
      <c r="H391" s="150" t="s">
        <v>19</v>
      </c>
      <c r="I391" s="152"/>
      <c r="L391" s="148"/>
      <c r="M391" s="153"/>
      <c r="T391" s="154"/>
      <c r="AT391" s="150" t="s">
        <v>203</v>
      </c>
      <c r="AU391" s="150" t="s">
        <v>82</v>
      </c>
      <c r="AV391" s="12" t="s">
        <v>80</v>
      </c>
      <c r="AW391" s="12" t="s">
        <v>33</v>
      </c>
      <c r="AX391" s="12" t="s">
        <v>72</v>
      </c>
      <c r="AY391" s="150" t="s">
        <v>193</v>
      </c>
    </row>
    <row r="392" spans="2:65" s="12" customFormat="1" ht="11.25">
      <c r="B392" s="148"/>
      <c r="D392" s="149" t="s">
        <v>203</v>
      </c>
      <c r="E392" s="150" t="s">
        <v>19</v>
      </c>
      <c r="F392" s="151" t="s">
        <v>205</v>
      </c>
      <c r="H392" s="150" t="s">
        <v>19</v>
      </c>
      <c r="I392" s="152"/>
      <c r="L392" s="148"/>
      <c r="M392" s="153"/>
      <c r="T392" s="154"/>
      <c r="AT392" s="150" t="s">
        <v>203</v>
      </c>
      <c r="AU392" s="150" t="s">
        <v>82</v>
      </c>
      <c r="AV392" s="12" t="s">
        <v>80</v>
      </c>
      <c r="AW392" s="12" t="s">
        <v>33</v>
      </c>
      <c r="AX392" s="12" t="s">
        <v>72</v>
      </c>
      <c r="AY392" s="150" t="s">
        <v>193</v>
      </c>
    </row>
    <row r="393" spans="2:65" s="13" customFormat="1" ht="11.25">
      <c r="B393" s="155"/>
      <c r="D393" s="149" t="s">
        <v>203</v>
      </c>
      <c r="E393" s="156" t="s">
        <v>19</v>
      </c>
      <c r="F393" s="157" t="s">
        <v>435</v>
      </c>
      <c r="H393" s="158">
        <v>125</v>
      </c>
      <c r="I393" s="159"/>
      <c r="L393" s="155"/>
      <c r="M393" s="160"/>
      <c r="T393" s="161"/>
      <c r="AT393" s="156" t="s">
        <v>203</v>
      </c>
      <c r="AU393" s="156" t="s">
        <v>82</v>
      </c>
      <c r="AV393" s="13" t="s">
        <v>82</v>
      </c>
      <c r="AW393" s="13" t="s">
        <v>33</v>
      </c>
      <c r="AX393" s="13" t="s">
        <v>72</v>
      </c>
      <c r="AY393" s="156" t="s">
        <v>193</v>
      </c>
    </row>
    <row r="394" spans="2:65" s="1" customFormat="1" ht="16.5" customHeight="1">
      <c r="B394" s="32"/>
      <c r="C394" s="131" t="s">
        <v>436</v>
      </c>
      <c r="D394" s="131" t="s">
        <v>195</v>
      </c>
      <c r="E394" s="132" t="s">
        <v>437</v>
      </c>
      <c r="F394" s="133" t="s">
        <v>438</v>
      </c>
      <c r="G394" s="134" t="s">
        <v>210</v>
      </c>
      <c r="H394" s="135">
        <v>37.5</v>
      </c>
      <c r="I394" s="136"/>
      <c r="J394" s="137">
        <f>ROUND(I394*H394,2)</f>
        <v>0</v>
      </c>
      <c r="K394" s="133" t="s">
        <v>199</v>
      </c>
      <c r="L394" s="32"/>
      <c r="M394" s="138" t="s">
        <v>19</v>
      </c>
      <c r="N394" s="139" t="s">
        <v>43</v>
      </c>
      <c r="P394" s="140">
        <f>O394*H394</f>
        <v>0</v>
      </c>
      <c r="Q394" s="140">
        <v>0</v>
      </c>
      <c r="R394" s="140">
        <f>Q394*H394</f>
        <v>0</v>
      </c>
      <c r="S394" s="140">
        <v>2</v>
      </c>
      <c r="T394" s="141">
        <f>S394*H394</f>
        <v>75</v>
      </c>
      <c r="AR394" s="142" t="s">
        <v>106</v>
      </c>
      <c r="AT394" s="142" t="s">
        <v>195</v>
      </c>
      <c r="AU394" s="142" t="s">
        <v>82</v>
      </c>
      <c r="AY394" s="17" t="s">
        <v>193</v>
      </c>
      <c r="BE394" s="143">
        <f>IF(N394="základní",J394,0)</f>
        <v>0</v>
      </c>
      <c r="BF394" s="143">
        <f>IF(N394="snížená",J394,0)</f>
        <v>0</v>
      </c>
      <c r="BG394" s="143">
        <f>IF(N394="zákl. přenesená",J394,0)</f>
        <v>0</v>
      </c>
      <c r="BH394" s="143">
        <f>IF(N394="sníž. přenesená",J394,0)</f>
        <v>0</v>
      </c>
      <c r="BI394" s="143">
        <f>IF(N394="nulová",J394,0)</f>
        <v>0</v>
      </c>
      <c r="BJ394" s="17" t="s">
        <v>80</v>
      </c>
      <c r="BK394" s="143">
        <f>ROUND(I394*H394,2)</f>
        <v>0</v>
      </c>
      <c r="BL394" s="17" t="s">
        <v>106</v>
      </c>
      <c r="BM394" s="142" t="s">
        <v>439</v>
      </c>
    </row>
    <row r="395" spans="2:65" s="1" customFormat="1" ht="11.25">
      <c r="B395" s="32"/>
      <c r="D395" s="144" t="s">
        <v>201</v>
      </c>
      <c r="F395" s="145" t="s">
        <v>440</v>
      </c>
      <c r="I395" s="146"/>
      <c r="L395" s="32"/>
      <c r="M395" s="147"/>
      <c r="T395" s="53"/>
      <c r="AT395" s="17" t="s">
        <v>201</v>
      </c>
      <c r="AU395" s="17" t="s">
        <v>82</v>
      </c>
    </row>
    <row r="396" spans="2:65" s="12" customFormat="1" ht="11.25">
      <c r="B396" s="148"/>
      <c r="D396" s="149" t="s">
        <v>203</v>
      </c>
      <c r="E396" s="150" t="s">
        <v>19</v>
      </c>
      <c r="F396" s="151" t="s">
        <v>406</v>
      </c>
      <c r="H396" s="150" t="s">
        <v>19</v>
      </c>
      <c r="I396" s="152"/>
      <c r="L396" s="148"/>
      <c r="M396" s="153"/>
      <c r="T396" s="154"/>
      <c r="AT396" s="150" t="s">
        <v>203</v>
      </c>
      <c r="AU396" s="150" t="s">
        <v>82</v>
      </c>
      <c r="AV396" s="12" t="s">
        <v>80</v>
      </c>
      <c r="AW396" s="12" t="s">
        <v>33</v>
      </c>
      <c r="AX396" s="12" t="s">
        <v>72</v>
      </c>
      <c r="AY396" s="150" t="s">
        <v>193</v>
      </c>
    </row>
    <row r="397" spans="2:65" s="12" customFormat="1" ht="11.25">
      <c r="B397" s="148"/>
      <c r="D397" s="149" t="s">
        <v>203</v>
      </c>
      <c r="E397" s="150" t="s">
        <v>19</v>
      </c>
      <c r="F397" s="151" t="s">
        <v>205</v>
      </c>
      <c r="H397" s="150" t="s">
        <v>19</v>
      </c>
      <c r="I397" s="152"/>
      <c r="L397" s="148"/>
      <c r="M397" s="153"/>
      <c r="T397" s="154"/>
      <c r="AT397" s="150" t="s">
        <v>203</v>
      </c>
      <c r="AU397" s="150" t="s">
        <v>82</v>
      </c>
      <c r="AV397" s="12" t="s">
        <v>80</v>
      </c>
      <c r="AW397" s="12" t="s">
        <v>33</v>
      </c>
      <c r="AX397" s="12" t="s">
        <v>72</v>
      </c>
      <c r="AY397" s="150" t="s">
        <v>193</v>
      </c>
    </row>
    <row r="398" spans="2:65" s="12" customFormat="1" ht="11.25">
      <c r="B398" s="148"/>
      <c r="D398" s="149" t="s">
        <v>203</v>
      </c>
      <c r="E398" s="150" t="s">
        <v>19</v>
      </c>
      <c r="F398" s="151" t="s">
        <v>441</v>
      </c>
      <c r="H398" s="150" t="s">
        <v>19</v>
      </c>
      <c r="I398" s="152"/>
      <c r="L398" s="148"/>
      <c r="M398" s="153"/>
      <c r="T398" s="154"/>
      <c r="AT398" s="150" t="s">
        <v>203</v>
      </c>
      <c r="AU398" s="150" t="s">
        <v>82</v>
      </c>
      <c r="AV398" s="12" t="s">
        <v>80</v>
      </c>
      <c r="AW398" s="12" t="s">
        <v>33</v>
      </c>
      <c r="AX398" s="12" t="s">
        <v>72</v>
      </c>
      <c r="AY398" s="150" t="s">
        <v>193</v>
      </c>
    </row>
    <row r="399" spans="2:65" s="13" customFormat="1" ht="11.25">
      <c r="B399" s="155"/>
      <c r="D399" s="149" t="s">
        <v>203</v>
      </c>
      <c r="E399" s="156" t="s">
        <v>19</v>
      </c>
      <c r="F399" s="157" t="s">
        <v>442</v>
      </c>
      <c r="H399" s="158">
        <v>17.100000000000001</v>
      </c>
      <c r="I399" s="159"/>
      <c r="L399" s="155"/>
      <c r="M399" s="160"/>
      <c r="T399" s="161"/>
      <c r="AT399" s="156" t="s">
        <v>203</v>
      </c>
      <c r="AU399" s="156" t="s">
        <v>82</v>
      </c>
      <c r="AV399" s="13" t="s">
        <v>82</v>
      </c>
      <c r="AW399" s="13" t="s">
        <v>33</v>
      </c>
      <c r="AX399" s="13" t="s">
        <v>72</v>
      </c>
      <c r="AY399" s="156" t="s">
        <v>193</v>
      </c>
    </row>
    <row r="400" spans="2:65" s="12" customFormat="1" ht="11.25">
      <c r="B400" s="148"/>
      <c r="D400" s="149" t="s">
        <v>203</v>
      </c>
      <c r="E400" s="150" t="s">
        <v>19</v>
      </c>
      <c r="F400" s="151" t="s">
        <v>205</v>
      </c>
      <c r="H400" s="150" t="s">
        <v>19</v>
      </c>
      <c r="I400" s="152"/>
      <c r="L400" s="148"/>
      <c r="M400" s="153"/>
      <c r="T400" s="154"/>
      <c r="AT400" s="150" t="s">
        <v>203</v>
      </c>
      <c r="AU400" s="150" t="s">
        <v>82</v>
      </c>
      <c r="AV400" s="12" t="s">
        <v>80</v>
      </c>
      <c r="AW400" s="12" t="s">
        <v>33</v>
      </c>
      <c r="AX400" s="12" t="s">
        <v>72</v>
      </c>
      <c r="AY400" s="150" t="s">
        <v>193</v>
      </c>
    </row>
    <row r="401" spans="2:65" s="12" customFormat="1" ht="11.25">
      <c r="B401" s="148"/>
      <c r="D401" s="149" t="s">
        <v>203</v>
      </c>
      <c r="E401" s="150" t="s">
        <v>19</v>
      </c>
      <c r="F401" s="151" t="s">
        <v>443</v>
      </c>
      <c r="H401" s="150" t="s">
        <v>19</v>
      </c>
      <c r="I401" s="152"/>
      <c r="L401" s="148"/>
      <c r="M401" s="153"/>
      <c r="T401" s="154"/>
      <c r="AT401" s="150" t="s">
        <v>203</v>
      </c>
      <c r="AU401" s="150" t="s">
        <v>82</v>
      </c>
      <c r="AV401" s="12" t="s">
        <v>80</v>
      </c>
      <c r="AW401" s="12" t="s">
        <v>33</v>
      </c>
      <c r="AX401" s="12" t="s">
        <v>72</v>
      </c>
      <c r="AY401" s="150" t="s">
        <v>193</v>
      </c>
    </row>
    <row r="402" spans="2:65" s="13" customFormat="1" ht="11.25">
      <c r="B402" s="155"/>
      <c r="D402" s="149" t="s">
        <v>203</v>
      </c>
      <c r="E402" s="156" t="s">
        <v>19</v>
      </c>
      <c r="F402" s="157" t="s">
        <v>444</v>
      </c>
      <c r="H402" s="158">
        <v>20.399999999999999</v>
      </c>
      <c r="I402" s="159"/>
      <c r="L402" s="155"/>
      <c r="M402" s="160"/>
      <c r="T402" s="161"/>
      <c r="AT402" s="156" t="s">
        <v>203</v>
      </c>
      <c r="AU402" s="156" t="s">
        <v>82</v>
      </c>
      <c r="AV402" s="13" t="s">
        <v>82</v>
      </c>
      <c r="AW402" s="13" t="s">
        <v>33</v>
      </c>
      <c r="AX402" s="13" t="s">
        <v>72</v>
      </c>
      <c r="AY402" s="156" t="s">
        <v>193</v>
      </c>
    </row>
    <row r="403" spans="2:65" s="1" customFormat="1" ht="16.5" customHeight="1">
      <c r="B403" s="32"/>
      <c r="C403" s="131" t="s">
        <v>445</v>
      </c>
      <c r="D403" s="131" t="s">
        <v>195</v>
      </c>
      <c r="E403" s="132" t="s">
        <v>446</v>
      </c>
      <c r="F403" s="133" t="s">
        <v>447</v>
      </c>
      <c r="G403" s="134" t="s">
        <v>210</v>
      </c>
      <c r="H403" s="135">
        <v>20.399999999999999</v>
      </c>
      <c r="I403" s="136"/>
      <c r="J403" s="137">
        <f>ROUND(I403*H403,2)</f>
        <v>0</v>
      </c>
      <c r="K403" s="133" t="s">
        <v>199</v>
      </c>
      <c r="L403" s="32"/>
      <c r="M403" s="138" t="s">
        <v>19</v>
      </c>
      <c r="N403" s="139" t="s">
        <v>43</v>
      </c>
      <c r="P403" s="140">
        <f>O403*H403</f>
        <v>0</v>
      </c>
      <c r="Q403" s="140">
        <v>0</v>
      </c>
      <c r="R403" s="140">
        <f>Q403*H403</f>
        <v>0</v>
      </c>
      <c r="S403" s="140">
        <v>2.5</v>
      </c>
      <c r="T403" s="141">
        <f>S403*H403</f>
        <v>51</v>
      </c>
      <c r="AR403" s="142" t="s">
        <v>106</v>
      </c>
      <c r="AT403" s="142" t="s">
        <v>195</v>
      </c>
      <c r="AU403" s="142" t="s">
        <v>82</v>
      </c>
      <c r="AY403" s="17" t="s">
        <v>193</v>
      </c>
      <c r="BE403" s="143">
        <f>IF(N403="základní",J403,0)</f>
        <v>0</v>
      </c>
      <c r="BF403" s="143">
        <f>IF(N403="snížená",J403,0)</f>
        <v>0</v>
      </c>
      <c r="BG403" s="143">
        <f>IF(N403="zákl. přenesená",J403,0)</f>
        <v>0</v>
      </c>
      <c r="BH403" s="143">
        <f>IF(N403="sníž. přenesená",J403,0)</f>
        <v>0</v>
      </c>
      <c r="BI403" s="143">
        <f>IF(N403="nulová",J403,0)</f>
        <v>0</v>
      </c>
      <c r="BJ403" s="17" t="s">
        <v>80</v>
      </c>
      <c r="BK403" s="143">
        <f>ROUND(I403*H403,2)</f>
        <v>0</v>
      </c>
      <c r="BL403" s="17" t="s">
        <v>106</v>
      </c>
      <c r="BM403" s="142" t="s">
        <v>448</v>
      </c>
    </row>
    <row r="404" spans="2:65" s="1" customFormat="1" ht="11.25">
      <c r="B404" s="32"/>
      <c r="D404" s="144" t="s">
        <v>201</v>
      </c>
      <c r="F404" s="145" t="s">
        <v>449</v>
      </c>
      <c r="I404" s="146"/>
      <c r="L404" s="32"/>
      <c r="M404" s="147"/>
      <c r="T404" s="53"/>
      <c r="AT404" s="17" t="s">
        <v>201</v>
      </c>
      <c r="AU404" s="17" t="s">
        <v>82</v>
      </c>
    </row>
    <row r="405" spans="2:65" s="12" customFormat="1" ht="11.25">
      <c r="B405" s="148"/>
      <c r="D405" s="149" t="s">
        <v>203</v>
      </c>
      <c r="E405" s="150" t="s">
        <v>19</v>
      </c>
      <c r="F405" s="151" t="s">
        <v>406</v>
      </c>
      <c r="H405" s="150" t="s">
        <v>19</v>
      </c>
      <c r="I405" s="152"/>
      <c r="L405" s="148"/>
      <c r="M405" s="153"/>
      <c r="T405" s="154"/>
      <c r="AT405" s="150" t="s">
        <v>203</v>
      </c>
      <c r="AU405" s="150" t="s">
        <v>82</v>
      </c>
      <c r="AV405" s="12" t="s">
        <v>80</v>
      </c>
      <c r="AW405" s="12" t="s">
        <v>33</v>
      </c>
      <c r="AX405" s="12" t="s">
        <v>72</v>
      </c>
      <c r="AY405" s="150" t="s">
        <v>193</v>
      </c>
    </row>
    <row r="406" spans="2:65" s="12" customFormat="1" ht="11.25">
      <c r="B406" s="148"/>
      <c r="D406" s="149" t="s">
        <v>203</v>
      </c>
      <c r="E406" s="150" t="s">
        <v>19</v>
      </c>
      <c r="F406" s="151" t="s">
        <v>205</v>
      </c>
      <c r="H406" s="150" t="s">
        <v>19</v>
      </c>
      <c r="I406" s="152"/>
      <c r="L406" s="148"/>
      <c r="M406" s="153"/>
      <c r="T406" s="154"/>
      <c r="AT406" s="150" t="s">
        <v>203</v>
      </c>
      <c r="AU406" s="150" t="s">
        <v>82</v>
      </c>
      <c r="AV406" s="12" t="s">
        <v>80</v>
      </c>
      <c r="AW406" s="12" t="s">
        <v>33</v>
      </c>
      <c r="AX406" s="12" t="s">
        <v>72</v>
      </c>
      <c r="AY406" s="150" t="s">
        <v>193</v>
      </c>
    </row>
    <row r="407" spans="2:65" s="12" customFormat="1" ht="11.25">
      <c r="B407" s="148"/>
      <c r="D407" s="149" t="s">
        <v>203</v>
      </c>
      <c r="E407" s="150" t="s">
        <v>19</v>
      </c>
      <c r="F407" s="151" t="s">
        <v>443</v>
      </c>
      <c r="H407" s="150" t="s">
        <v>19</v>
      </c>
      <c r="I407" s="152"/>
      <c r="L407" s="148"/>
      <c r="M407" s="153"/>
      <c r="T407" s="154"/>
      <c r="AT407" s="150" t="s">
        <v>203</v>
      </c>
      <c r="AU407" s="150" t="s">
        <v>82</v>
      </c>
      <c r="AV407" s="12" t="s">
        <v>80</v>
      </c>
      <c r="AW407" s="12" t="s">
        <v>33</v>
      </c>
      <c r="AX407" s="12" t="s">
        <v>72</v>
      </c>
      <c r="AY407" s="150" t="s">
        <v>193</v>
      </c>
    </row>
    <row r="408" spans="2:65" s="13" customFormat="1" ht="11.25">
      <c r="B408" s="155"/>
      <c r="D408" s="149" t="s">
        <v>203</v>
      </c>
      <c r="E408" s="156" t="s">
        <v>19</v>
      </c>
      <c r="F408" s="157" t="s">
        <v>444</v>
      </c>
      <c r="H408" s="158">
        <v>20.399999999999999</v>
      </c>
      <c r="I408" s="159"/>
      <c r="L408" s="155"/>
      <c r="M408" s="160"/>
      <c r="T408" s="161"/>
      <c r="AT408" s="156" t="s">
        <v>203</v>
      </c>
      <c r="AU408" s="156" t="s">
        <v>82</v>
      </c>
      <c r="AV408" s="13" t="s">
        <v>82</v>
      </c>
      <c r="AW408" s="13" t="s">
        <v>33</v>
      </c>
      <c r="AX408" s="13" t="s">
        <v>72</v>
      </c>
      <c r="AY408" s="156" t="s">
        <v>193</v>
      </c>
    </row>
    <row r="409" spans="2:65" s="1" customFormat="1" ht="16.5" customHeight="1">
      <c r="B409" s="32"/>
      <c r="C409" s="131" t="s">
        <v>450</v>
      </c>
      <c r="D409" s="131" t="s">
        <v>195</v>
      </c>
      <c r="E409" s="132" t="s">
        <v>451</v>
      </c>
      <c r="F409" s="133" t="s">
        <v>452</v>
      </c>
      <c r="G409" s="134" t="s">
        <v>210</v>
      </c>
      <c r="H409" s="135">
        <v>5.6429999999999998</v>
      </c>
      <c r="I409" s="136"/>
      <c r="J409" s="137">
        <f>ROUND(I409*H409,2)</f>
        <v>0</v>
      </c>
      <c r="K409" s="133" t="s">
        <v>199</v>
      </c>
      <c r="L409" s="32"/>
      <c r="M409" s="138" t="s">
        <v>19</v>
      </c>
      <c r="N409" s="139" t="s">
        <v>43</v>
      </c>
      <c r="P409" s="140">
        <f>O409*H409</f>
        <v>0</v>
      </c>
      <c r="Q409" s="140">
        <v>0</v>
      </c>
      <c r="R409" s="140">
        <f>Q409*H409</f>
        <v>0</v>
      </c>
      <c r="S409" s="140">
        <v>2.4</v>
      </c>
      <c r="T409" s="141">
        <f>S409*H409</f>
        <v>13.543199999999999</v>
      </c>
      <c r="AR409" s="142" t="s">
        <v>106</v>
      </c>
      <c r="AT409" s="142" t="s">
        <v>195</v>
      </c>
      <c r="AU409" s="142" t="s">
        <v>82</v>
      </c>
      <c r="AY409" s="17" t="s">
        <v>193</v>
      </c>
      <c r="BE409" s="143">
        <f>IF(N409="základní",J409,0)</f>
        <v>0</v>
      </c>
      <c r="BF409" s="143">
        <f>IF(N409="snížená",J409,0)</f>
        <v>0</v>
      </c>
      <c r="BG409" s="143">
        <f>IF(N409="zákl. přenesená",J409,0)</f>
        <v>0</v>
      </c>
      <c r="BH409" s="143">
        <f>IF(N409="sníž. přenesená",J409,0)</f>
        <v>0</v>
      </c>
      <c r="BI409" s="143">
        <f>IF(N409="nulová",J409,0)</f>
        <v>0</v>
      </c>
      <c r="BJ409" s="17" t="s">
        <v>80</v>
      </c>
      <c r="BK409" s="143">
        <f>ROUND(I409*H409,2)</f>
        <v>0</v>
      </c>
      <c r="BL409" s="17" t="s">
        <v>106</v>
      </c>
      <c r="BM409" s="142" t="s">
        <v>453</v>
      </c>
    </row>
    <row r="410" spans="2:65" s="1" customFormat="1" ht="11.25">
      <c r="B410" s="32"/>
      <c r="D410" s="144" t="s">
        <v>201</v>
      </c>
      <c r="F410" s="145" t="s">
        <v>454</v>
      </c>
      <c r="I410" s="146"/>
      <c r="L410" s="32"/>
      <c r="M410" s="147"/>
      <c r="T410" s="53"/>
      <c r="AT410" s="17" t="s">
        <v>201</v>
      </c>
      <c r="AU410" s="17" t="s">
        <v>82</v>
      </c>
    </row>
    <row r="411" spans="2:65" s="12" customFormat="1" ht="11.25">
      <c r="B411" s="148"/>
      <c r="D411" s="149" t="s">
        <v>203</v>
      </c>
      <c r="E411" s="150" t="s">
        <v>19</v>
      </c>
      <c r="F411" s="151" t="s">
        <v>406</v>
      </c>
      <c r="H411" s="150" t="s">
        <v>19</v>
      </c>
      <c r="I411" s="152"/>
      <c r="L411" s="148"/>
      <c r="M411" s="153"/>
      <c r="T411" s="154"/>
      <c r="AT411" s="150" t="s">
        <v>203</v>
      </c>
      <c r="AU411" s="150" t="s">
        <v>82</v>
      </c>
      <c r="AV411" s="12" t="s">
        <v>80</v>
      </c>
      <c r="AW411" s="12" t="s">
        <v>33</v>
      </c>
      <c r="AX411" s="12" t="s">
        <v>72</v>
      </c>
      <c r="AY411" s="150" t="s">
        <v>193</v>
      </c>
    </row>
    <row r="412" spans="2:65" s="12" customFormat="1" ht="11.25">
      <c r="B412" s="148"/>
      <c r="D412" s="149" t="s">
        <v>203</v>
      </c>
      <c r="E412" s="150" t="s">
        <v>19</v>
      </c>
      <c r="F412" s="151" t="s">
        <v>205</v>
      </c>
      <c r="H412" s="150" t="s">
        <v>19</v>
      </c>
      <c r="I412" s="152"/>
      <c r="L412" s="148"/>
      <c r="M412" s="153"/>
      <c r="T412" s="154"/>
      <c r="AT412" s="150" t="s">
        <v>203</v>
      </c>
      <c r="AU412" s="150" t="s">
        <v>82</v>
      </c>
      <c r="AV412" s="12" t="s">
        <v>80</v>
      </c>
      <c r="AW412" s="12" t="s">
        <v>33</v>
      </c>
      <c r="AX412" s="12" t="s">
        <v>72</v>
      </c>
      <c r="AY412" s="150" t="s">
        <v>193</v>
      </c>
    </row>
    <row r="413" spans="2:65" s="12" customFormat="1" ht="11.25">
      <c r="B413" s="148"/>
      <c r="D413" s="149" t="s">
        <v>203</v>
      </c>
      <c r="E413" s="150" t="s">
        <v>19</v>
      </c>
      <c r="F413" s="151" t="s">
        <v>441</v>
      </c>
      <c r="H413" s="150" t="s">
        <v>19</v>
      </c>
      <c r="I413" s="152"/>
      <c r="L413" s="148"/>
      <c r="M413" s="153"/>
      <c r="T413" s="154"/>
      <c r="AT413" s="150" t="s">
        <v>203</v>
      </c>
      <c r="AU413" s="150" t="s">
        <v>82</v>
      </c>
      <c r="AV413" s="12" t="s">
        <v>80</v>
      </c>
      <c r="AW413" s="12" t="s">
        <v>33</v>
      </c>
      <c r="AX413" s="12" t="s">
        <v>72</v>
      </c>
      <c r="AY413" s="150" t="s">
        <v>193</v>
      </c>
    </row>
    <row r="414" spans="2:65" s="13" customFormat="1" ht="11.25">
      <c r="B414" s="155"/>
      <c r="D414" s="149" t="s">
        <v>203</v>
      </c>
      <c r="E414" s="156" t="s">
        <v>19</v>
      </c>
      <c r="F414" s="157" t="s">
        <v>455</v>
      </c>
      <c r="H414" s="158">
        <v>5.6429999999999998</v>
      </c>
      <c r="I414" s="159"/>
      <c r="L414" s="155"/>
      <c r="M414" s="160"/>
      <c r="T414" s="161"/>
      <c r="AT414" s="156" t="s">
        <v>203</v>
      </c>
      <c r="AU414" s="156" t="s">
        <v>82</v>
      </c>
      <c r="AV414" s="13" t="s">
        <v>82</v>
      </c>
      <c r="AW414" s="13" t="s">
        <v>33</v>
      </c>
      <c r="AX414" s="13" t="s">
        <v>72</v>
      </c>
      <c r="AY414" s="156" t="s">
        <v>193</v>
      </c>
    </row>
    <row r="415" spans="2:65" s="1" customFormat="1" ht="16.5" customHeight="1">
      <c r="B415" s="32"/>
      <c r="C415" s="131" t="s">
        <v>456</v>
      </c>
      <c r="D415" s="131" t="s">
        <v>195</v>
      </c>
      <c r="E415" s="132" t="s">
        <v>457</v>
      </c>
      <c r="F415" s="133" t="s">
        <v>458</v>
      </c>
      <c r="G415" s="134" t="s">
        <v>432</v>
      </c>
      <c r="H415" s="135">
        <v>20</v>
      </c>
      <c r="I415" s="136"/>
      <c r="J415" s="137">
        <f>ROUND(I415*H415,2)</f>
        <v>0</v>
      </c>
      <c r="K415" s="133" t="s">
        <v>199</v>
      </c>
      <c r="L415" s="32"/>
      <c r="M415" s="138" t="s">
        <v>19</v>
      </c>
      <c r="N415" s="139" t="s">
        <v>43</v>
      </c>
      <c r="P415" s="140">
        <f>O415*H415</f>
        <v>0</v>
      </c>
      <c r="Q415" s="140">
        <v>0</v>
      </c>
      <c r="R415" s="140">
        <f>Q415*H415</f>
        <v>0</v>
      </c>
      <c r="S415" s="140">
        <v>3.6999999999999998E-2</v>
      </c>
      <c r="T415" s="141">
        <f>S415*H415</f>
        <v>0.74</v>
      </c>
      <c r="AR415" s="142" t="s">
        <v>106</v>
      </c>
      <c r="AT415" s="142" t="s">
        <v>195</v>
      </c>
      <c r="AU415" s="142" t="s">
        <v>82</v>
      </c>
      <c r="AY415" s="17" t="s">
        <v>193</v>
      </c>
      <c r="BE415" s="143">
        <f>IF(N415="základní",J415,0)</f>
        <v>0</v>
      </c>
      <c r="BF415" s="143">
        <f>IF(N415="snížená",J415,0)</f>
        <v>0</v>
      </c>
      <c r="BG415" s="143">
        <f>IF(N415="zákl. přenesená",J415,0)</f>
        <v>0</v>
      </c>
      <c r="BH415" s="143">
        <f>IF(N415="sníž. přenesená",J415,0)</f>
        <v>0</v>
      </c>
      <c r="BI415" s="143">
        <f>IF(N415="nulová",J415,0)</f>
        <v>0</v>
      </c>
      <c r="BJ415" s="17" t="s">
        <v>80</v>
      </c>
      <c r="BK415" s="143">
        <f>ROUND(I415*H415,2)</f>
        <v>0</v>
      </c>
      <c r="BL415" s="17" t="s">
        <v>106</v>
      </c>
      <c r="BM415" s="142" t="s">
        <v>459</v>
      </c>
    </row>
    <row r="416" spans="2:65" s="1" customFormat="1" ht="11.25">
      <c r="B416" s="32"/>
      <c r="D416" s="144" t="s">
        <v>201</v>
      </c>
      <c r="F416" s="145" t="s">
        <v>460</v>
      </c>
      <c r="I416" s="146"/>
      <c r="L416" s="32"/>
      <c r="M416" s="147"/>
      <c r="T416" s="53"/>
      <c r="AT416" s="17" t="s">
        <v>201</v>
      </c>
      <c r="AU416" s="17" t="s">
        <v>82</v>
      </c>
    </row>
    <row r="417" spans="2:65" s="12" customFormat="1" ht="11.25">
      <c r="B417" s="148"/>
      <c r="D417" s="149" t="s">
        <v>203</v>
      </c>
      <c r="E417" s="150" t="s">
        <v>19</v>
      </c>
      <c r="F417" s="151" t="s">
        <v>406</v>
      </c>
      <c r="H417" s="150" t="s">
        <v>19</v>
      </c>
      <c r="I417" s="152"/>
      <c r="L417" s="148"/>
      <c r="M417" s="153"/>
      <c r="T417" s="154"/>
      <c r="AT417" s="150" t="s">
        <v>203</v>
      </c>
      <c r="AU417" s="150" t="s">
        <v>82</v>
      </c>
      <c r="AV417" s="12" t="s">
        <v>80</v>
      </c>
      <c r="AW417" s="12" t="s">
        <v>33</v>
      </c>
      <c r="AX417" s="12" t="s">
        <v>72</v>
      </c>
      <c r="AY417" s="150" t="s">
        <v>193</v>
      </c>
    </row>
    <row r="418" spans="2:65" s="12" customFormat="1" ht="11.25">
      <c r="B418" s="148"/>
      <c r="D418" s="149" t="s">
        <v>203</v>
      </c>
      <c r="E418" s="150" t="s">
        <v>19</v>
      </c>
      <c r="F418" s="151" t="s">
        <v>205</v>
      </c>
      <c r="H418" s="150" t="s">
        <v>19</v>
      </c>
      <c r="I418" s="152"/>
      <c r="L418" s="148"/>
      <c r="M418" s="153"/>
      <c r="T418" s="154"/>
      <c r="AT418" s="150" t="s">
        <v>203</v>
      </c>
      <c r="AU418" s="150" t="s">
        <v>82</v>
      </c>
      <c r="AV418" s="12" t="s">
        <v>80</v>
      </c>
      <c r="AW418" s="12" t="s">
        <v>33</v>
      </c>
      <c r="AX418" s="12" t="s">
        <v>72</v>
      </c>
      <c r="AY418" s="150" t="s">
        <v>193</v>
      </c>
    </row>
    <row r="419" spans="2:65" s="12" customFormat="1" ht="11.25">
      <c r="B419" s="148"/>
      <c r="D419" s="149" t="s">
        <v>203</v>
      </c>
      <c r="E419" s="150" t="s">
        <v>19</v>
      </c>
      <c r="F419" s="151" t="s">
        <v>441</v>
      </c>
      <c r="H419" s="150" t="s">
        <v>19</v>
      </c>
      <c r="I419" s="152"/>
      <c r="L419" s="148"/>
      <c r="M419" s="153"/>
      <c r="T419" s="154"/>
      <c r="AT419" s="150" t="s">
        <v>203</v>
      </c>
      <c r="AU419" s="150" t="s">
        <v>82</v>
      </c>
      <c r="AV419" s="12" t="s">
        <v>80</v>
      </c>
      <c r="AW419" s="12" t="s">
        <v>33</v>
      </c>
      <c r="AX419" s="12" t="s">
        <v>72</v>
      </c>
      <c r="AY419" s="150" t="s">
        <v>193</v>
      </c>
    </row>
    <row r="420" spans="2:65" s="13" customFormat="1" ht="11.25">
      <c r="B420" s="155"/>
      <c r="D420" s="149" t="s">
        <v>203</v>
      </c>
      <c r="E420" s="156" t="s">
        <v>19</v>
      </c>
      <c r="F420" s="157" t="s">
        <v>461</v>
      </c>
      <c r="H420" s="158">
        <v>20</v>
      </c>
      <c r="I420" s="159"/>
      <c r="L420" s="155"/>
      <c r="M420" s="160"/>
      <c r="T420" s="161"/>
      <c r="AT420" s="156" t="s">
        <v>203</v>
      </c>
      <c r="AU420" s="156" t="s">
        <v>82</v>
      </c>
      <c r="AV420" s="13" t="s">
        <v>82</v>
      </c>
      <c r="AW420" s="13" t="s">
        <v>33</v>
      </c>
      <c r="AX420" s="13" t="s">
        <v>72</v>
      </c>
      <c r="AY420" s="156" t="s">
        <v>193</v>
      </c>
    </row>
    <row r="421" spans="2:65" s="1" customFormat="1" ht="24.2" customHeight="1">
      <c r="B421" s="32"/>
      <c r="C421" s="131" t="s">
        <v>462</v>
      </c>
      <c r="D421" s="131" t="s">
        <v>195</v>
      </c>
      <c r="E421" s="132" t="s">
        <v>463</v>
      </c>
      <c r="F421" s="133" t="s">
        <v>464</v>
      </c>
      <c r="G421" s="134" t="s">
        <v>465</v>
      </c>
      <c r="H421" s="135">
        <v>1</v>
      </c>
      <c r="I421" s="136"/>
      <c r="J421" s="137">
        <f>ROUND(I421*H421,2)</f>
        <v>0</v>
      </c>
      <c r="K421" s="133" t="s">
        <v>199</v>
      </c>
      <c r="L421" s="32"/>
      <c r="M421" s="138" t="s">
        <v>19</v>
      </c>
      <c r="N421" s="139" t="s">
        <v>43</v>
      </c>
      <c r="P421" s="140">
        <f>O421*H421</f>
        <v>0</v>
      </c>
      <c r="Q421" s="140">
        <v>0</v>
      </c>
      <c r="R421" s="140">
        <f>Q421*H421</f>
        <v>0</v>
      </c>
      <c r="S421" s="140">
        <v>0</v>
      </c>
      <c r="T421" s="141">
        <f>S421*H421</f>
        <v>0</v>
      </c>
      <c r="AR421" s="142" t="s">
        <v>106</v>
      </c>
      <c r="AT421" s="142" t="s">
        <v>195</v>
      </c>
      <c r="AU421" s="142" t="s">
        <v>82</v>
      </c>
      <c r="AY421" s="17" t="s">
        <v>193</v>
      </c>
      <c r="BE421" s="143">
        <f>IF(N421="základní",J421,0)</f>
        <v>0</v>
      </c>
      <c r="BF421" s="143">
        <f>IF(N421="snížená",J421,0)</f>
        <v>0</v>
      </c>
      <c r="BG421" s="143">
        <f>IF(N421="zákl. přenesená",J421,0)</f>
        <v>0</v>
      </c>
      <c r="BH421" s="143">
        <f>IF(N421="sníž. přenesená",J421,0)</f>
        <v>0</v>
      </c>
      <c r="BI421" s="143">
        <f>IF(N421="nulová",J421,0)</f>
        <v>0</v>
      </c>
      <c r="BJ421" s="17" t="s">
        <v>80</v>
      </c>
      <c r="BK421" s="143">
        <f>ROUND(I421*H421,2)</f>
        <v>0</v>
      </c>
      <c r="BL421" s="17" t="s">
        <v>106</v>
      </c>
      <c r="BM421" s="142" t="s">
        <v>466</v>
      </c>
    </row>
    <row r="422" spans="2:65" s="1" customFormat="1" ht="11.25">
      <c r="B422" s="32"/>
      <c r="D422" s="144" t="s">
        <v>201</v>
      </c>
      <c r="F422" s="145" t="s">
        <v>467</v>
      </c>
      <c r="I422" s="146"/>
      <c r="L422" s="32"/>
      <c r="M422" s="147"/>
      <c r="T422" s="53"/>
      <c r="AT422" s="17" t="s">
        <v>201</v>
      </c>
      <c r="AU422" s="17" t="s">
        <v>82</v>
      </c>
    </row>
    <row r="423" spans="2:65" s="1" customFormat="1" ht="16.5" customHeight="1">
      <c r="B423" s="32"/>
      <c r="C423" s="162" t="s">
        <v>468</v>
      </c>
      <c r="D423" s="162" t="s">
        <v>380</v>
      </c>
      <c r="E423" s="163" t="s">
        <v>469</v>
      </c>
      <c r="F423" s="164" t="s">
        <v>470</v>
      </c>
      <c r="G423" s="165" t="s">
        <v>465</v>
      </c>
      <c r="H423" s="166">
        <v>1</v>
      </c>
      <c r="I423" s="167"/>
      <c r="J423" s="168">
        <f>ROUND(I423*H423,2)</f>
        <v>0</v>
      </c>
      <c r="K423" s="164" t="s">
        <v>199</v>
      </c>
      <c r="L423" s="169"/>
      <c r="M423" s="170" t="s">
        <v>19</v>
      </c>
      <c r="N423" s="171" t="s">
        <v>43</v>
      </c>
      <c r="P423" s="140">
        <f>O423*H423</f>
        <v>0</v>
      </c>
      <c r="Q423" s="140">
        <v>5.5999999999999995E-4</v>
      </c>
      <c r="R423" s="140">
        <f>Q423*H423</f>
        <v>5.5999999999999995E-4</v>
      </c>
      <c r="S423" s="140">
        <v>0</v>
      </c>
      <c r="T423" s="141">
        <f>S423*H423</f>
        <v>0</v>
      </c>
      <c r="AR423" s="142" t="s">
        <v>254</v>
      </c>
      <c r="AT423" s="142" t="s">
        <v>380</v>
      </c>
      <c r="AU423" s="142" t="s">
        <v>82</v>
      </c>
      <c r="AY423" s="17" t="s">
        <v>193</v>
      </c>
      <c r="BE423" s="143">
        <f>IF(N423="základní",J423,0)</f>
        <v>0</v>
      </c>
      <c r="BF423" s="143">
        <f>IF(N423="snížená",J423,0)</f>
        <v>0</v>
      </c>
      <c r="BG423" s="143">
        <f>IF(N423="zákl. přenesená",J423,0)</f>
        <v>0</v>
      </c>
      <c r="BH423" s="143">
        <f>IF(N423="sníž. přenesená",J423,0)</f>
        <v>0</v>
      </c>
      <c r="BI423" s="143">
        <f>IF(N423="nulová",J423,0)</f>
        <v>0</v>
      </c>
      <c r="BJ423" s="17" t="s">
        <v>80</v>
      </c>
      <c r="BK423" s="143">
        <f>ROUND(I423*H423,2)</f>
        <v>0</v>
      </c>
      <c r="BL423" s="17" t="s">
        <v>106</v>
      </c>
      <c r="BM423" s="142" t="s">
        <v>471</v>
      </c>
    </row>
    <row r="424" spans="2:65" s="1" customFormat="1" ht="16.5" customHeight="1">
      <c r="B424" s="32"/>
      <c r="C424" s="131" t="s">
        <v>472</v>
      </c>
      <c r="D424" s="131" t="s">
        <v>195</v>
      </c>
      <c r="E424" s="132" t="s">
        <v>473</v>
      </c>
      <c r="F424" s="133" t="s">
        <v>474</v>
      </c>
      <c r="G424" s="134" t="s">
        <v>432</v>
      </c>
      <c r="H424" s="135">
        <v>40</v>
      </c>
      <c r="I424" s="136"/>
      <c r="J424" s="137">
        <f>ROUND(I424*H424,2)</f>
        <v>0</v>
      </c>
      <c r="K424" s="133" t="s">
        <v>199</v>
      </c>
      <c r="L424" s="32"/>
      <c r="M424" s="138" t="s">
        <v>19</v>
      </c>
      <c r="N424" s="139" t="s">
        <v>43</v>
      </c>
      <c r="P424" s="140">
        <f>O424*H424</f>
        <v>0</v>
      </c>
      <c r="Q424" s="140">
        <v>0</v>
      </c>
      <c r="R424" s="140">
        <f>Q424*H424</f>
        <v>0</v>
      </c>
      <c r="S424" s="140">
        <v>2.5000000000000001E-3</v>
      </c>
      <c r="T424" s="141">
        <f>S424*H424</f>
        <v>0.1</v>
      </c>
      <c r="AR424" s="142" t="s">
        <v>106</v>
      </c>
      <c r="AT424" s="142" t="s">
        <v>195</v>
      </c>
      <c r="AU424" s="142" t="s">
        <v>82</v>
      </c>
      <c r="AY424" s="17" t="s">
        <v>193</v>
      </c>
      <c r="BE424" s="143">
        <f>IF(N424="základní",J424,0)</f>
        <v>0</v>
      </c>
      <c r="BF424" s="143">
        <f>IF(N424="snížená",J424,0)</f>
        <v>0</v>
      </c>
      <c r="BG424" s="143">
        <f>IF(N424="zákl. přenesená",J424,0)</f>
        <v>0</v>
      </c>
      <c r="BH424" s="143">
        <f>IF(N424="sníž. přenesená",J424,0)</f>
        <v>0</v>
      </c>
      <c r="BI424" s="143">
        <f>IF(N424="nulová",J424,0)</f>
        <v>0</v>
      </c>
      <c r="BJ424" s="17" t="s">
        <v>80</v>
      </c>
      <c r="BK424" s="143">
        <f>ROUND(I424*H424,2)</f>
        <v>0</v>
      </c>
      <c r="BL424" s="17" t="s">
        <v>106</v>
      </c>
      <c r="BM424" s="142" t="s">
        <v>475</v>
      </c>
    </row>
    <row r="425" spans="2:65" s="1" customFormat="1" ht="11.25">
      <c r="B425" s="32"/>
      <c r="D425" s="144" t="s">
        <v>201</v>
      </c>
      <c r="F425" s="145" t="s">
        <v>476</v>
      </c>
      <c r="I425" s="146"/>
      <c r="L425" s="32"/>
      <c r="M425" s="147"/>
      <c r="T425" s="53"/>
      <c r="AT425" s="17" t="s">
        <v>201</v>
      </c>
      <c r="AU425" s="17" t="s">
        <v>82</v>
      </c>
    </row>
    <row r="426" spans="2:65" s="12" customFormat="1" ht="11.25">
      <c r="B426" s="148"/>
      <c r="D426" s="149" t="s">
        <v>203</v>
      </c>
      <c r="E426" s="150" t="s">
        <v>19</v>
      </c>
      <c r="F426" s="151" t="s">
        <v>406</v>
      </c>
      <c r="H426" s="150" t="s">
        <v>19</v>
      </c>
      <c r="I426" s="152"/>
      <c r="L426" s="148"/>
      <c r="M426" s="153"/>
      <c r="T426" s="154"/>
      <c r="AT426" s="150" t="s">
        <v>203</v>
      </c>
      <c r="AU426" s="150" t="s">
        <v>82</v>
      </c>
      <c r="AV426" s="12" t="s">
        <v>80</v>
      </c>
      <c r="AW426" s="12" t="s">
        <v>33</v>
      </c>
      <c r="AX426" s="12" t="s">
        <v>72</v>
      </c>
      <c r="AY426" s="150" t="s">
        <v>193</v>
      </c>
    </row>
    <row r="427" spans="2:65" s="12" customFormat="1" ht="11.25">
      <c r="B427" s="148"/>
      <c r="D427" s="149" t="s">
        <v>203</v>
      </c>
      <c r="E427" s="150" t="s">
        <v>19</v>
      </c>
      <c r="F427" s="151" t="s">
        <v>205</v>
      </c>
      <c r="H427" s="150" t="s">
        <v>19</v>
      </c>
      <c r="I427" s="152"/>
      <c r="L427" s="148"/>
      <c r="M427" s="153"/>
      <c r="T427" s="154"/>
      <c r="AT427" s="150" t="s">
        <v>203</v>
      </c>
      <c r="AU427" s="150" t="s">
        <v>82</v>
      </c>
      <c r="AV427" s="12" t="s">
        <v>80</v>
      </c>
      <c r="AW427" s="12" t="s">
        <v>33</v>
      </c>
      <c r="AX427" s="12" t="s">
        <v>72</v>
      </c>
      <c r="AY427" s="150" t="s">
        <v>193</v>
      </c>
    </row>
    <row r="428" spans="2:65" s="12" customFormat="1" ht="11.25">
      <c r="B428" s="148"/>
      <c r="D428" s="149" t="s">
        <v>203</v>
      </c>
      <c r="E428" s="150" t="s">
        <v>19</v>
      </c>
      <c r="F428" s="151" t="s">
        <v>477</v>
      </c>
      <c r="H428" s="150" t="s">
        <v>19</v>
      </c>
      <c r="I428" s="152"/>
      <c r="L428" s="148"/>
      <c r="M428" s="153"/>
      <c r="T428" s="154"/>
      <c r="AT428" s="150" t="s">
        <v>203</v>
      </c>
      <c r="AU428" s="150" t="s">
        <v>82</v>
      </c>
      <c r="AV428" s="12" t="s">
        <v>80</v>
      </c>
      <c r="AW428" s="12" t="s">
        <v>33</v>
      </c>
      <c r="AX428" s="12" t="s">
        <v>72</v>
      </c>
      <c r="AY428" s="150" t="s">
        <v>193</v>
      </c>
    </row>
    <row r="429" spans="2:65" s="13" customFormat="1" ht="11.25">
      <c r="B429" s="155"/>
      <c r="D429" s="149" t="s">
        <v>203</v>
      </c>
      <c r="E429" s="156" t="s">
        <v>19</v>
      </c>
      <c r="F429" s="157" t="s">
        <v>478</v>
      </c>
      <c r="H429" s="158">
        <v>40</v>
      </c>
      <c r="I429" s="159"/>
      <c r="L429" s="155"/>
      <c r="M429" s="160"/>
      <c r="T429" s="161"/>
      <c r="AT429" s="156" t="s">
        <v>203</v>
      </c>
      <c r="AU429" s="156" t="s">
        <v>82</v>
      </c>
      <c r="AV429" s="13" t="s">
        <v>82</v>
      </c>
      <c r="AW429" s="13" t="s">
        <v>33</v>
      </c>
      <c r="AX429" s="13" t="s">
        <v>72</v>
      </c>
      <c r="AY429" s="156" t="s">
        <v>193</v>
      </c>
    </row>
    <row r="430" spans="2:65" s="1" customFormat="1" ht="21.75" customHeight="1">
      <c r="B430" s="32"/>
      <c r="C430" s="131" t="s">
        <v>479</v>
      </c>
      <c r="D430" s="131" t="s">
        <v>195</v>
      </c>
      <c r="E430" s="132" t="s">
        <v>480</v>
      </c>
      <c r="F430" s="133" t="s">
        <v>481</v>
      </c>
      <c r="G430" s="134" t="s">
        <v>432</v>
      </c>
      <c r="H430" s="135">
        <v>23</v>
      </c>
      <c r="I430" s="136"/>
      <c r="J430" s="137">
        <f>ROUND(I430*H430,2)</f>
        <v>0</v>
      </c>
      <c r="K430" s="133" t="s">
        <v>199</v>
      </c>
      <c r="L430" s="32"/>
      <c r="M430" s="138" t="s">
        <v>19</v>
      </c>
      <c r="N430" s="139" t="s">
        <v>43</v>
      </c>
      <c r="P430" s="140">
        <f>O430*H430</f>
        <v>0</v>
      </c>
      <c r="Q430" s="140">
        <v>0</v>
      </c>
      <c r="R430" s="140">
        <f>Q430*H430</f>
        <v>0</v>
      </c>
      <c r="S430" s="140">
        <v>1.4999999999999999E-2</v>
      </c>
      <c r="T430" s="141">
        <f>S430*H430</f>
        <v>0.34499999999999997</v>
      </c>
      <c r="AR430" s="142" t="s">
        <v>106</v>
      </c>
      <c r="AT430" s="142" t="s">
        <v>195</v>
      </c>
      <c r="AU430" s="142" t="s">
        <v>82</v>
      </c>
      <c r="AY430" s="17" t="s">
        <v>193</v>
      </c>
      <c r="BE430" s="143">
        <f>IF(N430="základní",J430,0)</f>
        <v>0</v>
      </c>
      <c r="BF430" s="143">
        <f>IF(N430="snížená",J430,0)</f>
        <v>0</v>
      </c>
      <c r="BG430" s="143">
        <f>IF(N430="zákl. přenesená",J430,0)</f>
        <v>0</v>
      </c>
      <c r="BH430" s="143">
        <f>IF(N430="sníž. přenesená",J430,0)</f>
        <v>0</v>
      </c>
      <c r="BI430" s="143">
        <f>IF(N430="nulová",J430,0)</f>
        <v>0</v>
      </c>
      <c r="BJ430" s="17" t="s">
        <v>80</v>
      </c>
      <c r="BK430" s="143">
        <f>ROUND(I430*H430,2)</f>
        <v>0</v>
      </c>
      <c r="BL430" s="17" t="s">
        <v>106</v>
      </c>
      <c r="BM430" s="142" t="s">
        <v>482</v>
      </c>
    </row>
    <row r="431" spans="2:65" s="1" customFormat="1" ht="11.25">
      <c r="B431" s="32"/>
      <c r="D431" s="144" t="s">
        <v>201</v>
      </c>
      <c r="F431" s="145" t="s">
        <v>483</v>
      </c>
      <c r="I431" s="146"/>
      <c r="L431" s="32"/>
      <c r="M431" s="147"/>
      <c r="T431" s="53"/>
      <c r="AT431" s="17" t="s">
        <v>201</v>
      </c>
      <c r="AU431" s="17" t="s">
        <v>82</v>
      </c>
    </row>
    <row r="432" spans="2:65" s="12" customFormat="1" ht="11.25">
      <c r="B432" s="148"/>
      <c r="D432" s="149" t="s">
        <v>203</v>
      </c>
      <c r="E432" s="150" t="s">
        <v>19</v>
      </c>
      <c r="F432" s="151" t="s">
        <v>406</v>
      </c>
      <c r="H432" s="150" t="s">
        <v>19</v>
      </c>
      <c r="I432" s="152"/>
      <c r="L432" s="148"/>
      <c r="M432" s="153"/>
      <c r="T432" s="154"/>
      <c r="AT432" s="150" t="s">
        <v>203</v>
      </c>
      <c r="AU432" s="150" t="s">
        <v>82</v>
      </c>
      <c r="AV432" s="12" t="s">
        <v>80</v>
      </c>
      <c r="AW432" s="12" t="s">
        <v>33</v>
      </c>
      <c r="AX432" s="12" t="s">
        <v>72</v>
      </c>
      <c r="AY432" s="150" t="s">
        <v>193</v>
      </c>
    </row>
    <row r="433" spans="2:65" s="12" customFormat="1" ht="11.25">
      <c r="B433" s="148"/>
      <c r="D433" s="149" t="s">
        <v>203</v>
      </c>
      <c r="E433" s="150" t="s">
        <v>19</v>
      </c>
      <c r="F433" s="151" t="s">
        <v>205</v>
      </c>
      <c r="H433" s="150" t="s">
        <v>19</v>
      </c>
      <c r="I433" s="152"/>
      <c r="L433" s="148"/>
      <c r="M433" s="153"/>
      <c r="T433" s="154"/>
      <c r="AT433" s="150" t="s">
        <v>203</v>
      </c>
      <c r="AU433" s="150" t="s">
        <v>82</v>
      </c>
      <c r="AV433" s="12" t="s">
        <v>80</v>
      </c>
      <c r="AW433" s="12" t="s">
        <v>33</v>
      </c>
      <c r="AX433" s="12" t="s">
        <v>72</v>
      </c>
      <c r="AY433" s="150" t="s">
        <v>193</v>
      </c>
    </row>
    <row r="434" spans="2:65" s="12" customFormat="1" ht="11.25">
      <c r="B434" s="148"/>
      <c r="D434" s="149" t="s">
        <v>203</v>
      </c>
      <c r="E434" s="150" t="s">
        <v>19</v>
      </c>
      <c r="F434" s="151" t="s">
        <v>484</v>
      </c>
      <c r="H434" s="150" t="s">
        <v>19</v>
      </c>
      <c r="I434" s="152"/>
      <c r="L434" s="148"/>
      <c r="M434" s="153"/>
      <c r="T434" s="154"/>
      <c r="AT434" s="150" t="s">
        <v>203</v>
      </c>
      <c r="AU434" s="150" t="s">
        <v>82</v>
      </c>
      <c r="AV434" s="12" t="s">
        <v>80</v>
      </c>
      <c r="AW434" s="12" t="s">
        <v>33</v>
      </c>
      <c r="AX434" s="12" t="s">
        <v>72</v>
      </c>
      <c r="AY434" s="150" t="s">
        <v>193</v>
      </c>
    </row>
    <row r="435" spans="2:65" s="13" customFormat="1" ht="11.25">
      <c r="B435" s="155"/>
      <c r="D435" s="149" t="s">
        <v>203</v>
      </c>
      <c r="E435" s="156" t="s">
        <v>19</v>
      </c>
      <c r="F435" s="157" t="s">
        <v>485</v>
      </c>
      <c r="H435" s="158">
        <v>23</v>
      </c>
      <c r="I435" s="159"/>
      <c r="L435" s="155"/>
      <c r="M435" s="160"/>
      <c r="T435" s="161"/>
      <c r="AT435" s="156" t="s">
        <v>203</v>
      </c>
      <c r="AU435" s="156" t="s">
        <v>82</v>
      </c>
      <c r="AV435" s="13" t="s">
        <v>82</v>
      </c>
      <c r="AW435" s="13" t="s">
        <v>33</v>
      </c>
      <c r="AX435" s="13" t="s">
        <v>72</v>
      </c>
      <c r="AY435" s="156" t="s">
        <v>193</v>
      </c>
    </row>
    <row r="436" spans="2:65" s="1" customFormat="1" ht="16.5" customHeight="1">
      <c r="B436" s="32"/>
      <c r="C436" s="131" t="s">
        <v>486</v>
      </c>
      <c r="D436" s="131" t="s">
        <v>195</v>
      </c>
      <c r="E436" s="132" t="s">
        <v>487</v>
      </c>
      <c r="F436" s="133" t="s">
        <v>488</v>
      </c>
      <c r="G436" s="134" t="s">
        <v>210</v>
      </c>
      <c r="H436" s="135">
        <v>10</v>
      </c>
      <c r="I436" s="136"/>
      <c r="J436" s="137">
        <f>ROUND(I436*H436,2)</f>
        <v>0</v>
      </c>
      <c r="K436" s="133" t="s">
        <v>199</v>
      </c>
      <c r="L436" s="32"/>
      <c r="M436" s="138" t="s">
        <v>19</v>
      </c>
      <c r="N436" s="139" t="s">
        <v>43</v>
      </c>
      <c r="P436" s="140">
        <f>O436*H436</f>
        <v>0</v>
      </c>
      <c r="Q436" s="140">
        <v>0</v>
      </c>
      <c r="R436" s="140">
        <f>Q436*H436</f>
        <v>0</v>
      </c>
      <c r="S436" s="140">
        <v>0.36</v>
      </c>
      <c r="T436" s="141">
        <f>S436*H436</f>
        <v>3.5999999999999996</v>
      </c>
      <c r="AR436" s="142" t="s">
        <v>106</v>
      </c>
      <c r="AT436" s="142" t="s">
        <v>195</v>
      </c>
      <c r="AU436" s="142" t="s">
        <v>82</v>
      </c>
      <c r="AY436" s="17" t="s">
        <v>193</v>
      </c>
      <c r="BE436" s="143">
        <f>IF(N436="základní",J436,0)</f>
        <v>0</v>
      </c>
      <c r="BF436" s="143">
        <f>IF(N436="snížená",J436,0)</f>
        <v>0</v>
      </c>
      <c r="BG436" s="143">
        <f>IF(N436="zákl. přenesená",J436,0)</f>
        <v>0</v>
      </c>
      <c r="BH436" s="143">
        <f>IF(N436="sníž. přenesená",J436,0)</f>
        <v>0</v>
      </c>
      <c r="BI436" s="143">
        <f>IF(N436="nulová",J436,0)</f>
        <v>0</v>
      </c>
      <c r="BJ436" s="17" t="s">
        <v>80</v>
      </c>
      <c r="BK436" s="143">
        <f>ROUND(I436*H436,2)</f>
        <v>0</v>
      </c>
      <c r="BL436" s="17" t="s">
        <v>106</v>
      </c>
      <c r="BM436" s="142" t="s">
        <v>489</v>
      </c>
    </row>
    <row r="437" spans="2:65" s="1" customFormat="1" ht="11.25">
      <c r="B437" s="32"/>
      <c r="D437" s="144" t="s">
        <v>201</v>
      </c>
      <c r="F437" s="145" t="s">
        <v>490</v>
      </c>
      <c r="I437" s="146"/>
      <c r="L437" s="32"/>
      <c r="M437" s="147"/>
      <c r="T437" s="53"/>
      <c r="AT437" s="17" t="s">
        <v>201</v>
      </c>
      <c r="AU437" s="17" t="s">
        <v>82</v>
      </c>
    </row>
    <row r="438" spans="2:65" s="12" customFormat="1" ht="11.25">
      <c r="B438" s="148"/>
      <c r="D438" s="149" t="s">
        <v>203</v>
      </c>
      <c r="E438" s="150" t="s">
        <v>19</v>
      </c>
      <c r="F438" s="151" t="s">
        <v>406</v>
      </c>
      <c r="H438" s="150" t="s">
        <v>19</v>
      </c>
      <c r="I438" s="152"/>
      <c r="L438" s="148"/>
      <c r="M438" s="153"/>
      <c r="T438" s="154"/>
      <c r="AT438" s="150" t="s">
        <v>203</v>
      </c>
      <c r="AU438" s="150" t="s">
        <v>82</v>
      </c>
      <c r="AV438" s="12" t="s">
        <v>80</v>
      </c>
      <c r="AW438" s="12" t="s">
        <v>33</v>
      </c>
      <c r="AX438" s="12" t="s">
        <v>72</v>
      </c>
      <c r="AY438" s="150" t="s">
        <v>193</v>
      </c>
    </row>
    <row r="439" spans="2:65" s="12" customFormat="1" ht="11.25">
      <c r="B439" s="148"/>
      <c r="D439" s="149" t="s">
        <v>203</v>
      </c>
      <c r="E439" s="150" t="s">
        <v>19</v>
      </c>
      <c r="F439" s="151" t="s">
        <v>205</v>
      </c>
      <c r="H439" s="150" t="s">
        <v>19</v>
      </c>
      <c r="I439" s="152"/>
      <c r="L439" s="148"/>
      <c r="M439" s="153"/>
      <c r="T439" s="154"/>
      <c r="AT439" s="150" t="s">
        <v>203</v>
      </c>
      <c r="AU439" s="150" t="s">
        <v>82</v>
      </c>
      <c r="AV439" s="12" t="s">
        <v>80</v>
      </c>
      <c r="AW439" s="12" t="s">
        <v>33</v>
      </c>
      <c r="AX439" s="12" t="s">
        <v>72</v>
      </c>
      <c r="AY439" s="150" t="s">
        <v>193</v>
      </c>
    </row>
    <row r="440" spans="2:65" s="12" customFormat="1" ht="11.25">
      <c r="B440" s="148"/>
      <c r="D440" s="149" t="s">
        <v>203</v>
      </c>
      <c r="E440" s="150" t="s">
        <v>19</v>
      </c>
      <c r="F440" s="151" t="s">
        <v>491</v>
      </c>
      <c r="H440" s="150" t="s">
        <v>19</v>
      </c>
      <c r="I440" s="152"/>
      <c r="L440" s="148"/>
      <c r="M440" s="153"/>
      <c r="T440" s="154"/>
      <c r="AT440" s="150" t="s">
        <v>203</v>
      </c>
      <c r="AU440" s="150" t="s">
        <v>82</v>
      </c>
      <c r="AV440" s="12" t="s">
        <v>80</v>
      </c>
      <c r="AW440" s="12" t="s">
        <v>33</v>
      </c>
      <c r="AX440" s="12" t="s">
        <v>72</v>
      </c>
      <c r="AY440" s="150" t="s">
        <v>193</v>
      </c>
    </row>
    <row r="441" spans="2:65" s="13" customFormat="1" ht="11.25">
      <c r="B441" s="155"/>
      <c r="D441" s="149" t="s">
        <v>203</v>
      </c>
      <c r="E441" s="156" t="s">
        <v>19</v>
      </c>
      <c r="F441" s="157" t="s">
        <v>492</v>
      </c>
      <c r="H441" s="158">
        <v>10</v>
      </c>
      <c r="I441" s="159"/>
      <c r="L441" s="155"/>
      <c r="M441" s="160"/>
      <c r="T441" s="161"/>
      <c r="AT441" s="156" t="s">
        <v>203</v>
      </c>
      <c r="AU441" s="156" t="s">
        <v>82</v>
      </c>
      <c r="AV441" s="13" t="s">
        <v>82</v>
      </c>
      <c r="AW441" s="13" t="s">
        <v>33</v>
      </c>
      <c r="AX441" s="13" t="s">
        <v>72</v>
      </c>
      <c r="AY441" s="156" t="s">
        <v>193</v>
      </c>
    </row>
    <row r="442" spans="2:65" s="11" customFormat="1" ht="22.9" customHeight="1">
      <c r="B442" s="119"/>
      <c r="D442" s="120" t="s">
        <v>71</v>
      </c>
      <c r="E442" s="129" t="s">
        <v>340</v>
      </c>
      <c r="F442" s="129" t="s">
        <v>493</v>
      </c>
      <c r="I442" s="122"/>
      <c r="J442" s="130">
        <f>BK442</f>
        <v>0</v>
      </c>
      <c r="L442" s="119"/>
      <c r="M442" s="124"/>
      <c r="P442" s="125">
        <f>SUM(P443:P498)</f>
        <v>0</v>
      </c>
      <c r="R442" s="125">
        <f>SUM(R443:R498)</f>
        <v>0.499</v>
      </c>
      <c r="T442" s="126">
        <f>SUM(T443:T498)</f>
        <v>0</v>
      </c>
      <c r="AR442" s="120" t="s">
        <v>80</v>
      </c>
      <c r="AT442" s="127" t="s">
        <v>71</v>
      </c>
      <c r="AU442" s="127" t="s">
        <v>80</v>
      </c>
      <c r="AY442" s="120" t="s">
        <v>193</v>
      </c>
      <c r="BK442" s="128">
        <f>SUM(BK443:BK498)</f>
        <v>0</v>
      </c>
    </row>
    <row r="443" spans="2:65" s="1" customFormat="1" ht="24.2" customHeight="1">
      <c r="B443" s="32"/>
      <c r="C443" s="131" t="s">
        <v>494</v>
      </c>
      <c r="D443" s="131" t="s">
        <v>195</v>
      </c>
      <c r="E443" s="132" t="s">
        <v>495</v>
      </c>
      <c r="F443" s="133" t="s">
        <v>496</v>
      </c>
      <c r="G443" s="134" t="s">
        <v>210</v>
      </c>
      <c r="H443" s="135">
        <v>99.8</v>
      </c>
      <c r="I443" s="136"/>
      <c r="J443" s="137">
        <f>ROUND(I443*H443,2)</f>
        <v>0</v>
      </c>
      <c r="K443" s="133" t="s">
        <v>199</v>
      </c>
      <c r="L443" s="32"/>
      <c r="M443" s="138" t="s">
        <v>19</v>
      </c>
      <c r="N443" s="139" t="s">
        <v>43</v>
      </c>
      <c r="P443" s="140">
        <f>O443*H443</f>
        <v>0</v>
      </c>
      <c r="Q443" s="140">
        <v>0</v>
      </c>
      <c r="R443" s="140">
        <f>Q443*H443</f>
        <v>0</v>
      </c>
      <c r="S443" s="140">
        <v>0</v>
      </c>
      <c r="T443" s="141">
        <f>S443*H443</f>
        <v>0</v>
      </c>
      <c r="AR443" s="142" t="s">
        <v>106</v>
      </c>
      <c r="AT443" s="142" t="s">
        <v>195</v>
      </c>
      <c r="AU443" s="142" t="s">
        <v>82</v>
      </c>
      <c r="AY443" s="17" t="s">
        <v>193</v>
      </c>
      <c r="BE443" s="143">
        <f>IF(N443="základní",J443,0)</f>
        <v>0</v>
      </c>
      <c r="BF443" s="143">
        <f>IF(N443="snížená",J443,0)</f>
        <v>0</v>
      </c>
      <c r="BG443" s="143">
        <f>IF(N443="zákl. přenesená",J443,0)</f>
        <v>0</v>
      </c>
      <c r="BH443" s="143">
        <f>IF(N443="sníž. přenesená",J443,0)</f>
        <v>0</v>
      </c>
      <c r="BI443" s="143">
        <f>IF(N443="nulová",J443,0)</f>
        <v>0</v>
      </c>
      <c r="BJ443" s="17" t="s">
        <v>80</v>
      </c>
      <c r="BK443" s="143">
        <f>ROUND(I443*H443,2)</f>
        <v>0</v>
      </c>
      <c r="BL443" s="17" t="s">
        <v>106</v>
      </c>
      <c r="BM443" s="142" t="s">
        <v>497</v>
      </c>
    </row>
    <row r="444" spans="2:65" s="1" customFormat="1" ht="11.25">
      <c r="B444" s="32"/>
      <c r="D444" s="144" t="s">
        <v>201</v>
      </c>
      <c r="F444" s="145" t="s">
        <v>498</v>
      </c>
      <c r="I444" s="146"/>
      <c r="L444" s="32"/>
      <c r="M444" s="147"/>
      <c r="T444" s="53"/>
      <c r="AT444" s="17" t="s">
        <v>201</v>
      </c>
      <c r="AU444" s="17" t="s">
        <v>82</v>
      </c>
    </row>
    <row r="445" spans="2:65" s="12" customFormat="1" ht="11.25">
      <c r="B445" s="148"/>
      <c r="D445" s="149" t="s">
        <v>203</v>
      </c>
      <c r="E445" s="150" t="s">
        <v>19</v>
      </c>
      <c r="F445" s="151" t="s">
        <v>499</v>
      </c>
      <c r="H445" s="150" t="s">
        <v>19</v>
      </c>
      <c r="I445" s="152"/>
      <c r="L445" s="148"/>
      <c r="M445" s="153"/>
      <c r="T445" s="154"/>
      <c r="AT445" s="150" t="s">
        <v>203</v>
      </c>
      <c r="AU445" s="150" t="s">
        <v>82</v>
      </c>
      <c r="AV445" s="12" t="s">
        <v>80</v>
      </c>
      <c r="AW445" s="12" t="s">
        <v>33</v>
      </c>
      <c r="AX445" s="12" t="s">
        <v>72</v>
      </c>
      <c r="AY445" s="150" t="s">
        <v>193</v>
      </c>
    </row>
    <row r="446" spans="2:65" s="13" customFormat="1" ht="11.25">
      <c r="B446" s="155"/>
      <c r="D446" s="149" t="s">
        <v>203</v>
      </c>
      <c r="E446" s="156" t="s">
        <v>19</v>
      </c>
      <c r="F446" s="157" t="s">
        <v>500</v>
      </c>
      <c r="H446" s="158">
        <v>49.9</v>
      </c>
      <c r="I446" s="159"/>
      <c r="L446" s="155"/>
      <c r="M446" s="160"/>
      <c r="T446" s="161"/>
      <c r="AT446" s="156" t="s">
        <v>203</v>
      </c>
      <c r="AU446" s="156" t="s">
        <v>82</v>
      </c>
      <c r="AV446" s="13" t="s">
        <v>82</v>
      </c>
      <c r="AW446" s="13" t="s">
        <v>33</v>
      </c>
      <c r="AX446" s="13" t="s">
        <v>72</v>
      </c>
      <c r="AY446" s="156" t="s">
        <v>193</v>
      </c>
    </row>
    <row r="447" spans="2:65" s="12" customFormat="1" ht="11.25">
      <c r="B447" s="148"/>
      <c r="D447" s="149" t="s">
        <v>203</v>
      </c>
      <c r="E447" s="150" t="s">
        <v>19</v>
      </c>
      <c r="F447" s="151" t="s">
        <v>501</v>
      </c>
      <c r="H447" s="150" t="s">
        <v>19</v>
      </c>
      <c r="I447" s="152"/>
      <c r="L447" s="148"/>
      <c r="M447" s="153"/>
      <c r="T447" s="154"/>
      <c r="AT447" s="150" t="s">
        <v>203</v>
      </c>
      <c r="AU447" s="150" t="s">
        <v>82</v>
      </c>
      <c r="AV447" s="12" t="s">
        <v>80</v>
      </c>
      <c r="AW447" s="12" t="s">
        <v>33</v>
      </c>
      <c r="AX447" s="12" t="s">
        <v>72</v>
      </c>
      <c r="AY447" s="150" t="s">
        <v>193</v>
      </c>
    </row>
    <row r="448" spans="2:65" s="13" customFormat="1" ht="11.25">
      <c r="B448" s="155"/>
      <c r="D448" s="149" t="s">
        <v>203</v>
      </c>
      <c r="E448" s="156" t="s">
        <v>19</v>
      </c>
      <c r="F448" s="157" t="s">
        <v>500</v>
      </c>
      <c r="H448" s="158">
        <v>49.9</v>
      </c>
      <c r="I448" s="159"/>
      <c r="L448" s="155"/>
      <c r="M448" s="160"/>
      <c r="T448" s="161"/>
      <c r="AT448" s="156" t="s">
        <v>203</v>
      </c>
      <c r="AU448" s="156" t="s">
        <v>82</v>
      </c>
      <c r="AV448" s="13" t="s">
        <v>82</v>
      </c>
      <c r="AW448" s="13" t="s">
        <v>33</v>
      </c>
      <c r="AX448" s="13" t="s">
        <v>72</v>
      </c>
      <c r="AY448" s="156" t="s">
        <v>193</v>
      </c>
    </row>
    <row r="449" spans="2:65" s="1" customFormat="1" ht="16.5" customHeight="1">
      <c r="B449" s="32"/>
      <c r="C449" s="131" t="s">
        <v>502</v>
      </c>
      <c r="D449" s="131" t="s">
        <v>195</v>
      </c>
      <c r="E449" s="132" t="s">
        <v>503</v>
      </c>
      <c r="F449" s="133" t="s">
        <v>504</v>
      </c>
      <c r="G449" s="134" t="s">
        <v>210</v>
      </c>
      <c r="H449" s="135">
        <v>99.8</v>
      </c>
      <c r="I449" s="136"/>
      <c r="J449" s="137">
        <f>ROUND(I449*H449,2)</f>
        <v>0</v>
      </c>
      <c r="K449" s="133" t="s">
        <v>199</v>
      </c>
      <c r="L449" s="32"/>
      <c r="M449" s="138" t="s">
        <v>19</v>
      </c>
      <c r="N449" s="139" t="s">
        <v>43</v>
      </c>
      <c r="P449" s="140">
        <f>O449*H449</f>
        <v>0</v>
      </c>
      <c r="Q449" s="140">
        <v>0</v>
      </c>
      <c r="R449" s="140">
        <f>Q449*H449</f>
        <v>0</v>
      </c>
      <c r="S449" s="140">
        <v>0</v>
      </c>
      <c r="T449" s="141">
        <f>S449*H449</f>
        <v>0</v>
      </c>
      <c r="AR449" s="142" t="s">
        <v>106</v>
      </c>
      <c r="AT449" s="142" t="s">
        <v>195</v>
      </c>
      <c r="AU449" s="142" t="s">
        <v>82</v>
      </c>
      <c r="AY449" s="17" t="s">
        <v>193</v>
      </c>
      <c r="BE449" s="143">
        <f>IF(N449="základní",J449,0)</f>
        <v>0</v>
      </c>
      <c r="BF449" s="143">
        <f>IF(N449="snížená",J449,0)</f>
        <v>0</v>
      </c>
      <c r="BG449" s="143">
        <f>IF(N449="zákl. přenesená",J449,0)</f>
        <v>0</v>
      </c>
      <c r="BH449" s="143">
        <f>IF(N449="sníž. přenesená",J449,0)</f>
        <v>0</v>
      </c>
      <c r="BI449" s="143">
        <f>IF(N449="nulová",J449,0)</f>
        <v>0</v>
      </c>
      <c r="BJ449" s="17" t="s">
        <v>80</v>
      </c>
      <c r="BK449" s="143">
        <f>ROUND(I449*H449,2)</f>
        <v>0</v>
      </c>
      <c r="BL449" s="17" t="s">
        <v>106</v>
      </c>
      <c r="BM449" s="142" t="s">
        <v>505</v>
      </c>
    </row>
    <row r="450" spans="2:65" s="1" customFormat="1" ht="11.25">
      <c r="B450" s="32"/>
      <c r="D450" s="144" t="s">
        <v>201</v>
      </c>
      <c r="F450" s="145" t="s">
        <v>506</v>
      </c>
      <c r="I450" s="146"/>
      <c r="L450" s="32"/>
      <c r="M450" s="147"/>
      <c r="T450" s="53"/>
      <c r="AT450" s="17" t="s">
        <v>201</v>
      </c>
      <c r="AU450" s="17" t="s">
        <v>82</v>
      </c>
    </row>
    <row r="451" spans="2:65" s="12" customFormat="1" ht="11.25">
      <c r="B451" s="148"/>
      <c r="D451" s="149" t="s">
        <v>203</v>
      </c>
      <c r="E451" s="150" t="s">
        <v>19</v>
      </c>
      <c r="F451" s="151" t="s">
        <v>499</v>
      </c>
      <c r="H451" s="150" t="s">
        <v>19</v>
      </c>
      <c r="I451" s="152"/>
      <c r="L451" s="148"/>
      <c r="M451" s="153"/>
      <c r="T451" s="154"/>
      <c r="AT451" s="150" t="s">
        <v>203</v>
      </c>
      <c r="AU451" s="150" t="s">
        <v>82</v>
      </c>
      <c r="AV451" s="12" t="s">
        <v>80</v>
      </c>
      <c r="AW451" s="12" t="s">
        <v>33</v>
      </c>
      <c r="AX451" s="12" t="s">
        <v>72</v>
      </c>
      <c r="AY451" s="150" t="s">
        <v>193</v>
      </c>
    </row>
    <row r="452" spans="2:65" s="13" customFormat="1" ht="11.25">
      <c r="B452" s="155"/>
      <c r="D452" s="149" t="s">
        <v>203</v>
      </c>
      <c r="E452" s="156" t="s">
        <v>19</v>
      </c>
      <c r="F452" s="157" t="s">
        <v>500</v>
      </c>
      <c r="H452" s="158">
        <v>49.9</v>
      </c>
      <c r="I452" s="159"/>
      <c r="L452" s="155"/>
      <c r="M452" s="160"/>
      <c r="T452" s="161"/>
      <c r="AT452" s="156" t="s">
        <v>203</v>
      </c>
      <c r="AU452" s="156" t="s">
        <v>82</v>
      </c>
      <c r="AV452" s="13" t="s">
        <v>82</v>
      </c>
      <c r="AW452" s="13" t="s">
        <v>33</v>
      </c>
      <c r="AX452" s="13" t="s">
        <v>72</v>
      </c>
      <c r="AY452" s="156" t="s">
        <v>193</v>
      </c>
    </row>
    <row r="453" spans="2:65" s="12" customFormat="1" ht="11.25">
      <c r="B453" s="148"/>
      <c r="D453" s="149" t="s">
        <v>203</v>
      </c>
      <c r="E453" s="150" t="s">
        <v>19</v>
      </c>
      <c r="F453" s="151" t="s">
        <v>501</v>
      </c>
      <c r="H453" s="150" t="s">
        <v>19</v>
      </c>
      <c r="I453" s="152"/>
      <c r="L453" s="148"/>
      <c r="M453" s="153"/>
      <c r="T453" s="154"/>
      <c r="AT453" s="150" t="s">
        <v>203</v>
      </c>
      <c r="AU453" s="150" t="s">
        <v>82</v>
      </c>
      <c r="AV453" s="12" t="s">
        <v>80</v>
      </c>
      <c r="AW453" s="12" t="s">
        <v>33</v>
      </c>
      <c r="AX453" s="12" t="s">
        <v>72</v>
      </c>
      <c r="AY453" s="150" t="s">
        <v>193</v>
      </c>
    </row>
    <row r="454" spans="2:65" s="13" customFormat="1" ht="11.25">
      <c r="B454" s="155"/>
      <c r="D454" s="149" t="s">
        <v>203</v>
      </c>
      <c r="E454" s="156" t="s">
        <v>19</v>
      </c>
      <c r="F454" s="157" t="s">
        <v>500</v>
      </c>
      <c r="H454" s="158">
        <v>49.9</v>
      </c>
      <c r="I454" s="159"/>
      <c r="L454" s="155"/>
      <c r="M454" s="160"/>
      <c r="T454" s="161"/>
      <c r="AT454" s="156" t="s">
        <v>203</v>
      </c>
      <c r="AU454" s="156" t="s">
        <v>82</v>
      </c>
      <c r="AV454" s="13" t="s">
        <v>82</v>
      </c>
      <c r="AW454" s="13" t="s">
        <v>33</v>
      </c>
      <c r="AX454" s="13" t="s">
        <v>72</v>
      </c>
      <c r="AY454" s="156" t="s">
        <v>193</v>
      </c>
    </row>
    <row r="455" spans="2:65" s="1" customFormat="1" ht="24.2" customHeight="1">
      <c r="B455" s="32"/>
      <c r="C455" s="131" t="s">
        <v>507</v>
      </c>
      <c r="D455" s="131" t="s">
        <v>195</v>
      </c>
      <c r="E455" s="132" t="s">
        <v>508</v>
      </c>
      <c r="F455" s="133" t="s">
        <v>509</v>
      </c>
      <c r="G455" s="134" t="s">
        <v>198</v>
      </c>
      <c r="H455" s="135">
        <v>199</v>
      </c>
      <c r="I455" s="136"/>
      <c r="J455" s="137">
        <f>ROUND(I455*H455,2)</f>
        <v>0</v>
      </c>
      <c r="K455" s="133" t="s">
        <v>199</v>
      </c>
      <c r="L455" s="32"/>
      <c r="M455" s="138" t="s">
        <v>19</v>
      </c>
      <c r="N455" s="139" t="s">
        <v>43</v>
      </c>
      <c r="P455" s="140">
        <f>O455*H455</f>
        <v>0</v>
      </c>
      <c r="Q455" s="140">
        <v>0</v>
      </c>
      <c r="R455" s="140">
        <f>Q455*H455</f>
        <v>0</v>
      </c>
      <c r="S455" s="140">
        <v>0</v>
      </c>
      <c r="T455" s="141">
        <f>S455*H455</f>
        <v>0</v>
      </c>
      <c r="AR455" s="142" t="s">
        <v>106</v>
      </c>
      <c r="AT455" s="142" t="s">
        <v>195</v>
      </c>
      <c r="AU455" s="142" t="s">
        <v>82</v>
      </c>
      <c r="AY455" s="17" t="s">
        <v>193</v>
      </c>
      <c r="BE455" s="143">
        <f>IF(N455="základní",J455,0)</f>
        <v>0</v>
      </c>
      <c r="BF455" s="143">
        <f>IF(N455="snížená",J455,0)</f>
        <v>0</v>
      </c>
      <c r="BG455" s="143">
        <f>IF(N455="zákl. přenesená",J455,0)</f>
        <v>0</v>
      </c>
      <c r="BH455" s="143">
        <f>IF(N455="sníž. přenesená",J455,0)</f>
        <v>0</v>
      </c>
      <c r="BI455" s="143">
        <f>IF(N455="nulová",J455,0)</f>
        <v>0</v>
      </c>
      <c r="BJ455" s="17" t="s">
        <v>80</v>
      </c>
      <c r="BK455" s="143">
        <f>ROUND(I455*H455,2)</f>
        <v>0</v>
      </c>
      <c r="BL455" s="17" t="s">
        <v>106</v>
      </c>
      <c r="BM455" s="142" t="s">
        <v>510</v>
      </c>
    </row>
    <row r="456" spans="2:65" s="1" customFormat="1" ht="11.25">
      <c r="B456" s="32"/>
      <c r="D456" s="144" t="s">
        <v>201</v>
      </c>
      <c r="F456" s="145" t="s">
        <v>511</v>
      </c>
      <c r="I456" s="146"/>
      <c r="L456" s="32"/>
      <c r="M456" s="147"/>
      <c r="T456" s="53"/>
      <c r="AT456" s="17" t="s">
        <v>201</v>
      </c>
      <c r="AU456" s="17" t="s">
        <v>82</v>
      </c>
    </row>
    <row r="457" spans="2:65" s="12" customFormat="1" ht="11.25">
      <c r="B457" s="148"/>
      <c r="D457" s="149" t="s">
        <v>203</v>
      </c>
      <c r="E457" s="150" t="s">
        <v>19</v>
      </c>
      <c r="F457" s="151" t="s">
        <v>204</v>
      </c>
      <c r="H457" s="150" t="s">
        <v>19</v>
      </c>
      <c r="I457" s="152"/>
      <c r="L457" s="148"/>
      <c r="M457" s="153"/>
      <c r="T457" s="154"/>
      <c r="AT457" s="150" t="s">
        <v>203</v>
      </c>
      <c r="AU457" s="150" t="s">
        <v>82</v>
      </c>
      <c r="AV457" s="12" t="s">
        <v>80</v>
      </c>
      <c r="AW457" s="12" t="s">
        <v>33</v>
      </c>
      <c r="AX457" s="12" t="s">
        <v>72</v>
      </c>
      <c r="AY457" s="150" t="s">
        <v>193</v>
      </c>
    </row>
    <row r="458" spans="2:65" s="12" customFormat="1" ht="11.25">
      <c r="B458" s="148"/>
      <c r="D458" s="149" t="s">
        <v>203</v>
      </c>
      <c r="E458" s="150" t="s">
        <v>19</v>
      </c>
      <c r="F458" s="151" t="s">
        <v>205</v>
      </c>
      <c r="H458" s="150" t="s">
        <v>19</v>
      </c>
      <c r="I458" s="152"/>
      <c r="L458" s="148"/>
      <c r="M458" s="153"/>
      <c r="T458" s="154"/>
      <c r="AT458" s="150" t="s">
        <v>203</v>
      </c>
      <c r="AU458" s="150" t="s">
        <v>82</v>
      </c>
      <c r="AV458" s="12" t="s">
        <v>80</v>
      </c>
      <c r="AW458" s="12" t="s">
        <v>33</v>
      </c>
      <c r="AX458" s="12" t="s">
        <v>72</v>
      </c>
      <c r="AY458" s="150" t="s">
        <v>193</v>
      </c>
    </row>
    <row r="459" spans="2:65" s="12" customFormat="1" ht="11.25">
      <c r="B459" s="148"/>
      <c r="D459" s="149" t="s">
        <v>203</v>
      </c>
      <c r="E459" s="150" t="s">
        <v>19</v>
      </c>
      <c r="F459" s="151" t="s">
        <v>206</v>
      </c>
      <c r="H459" s="150" t="s">
        <v>19</v>
      </c>
      <c r="I459" s="152"/>
      <c r="L459" s="148"/>
      <c r="M459" s="153"/>
      <c r="T459" s="154"/>
      <c r="AT459" s="150" t="s">
        <v>203</v>
      </c>
      <c r="AU459" s="150" t="s">
        <v>82</v>
      </c>
      <c r="AV459" s="12" t="s">
        <v>80</v>
      </c>
      <c r="AW459" s="12" t="s">
        <v>33</v>
      </c>
      <c r="AX459" s="12" t="s">
        <v>72</v>
      </c>
      <c r="AY459" s="150" t="s">
        <v>193</v>
      </c>
    </row>
    <row r="460" spans="2:65" s="13" customFormat="1" ht="11.25">
      <c r="B460" s="155"/>
      <c r="D460" s="149" t="s">
        <v>203</v>
      </c>
      <c r="E460" s="156" t="s">
        <v>19</v>
      </c>
      <c r="F460" s="157" t="s">
        <v>512</v>
      </c>
      <c r="H460" s="158">
        <v>199</v>
      </c>
      <c r="I460" s="159"/>
      <c r="L460" s="155"/>
      <c r="M460" s="160"/>
      <c r="T460" s="161"/>
      <c r="AT460" s="156" t="s">
        <v>203</v>
      </c>
      <c r="AU460" s="156" t="s">
        <v>82</v>
      </c>
      <c r="AV460" s="13" t="s">
        <v>82</v>
      </c>
      <c r="AW460" s="13" t="s">
        <v>33</v>
      </c>
      <c r="AX460" s="13" t="s">
        <v>72</v>
      </c>
      <c r="AY460" s="156" t="s">
        <v>193</v>
      </c>
    </row>
    <row r="461" spans="2:65" s="1" customFormat="1" ht="24.2" customHeight="1">
      <c r="B461" s="32"/>
      <c r="C461" s="131" t="s">
        <v>513</v>
      </c>
      <c r="D461" s="131" t="s">
        <v>195</v>
      </c>
      <c r="E461" s="132" t="s">
        <v>514</v>
      </c>
      <c r="F461" s="133" t="s">
        <v>515</v>
      </c>
      <c r="G461" s="134" t="s">
        <v>198</v>
      </c>
      <c r="H461" s="135">
        <v>300</v>
      </c>
      <c r="I461" s="136"/>
      <c r="J461" s="137">
        <f>ROUND(I461*H461,2)</f>
        <v>0</v>
      </c>
      <c r="K461" s="133" t="s">
        <v>199</v>
      </c>
      <c r="L461" s="32"/>
      <c r="M461" s="138" t="s">
        <v>19</v>
      </c>
      <c r="N461" s="139" t="s">
        <v>43</v>
      </c>
      <c r="P461" s="140">
        <f>O461*H461</f>
        <v>0</v>
      </c>
      <c r="Q461" s="140">
        <v>0</v>
      </c>
      <c r="R461" s="140">
        <f>Q461*H461</f>
        <v>0</v>
      </c>
      <c r="S461" s="140">
        <v>0</v>
      </c>
      <c r="T461" s="141">
        <f>S461*H461</f>
        <v>0</v>
      </c>
      <c r="AR461" s="142" t="s">
        <v>106</v>
      </c>
      <c r="AT461" s="142" t="s">
        <v>195</v>
      </c>
      <c r="AU461" s="142" t="s">
        <v>82</v>
      </c>
      <c r="AY461" s="17" t="s">
        <v>193</v>
      </c>
      <c r="BE461" s="143">
        <f>IF(N461="základní",J461,0)</f>
        <v>0</v>
      </c>
      <c r="BF461" s="143">
        <f>IF(N461="snížená",J461,0)</f>
        <v>0</v>
      </c>
      <c r="BG461" s="143">
        <f>IF(N461="zákl. přenesená",J461,0)</f>
        <v>0</v>
      </c>
      <c r="BH461" s="143">
        <f>IF(N461="sníž. přenesená",J461,0)</f>
        <v>0</v>
      </c>
      <c r="BI461" s="143">
        <f>IF(N461="nulová",J461,0)</f>
        <v>0</v>
      </c>
      <c r="BJ461" s="17" t="s">
        <v>80</v>
      </c>
      <c r="BK461" s="143">
        <f>ROUND(I461*H461,2)</f>
        <v>0</v>
      </c>
      <c r="BL461" s="17" t="s">
        <v>106</v>
      </c>
      <c r="BM461" s="142" t="s">
        <v>516</v>
      </c>
    </row>
    <row r="462" spans="2:65" s="1" customFormat="1" ht="11.25">
      <c r="B462" s="32"/>
      <c r="D462" s="144" t="s">
        <v>201</v>
      </c>
      <c r="F462" s="145" t="s">
        <v>517</v>
      </c>
      <c r="I462" s="146"/>
      <c r="L462" s="32"/>
      <c r="M462" s="147"/>
      <c r="T462" s="53"/>
      <c r="AT462" s="17" t="s">
        <v>201</v>
      </c>
      <c r="AU462" s="17" t="s">
        <v>82</v>
      </c>
    </row>
    <row r="463" spans="2:65" s="12" customFormat="1" ht="11.25">
      <c r="B463" s="148"/>
      <c r="D463" s="149" t="s">
        <v>203</v>
      </c>
      <c r="E463" s="150" t="s">
        <v>19</v>
      </c>
      <c r="F463" s="151" t="s">
        <v>204</v>
      </c>
      <c r="H463" s="150" t="s">
        <v>19</v>
      </c>
      <c r="I463" s="152"/>
      <c r="L463" s="148"/>
      <c r="M463" s="153"/>
      <c r="T463" s="154"/>
      <c r="AT463" s="150" t="s">
        <v>203</v>
      </c>
      <c r="AU463" s="150" t="s">
        <v>82</v>
      </c>
      <c r="AV463" s="12" t="s">
        <v>80</v>
      </c>
      <c r="AW463" s="12" t="s">
        <v>33</v>
      </c>
      <c r="AX463" s="12" t="s">
        <v>72</v>
      </c>
      <c r="AY463" s="150" t="s">
        <v>193</v>
      </c>
    </row>
    <row r="464" spans="2:65" s="12" customFormat="1" ht="11.25">
      <c r="B464" s="148"/>
      <c r="D464" s="149" t="s">
        <v>203</v>
      </c>
      <c r="E464" s="150" t="s">
        <v>19</v>
      </c>
      <c r="F464" s="151" t="s">
        <v>205</v>
      </c>
      <c r="H464" s="150" t="s">
        <v>19</v>
      </c>
      <c r="I464" s="152"/>
      <c r="L464" s="148"/>
      <c r="M464" s="153"/>
      <c r="T464" s="154"/>
      <c r="AT464" s="150" t="s">
        <v>203</v>
      </c>
      <c r="AU464" s="150" t="s">
        <v>82</v>
      </c>
      <c r="AV464" s="12" t="s">
        <v>80</v>
      </c>
      <c r="AW464" s="12" t="s">
        <v>33</v>
      </c>
      <c r="AX464" s="12" t="s">
        <v>72</v>
      </c>
      <c r="AY464" s="150" t="s">
        <v>193</v>
      </c>
    </row>
    <row r="465" spans="2:65" s="12" customFormat="1" ht="11.25">
      <c r="B465" s="148"/>
      <c r="D465" s="149" t="s">
        <v>203</v>
      </c>
      <c r="E465" s="150" t="s">
        <v>19</v>
      </c>
      <c r="F465" s="151" t="s">
        <v>206</v>
      </c>
      <c r="H465" s="150" t="s">
        <v>19</v>
      </c>
      <c r="I465" s="152"/>
      <c r="L465" s="148"/>
      <c r="M465" s="153"/>
      <c r="T465" s="154"/>
      <c r="AT465" s="150" t="s">
        <v>203</v>
      </c>
      <c r="AU465" s="150" t="s">
        <v>82</v>
      </c>
      <c r="AV465" s="12" t="s">
        <v>80</v>
      </c>
      <c r="AW465" s="12" t="s">
        <v>33</v>
      </c>
      <c r="AX465" s="12" t="s">
        <v>72</v>
      </c>
      <c r="AY465" s="150" t="s">
        <v>193</v>
      </c>
    </row>
    <row r="466" spans="2:65" s="13" customFormat="1" ht="11.25">
      <c r="B466" s="155"/>
      <c r="D466" s="149" t="s">
        <v>203</v>
      </c>
      <c r="E466" s="156" t="s">
        <v>19</v>
      </c>
      <c r="F466" s="157" t="s">
        <v>518</v>
      </c>
      <c r="H466" s="158">
        <v>300</v>
      </c>
      <c r="I466" s="159"/>
      <c r="L466" s="155"/>
      <c r="M466" s="160"/>
      <c r="T466" s="161"/>
      <c r="AT466" s="156" t="s">
        <v>203</v>
      </c>
      <c r="AU466" s="156" t="s">
        <v>82</v>
      </c>
      <c r="AV466" s="13" t="s">
        <v>82</v>
      </c>
      <c r="AW466" s="13" t="s">
        <v>33</v>
      </c>
      <c r="AX466" s="13" t="s">
        <v>72</v>
      </c>
      <c r="AY466" s="156" t="s">
        <v>193</v>
      </c>
    </row>
    <row r="467" spans="2:65" s="1" customFormat="1" ht="24.2" customHeight="1">
      <c r="B467" s="32"/>
      <c r="C467" s="131" t="s">
        <v>519</v>
      </c>
      <c r="D467" s="131" t="s">
        <v>195</v>
      </c>
      <c r="E467" s="132" t="s">
        <v>520</v>
      </c>
      <c r="F467" s="133" t="s">
        <v>521</v>
      </c>
      <c r="G467" s="134" t="s">
        <v>198</v>
      </c>
      <c r="H467" s="135">
        <v>199</v>
      </c>
      <c r="I467" s="136"/>
      <c r="J467" s="137">
        <f>ROUND(I467*H467,2)</f>
        <v>0</v>
      </c>
      <c r="K467" s="133" t="s">
        <v>199</v>
      </c>
      <c r="L467" s="32"/>
      <c r="M467" s="138" t="s">
        <v>19</v>
      </c>
      <c r="N467" s="139" t="s">
        <v>43</v>
      </c>
      <c r="P467" s="140">
        <f>O467*H467</f>
        <v>0</v>
      </c>
      <c r="Q467" s="140">
        <v>0</v>
      </c>
      <c r="R467" s="140">
        <f>Q467*H467</f>
        <v>0</v>
      </c>
      <c r="S467" s="140">
        <v>0</v>
      </c>
      <c r="T467" s="141">
        <f>S467*H467</f>
        <v>0</v>
      </c>
      <c r="AR467" s="142" t="s">
        <v>106</v>
      </c>
      <c r="AT467" s="142" t="s">
        <v>195</v>
      </c>
      <c r="AU467" s="142" t="s">
        <v>82</v>
      </c>
      <c r="AY467" s="17" t="s">
        <v>193</v>
      </c>
      <c r="BE467" s="143">
        <f>IF(N467="základní",J467,0)</f>
        <v>0</v>
      </c>
      <c r="BF467" s="143">
        <f>IF(N467="snížená",J467,0)</f>
        <v>0</v>
      </c>
      <c r="BG467" s="143">
        <f>IF(N467="zákl. přenesená",J467,0)</f>
        <v>0</v>
      </c>
      <c r="BH467" s="143">
        <f>IF(N467="sníž. přenesená",J467,0)</f>
        <v>0</v>
      </c>
      <c r="BI467" s="143">
        <f>IF(N467="nulová",J467,0)</f>
        <v>0</v>
      </c>
      <c r="BJ467" s="17" t="s">
        <v>80</v>
      </c>
      <c r="BK467" s="143">
        <f>ROUND(I467*H467,2)</f>
        <v>0</v>
      </c>
      <c r="BL467" s="17" t="s">
        <v>106</v>
      </c>
      <c r="BM467" s="142" t="s">
        <v>522</v>
      </c>
    </row>
    <row r="468" spans="2:65" s="1" customFormat="1" ht="11.25">
      <c r="B468" s="32"/>
      <c r="D468" s="144" t="s">
        <v>201</v>
      </c>
      <c r="F468" s="145" t="s">
        <v>523</v>
      </c>
      <c r="I468" s="146"/>
      <c r="L468" s="32"/>
      <c r="M468" s="147"/>
      <c r="T468" s="53"/>
      <c r="AT468" s="17" t="s">
        <v>201</v>
      </c>
      <c r="AU468" s="17" t="s">
        <v>82</v>
      </c>
    </row>
    <row r="469" spans="2:65" s="12" customFormat="1" ht="11.25">
      <c r="B469" s="148"/>
      <c r="D469" s="149" t="s">
        <v>203</v>
      </c>
      <c r="E469" s="150" t="s">
        <v>19</v>
      </c>
      <c r="F469" s="151" t="s">
        <v>204</v>
      </c>
      <c r="H469" s="150" t="s">
        <v>19</v>
      </c>
      <c r="I469" s="152"/>
      <c r="L469" s="148"/>
      <c r="M469" s="153"/>
      <c r="T469" s="154"/>
      <c r="AT469" s="150" t="s">
        <v>203</v>
      </c>
      <c r="AU469" s="150" t="s">
        <v>82</v>
      </c>
      <c r="AV469" s="12" t="s">
        <v>80</v>
      </c>
      <c r="AW469" s="12" t="s">
        <v>33</v>
      </c>
      <c r="AX469" s="12" t="s">
        <v>72</v>
      </c>
      <c r="AY469" s="150" t="s">
        <v>193</v>
      </c>
    </row>
    <row r="470" spans="2:65" s="12" customFormat="1" ht="11.25">
      <c r="B470" s="148"/>
      <c r="D470" s="149" t="s">
        <v>203</v>
      </c>
      <c r="E470" s="150" t="s">
        <v>19</v>
      </c>
      <c r="F470" s="151" t="s">
        <v>205</v>
      </c>
      <c r="H470" s="150" t="s">
        <v>19</v>
      </c>
      <c r="I470" s="152"/>
      <c r="L470" s="148"/>
      <c r="M470" s="153"/>
      <c r="T470" s="154"/>
      <c r="AT470" s="150" t="s">
        <v>203</v>
      </c>
      <c r="AU470" s="150" t="s">
        <v>82</v>
      </c>
      <c r="AV470" s="12" t="s">
        <v>80</v>
      </c>
      <c r="AW470" s="12" t="s">
        <v>33</v>
      </c>
      <c r="AX470" s="12" t="s">
        <v>72</v>
      </c>
      <c r="AY470" s="150" t="s">
        <v>193</v>
      </c>
    </row>
    <row r="471" spans="2:65" s="12" customFormat="1" ht="11.25">
      <c r="B471" s="148"/>
      <c r="D471" s="149" t="s">
        <v>203</v>
      </c>
      <c r="E471" s="150" t="s">
        <v>19</v>
      </c>
      <c r="F471" s="151" t="s">
        <v>206</v>
      </c>
      <c r="H471" s="150" t="s">
        <v>19</v>
      </c>
      <c r="I471" s="152"/>
      <c r="L471" s="148"/>
      <c r="M471" s="153"/>
      <c r="T471" s="154"/>
      <c r="AT471" s="150" t="s">
        <v>203</v>
      </c>
      <c r="AU471" s="150" t="s">
        <v>82</v>
      </c>
      <c r="AV471" s="12" t="s">
        <v>80</v>
      </c>
      <c r="AW471" s="12" t="s">
        <v>33</v>
      </c>
      <c r="AX471" s="12" t="s">
        <v>72</v>
      </c>
      <c r="AY471" s="150" t="s">
        <v>193</v>
      </c>
    </row>
    <row r="472" spans="2:65" s="13" customFormat="1" ht="11.25">
      <c r="B472" s="155"/>
      <c r="D472" s="149" t="s">
        <v>203</v>
      </c>
      <c r="E472" s="156" t="s">
        <v>19</v>
      </c>
      <c r="F472" s="157" t="s">
        <v>512</v>
      </c>
      <c r="H472" s="158">
        <v>199</v>
      </c>
      <c r="I472" s="159"/>
      <c r="L472" s="155"/>
      <c r="M472" s="160"/>
      <c r="T472" s="161"/>
      <c r="AT472" s="156" t="s">
        <v>203</v>
      </c>
      <c r="AU472" s="156" t="s">
        <v>82</v>
      </c>
      <c r="AV472" s="13" t="s">
        <v>82</v>
      </c>
      <c r="AW472" s="13" t="s">
        <v>33</v>
      </c>
      <c r="AX472" s="13" t="s">
        <v>72</v>
      </c>
      <c r="AY472" s="156" t="s">
        <v>193</v>
      </c>
    </row>
    <row r="473" spans="2:65" s="1" customFormat="1" ht="24.2" customHeight="1">
      <c r="B473" s="32"/>
      <c r="C473" s="131" t="s">
        <v>524</v>
      </c>
      <c r="D473" s="131" t="s">
        <v>195</v>
      </c>
      <c r="E473" s="132" t="s">
        <v>525</v>
      </c>
      <c r="F473" s="133" t="s">
        <v>526</v>
      </c>
      <c r="G473" s="134" t="s">
        <v>198</v>
      </c>
      <c r="H473" s="135">
        <v>300</v>
      </c>
      <c r="I473" s="136"/>
      <c r="J473" s="137">
        <f>ROUND(I473*H473,2)</f>
        <v>0</v>
      </c>
      <c r="K473" s="133" t="s">
        <v>199</v>
      </c>
      <c r="L473" s="32"/>
      <c r="M473" s="138" t="s">
        <v>19</v>
      </c>
      <c r="N473" s="139" t="s">
        <v>43</v>
      </c>
      <c r="P473" s="140">
        <f>O473*H473</f>
        <v>0</v>
      </c>
      <c r="Q473" s="140">
        <v>0</v>
      </c>
      <c r="R473" s="140">
        <f>Q473*H473</f>
        <v>0</v>
      </c>
      <c r="S473" s="140">
        <v>0</v>
      </c>
      <c r="T473" s="141">
        <f>S473*H473</f>
        <v>0</v>
      </c>
      <c r="AR473" s="142" t="s">
        <v>106</v>
      </c>
      <c r="AT473" s="142" t="s">
        <v>195</v>
      </c>
      <c r="AU473" s="142" t="s">
        <v>82</v>
      </c>
      <c r="AY473" s="17" t="s">
        <v>193</v>
      </c>
      <c r="BE473" s="143">
        <f>IF(N473="základní",J473,0)</f>
        <v>0</v>
      </c>
      <c r="BF473" s="143">
        <f>IF(N473="snížená",J473,0)</f>
        <v>0</v>
      </c>
      <c r="BG473" s="143">
        <f>IF(N473="zákl. přenesená",J473,0)</f>
        <v>0</v>
      </c>
      <c r="BH473" s="143">
        <f>IF(N473="sníž. přenesená",J473,0)</f>
        <v>0</v>
      </c>
      <c r="BI473" s="143">
        <f>IF(N473="nulová",J473,0)</f>
        <v>0</v>
      </c>
      <c r="BJ473" s="17" t="s">
        <v>80</v>
      </c>
      <c r="BK473" s="143">
        <f>ROUND(I473*H473,2)</f>
        <v>0</v>
      </c>
      <c r="BL473" s="17" t="s">
        <v>106</v>
      </c>
      <c r="BM473" s="142" t="s">
        <v>527</v>
      </c>
    </row>
    <row r="474" spans="2:65" s="1" customFormat="1" ht="11.25">
      <c r="B474" s="32"/>
      <c r="D474" s="144" t="s">
        <v>201</v>
      </c>
      <c r="F474" s="145" t="s">
        <v>528</v>
      </c>
      <c r="I474" s="146"/>
      <c r="L474" s="32"/>
      <c r="M474" s="147"/>
      <c r="T474" s="53"/>
      <c r="AT474" s="17" t="s">
        <v>201</v>
      </c>
      <c r="AU474" s="17" t="s">
        <v>82</v>
      </c>
    </row>
    <row r="475" spans="2:65" s="12" customFormat="1" ht="11.25">
      <c r="B475" s="148"/>
      <c r="D475" s="149" t="s">
        <v>203</v>
      </c>
      <c r="E475" s="150" t="s">
        <v>19</v>
      </c>
      <c r="F475" s="151" t="s">
        <v>204</v>
      </c>
      <c r="H475" s="150" t="s">
        <v>19</v>
      </c>
      <c r="I475" s="152"/>
      <c r="L475" s="148"/>
      <c r="M475" s="153"/>
      <c r="T475" s="154"/>
      <c r="AT475" s="150" t="s">
        <v>203</v>
      </c>
      <c r="AU475" s="150" t="s">
        <v>82</v>
      </c>
      <c r="AV475" s="12" t="s">
        <v>80</v>
      </c>
      <c r="AW475" s="12" t="s">
        <v>33</v>
      </c>
      <c r="AX475" s="12" t="s">
        <v>72</v>
      </c>
      <c r="AY475" s="150" t="s">
        <v>193</v>
      </c>
    </row>
    <row r="476" spans="2:65" s="12" customFormat="1" ht="11.25">
      <c r="B476" s="148"/>
      <c r="D476" s="149" t="s">
        <v>203</v>
      </c>
      <c r="E476" s="150" t="s">
        <v>19</v>
      </c>
      <c r="F476" s="151" t="s">
        <v>205</v>
      </c>
      <c r="H476" s="150" t="s">
        <v>19</v>
      </c>
      <c r="I476" s="152"/>
      <c r="L476" s="148"/>
      <c r="M476" s="153"/>
      <c r="T476" s="154"/>
      <c r="AT476" s="150" t="s">
        <v>203</v>
      </c>
      <c r="AU476" s="150" t="s">
        <v>82</v>
      </c>
      <c r="AV476" s="12" t="s">
        <v>80</v>
      </c>
      <c r="AW476" s="12" t="s">
        <v>33</v>
      </c>
      <c r="AX476" s="12" t="s">
        <v>72</v>
      </c>
      <c r="AY476" s="150" t="s">
        <v>193</v>
      </c>
    </row>
    <row r="477" spans="2:65" s="12" customFormat="1" ht="11.25">
      <c r="B477" s="148"/>
      <c r="D477" s="149" t="s">
        <v>203</v>
      </c>
      <c r="E477" s="150" t="s">
        <v>19</v>
      </c>
      <c r="F477" s="151" t="s">
        <v>206</v>
      </c>
      <c r="H477" s="150" t="s">
        <v>19</v>
      </c>
      <c r="I477" s="152"/>
      <c r="L477" s="148"/>
      <c r="M477" s="153"/>
      <c r="T477" s="154"/>
      <c r="AT477" s="150" t="s">
        <v>203</v>
      </c>
      <c r="AU477" s="150" t="s">
        <v>82</v>
      </c>
      <c r="AV477" s="12" t="s">
        <v>80</v>
      </c>
      <c r="AW477" s="12" t="s">
        <v>33</v>
      </c>
      <c r="AX477" s="12" t="s">
        <v>72</v>
      </c>
      <c r="AY477" s="150" t="s">
        <v>193</v>
      </c>
    </row>
    <row r="478" spans="2:65" s="13" customFormat="1" ht="11.25">
      <c r="B478" s="155"/>
      <c r="D478" s="149" t="s">
        <v>203</v>
      </c>
      <c r="E478" s="156" t="s">
        <v>19</v>
      </c>
      <c r="F478" s="157" t="s">
        <v>518</v>
      </c>
      <c r="H478" s="158">
        <v>300</v>
      </c>
      <c r="I478" s="159"/>
      <c r="L478" s="155"/>
      <c r="M478" s="160"/>
      <c r="T478" s="161"/>
      <c r="AT478" s="156" t="s">
        <v>203</v>
      </c>
      <c r="AU478" s="156" t="s">
        <v>82</v>
      </c>
      <c r="AV478" s="13" t="s">
        <v>82</v>
      </c>
      <c r="AW478" s="13" t="s">
        <v>33</v>
      </c>
      <c r="AX478" s="13" t="s">
        <v>72</v>
      </c>
      <c r="AY478" s="156" t="s">
        <v>193</v>
      </c>
    </row>
    <row r="479" spans="2:65" s="1" customFormat="1" ht="16.5" customHeight="1">
      <c r="B479" s="32"/>
      <c r="C479" s="162" t="s">
        <v>529</v>
      </c>
      <c r="D479" s="162" t="s">
        <v>380</v>
      </c>
      <c r="E479" s="163" t="s">
        <v>530</v>
      </c>
      <c r="F479" s="164" t="s">
        <v>531</v>
      </c>
      <c r="G479" s="165" t="s">
        <v>532</v>
      </c>
      <c r="H479" s="166">
        <v>499</v>
      </c>
      <c r="I479" s="167"/>
      <c r="J479" s="168">
        <f>ROUND(I479*H479,2)</f>
        <v>0</v>
      </c>
      <c r="K479" s="164" t="s">
        <v>199</v>
      </c>
      <c r="L479" s="169"/>
      <c r="M479" s="170" t="s">
        <v>19</v>
      </c>
      <c r="N479" s="171" t="s">
        <v>43</v>
      </c>
      <c r="P479" s="140">
        <f>O479*H479</f>
        <v>0</v>
      </c>
      <c r="Q479" s="140">
        <v>1E-3</v>
      </c>
      <c r="R479" s="140">
        <f>Q479*H479</f>
        <v>0.499</v>
      </c>
      <c r="S479" s="140">
        <v>0</v>
      </c>
      <c r="T479" s="141">
        <f>S479*H479</f>
        <v>0</v>
      </c>
      <c r="AR479" s="142" t="s">
        <v>254</v>
      </c>
      <c r="AT479" s="142" t="s">
        <v>380</v>
      </c>
      <c r="AU479" s="142" t="s">
        <v>82</v>
      </c>
      <c r="AY479" s="17" t="s">
        <v>193</v>
      </c>
      <c r="BE479" s="143">
        <f>IF(N479="základní",J479,0)</f>
        <v>0</v>
      </c>
      <c r="BF479" s="143">
        <f>IF(N479="snížená",J479,0)</f>
        <v>0</v>
      </c>
      <c r="BG479" s="143">
        <f>IF(N479="zákl. přenesená",J479,0)</f>
        <v>0</v>
      </c>
      <c r="BH479" s="143">
        <f>IF(N479="sníž. přenesená",J479,0)</f>
        <v>0</v>
      </c>
      <c r="BI479" s="143">
        <f>IF(N479="nulová",J479,0)</f>
        <v>0</v>
      </c>
      <c r="BJ479" s="17" t="s">
        <v>80</v>
      </c>
      <c r="BK479" s="143">
        <f>ROUND(I479*H479,2)</f>
        <v>0</v>
      </c>
      <c r="BL479" s="17" t="s">
        <v>106</v>
      </c>
      <c r="BM479" s="142" t="s">
        <v>533</v>
      </c>
    </row>
    <row r="480" spans="2:65" s="1" customFormat="1" ht="21.75" customHeight="1">
      <c r="B480" s="32"/>
      <c r="C480" s="131" t="s">
        <v>534</v>
      </c>
      <c r="D480" s="131" t="s">
        <v>195</v>
      </c>
      <c r="E480" s="132" t="s">
        <v>535</v>
      </c>
      <c r="F480" s="133" t="s">
        <v>536</v>
      </c>
      <c r="G480" s="134" t="s">
        <v>198</v>
      </c>
      <c r="H480" s="135">
        <v>499</v>
      </c>
      <c r="I480" s="136"/>
      <c r="J480" s="137">
        <f>ROUND(I480*H480,2)</f>
        <v>0</v>
      </c>
      <c r="K480" s="133" t="s">
        <v>199</v>
      </c>
      <c r="L480" s="32"/>
      <c r="M480" s="138" t="s">
        <v>19</v>
      </c>
      <c r="N480" s="139" t="s">
        <v>43</v>
      </c>
      <c r="P480" s="140">
        <f>O480*H480</f>
        <v>0</v>
      </c>
      <c r="Q480" s="140">
        <v>0</v>
      </c>
      <c r="R480" s="140">
        <f>Q480*H480</f>
        <v>0</v>
      </c>
      <c r="S480" s="140">
        <v>0</v>
      </c>
      <c r="T480" s="141">
        <f>S480*H480</f>
        <v>0</v>
      </c>
      <c r="AR480" s="142" t="s">
        <v>106</v>
      </c>
      <c r="AT480" s="142" t="s">
        <v>195</v>
      </c>
      <c r="AU480" s="142" t="s">
        <v>82</v>
      </c>
      <c r="AY480" s="17" t="s">
        <v>193</v>
      </c>
      <c r="BE480" s="143">
        <f>IF(N480="základní",J480,0)</f>
        <v>0</v>
      </c>
      <c r="BF480" s="143">
        <f>IF(N480="snížená",J480,0)</f>
        <v>0</v>
      </c>
      <c r="BG480" s="143">
        <f>IF(N480="zákl. přenesená",J480,0)</f>
        <v>0</v>
      </c>
      <c r="BH480" s="143">
        <f>IF(N480="sníž. přenesená",J480,0)</f>
        <v>0</v>
      </c>
      <c r="BI480" s="143">
        <f>IF(N480="nulová",J480,0)</f>
        <v>0</v>
      </c>
      <c r="BJ480" s="17" t="s">
        <v>80</v>
      </c>
      <c r="BK480" s="143">
        <f>ROUND(I480*H480,2)</f>
        <v>0</v>
      </c>
      <c r="BL480" s="17" t="s">
        <v>106</v>
      </c>
      <c r="BM480" s="142" t="s">
        <v>537</v>
      </c>
    </row>
    <row r="481" spans="2:65" s="1" customFormat="1" ht="11.25">
      <c r="B481" s="32"/>
      <c r="D481" s="144" t="s">
        <v>201</v>
      </c>
      <c r="F481" s="145" t="s">
        <v>538</v>
      </c>
      <c r="I481" s="146"/>
      <c r="L481" s="32"/>
      <c r="M481" s="147"/>
      <c r="T481" s="53"/>
      <c r="AT481" s="17" t="s">
        <v>201</v>
      </c>
      <c r="AU481" s="17" t="s">
        <v>82</v>
      </c>
    </row>
    <row r="482" spans="2:65" s="12" customFormat="1" ht="11.25">
      <c r="B482" s="148"/>
      <c r="D482" s="149" t="s">
        <v>203</v>
      </c>
      <c r="E482" s="150" t="s">
        <v>19</v>
      </c>
      <c r="F482" s="151" t="s">
        <v>204</v>
      </c>
      <c r="H482" s="150" t="s">
        <v>19</v>
      </c>
      <c r="I482" s="152"/>
      <c r="L482" s="148"/>
      <c r="M482" s="153"/>
      <c r="T482" s="154"/>
      <c r="AT482" s="150" t="s">
        <v>203</v>
      </c>
      <c r="AU482" s="150" t="s">
        <v>82</v>
      </c>
      <c r="AV482" s="12" t="s">
        <v>80</v>
      </c>
      <c r="AW482" s="12" t="s">
        <v>33</v>
      </c>
      <c r="AX482" s="12" t="s">
        <v>72</v>
      </c>
      <c r="AY482" s="150" t="s">
        <v>193</v>
      </c>
    </row>
    <row r="483" spans="2:65" s="12" customFormat="1" ht="11.25">
      <c r="B483" s="148"/>
      <c r="D483" s="149" t="s">
        <v>203</v>
      </c>
      <c r="E483" s="150" t="s">
        <v>19</v>
      </c>
      <c r="F483" s="151" t="s">
        <v>205</v>
      </c>
      <c r="H483" s="150" t="s">
        <v>19</v>
      </c>
      <c r="I483" s="152"/>
      <c r="L483" s="148"/>
      <c r="M483" s="153"/>
      <c r="T483" s="154"/>
      <c r="AT483" s="150" t="s">
        <v>203</v>
      </c>
      <c r="AU483" s="150" t="s">
        <v>82</v>
      </c>
      <c r="AV483" s="12" t="s">
        <v>80</v>
      </c>
      <c r="AW483" s="12" t="s">
        <v>33</v>
      </c>
      <c r="AX483" s="12" t="s">
        <v>72</v>
      </c>
      <c r="AY483" s="150" t="s">
        <v>193</v>
      </c>
    </row>
    <row r="484" spans="2:65" s="12" customFormat="1" ht="11.25">
      <c r="B484" s="148"/>
      <c r="D484" s="149" t="s">
        <v>203</v>
      </c>
      <c r="E484" s="150" t="s">
        <v>19</v>
      </c>
      <c r="F484" s="151" t="s">
        <v>206</v>
      </c>
      <c r="H484" s="150" t="s">
        <v>19</v>
      </c>
      <c r="I484" s="152"/>
      <c r="L484" s="148"/>
      <c r="M484" s="153"/>
      <c r="T484" s="154"/>
      <c r="AT484" s="150" t="s">
        <v>203</v>
      </c>
      <c r="AU484" s="150" t="s">
        <v>82</v>
      </c>
      <c r="AV484" s="12" t="s">
        <v>80</v>
      </c>
      <c r="AW484" s="12" t="s">
        <v>33</v>
      </c>
      <c r="AX484" s="12" t="s">
        <v>72</v>
      </c>
      <c r="AY484" s="150" t="s">
        <v>193</v>
      </c>
    </row>
    <row r="485" spans="2:65" s="12" customFormat="1" ht="11.25">
      <c r="B485" s="148"/>
      <c r="D485" s="149" t="s">
        <v>203</v>
      </c>
      <c r="E485" s="150" t="s">
        <v>19</v>
      </c>
      <c r="F485" s="151" t="s">
        <v>539</v>
      </c>
      <c r="H485" s="150" t="s">
        <v>19</v>
      </c>
      <c r="I485" s="152"/>
      <c r="L485" s="148"/>
      <c r="M485" s="153"/>
      <c r="T485" s="154"/>
      <c r="AT485" s="150" t="s">
        <v>203</v>
      </c>
      <c r="AU485" s="150" t="s">
        <v>82</v>
      </c>
      <c r="AV485" s="12" t="s">
        <v>80</v>
      </c>
      <c r="AW485" s="12" t="s">
        <v>33</v>
      </c>
      <c r="AX485" s="12" t="s">
        <v>72</v>
      </c>
      <c r="AY485" s="150" t="s">
        <v>193</v>
      </c>
    </row>
    <row r="486" spans="2:65" s="13" customFormat="1" ht="11.25">
      <c r="B486" s="155"/>
      <c r="D486" s="149" t="s">
        <v>203</v>
      </c>
      <c r="E486" s="156" t="s">
        <v>19</v>
      </c>
      <c r="F486" s="157" t="s">
        <v>207</v>
      </c>
      <c r="H486" s="158">
        <v>499</v>
      </c>
      <c r="I486" s="159"/>
      <c r="L486" s="155"/>
      <c r="M486" s="160"/>
      <c r="T486" s="161"/>
      <c r="AT486" s="156" t="s">
        <v>203</v>
      </c>
      <c r="AU486" s="156" t="s">
        <v>82</v>
      </c>
      <c r="AV486" s="13" t="s">
        <v>82</v>
      </c>
      <c r="AW486" s="13" t="s">
        <v>33</v>
      </c>
      <c r="AX486" s="13" t="s">
        <v>72</v>
      </c>
      <c r="AY486" s="156" t="s">
        <v>193</v>
      </c>
    </row>
    <row r="487" spans="2:65" s="1" customFormat="1" ht="16.5" customHeight="1">
      <c r="B487" s="32"/>
      <c r="C487" s="131" t="s">
        <v>540</v>
      </c>
      <c r="D487" s="131" t="s">
        <v>195</v>
      </c>
      <c r="E487" s="132" t="s">
        <v>541</v>
      </c>
      <c r="F487" s="133" t="s">
        <v>542</v>
      </c>
      <c r="G487" s="134" t="s">
        <v>198</v>
      </c>
      <c r="H487" s="135">
        <v>199</v>
      </c>
      <c r="I487" s="136"/>
      <c r="J487" s="137">
        <f>ROUND(I487*H487,2)</f>
        <v>0</v>
      </c>
      <c r="K487" s="133" t="s">
        <v>199</v>
      </c>
      <c r="L487" s="32"/>
      <c r="M487" s="138" t="s">
        <v>19</v>
      </c>
      <c r="N487" s="139" t="s">
        <v>43</v>
      </c>
      <c r="P487" s="140">
        <f>O487*H487</f>
        <v>0</v>
      </c>
      <c r="Q487" s="140">
        <v>0</v>
      </c>
      <c r="R487" s="140">
        <f>Q487*H487</f>
        <v>0</v>
      </c>
      <c r="S487" s="140">
        <v>0</v>
      </c>
      <c r="T487" s="141">
        <f>S487*H487</f>
        <v>0</v>
      </c>
      <c r="AR487" s="142" t="s">
        <v>106</v>
      </c>
      <c r="AT487" s="142" t="s">
        <v>195</v>
      </c>
      <c r="AU487" s="142" t="s">
        <v>82</v>
      </c>
      <c r="AY487" s="17" t="s">
        <v>193</v>
      </c>
      <c r="BE487" s="143">
        <f>IF(N487="základní",J487,0)</f>
        <v>0</v>
      </c>
      <c r="BF487" s="143">
        <f>IF(N487="snížená",J487,0)</f>
        <v>0</v>
      </c>
      <c r="BG487" s="143">
        <f>IF(N487="zákl. přenesená",J487,0)</f>
        <v>0</v>
      </c>
      <c r="BH487" s="143">
        <f>IF(N487="sníž. přenesená",J487,0)</f>
        <v>0</v>
      </c>
      <c r="BI487" s="143">
        <f>IF(N487="nulová",J487,0)</f>
        <v>0</v>
      </c>
      <c r="BJ487" s="17" t="s">
        <v>80</v>
      </c>
      <c r="BK487" s="143">
        <f>ROUND(I487*H487,2)</f>
        <v>0</v>
      </c>
      <c r="BL487" s="17" t="s">
        <v>106</v>
      </c>
      <c r="BM487" s="142" t="s">
        <v>543</v>
      </c>
    </row>
    <row r="488" spans="2:65" s="1" customFormat="1" ht="11.25">
      <c r="B488" s="32"/>
      <c r="D488" s="144" t="s">
        <v>201</v>
      </c>
      <c r="F488" s="145" t="s">
        <v>544</v>
      </c>
      <c r="I488" s="146"/>
      <c r="L488" s="32"/>
      <c r="M488" s="147"/>
      <c r="T488" s="53"/>
      <c r="AT488" s="17" t="s">
        <v>201</v>
      </c>
      <c r="AU488" s="17" t="s">
        <v>82</v>
      </c>
    </row>
    <row r="489" spans="2:65" s="12" customFormat="1" ht="11.25">
      <c r="B489" s="148"/>
      <c r="D489" s="149" t="s">
        <v>203</v>
      </c>
      <c r="E489" s="150" t="s">
        <v>19</v>
      </c>
      <c r="F489" s="151" t="s">
        <v>204</v>
      </c>
      <c r="H489" s="150" t="s">
        <v>19</v>
      </c>
      <c r="I489" s="152"/>
      <c r="L489" s="148"/>
      <c r="M489" s="153"/>
      <c r="T489" s="154"/>
      <c r="AT489" s="150" t="s">
        <v>203</v>
      </c>
      <c r="AU489" s="150" t="s">
        <v>82</v>
      </c>
      <c r="AV489" s="12" t="s">
        <v>80</v>
      </c>
      <c r="AW489" s="12" t="s">
        <v>33</v>
      </c>
      <c r="AX489" s="12" t="s">
        <v>72</v>
      </c>
      <c r="AY489" s="150" t="s">
        <v>193</v>
      </c>
    </row>
    <row r="490" spans="2:65" s="12" customFormat="1" ht="11.25">
      <c r="B490" s="148"/>
      <c r="D490" s="149" t="s">
        <v>203</v>
      </c>
      <c r="E490" s="150" t="s">
        <v>19</v>
      </c>
      <c r="F490" s="151" t="s">
        <v>205</v>
      </c>
      <c r="H490" s="150" t="s">
        <v>19</v>
      </c>
      <c r="I490" s="152"/>
      <c r="L490" s="148"/>
      <c r="M490" s="153"/>
      <c r="T490" s="154"/>
      <c r="AT490" s="150" t="s">
        <v>203</v>
      </c>
      <c r="AU490" s="150" t="s">
        <v>82</v>
      </c>
      <c r="AV490" s="12" t="s">
        <v>80</v>
      </c>
      <c r="AW490" s="12" t="s">
        <v>33</v>
      </c>
      <c r="AX490" s="12" t="s">
        <v>72</v>
      </c>
      <c r="AY490" s="150" t="s">
        <v>193</v>
      </c>
    </row>
    <row r="491" spans="2:65" s="12" customFormat="1" ht="11.25">
      <c r="B491" s="148"/>
      <c r="D491" s="149" t="s">
        <v>203</v>
      </c>
      <c r="E491" s="150" t="s">
        <v>19</v>
      </c>
      <c r="F491" s="151" t="s">
        <v>206</v>
      </c>
      <c r="H491" s="150" t="s">
        <v>19</v>
      </c>
      <c r="I491" s="152"/>
      <c r="L491" s="148"/>
      <c r="M491" s="153"/>
      <c r="T491" s="154"/>
      <c r="AT491" s="150" t="s">
        <v>203</v>
      </c>
      <c r="AU491" s="150" t="s">
        <v>82</v>
      </c>
      <c r="AV491" s="12" t="s">
        <v>80</v>
      </c>
      <c r="AW491" s="12" t="s">
        <v>33</v>
      </c>
      <c r="AX491" s="12" t="s">
        <v>72</v>
      </c>
      <c r="AY491" s="150" t="s">
        <v>193</v>
      </c>
    </row>
    <row r="492" spans="2:65" s="13" customFormat="1" ht="11.25">
      <c r="B492" s="155"/>
      <c r="D492" s="149" t="s">
        <v>203</v>
      </c>
      <c r="E492" s="156" t="s">
        <v>19</v>
      </c>
      <c r="F492" s="157" t="s">
        <v>512</v>
      </c>
      <c r="H492" s="158">
        <v>199</v>
      </c>
      <c r="I492" s="159"/>
      <c r="L492" s="155"/>
      <c r="M492" s="160"/>
      <c r="T492" s="161"/>
      <c r="AT492" s="156" t="s">
        <v>203</v>
      </c>
      <c r="AU492" s="156" t="s">
        <v>82</v>
      </c>
      <c r="AV492" s="13" t="s">
        <v>82</v>
      </c>
      <c r="AW492" s="13" t="s">
        <v>33</v>
      </c>
      <c r="AX492" s="13" t="s">
        <v>72</v>
      </c>
      <c r="AY492" s="156" t="s">
        <v>193</v>
      </c>
    </row>
    <row r="493" spans="2:65" s="1" customFormat="1" ht="16.5" customHeight="1">
      <c r="B493" s="32"/>
      <c r="C493" s="131" t="s">
        <v>545</v>
      </c>
      <c r="D493" s="131" t="s">
        <v>195</v>
      </c>
      <c r="E493" s="132" t="s">
        <v>546</v>
      </c>
      <c r="F493" s="133" t="s">
        <v>547</v>
      </c>
      <c r="G493" s="134" t="s">
        <v>198</v>
      </c>
      <c r="H493" s="135">
        <v>300</v>
      </c>
      <c r="I493" s="136"/>
      <c r="J493" s="137">
        <f>ROUND(I493*H493,2)</f>
        <v>0</v>
      </c>
      <c r="K493" s="133" t="s">
        <v>199</v>
      </c>
      <c r="L493" s="32"/>
      <c r="M493" s="138" t="s">
        <v>19</v>
      </c>
      <c r="N493" s="139" t="s">
        <v>43</v>
      </c>
      <c r="P493" s="140">
        <f>O493*H493</f>
        <v>0</v>
      </c>
      <c r="Q493" s="140">
        <v>0</v>
      </c>
      <c r="R493" s="140">
        <f>Q493*H493</f>
        <v>0</v>
      </c>
      <c r="S493" s="140">
        <v>0</v>
      </c>
      <c r="T493" s="141">
        <f>S493*H493</f>
        <v>0</v>
      </c>
      <c r="AR493" s="142" t="s">
        <v>106</v>
      </c>
      <c r="AT493" s="142" t="s">
        <v>195</v>
      </c>
      <c r="AU493" s="142" t="s">
        <v>82</v>
      </c>
      <c r="AY493" s="17" t="s">
        <v>193</v>
      </c>
      <c r="BE493" s="143">
        <f>IF(N493="základní",J493,0)</f>
        <v>0</v>
      </c>
      <c r="BF493" s="143">
        <f>IF(N493="snížená",J493,0)</f>
        <v>0</v>
      </c>
      <c r="BG493" s="143">
        <f>IF(N493="zákl. přenesená",J493,0)</f>
        <v>0</v>
      </c>
      <c r="BH493" s="143">
        <f>IF(N493="sníž. přenesená",J493,0)</f>
        <v>0</v>
      </c>
      <c r="BI493" s="143">
        <f>IF(N493="nulová",J493,0)</f>
        <v>0</v>
      </c>
      <c r="BJ493" s="17" t="s">
        <v>80</v>
      </c>
      <c r="BK493" s="143">
        <f>ROUND(I493*H493,2)</f>
        <v>0</v>
      </c>
      <c r="BL493" s="17" t="s">
        <v>106</v>
      </c>
      <c r="BM493" s="142" t="s">
        <v>548</v>
      </c>
    </row>
    <row r="494" spans="2:65" s="1" customFormat="1" ht="11.25">
      <c r="B494" s="32"/>
      <c r="D494" s="144" t="s">
        <v>201</v>
      </c>
      <c r="F494" s="145" t="s">
        <v>549</v>
      </c>
      <c r="I494" s="146"/>
      <c r="L494" s="32"/>
      <c r="M494" s="147"/>
      <c r="T494" s="53"/>
      <c r="AT494" s="17" t="s">
        <v>201</v>
      </c>
      <c r="AU494" s="17" t="s">
        <v>82</v>
      </c>
    </row>
    <row r="495" spans="2:65" s="12" customFormat="1" ht="11.25">
      <c r="B495" s="148"/>
      <c r="D495" s="149" t="s">
        <v>203</v>
      </c>
      <c r="E495" s="150" t="s">
        <v>19</v>
      </c>
      <c r="F495" s="151" t="s">
        <v>204</v>
      </c>
      <c r="H495" s="150" t="s">
        <v>19</v>
      </c>
      <c r="I495" s="152"/>
      <c r="L495" s="148"/>
      <c r="M495" s="153"/>
      <c r="T495" s="154"/>
      <c r="AT495" s="150" t="s">
        <v>203</v>
      </c>
      <c r="AU495" s="150" t="s">
        <v>82</v>
      </c>
      <c r="AV495" s="12" t="s">
        <v>80</v>
      </c>
      <c r="AW495" s="12" t="s">
        <v>33</v>
      </c>
      <c r="AX495" s="12" t="s">
        <v>72</v>
      </c>
      <c r="AY495" s="150" t="s">
        <v>193</v>
      </c>
    </row>
    <row r="496" spans="2:65" s="12" customFormat="1" ht="11.25">
      <c r="B496" s="148"/>
      <c r="D496" s="149" t="s">
        <v>203</v>
      </c>
      <c r="E496" s="150" t="s">
        <v>19</v>
      </c>
      <c r="F496" s="151" t="s">
        <v>205</v>
      </c>
      <c r="H496" s="150" t="s">
        <v>19</v>
      </c>
      <c r="I496" s="152"/>
      <c r="L496" s="148"/>
      <c r="M496" s="153"/>
      <c r="T496" s="154"/>
      <c r="AT496" s="150" t="s">
        <v>203</v>
      </c>
      <c r="AU496" s="150" t="s">
        <v>82</v>
      </c>
      <c r="AV496" s="12" t="s">
        <v>80</v>
      </c>
      <c r="AW496" s="12" t="s">
        <v>33</v>
      </c>
      <c r="AX496" s="12" t="s">
        <v>72</v>
      </c>
      <c r="AY496" s="150" t="s">
        <v>193</v>
      </c>
    </row>
    <row r="497" spans="2:65" s="12" customFormat="1" ht="11.25">
      <c r="B497" s="148"/>
      <c r="D497" s="149" t="s">
        <v>203</v>
      </c>
      <c r="E497" s="150" t="s">
        <v>19</v>
      </c>
      <c r="F497" s="151" t="s">
        <v>206</v>
      </c>
      <c r="H497" s="150" t="s">
        <v>19</v>
      </c>
      <c r="I497" s="152"/>
      <c r="L497" s="148"/>
      <c r="M497" s="153"/>
      <c r="T497" s="154"/>
      <c r="AT497" s="150" t="s">
        <v>203</v>
      </c>
      <c r="AU497" s="150" t="s">
        <v>82</v>
      </c>
      <c r="AV497" s="12" t="s">
        <v>80</v>
      </c>
      <c r="AW497" s="12" t="s">
        <v>33</v>
      </c>
      <c r="AX497" s="12" t="s">
        <v>72</v>
      </c>
      <c r="AY497" s="150" t="s">
        <v>193</v>
      </c>
    </row>
    <row r="498" spans="2:65" s="13" customFormat="1" ht="11.25">
      <c r="B498" s="155"/>
      <c r="D498" s="149" t="s">
        <v>203</v>
      </c>
      <c r="E498" s="156" t="s">
        <v>19</v>
      </c>
      <c r="F498" s="157" t="s">
        <v>518</v>
      </c>
      <c r="H498" s="158">
        <v>300</v>
      </c>
      <c r="I498" s="159"/>
      <c r="L498" s="155"/>
      <c r="M498" s="160"/>
      <c r="T498" s="161"/>
      <c r="AT498" s="156" t="s">
        <v>203</v>
      </c>
      <c r="AU498" s="156" t="s">
        <v>82</v>
      </c>
      <c r="AV498" s="13" t="s">
        <v>82</v>
      </c>
      <c r="AW498" s="13" t="s">
        <v>33</v>
      </c>
      <c r="AX498" s="13" t="s">
        <v>72</v>
      </c>
      <c r="AY498" s="156" t="s">
        <v>193</v>
      </c>
    </row>
    <row r="499" spans="2:65" s="11" customFormat="1" ht="22.9" customHeight="1">
      <c r="B499" s="119"/>
      <c r="D499" s="120" t="s">
        <v>71</v>
      </c>
      <c r="E499" s="129" t="s">
        <v>82</v>
      </c>
      <c r="F499" s="129" t="s">
        <v>550</v>
      </c>
      <c r="I499" s="122"/>
      <c r="J499" s="130">
        <f>BK499</f>
        <v>0</v>
      </c>
      <c r="L499" s="119"/>
      <c r="M499" s="124"/>
      <c r="P499" s="125">
        <f>SUM(P500:P641)</f>
        <v>0</v>
      </c>
      <c r="R499" s="125">
        <f>SUM(R500:R641)</f>
        <v>745.73546323999983</v>
      </c>
      <c r="T499" s="126">
        <f>SUM(T500:T641)</f>
        <v>0</v>
      </c>
      <c r="AR499" s="120" t="s">
        <v>80</v>
      </c>
      <c r="AT499" s="127" t="s">
        <v>71</v>
      </c>
      <c r="AU499" s="127" t="s">
        <v>80</v>
      </c>
      <c r="AY499" s="120" t="s">
        <v>193</v>
      </c>
      <c r="BK499" s="128">
        <f>SUM(BK500:BK641)</f>
        <v>0</v>
      </c>
    </row>
    <row r="500" spans="2:65" s="1" customFormat="1" ht="21.75" customHeight="1">
      <c r="B500" s="32"/>
      <c r="C500" s="131" t="s">
        <v>551</v>
      </c>
      <c r="D500" s="131" t="s">
        <v>195</v>
      </c>
      <c r="E500" s="132" t="s">
        <v>552</v>
      </c>
      <c r="F500" s="133" t="s">
        <v>553</v>
      </c>
      <c r="G500" s="134" t="s">
        <v>210</v>
      </c>
      <c r="H500" s="135">
        <v>63.796999999999997</v>
      </c>
      <c r="I500" s="136"/>
      <c r="J500" s="137">
        <f>ROUND(I500*H500,2)</f>
        <v>0</v>
      </c>
      <c r="K500" s="133" t="s">
        <v>199</v>
      </c>
      <c r="L500" s="32"/>
      <c r="M500" s="138" t="s">
        <v>19</v>
      </c>
      <c r="N500" s="139" t="s">
        <v>43</v>
      </c>
      <c r="P500" s="140">
        <f>O500*H500</f>
        <v>0</v>
      </c>
      <c r="Q500" s="140">
        <v>2.16</v>
      </c>
      <c r="R500" s="140">
        <f>Q500*H500</f>
        <v>137.80152000000001</v>
      </c>
      <c r="S500" s="140">
        <v>0</v>
      </c>
      <c r="T500" s="141">
        <f>S500*H500</f>
        <v>0</v>
      </c>
      <c r="AR500" s="142" t="s">
        <v>106</v>
      </c>
      <c r="AT500" s="142" t="s">
        <v>195</v>
      </c>
      <c r="AU500" s="142" t="s">
        <v>82</v>
      </c>
      <c r="AY500" s="17" t="s">
        <v>193</v>
      </c>
      <c r="BE500" s="143">
        <f>IF(N500="základní",J500,0)</f>
        <v>0</v>
      </c>
      <c r="BF500" s="143">
        <f>IF(N500="snížená",J500,0)</f>
        <v>0</v>
      </c>
      <c r="BG500" s="143">
        <f>IF(N500="zákl. přenesená",J500,0)</f>
        <v>0</v>
      </c>
      <c r="BH500" s="143">
        <f>IF(N500="sníž. přenesená",J500,0)</f>
        <v>0</v>
      </c>
      <c r="BI500" s="143">
        <f>IF(N500="nulová",J500,0)</f>
        <v>0</v>
      </c>
      <c r="BJ500" s="17" t="s">
        <v>80</v>
      </c>
      <c r="BK500" s="143">
        <f>ROUND(I500*H500,2)</f>
        <v>0</v>
      </c>
      <c r="BL500" s="17" t="s">
        <v>106</v>
      </c>
      <c r="BM500" s="142" t="s">
        <v>554</v>
      </c>
    </row>
    <row r="501" spans="2:65" s="1" customFormat="1" ht="11.25">
      <c r="B501" s="32"/>
      <c r="D501" s="144" t="s">
        <v>201</v>
      </c>
      <c r="F501" s="145" t="s">
        <v>555</v>
      </c>
      <c r="I501" s="146"/>
      <c r="L501" s="32"/>
      <c r="M501" s="147"/>
      <c r="T501" s="53"/>
      <c r="AT501" s="17" t="s">
        <v>201</v>
      </c>
      <c r="AU501" s="17" t="s">
        <v>82</v>
      </c>
    </row>
    <row r="502" spans="2:65" s="12" customFormat="1" ht="11.25">
      <c r="B502" s="148"/>
      <c r="D502" s="149" t="s">
        <v>203</v>
      </c>
      <c r="E502" s="150" t="s">
        <v>19</v>
      </c>
      <c r="F502" s="151" t="s">
        <v>286</v>
      </c>
      <c r="H502" s="150" t="s">
        <v>19</v>
      </c>
      <c r="I502" s="152"/>
      <c r="L502" s="148"/>
      <c r="M502" s="153"/>
      <c r="T502" s="154"/>
      <c r="AT502" s="150" t="s">
        <v>203</v>
      </c>
      <c r="AU502" s="150" t="s">
        <v>82</v>
      </c>
      <c r="AV502" s="12" t="s">
        <v>80</v>
      </c>
      <c r="AW502" s="12" t="s">
        <v>33</v>
      </c>
      <c r="AX502" s="12" t="s">
        <v>72</v>
      </c>
      <c r="AY502" s="150" t="s">
        <v>193</v>
      </c>
    </row>
    <row r="503" spans="2:65" s="12" customFormat="1" ht="11.25">
      <c r="B503" s="148"/>
      <c r="D503" s="149" t="s">
        <v>203</v>
      </c>
      <c r="E503" s="150" t="s">
        <v>19</v>
      </c>
      <c r="F503" s="151" t="s">
        <v>205</v>
      </c>
      <c r="H503" s="150" t="s">
        <v>19</v>
      </c>
      <c r="I503" s="152"/>
      <c r="L503" s="148"/>
      <c r="M503" s="153"/>
      <c r="T503" s="154"/>
      <c r="AT503" s="150" t="s">
        <v>203</v>
      </c>
      <c r="AU503" s="150" t="s">
        <v>82</v>
      </c>
      <c r="AV503" s="12" t="s">
        <v>80</v>
      </c>
      <c r="AW503" s="12" t="s">
        <v>33</v>
      </c>
      <c r="AX503" s="12" t="s">
        <v>72</v>
      </c>
      <c r="AY503" s="150" t="s">
        <v>193</v>
      </c>
    </row>
    <row r="504" spans="2:65" s="12" customFormat="1" ht="11.25">
      <c r="B504" s="148"/>
      <c r="D504" s="149" t="s">
        <v>203</v>
      </c>
      <c r="E504" s="150" t="s">
        <v>19</v>
      </c>
      <c r="F504" s="151" t="s">
        <v>206</v>
      </c>
      <c r="H504" s="150" t="s">
        <v>19</v>
      </c>
      <c r="I504" s="152"/>
      <c r="L504" s="148"/>
      <c r="M504" s="153"/>
      <c r="T504" s="154"/>
      <c r="AT504" s="150" t="s">
        <v>203</v>
      </c>
      <c r="AU504" s="150" t="s">
        <v>82</v>
      </c>
      <c r="AV504" s="12" t="s">
        <v>80</v>
      </c>
      <c r="AW504" s="12" t="s">
        <v>33</v>
      </c>
      <c r="AX504" s="12" t="s">
        <v>72</v>
      </c>
      <c r="AY504" s="150" t="s">
        <v>193</v>
      </c>
    </row>
    <row r="505" spans="2:65" s="12" customFormat="1" ht="11.25">
      <c r="B505" s="148"/>
      <c r="D505" s="149" t="s">
        <v>203</v>
      </c>
      <c r="E505" s="150" t="s">
        <v>19</v>
      </c>
      <c r="F505" s="151" t="s">
        <v>205</v>
      </c>
      <c r="H505" s="150" t="s">
        <v>19</v>
      </c>
      <c r="I505" s="152"/>
      <c r="L505" s="148"/>
      <c r="M505" s="153"/>
      <c r="T505" s="154"/>
      <c r="AT505" s="150" t="s">
        <v>203</v>
      </c>
      <c r="AU505" s="150" t="s">
        <v>82</v>
      </c>
      <c r="AV505" s="12" t="s">
        <v>80</v>
      </c>
      <c r="AW505" s="12" t="s">
        <v>33</v>
      </c>
      <c r="AX505" s="12" t="s">
        <v>72</v>
      </c>
      <c r="AY505" s="150" t="s">
        <v>193</v>
      </c>
    </row>
    <row r="506" spans="2:65" s="12" customFormat="1" ht="11.25">
      <c r="B506" s="148"/>
      <c r="D506" s="149" t="s">
        <v>203</v>
      </c>
      <c r="E506" s="150" t="s">
        <v>19</v>
      </c>
      <c r="F506" s="151" t="s">
        <v>556</v>
      </c>
      <c r="H506" s="150" t="s">
        <v>19</v>
      </c>
      <c r="I506" s="152"/>
      <c r="L506" s="148"/>
      <c r="M506" s="153"/>
      <c r="T506" s="154"/>
      <c r="AT506" s="150" t="s">
        <v>203</v>
      </c>
      <c r="AU506" s="150" t="s">
        <v>82</v>
      </c>
      <c r="AV506" s="12" t="s">
        <v>80</v>
      </c>
      <c r="AW506" s="12" t="s">
        <v>33</v>
      </c>
      <c r="AX506" s="12" t="s">
        <v>72</v>
      </c>
      <c r="AY506" s="150" t="s">
        <v>193</v>
      </c>
    </row>
    <row r="507" spans="2:65" s="12" customFormat="1" ht="11.25">
      <c r="B507" s="148"/>
      <c r="D507" s="149" t="s">
        <v>203</v>
      </c>
      <c r="E507" s="150" t="s">
        <v>19</v>
      </c>
      <c r="F507" s="151" t="s">
        <v>205</v>
      </c>
      <c r="H507" s="150" t="s">
        <v>19</v>
      </c>
      <c r="I507" s="152"/>
      <c r="L507" s="148"/>
      <c r="M507" s="153"/>
      <c r="T507" s="154"/>
      <c r="AT507" s="150" t="s">
        <v>203</v>
      </c>
      <c r="AU507" s="150" t="s">
        <v>82</v>
      </c>
      <c r="AV507" s="12" t="s">
        <v>80</v>
      </c>
      <c r="AW507" s="12" t="s">
        <v>33</v>
      </c>
      <c r="AX507" s="12" t="s">
        <v>72</v>
      </c>
      <c r="AY507" s="150" t="s">
        <v>193</v>
      </c>
    </row>
    <row r="508" spans="2:65" s="12" customFormat="1" ht="11.25">
      <c r="B508" s="148"/>
      <c r="D508" s="149" t="s">
        <v>203</v>
      </c>
      <c r="E508" s="150" t="s">
        <v>19</v>
      </c>
      <c r="F508" s="151" t="s">
        <v>557</v>
      </c>
      <c r="H508" s="150" t="s">
        <v>19</v>
      </c>
      <c r="I508" s="152"/>
      <c r="L508" s="148"/>
      <c r="M508" s="153"/>
      <c r="T508" s="154"/>
      <c r="AT508" s="150" t="s">
        <v>203</v>
      </c>
      <c r="AU508" s="150" t="s">
        <v>82</v>
      </c>
      <c r="AV508" s="12" t="s">
        <v>80</v>
      </c>
      <c r="AW508" s="12" t="s">
        <v>33</v>
      </c>
      <c r="AX508" s="12" t="s">
        <v>72</v>
      </c>
      <c r="AY508" s="150" t="s">
        <v>193</v>
      </c>
    </row>
    <row r="509" spans="2:65" s="13" customFormat="1" ht="11.25">
      <c r="B509" s="155"/>
      <c r="D509" s="149" t="s">
        <v>203</v>
      </c>
      <c r="E509" s="156" t="s">
        <v>19</v>
      </c>
      <c r="F509" s="157" t="s">
        <v>558</v>
      </c>
      <c r="H509" s="158">
        <v>10.955</v>
      </c>
      <c r="I509" s="159"/>
      <c r="L509" s="155"/>
      <c r="M509" s="160"/>
      <c r="T509" s="161"/>
      <c r="AT509" s="156" t="s">
        <v>203</v>
      </c>
      <c r="AU509" s="156" t="s">
        <v>82</v>
      </c>
      <c r="AV509" s="13" t="s">
        <v>82</v>
      </c>
      <c r="AW509" s="13" t="s">
        <v>33</v>
      </c>
      <c r="AX509" s="13" t="s">
        <v>72</v>
      </c>
      <c r="AY509" s="156" t="s">
        <v>193</v>
      </c>
    </row>
    <row r="510" spans="2:65" s="12" customFormat="1" ht="11.25">
      <c r="B510" s="148"/>
      <c r="D510" s="149" t="s">
        <v>203</v>
      </c>
      <c r="E510" s="150" t="s">
        <v>19</v>
      </c>
      <c r="F510" s="151" t="s">
        <v>205</v>
      </c>
      <c r="H510" s="150" t="s">
        <v>19</v>
      </c>
      <c r="I510" s="152"/>
      <c r="L510" s="148"/>
      <c r="M510" s="153"/>
      <c r="T510" s="154"/>
      <c r="AT510" s="150" t="s">
        <v>203</v>
      </c>
      <c r="AU510" s="150" t="s">
        <v>82</v>
      </c>
      <c r="AV510" s="12" t="s">
        <v>80</v>
      </c>
      <c r="AW510" s="12" t="s">
        <v>33</v>
      </c>
      <c r="AX510" s="12" t="s">
        <v>72</v>
      </c>
      <c r="AY510" s="150" t="s">
        <v>193</v>
      </c>
    </row>
    <row r="511" spans="2:65" s="12" customFormat="1" ht="11.25">
      <c r="B511" s="148"/>
      <c r="D511" s="149" t="s">
        <v>203</v>
      </c>
      <c r="E511" s="150" t="s">
        <v>19</v>
      </c>
      <c r="F511" s="151" t="s">
        <v>559</v>
      </c>
      <c r="H511" s="150" t="s">
        <v>19</v>
      </c>
      <c r="I511" s="152"/>
      <c r="L511" s="148"/>
      <c r="M511" s="153"/>
      <c r="T511" s="154"/>
      <c r="AT511" s="150" t="s">
        <v>203</v>
      </c>
      <c r="AU511" s="150" t="s">
        <v>82</v>
      </c>
      <c r="AV511" s="12" t="s">
        <v>80</v>
      </c>
      <c r="AW511" s="12" t="s">
        <v>33</v>
      </c>
      <c r="AX511" s="12" t="s">
        <v>72</v>
      </c>
      <c r="AY511" s="150" t="s">
        <v>193</v>
      </c>
    </row>
    <row r="512" spans="2:65" s="13" customFormat="1" ht="11.25">
      <c r="B512" s="155"/>
      <c r="D512" s="149" t="s">
        <v>203</v>
      </c>
      <c r="E512" s="156" t="s">
        <v>19</v>
      </c>
      <c r="F512" s="157" t="s">
        <v>560</v>
      </c>
      <c r="H512" s="158">
        <v>2.31</v>
      </c>
      <c r="I512" s="159"/>
      <c r="L512" s="155"/>
      <c r="M512" s="160"/>
      <c r="T512" s="161"/>
      <c r="AT512" s="156" t="s">
        <v>203</v>
      </c>
      <c r="AU512" s="156" t="s">
        <v>82</v>
      </c>
      <c r="AV512" s="13" t="s">
        <v>82</v>
      </c>
      <c r="AW512" s="13" t="s">
        <v>33</v>
      </c>
      <c r="AX512" s="13" t="s">
        <v>72</v>
      </c>
      <c r="AY512" s="156" t="s">
        <v>193</v>
      </c>
    </row>
    <row r="513" spans="2:65" s="12" customFormat="1" ht="11.25">
      <c r="B513" s="148"/>
      <c r="D513" s="149" t="s">
        <v>203</v>
      </c>
      <c r="E513" s="150" t="s">
        <v>19</v>
      </c>
      <c r="F513" s="151" t="s">
        <v>205</v>
      </c>
      <c r="H513" s="150" t="s">
        <v>19</v>
      </c>
      <c r="I513" s="152"/>
      <c r="L513" s="148"/>
      <c r="M513" s="153"/>
      <c r="T513" s="154"/>
      <c r="AT513" s="150" t="s">
        <v>203</v>
      </c>
      <c r="AU513" s="150" t="s">
        <v>82</v>
      </c>
      <c r="AV513" s="12" t="s">
        <v>80</v>
      </c>
      <c r="AW513" s="12" t="s">
        <v>33</v>
      </c>
      <c r="AX513" s="12" t="s">
        <v>72</v>
      </c>
      <c r="AY513" s="150" t="s">
        <v>193</v>
      </c>
    </row>
    <row r="514" spans="2:65" s="12" customFormat="1" ht="11.25">
      <c r="B514" s="148"/>
      <c r="D514" s="149" t="s">
        <v>203</v>
      </c>
      <c r="E514" s="150" t="s">
        <v>19</v>
      </c>
      <c r="F514" s="151" t="s">
        <v>561</v>
      </c>
      <c r="H514" s="150" t="s">
        <v>19</v>
      </c>
      <c r="I514" s="152"/>
      <c r="L514" s="148"/>
      <c r="M514" s="153"/>
      <c r="T514" s="154"/>
      <c r="AT514" s="150" t="s">
        <v>203</v>
      </c>
      <c r="AU514" s="150" t="s">
        <v>82</v>
      </c>
      <c r="AV514" s="12" t="s">
        <v>80</v>
      </c>
      <c r="AW514" s="12" t="s">
        <v>33</v>
      </c>
      <c r="AX514" s="12" t="s">
        <v>72</v>
      </c>
      <c r="AY514" s="150" t="s">
        <v>193</v>
      </c>
    </row>
    <row r="515" spans="2:65" s="12" customFormat="1" ht="11.25">
      <c r="B515" s="148"/>
      <c r="D515" s="149" t="s">
        <v>203</v>
      </c>
      <c r="E515" s="150" t="s">
        <v>19</v>
      </c>
      <c r="F515" s="151" t="s">
        <v>562</v>
      </c>
      <c r="H515" s="150" t="s">
        <v>19</v>
      </c>
      <c r="I515" s="152"/>
      <c r="L515" s="148"/>
      <c r="M515" s="153"/>
      <c r="T515" s="154"/>
      <c r="AT515" s="150" t="s">
        <v>203</v>
      </c>
      <c r="AU515" s="150" t="s">
        <v>82</v>
      </c>
      <c r="AV515" s="12" t="s">
        <v>80</v>
      </c>
      <c r="AW515" s="12" t="s">
        <v>33</v>
      </c>
      <c r="AX515" s="12" t="s">
        <v>72</v>
      </c>
      <c r="AY515" s="150" t="s">
        <v>193</v>
      </c>
    </row>
    <row r="516" spans="2:65" s="13" customFormat="1" ht="11.25">
      <c r="B516" s="155"/>
      <c r="D516" s="149" t="s">
        <v>203</v>
      </c>
      <c r="E516" s="156" t="s">
        <v>19</v>
      </c>
      <c r="F516" s="157" t="s">
        <v>563</v>
      </c>
      <c r="H516" s="158">
        <v>16.667000000000002</v>
      </c>
      <c r="I516" s="159"/>
      <c r="L516" s="155"/>
      <c r="M516" s="160"/>
      <c r="T516" s="161"/>
      <c r="AT516" s="156" t="s">
        <v>203</v>
      </c>
      <c r="AU516" s="156" t="s">
        <v>82</v>
      </c>
      <c r="AV516" s="13" t="s">
        <v>82</v>
      </c>
      <c r="AW516" s="13" t="s">
        <v>33</v>
      </c>
      <c r="AX516" s="13" t="s">
        <v>72</v>
      </c>
      <c r="AY516" s="156" t="s">
        <v>193</v>
      </c>
    </row>
    <row r="517" spans="2:65" s="12" customFormat="1" ht="11.25">
      <c r="B517" s="148"/>
      <c r="D517" s="149" t="s">
        <v>203</v>
      </c>
      <c r="E517" s="150" t="s">
        <v>19</v>
      </c>
      <c r="F517" s="151" t="s">
        <v>205</v>
      </c>
      <c r="H517" s="150" t="s">
        <v>19</v>
      </c>
      <c r="I517" s="152"/>
      <c r="L517" s="148"/>
      <c r="M517" s="153"/>
      <c r="T517" s="154"/>
      <c r="AT517" s="150" t="s">
        <v>203</v>
      </c>
      <c r="AU517" s="150" t="s">
        <v>82</v>
      </c>
      <c r="AV517" s="12" t="s">
        <v>80</v>
      </c>
      <c r="AW517" s="12" t="s">
        <v>33</v>
      </c>
      <c r="AX517" s="12" t="s">
        <v>72</v>
      </c>
      <c r="AY517" s="150" t="s">
        <v>193</v>
      </c>
    </row>
    <row r="518" spans="2:65" s="12" customFormat="1" ht="11.25">
      <c r="B518" s="148"/>
      <c r="D518" s="149" t="s">
        <v>203</v>
      </c>
      <c r="E518" s="150" t="s">
        <v>19</v>
      </c>
      <c r="F518" s="151" t="s">
        <v>564</v>
      </c>
      <c r="H518" s="150" t="s">
        <v>19</v>
      </c>
      <c r="I518" s="152"/>
      <c r="L518" s="148"/>
      <c r="M518" s="153"/>
      <c r="T518" s="154"/>
      <c r="AT518" s="150" t="s">
        <v>203</v>
      </c>
      <c r="AU518" s="150" t="s">
        <v>82</v>
      </c>
      <c r="AV518" s="12" t="s">
        <v>80</v>
      </c>
      <c r="AW518" s="12" t="s">
        <v>33</v>
      </c>
      <c r="AX518" s="12" t="s">
        <v>72</v>
      </c>
      <c r="AY518" s="150" t="s">
        <v>193</v>
      </c>
    </row>
    <row r="519" spans="2:65" s="12" customFormat="1" ht="11.25">
      <c r="B519" s="148"/>
      <c r="D519" s="149" t="s">
        <v>203</v>
      </c>
      <c r="E519" s="150" t="s">
        <v>19</v>
      </c>
      <c r="F519" s="151" t="s">
        <v>565</v>
      </c>
      <c r="H519" s="150" t="s">
        <v>19</v>
      </c>
      <c r="I519" s="152"/>
      <c r="L519" s="148"/>
      <c r="M519" s="153"/>
      <c r="T519" s="154"/>
      <c r="AT519" s="150" t="s">
        <v>203</v>
      </c>
      <c r="AU519" s="150" t="s">
        <v>82</v>
      </c>
      <c r="AV519" s="12" t="s">
        <v>80</v>
      </c>
      <c r="AW519" s="12" t="s">
        <v>33</v>
      </c>
      <c r="AX519" s="12" t="s">
        <v>72</v>
      </c>
      <c r="AY519" s="150" t="s">
        <v>193</v>
      </c>
    </row>
    <row r="520" spans="2:65" s="13" customFormat="1" ht="11.25">
      <c r="B520" s="155"/>
      <c r="D520" s="149" t="s">
        <v>203</v>
      </c>
      <c r="E520" s="156" t="s">
        <v>19</v>
      </c>
      <c r="F520" s="157" t="s">
        <v>566</v>
      </c>
      <c r="H520" s="158">
        <v>33.865000000000002</v>
      </c>
      <c r="I520" s="159"/>
      <c r="L520" s="155"/>
      <c r="M520" s="160"/>
      <c r="T520" s="161"/>
      <c r="AT520" s="156" t="s">
        <v>203</v>
      </c>
      <c r="AU520" s="156" t="s">
        <v>82</v>
      </c>
      <c r="AV520" s="13" t="s">
        <v>82</v>
      </c>
      <c r="AW520" s="13" t="s">
        <v>33</v>
      </c>
      <c r="AX520" s="13" t="s">
        <v>72</v>
      </c>
      <c r="AY520" s="156" t="s">
        <v>193</v>
      </c>
    </row>
    <row r="521" spans="2:65" s="1" customFormat="1" ht="21.75" customHeight="1">
      <c r="B521" s="32"/>
      <c r="C521" s="131" t="s">
        <v>567</v>
      </c>
      <c r="D521" s="131" t="s">
        <v>195</v>
      </c>
      <c r="E521" s="132" t="s">
        <v>568</v>
      </c>
      <c r="F521" s="133" t="s">
        <v>569</v>
      </c>
      <c r="G521" s="134" t="s">
        <v>210</v>
      </c>
      <c r="H521" s="135">
        <v>64.817999999999998</v>
      </c>
      <c r="I521" s="136"/>
      <c r="J521" s="137">
        <f>ROUND(I521*H521,2)</f>
        <v>0</v>
      </c>
      <c r="K521" s="133" t="s">
        <v>199</v>
      </c>
      <c r="L521" s="32"/>
      <c r="M521" s="138" t="s">
        <v>19</v>
      </c>
      <c r="N521" s="139" t="s">
        <v>43</v>
      </c>
      <c r="P521" s="140">
        <f>O521*H521</f>
        <v>0</v>
      </c>
      <c r="Q521" s="140">
        <v>2.5018699999999998</v>
      </c>
      <c r="R521" s="140">
        <f>Q521*H521</f>
        <v>162.16620965999999</v>
      </c>
      <c r="S521" s="140">
        <v>0</v>
      </c>
      <c r="T521" s="141">
        <f>S521*H521</f>
        <v>0</v>
      </c>
      <c r="AR521" s="142" t="s">
        <v>106</v>
      </c>
      <c r="AT521" s="142" t="s">
        <v>195</v>
      </c>
      <c r="AU521" s="142" t="s">
        <v>82</v>
      </c>
      <c r="AY521" s="17" t="s">
        <v>193</v>
      </c>
      <c r="BE521" s="143">
        <f>IF(N521="základní",J521,0)</f>
        <v>0</v>
      </c>
      <c r="BF521" s="143">
        <f>IF(N521="snížená",J521,0)</f>
        <v>0</v>
      </c>
      <c r="BG521" s="143">
        <f>IF(N521="zákl. přenesená",J521,0)</f>
        <v>0</v>
      </c>
      <c r="BH521" s="143">
        <f>IF(N521="sníž. přenesená",J521,0)</f>
        <v>0</v>
      </c>
      <c r="BI521" s="143">
        <f>IF(N521="nulová",J521,0)</f>
        <v>0</v>
      </c>
      <c r="BJ521" s="17" t="s">
        <v>80</v>
      </c>
      <c r="BK521" s="143">
        <f>ROUND(I521*H521,2)</f>
        <v>0</v>
      </c>
      <c r="BL521" s="17" t="s">
        <v>106</v>
      </c>
      <c r="BM521" s="142" t="s">
        <v>570</v>
      </c>
    </row>
    <row r="522" spans="2:65" s="1" customFormat="1" ht="11.25">
      <c r="B522" s="32"/>
      <c r="D522" s="144" t="s">
        <v>201</v>
      </c>
      <c r="F522" s="145" t="s">
        <v>571</v>
      </c>
      <c r="I522" s="146"/>
      <c r="L522" s="32"/>
      <c r="M522" s="147"/>
      <c r="T522" s="53"/>
      <c r="AT522" s="17" t="s">
        <v>201</v>
      </c>
      <c r="AU522" s="17" t="s">
        <v>82</v>
      </c>
    </row>
    <row r="523" spans="2:65" s="12" customFormat="1" ht="11.25">
      <c r="B523" s="148"/>
      <c r="D523" s="149" t="s">
        <v>203</v>
      </c>
      <c r="E523" s="150" t="s">
        <v>19</v>
      </c>
      <c r="F523" s="151" t="s">
        <v>286</v>
      </c>
      <c r="H523" s="150" t="s">
        <v>19</v>
      </c>
      <c r="I523" s="152"/>
      <c r="L523" s="148"/>
      <c r="M523" s="153"/>
      <c r="T523" s="154"/>
      <c r="AT523" s="150" t="s">
        <v>203</v>
      </c>
      <c r="AU523" s="150" t="s">
        <v>82</v>
      </c>
      <c r="AV523" s="12" t="s">
        <v>80</v>
      </c>
      <c r="AW523" s="12" t="s">
        <v>33</v>
      </c>
      <c r="AX523" s="12" t="s">
        <v>72</v>
      </c>
      <c r="AY523" s="150" t="s">
        <v>193</v>
      </c>
    </row>
    <row r="524" spans="2:65" s="12" customFormat="1" ht="11.25">
      <c r="B524" s="148"/>
      <c r="D524" s="149" t="s">
        <v>203</v>
      </c>
      <c r="E524" s="150" t="s">
        <v>19</v>
      </c>
      <c r="F524" s="151" t="s">
        <v>205</v>
      </c>
      <c r="H524" s="150" t="s">
        <v>19</v>
      </c>
      <c r="I524" s="152"/>
      <c r="L524" s="148"/>
      <c r="M524" s="153"/>
      <c r="T524" s="154"/>
      <c r="AT524" s="150" t="s">
        <v>203</v>
      </c>
      <c r="AU524" s="150" t="s">
        <v>82</v>
      </c>
      <c r="AV524" s="12" t="s">
        <v>80</v>
      </c>
      <c r="AW524" s="12" t="s">
        <v>33</v>
      </c>
      <c r="AX524" s="12" t="s">
        <v>72</v>
      </c>
      <c r="AY524" s="150" t="s">
        <v>193</v>
      </c>
    </row>
    <row r="525" spans="2:65" s="12" customFormat="1" ht="11.25">
      <c r="B525" s="148"/>
      <c r="D525" s="149" t="s">
        <v>203</v>
      </c>
      <c r="E525" s="150" t="s">
        <v>19</v>
      </c>
      <c r="F525" s="151" t="s">
        <v>206</v>
      </c>
      <c r="H525" s="150" t="s">
        <v>19</v>
      </c>
      <c r="I525" s="152"/>
      <c r="L525" s="148"/>
      <c r="M525" s="153"/>
      <c r="T525" s="154"/>
      <c r="AT525" s="150" t="s">
        <v>203</v>
      </c>
      <c r="AU525" s="150" t="s">
        <v>82</v>
      </c>
      <c r="AV525" s="12" t="s">
        <v>80</v>
      </c>
      <c r="AW525" s="12" t="s">
        <v>33</v>
      </c>
      <c r="AX525" s="12" t="s">
        <v>72</v>
      </c>
      <c r="AY525" s="150" t="s">
        <v>193</v>
      </c>
    </row>
    <row r="526" spans="2:65" s="12" customFormat="1" ht="11.25">
      <c r="B526" s="148"/>
      <c r="D526" s="149" t="s">
        <v>203</v>
      </c>
      <c r="E526" s="150" t="s">
        <v>19</v>
      </c>
      <c r="F526" s="151" t="s">
        <v>205</v>
      </c>
      <c r="H526" s="150" t="s">
        <v>19</v>
      </c>
      <c r="I526" s="152"/>
      <c r="L526" s="148"/>
      <c r="M526" s="153"/>
      <c r="T526" s="154"/>
      <c r="AT526" s="150" t="s">
        <v>203</v>
      </c>
      <c r="AU526" s="150" t="s">
        <v>82</v>
      </c>
      <c r="AV526" s="12" t="s">
        <v>80</v>
      </c>
      <c r="AW526" s="12" t="s">
        <v>33</v>
      </c>
      <c r="AX526" s="12" t="s">
        <v>72</v>
      </c>
      <c r="AY526" s="150" t="s">
        <v>193</v>
      </c>
    </row>
    <row r="527" spans="2:65" s="12" customFormat="1" ht="11.25">
      <c r="B527" s="148"/>
      <c r="D527" s="149" t="s">
        <v>203</v>
      </c>
      <c r="E527" s="150" t="s">
        <v>19</v>
      </c>
      <c r="F527" s="151" t="s">
        <v>572</v>
      </c>
      <c r="H527" s="150" t="s">
        <v>19</v>
      </c>
      <c r="I527" s="152"/>
      <c r="L527" s="148"/>
      <c r="M527" s="153"/>
      <c r="T527" s="154"/>
      <c r="AT527" s="150" t="s">
        <v>203</v>
      </c>
      <c r="AU527" s="150" t="s">
        <v>82</v>
      </c>
      <c r="AV527" s="12" t="s">
        <v>80</v>
      </c>
      <c r="AW527" s="12" t="s">
        <v>33</v>
      </c>
      <c r="AX527" s="12" t="s">
        <v>72</v>
      </c>
      <c r="AY527" s="150" t="s">
        <v>193</v>
      </c>
    </row>
    <row r="528" spans="2:65" s="13" customFormat="1" ht="11.25">
      <c r="B528" s="155"/>
      <c r="D528" s="149" t="s">
        <v>203</v>
      </c>
      <c r="E528" s="156" t="s">
        <v>19</v>
      </c>
      <c r="F528" s="157" t="s">
        <v>573</v>
      </c>
      <c r="H528" s="158">
        <v>11.664</v>
      </c>
      <c r="I528" s="159"/>
      <c r="L528" s="155"/>
      <c r="M528" s="160"/>
      <c r="T528" s="161"/>
      <c r="AT528" s="156" t="s">
        <v>203</v>
      </c>
      <c r="AU528" s="156" t="s">
        <v>82</v>
      </c>
      <c r="AV528" s="13" t="s">
        <v>82</v>
      </c>
      <c r="AW528" s="13" t="s">
        <v>33</v>
      </c>
      <c r="AX528" s="13" t="s">
        <v>72</v>
      </c>
      <c r="AY528" s="156" t="s">
        <v>193</v>
      </c>
    </row>
    <row r="529" spans="2:65" s="12" customFormat="1" ht="11.25">
      <c r="B529" s="148"/>
      <c r="D529" s="149" t="s">
        <v>203</v>
      </c>
      <c r="E529" s="150" t="s">
        <v>19</v>
      </c>
      <c r="F529" s="151" t="s">
        <v>205</v>
      </c>
      <c r="H529" s="150" t="s">
        <v>19</v>
      </c>
      <c r="I529" s="152"/>
      <c r="L529" s="148"/>
      <c r="M529" s="153"/>
      <c r="T529" s="154"/>
      <c r="AT529" s="150" t="s">
        <v>203</v>
      </c>
      <c r="AU529" s="150" t="s">
        <v>82</v>
      </c>
      <c r="AV529" s="12" t="s">
        <v>80</v>
      </c>
      <c r="AW529" s="12" t="s">
        <v>33</v>
      </c>
      <c r="AX529" s="12" t="s">
        <v>72</v>
      </c>
      <c r="AY529" s="150" t="s">
        <v>193</v>
      </c>
    </row>
    <row r="530" spans="2:65" s="12" customFormat="1" ht="11.25">
      <c r="B530" s="148"/>
      <c r="D530" s="149" t="s">
        <v>203</v>
      </c>
      <c r="E530" s="150" t="s">
        <v>19</v>
      </c>
      <c r="F530" s="151" t="s">
        <v>574</v>
      </c>
      <c r="H530" s="150" t="s">
        <v>19</v>
      </c>
      <c r="I530" s="152"/>
      <c r="L530" s="148"/>
      <c r="M530" s="153"/>
      <c r="T530" s="154"/>
      <c r="AT530" s="150" t="s">
        <v>203</v>
      </c>
      <c r="AU530" s="150" t="s">
        <v>82</v>
      </c>
      <c r="AV530" s="12" t="s">
        <v>80</v>
      </c>
      <c r="AW530" s="12" t="s">
        <v>33</v>
      </c>
      <c r="AX530" s="12" t="s">
        <v>72</v>
      </c>
      <c r="AY530" s="150" t="s">
        <v>193</v>
      </c>
    </row>
    <row r="531" spans="2:65" s="13" customFormat="1" ht="11.25">
      <c r="B531" s="155"/>
      <c r="D531" s="149" t="s">
        <v>203</v>
      </c>
      <c r="E531" s="156" t="s">
        <v>19</v>
      </c>
      <c r="F531" s="157" t="s">
        <v>575</v>
      </c>
      <c r="H531" s="158">
        <v>1.6919999999999999</v>
      </c>
      <c r="I531" s="159"/>
      <c r="L531" s="155"/>
      <c r="M531" s="160"/>
      <c r="T531" s="161"/>
      <c r="AT531" s="156" t="s">
        <v>203</v>
      </c>
      <c r="AU531" s="156" t="s">
        <v>82</v>
      </c>
      <c r="AV531" s="13" t="s">
        <v>82</v>
      </c>
      <c r="AW531" s="13" t="s">
        <v>33</v>
      </c>
      <c r="AX531" s="13" t="s">
        <v>72</v>
      </c>
      <c r="AY531" s="156" t="s">
        <v>193</v>
      </c>
    </row>
    <row r="532" spans="2:65" s="12" customFormat="1" ht="11.25">
      <c r="B532" s="148"/>
      <c r="D532" s="149" t="s">
        <v>203</v>
      </c>
      <c r="E532" s="150" t="s">
        <v>19</v>
      </c>
      <c r="F532" s="151" t="s">
        <v>205</v>
      </c>
      <c r="H532" s="150" t="s">
        <v>19</v>
      </c>
      <c r="I532" s="152"/>
      <c r="L532" s="148"/>
      <c r="M532" s="153"/>
      <c r="T532" s="154"/>
      <c r="AT532" s="150" t="s">
        <v>203</v>
      </c>
      <c r="AU532" s="150" t="s">
        <v>82</v>
      </c>
      <c r="AV532" s="12" t="s">
        <v>80</v>
      </c>
      <c r="AW532" s="12" t="s">
        <v>33</v>
      </c>
      <c r="AX532" s="12" t="s">
        <v>72</v>
      </c>
      <c r="AY532" s="150" t="s">
        <v>193</v>
      </c>
    </row>
    <row r="533" spans="2:65" s="12" customFormat="1" ht="11.25">
      <c r="B533" s="148"/>
      <c r="D533" s="149" t="s">
        <v>203</v>
      </c>
      <c r="E533" s="150" t="s">
        <v>19</v>
      </c>
      <c r="F533" s="151" t="s">
        <v>561</v>
      </c>
      <c r="H533" s="150" t="s">
        <v>19</v>
      </c>
      <c r="I533" s="152"/>
      <c r="L533" s="148"/>
      <c r="M533" s="153"/>
      <c r="T533" s="154"/>
      <c r="AT533" s="150" t="s">
        <v>203</v>
      </c>
      <c r="AU533" s="150" t="s">
        <v>82</v>
      </c>
      <c r="AV533" s="12" t="s">
        <v>80</v>
      </c>
      <c r="AW533" s="12" t="s">
        <v>33</v>
      </c>
      <c r="AX533" s="12" t="s">
        <v>72</v>
      </c>
      <c r="AY533" s="150" t="s">
        <v>193</v>
      </c>
    </row>
    <row r="534" spans="2:65" s="12" customFormat="1" ht="11.25">
      <c r="B534" s="148"/>
      <c r="D534" s="149" t="s">
        <v>203</v>
      </c>
      <c r="E534" s="150" t="s">
        <v>19</v>
      </c>
      <c r="F534" s="151" t="s">
        <v>562</v>
      </c>
      <c r="H534" s="150" t="s">
        <v>19</v>
      </c>
      <c r="I534" s="152"/>
      <c r="L534" s="148"/>
      <c r="M534" s="153"/>
      <c r="T534" s="154"/>
      <c r="AT534" s="150" t="s">
        <v>203</v>
      </c>
      <c r="AU534" s="150" t="s">
        <v>82</v>
      </c>
      <c r="AV534" s="12" t="s">
        <v>80</v>
      </c>
      <c r="AW534" s="12" t="s">
        <v>33</v>
      </c>
      <c r="AX534" s="12" t="s">
        <v>72</v>
      </c>
      <c r="AY534" s="150" t="s">
        <v>193</v>
      </c>
    </row>
    <row r="535" spans="2:65" s="13" customFormat="1" ht="11.25">
      <c r="B535" s="155"/>
      <c r="D535" s="149" t="s">
        <v>203</v>
      </c>
      <c r="E535" s="156" t="s">
        <v>19</v>
      </c>
      <c r="F535" s="157" t="s">
        <v>576</v>
      </c>
      <c r="H535" s="158">
        <v>21.681999999999999</v>
      </c>
      <c r="I535" s="159"/>
      <c r="L535" s="155"/>
      <c r="M535" s="160"/>
      <c r="T535" s="161"/>
      <c r="AT535" s="156" t="s">
        <v>203</v>
      </c>
      <c r="AU535" s="156" t="s">
        <v>82</v>
      </c>
      <c r="AV535" s="13" t="s">
        <v>82</v>
      </c>
      <c r="AW535" s="13" t="s">
        <v>33</v>
      </c>
      <c r="AX535" s="13" t="s">
        <v>72</v>
      </c>
      <c r="AY535" s="156" t="s">
        <v>193</v>
      </c>
    </row>
    <row r="536" spans="2:65" s="12" customFormat="1" ht="11.25">
      <c r="B536" s="148"/>
      <c r="D536" s="149" t="s">
        <v>203</v>
      </c>
      <c r="E536" s="150" t="s">
        <v>19</v>
      </c>
      <c r="F536" s="151" t="s">
        <v>205</v>
      </c>
      <c r="H536" s="150" t="s">
        <v>19</v>
      </c>
      <c r="I536" s="152"/>
      <c r="L536" s="148"/>
      <c r="M536" s="153"/>
      <c r="T536" s="154"/>
      <c r="AT536" s="150" t="s">
        <v>203</v>
      </c>
      <c r="AU536" s="150" t="s">
        <v>82</v>
      </c>
      <c r="AV536" s="12" t="s">
        <v>80</v>
      </c>
      <c r="AW536" s="12" t="s">
        <v>33</v>
      </c>
      <c r="AX536" s="12" t="s">
        <v>72</v>
      </c>
      <c r="AY536" s="150" t="s">
        <v>193</v>
      </c>
    </row>
    <row r="537" spans="2:65" s="12" customFormat="1" ht="11.25">
      <c r="B537" s="148"/>
      <c r="D537" s="149" t="s">
        <v>203</v>
      </c>
      <c r="E537" s="150" t="s">
        <v>19</v>
      </c>
      <c r="F537" s="151" t="s">
        <v>564</v>
      </c>
      <c r="H537" s="150" t="s">
        <v>19</v>
      </c>
      <c r="I537" s="152"/>
      <c r="L537" s="148"/>
      <c r="M537" s="153"/>
      <c r="T537" s="154"/>
      <c r="AT537" s="150" t="s">
        <v>203</v>
      </c>
      <c r="AU537" s="150" t="s">
        <v>82</v>
      </c>
      <c r="AV537" s="12" t="s">
        <v>80</v>
      </c>
      <c r="AW537" s="12" t="s">
        <v>33</v>
      </c>
      <c r="AX537" s="12" t="s">
        <v>72</v>
      </c>
      <c r="AY537" s="150" t="s">
        <v>193</v>
      </c>
    </row>
    <row r="538" spans="2:65" s="12" customFormat="1" ht="11.25">
      <c r="B538" s="148"/>
      <c r="D538" s="149" t="s">
        <v>203</v>
      </c>
      <c r="E538" s="150" t="s">
        <v>19</v>
      </c>
      <c r="F538" s="151" t="s">
        <v>565</v>
      </c>
      <c r="H538" s="150" t="s">
        <v>19</v>
      </c>
      <c r="I538" s="152"/>
      <c r="L538" s="148"/>
      <c r="M538" s="153"/>
      <c r="T538" s="154"/>
      <c r="AT538" s="150" t="s">
        <v>203</v>
      </c>
      <c r="AU538" s="150" t="s">
        <v>82</v>
      </c>
      <c r="AV538" s="12" t="s">
        <v>80</v>
      </c>
      <c r="AW538" s="12" t="s">
        <v>33</v>
      </c>
      <c r="AX538" s="12" t="s">
        <v>72</v>
      </c>
      <c r="AY538" s="150" t="s">
        <v>193</v>
      </c>
    </row>
    <row r="539" spans="2:65" s="13" customFormat="1" ht="11.25">
      <c r="B539" s="155"/>
      <c r="D539" s="149" t="s">
        <v>203</v>
      </c>
      <c r="E539" s="156" t="s">
        <v>19</v>
      </c>
      <c r="F539" s="157" t="s">
        <v>577</v>
      </c>
      <c r="H539" s="158">
        <v>29.78</v>
      </c>
      <c r="I539" s="159"/>
      <c r="L539" s="155"/>
      <c r="M539" s="160"/>
      <c r="T539" s="161"/>
      <c r="AT539" s="156" t="s">
        <v>203</v>
      </c>
      <c r="AU539" s="156" t="s">
        <v>82</v>
      </c>
      <c r="AV539" s="13" t="s">
        <v>82</v>
      </c>
      <c r="AW539" s="13" t="s">
        <v>33</v>
      </c>
      <c r="AX539" s="13" t="s">
        <v>72</v>
      </c>
      <c r="AY539" s="156" t="s">
        <v>193</v>
      </c>
    </row>
    <row r="540" spans="2:65" s="1" customFormat="1" ht="16.5" customHeight="1">
      <c r="B540" s="32"/>
      <c r="C540" s="131" t="s">
        <v>578</v>
      </c>
      <c r="D540" s="131" t="s">
        <v>195</v>
      </c>
      <c r="E540" s="132" t="s">
        <v>579</v>
      </c>
      <c r="F540" s="133" t="s">
        <v>580</v>
      </c>
      <c r="G540" s="134" t="s">
        <v>198</v>
      </c>
      <c r="H540" s="135">
        <v>19.71</v>
      </c>
      <c r="I540" s="136"/>
      <c r="J540" s="137">
        <f>ROUND(I540*H540,2)</f>
        <v>0</v>
      </c>
      <c r="K540" s="133" t="s">
        <v>199</v>
      </c>
      <c r="L540" s="32"/>
      <c r="M540" s="138" t="s">
        <v>19</v>
      </c>
      <c r="N540" s="139" t="s">
        <v>43</v>
      </c>
      <c r="P540" s="140">
        <f>O540*H540</f>
        <v>0</v>
      </c>
      <c r="Q540" s="140">
        <v>2.9399999999999999E-3</v>
      </c>
      <c r="R540" s="140">
        <f>Q540*H540</f>
        <v>5.7947400000000003E-2</v>
      </c>
      <c r="S540" s="140">
        <v>0</v>
      </c>
      <c r="T540" s="141">
        <f>S540*H540</f>
        <v>0</v>
      </c>
      <c r="AR540" s="142" t="s">
        <v>106</v>
      </c>
      <c r="AT540" s="142" t="s">
        <v>195</v>
      </c>
      <c r="AU540" s="142" t="s">
        <v>82</v>
      </c>
      <c r="AY540" s="17" t="s">
        <v>193</v>
      </c>
      <c r="BE540" s="143">
        <f>IF(N540="základní",J540,0)</f>
        <v>0</v>
      </c>
      <c r="BF540" s="143">
        <f>IF(N540="snížená",J540,0)</f>
        <v>0</v>
      </c>
      <c r="BG540" s="143">
        <f>IF(N540="zákl. přenesená",J540,0)</f>
        <v>0</v>
      </c>
      <c r="BH540" s="143">
        <f>IF(N540="sníž. přenesená",J540,0)</f>
        <v>0</v>
      </c>
      <c r="BI540" s="143">
        <f>IF(N540="nulová",J540,0)</f>
        <v>0</v>
      </c>
      <c r="BJ540" s="17" t="s">
        <v>80</v>
      </c>
      <c r="BK540" s="143">
        <f>ROUND(I540*H540,2)</f>
        <v>0</v>
      </c>
      <c r="BL540" s="17" t="s">
        <v>106</v>
      </c>
      <c r="BM540" s="142" t="s">
        <v>581</v>
      </c>
    </row>
    <row r="541" spans="2:65" s="1" customFormat="1" ht="11.25">
      <c r="B541" s="32"/>
      <c r="D541" s="144" t="s">
        <v>201</v>
      </c>
      <c r="F541" s="145" t="s">
        <v>582</v>
      </c>
      <c r="I541" s="146"/>
      <c r="L541" s="32"/>
      <c r="M541" s="147"/>
      <c r="T541" s="53"/>
      <c r="AT541" s="17" t="s">
        <v>201</v>
      </c>
      <c r="AU541" s="17" t="s">
        <v>82</v>
      </c>
    </row>
    <row r="542" spans="2:65" s="12" customFormat="1" ht="11.25">
      <c r="B542" s="148"/>
      <c r="D542" s="149" t="s">
        <v>203</v>
      </c>
      <c r="E542" s="150" t="s">
        <v>19</v>
      </c>
      <c r="F542" s="151" t="s">
        <v>286</v>
      </c>
      <c r="H542" s="150" t="s">
        <v>19</v>
      </c>
      <c r="I542" s="152"/>
      <c r="L542" s="148"/>
      <c r="M542" s="153"/>
      <c r="T542" s="154"/>
      <c r="AT542" s="150" t="s">
        <v>203</v>
      </c>
      <c r="AU542" s="150" t="s">
        <v>82</v>
      </c>
      <c r="AV542" s="12" t="s">
        <v>80</v>
      </c>
      <c r="AW542" s="12" t="s">
        <v>33</v>
      </c>
      <c r="AX542" s="12" t="s">
        <v>72</v>
      </c>
      <c r="AY542" s="150" t="s">
        <v>193</v>
      </c>
    </row>
    <row r="543" spans="2:65" s="12" customFormat="1" ht="11.25">
      <c r="B543" s="148"/>
      <c r="D543" s="149" t="s">
        <v>203</v>
      </c>
      <c r="E543" s="150" t="s">
        <v>19</v>
      </c>
      <c r="F543" s="151" t="s">
        <v>205</v>
      </c>
      <c r="H543" s="150" t="s">
        <v>19</v>
      </c>
      <c r="I543" s="152"/>
      <c r="L543" s="148"/>
      <c r="M543" s="153"/>
      <c r="T543" s="154"/>
      <c r="AT543" s="150" t="s">
        <v>203</v>
      </c>
      <c r="AU543" s="150" t="s">
        <v>82</v>
      </c>
      <c r="AV543" s="12" t="s">
        <v>80</v>
      </c>
      <c r="AW543" s="12" t="s">
        <v>33</v>
      </c>
      <c r="AX543" s="12" t="s">
        <v>72</v>
      </c>
      <c r="AY543" s="150" t="s">
        <v>193</v>
      </c>
    </row>
    <row r="544" spans="2:65" s="12" customFormat="1" ht="11.25">
      <c r="B544" s="148"/>
      <c r="D544" s="149" t="s">
        <v>203</v>
      </c>
      <c r="E544" s="150" t="s">
        <v>19</v>
      </c>
      <c r="F544" s="151" t="s">
        <v>206</v>
      </c>
      <c r="H544" s="150" t="s">
        <v>19</v>
      </c>
      <c r="I544" s="152"/>
      <c r="L544" s="148"/>
      <c r="M544" s="153"/>
      <c r="T544" s="154"/>
      <c r="AT544" s="150" t="s">
        <v>203</v>
      </c>
      <c r="AU544" s="150" t="s">
        <v>82</v>
      </c>
      <c r="AV544" s="12" t="s">
        <v>80</v>
      </c>
      <c r="AW544" s="12" t="s">
        <v>33</v>
      </c>
      <c r="AX544" s="12" t="s">
        <v>72</v>
      </c>
      <c r="AY544" s="150" t="s">
        <v>193</v>
      </c>
    </row>
    <row r="545" spans="2:65" s="12" customFormat="1" ht="11.25">
      <c r="B545" s="148"/>
      <c r="D545" s="149" t="s">
        <v>203</v>
      </c>
      <c r="E545" s="150" t="s">
        <v>19</v>
      </c>
      <c r="F545" s="151" t="s">
        <v>561</v>
      </c>
      <c r="H545" s="150" t="s">
        <v>19</v>
      </c>
      <c r="I545" s="152"/>
      <c r="L545" s="148"/>
      <c r="M545" s="153"/>
      <c r="T545" s="154"/>
      <c r="AT545" s="150" t="s">
        <v>203</v>
      </c>
      <c r="AU545" s="150" t="s">
        <v>82</v>
      </c>
      <c r="AV545" s="12" t="s">
        <v>80</v>
      </c>
      <c r="AW545" s="12" t="s">
        <v>33</v>
      </c>
      <c r="AX545" s="12" t="s">
        <v>72</v>
      </c>
      <c r="AY545" s="150" t="s">
        <v>193</v>
      </c>
    </row>
    <row r="546" spans="2:65" s="12" customFormat="1" ht="11.25">
      <c r="B546" s="148"/>
      <c r="D546" s="149" t="s">
        <v>203</v>
      </c>
      <c r="E546" s="150" t="s">
        <v>19</v>
      </c>
      <c r="F546" s="151" t="s">
        <v>562</v>
      </c>
      <c r="H546" s="150" t="s">
        <v>19</v>
      </c>
      <c r="I546" s="152"/>
      <c r="L546" s="148"/>
      <c r="M546" s="153"/>
      <c r="T546" s="154"/>
      <c r="AT546" s="150" t="s">
        <v>203</v>
      </c>
      <c r="AU546" s="150" t="s">
        <v>82</v>
      </c>
      <c r="AV546" s="12" t="s">
        <v>80</v>
      </c>
      <c r="AW546" s="12" t="s">
        <v>33</v>
      </c>
      <c r="AX546" s="12" t="s">
        <v>72</v>
      </c>
      <c r="AY546" s="150" t="s">
        <v>193</v>
      </c>
    </row>
    <row r="547" spans="2:65" s="13" customFormat="1" ht="11.25">
      <c r="B547" s="155"/>
      <c r="D547" s="149" t="s">
        <v>203</v>
      </c>
      <c r="E547" s="156" t="s">
        <v>19</v>
      </c>
      <c r="F547" s="157" t="s">
        <v>583</v>
      </c>
      <c r="H547" s="158">
        <v>9.468</v>
      </c>
      <c r="I547" s="159"/>
      <c r="L547" s="155"/>
      <c r="M547" s="160"/>
      <c r="T547" s="161"/>
      <c r="AT547" s="156" t="s">
        <v>203</v>
      </c>
      <c r="AU547" s="156" t="s">
        <v>82</v>
      </c>
      <c r="AV547" s="13" t="s">
        <v>82</v>
      </c>
      <c r="AW547" s="13" t="s">
        <v>33</v>
      </c>
      <c r="AX547" s="13" t="s">
        <v>72</v>
      </c>
      <c r="AY547" s="156" t="s">
        <v>193</v>
      </c>
    </row>
    <row r="548" spans="2:65" s="12" customFormat="1" ht="11.25">
      <c r="B548" s="148"/>
      <c r="D548" s="149" t="s">
        <v>203</v>
      </c>
      <c r="E548" s="150" t="s">
        <v>19</v>
      </c>
      <c r="F548" s="151" t="s">
        <v>205</v>
      </c>
      <c r="H548" s="150" t="s">
        <v>19</v>
      </c>
      <c r="I548" s="152"/>
      <c r="L548" s="148"/>
      <c r="M548" s="153"/>
      <c r="T548" s="154"/>
      <c r="AT548" s="150" t="s">
        <v>203</v>
      </c>
      <c r="AU548" s="150" t="s">
        <v>82</v>
      </c>
      <c r="AV548" s="12" t="s">
        <v>80</v>
      </c>
      <c r="AW548" s="12" t="s">
        <v>33</v>
      </c>
      <c r="AX548" s="12" t="s">
        <v>72</v>
      </c>
      <c r="AY548" s="150" t="s">
        <v>193</v>
      </c>
    </row>
    <row r="549" spans="2:65" s="12" customFormat="1" ht="11.25">
      <c r="B549" s="148"/>
      <c r="D549" s="149" t="s">
        <v>203</v>
      </c>
      <c r="E549" s="150" t="s">
        <v>19</v>
      </c>
      <c r="F549" s="151" t="s">
        <v>564</v>
      </c>
      <c r="H549" s="150" t="s">
        <v>19</v>
      </c>
      <c r="I549" s="152"/>
      <c r="L549" s="148"/>
      <c r="M549" s="153"/>
      <c r="T549" s="154"/>
      <c r="AT549" s="150" t="s">
        <v>203</v>
      </c>
      <c r="AU549" s="150" t="s">
        <v>82</v>
      </c>
      <c r="AV549" s="12" t="s">
        <v>80</v>
      </c>
      <c r="AW549" s="12" t="s">
        <v>33</v>
      </c>
      <c r="AX549" s="12" t="s">
        <v>72</v>
      </c>
      <c r="AY549" s="150" t="s">
        <v>193</v>
      </c>
    </row>
    <row r="550" spans="2:65" s="12" customFormat="1" ht="11.25">
      <c r="B550" s="148"/>
      <c r="D550" s="149" t="s">
        <v>203</v>
      </c>
      <c r="E550" s="150" t="s">
        <v>19</v>
      </c>
      <c r="F550" s="151" t="s">
        <v>565</v>
      </c>
      <c r="H550" s="150" t="s">
        <v>19</v>
      </c>
      <c r="I550" s="152"/>
      <c r="L550" s="148"/>
      <c r="M550" s="153"/>
      <c r="T550" s="154"/>
      <c r="AT550" s="150" t="s">
        <v>203</v>
      </c>
      <c r="AU550" s="150" t="s">
        <v>82</v>
      </c>
      <c r="AV550" s="12" t="s">
        <v>80</v>
      </c>
      <c r="AW550" s="12" t="s">
        <v>33</v>
      </c>
      <c r="AX550" s="12" t="s">
        <v>72</v>
      </c>
      <c r="AY550" s="150" t="s">
        <v>193</v>
      </c>
    </row>
    <row r="551" spans="2:65" s="13" customFormat="1" ht="11.25">
      <c r="B551" s="155"/>
      <c r="D551" s="149" t="s">
        <v>203</v>
      </c>
      <c r="E551" s="156" t="s">
        <v>19</v>
      </c>
      <c r="F551" s="157" t="s">
        <v>584</v>
      </c>
      <c r="H551" s="158">
        <v>10.242000000000001</v>
      </c>
      <c r="I551" s="159"/>
      <c r="L551" s="155"/>
      <c r="M551" s="160"/>
      <c r="T551" s="161"/>
      <c r="AT551" s="156" t="s">
        <v>203</v>
      </c>
      <c r="AU551" s="156" t="s">
        <v>82</v>
      </c>
      <c r="AV551" s="13" t="s">
        <v>82</v>
      </c>
      <c r="AW551" s="13" t="s">
        <v>33</v>
      </c>
      <c r="AX551" s="13" t="s">
        <v>72</v>
      </c>
      <c r="AY551" s="156" t="s">
        <v>193</v>
      </c>
    </row>
    <row r="552" spans="2:65" s="1" customFormat="1" ht="16.5" customHeight="1">
      <c r="B552" s="32"/>
      <c r="C552" s="131" t="s">
        <v>585</v>
      </c>
      <c r="D552" s="131" t="s">
        <v>195</v>
      </c>
      <c r="E552" s="132" t="s">
        <v>586</v>
      </c>
      <c r="F552" s="133" t="s">
        <v>587</v>
      </c>
      <c r="G552" s="134" t="s">
        <v>198</v>
      </c>
      <c r="H552" s="135">
        <v>19.71</v>
      </c>
      <c r="I552" s="136"/>
      <c r="J552" s="137">
        <f>ROUND(I552*H552,2)</f>
        <v>0</v>
      </c>
      <c r="K552" s="133" t="s">
        <v>199</v>
      </c>
      <c r="L552" s="32"/>
      <c r="M552" s="138" t="s">
        <v>19</v>
      </c>
      <c r="N552" s="139" t="s">
        <v>43</v>
      </c>
      <c r="P552" s="140">
        <f>O552*H552</f>
        <v>0</v>
      </c>
      <c r="Q552" s="140">
        <v>0</v>
      </c>
      <c r="R552" s="140">
        <f>Q552*H552</f>
        <v>0</v>
      </c>
      <c r="S552" s="140">
        <v>0</v>
      </c>
      <c r="T552" s="141">
        <f>S552*H552</f>
        <v>0</v>
      </c>
      <c r="AR552" s="142" t="s">
        <v>106</v>
      </c>
      <c r="AT552" s="142" t="s">
        <v>195</v>
      </c>
      <c r="AU552" s="142" t="s">
        <v>82</v>
      </c>
      <c r="AY552" s="17" t="s">
        <v>193</v>
      </c>
      <c r="BE552" s="143">
        <f>IF(N552="základní",J552,0)</f>
        <v>0</v>
      </c>
      <c r="BF552" s="143">
        <f>IF(N552="snížená",J552,0)</f>
        <v>0</v>
      </c>
      <c r="BG552" s="143">
        <f>IF(N552="zákl. přenesená",J552,0)</f>
        <v>0</v>
      </c>
      <c r="BH552" s="143">
        <f>IF(N552="sníž. přenesená",J552,0)</f>
        <v>0</v>
      </c>
      <c r="BI552" s="143">
        <f>IF(N552="nulová",J552,0)</f>
        <v>0</v>
      </c>
      <c r="BJ552" s="17" t="s">
        <v>80</v>
      </c>
      <c r="BK552" s="143">
        <f>ROUND(I552*H552,2)</f>
        <v>0</v>
      </c>
      <c r="BL552" s="17" t="s">
        <v>106</v>
      </c>
      <c r="BM552" s="142" t="s">
        <v>588</v>
      </c>
    </row>
    <row r="553" spans="2:65" s="1" customFormat="1" ht="11.25">
      <c r="B553" s="32"/>
      <c r="D553" s="144" t="s">
        <v>201</v>
      </c>
      <c r="F553" s="145" t="s">
        <v>589</v>
      </c>
      <c r="I553" s="146"/>
      <c r="L553" s="32"/>
      <c r="M553" s="147"/>
      <c r="T553" s="53"/>
      <c r="AT553" s="17" t="s">
        <v>201</v>
      </c>
      <c r="AU553" s="17" t="s">
        <v>82</v>
      </c>
    </row>
    <row r="554" spans="2:65" s="1" customFormat="1" ht="16.5" customHeight="1">
      <c r="B554" s="32"/>
      <c r="C554" s="131" t="s">
        <v>590</v>
      </c>
      <c r="D554" s="131" t="s">
        <v>195</v>
      </c>
      <c r="E554" s="132" t="s">
        <v>591</v>
      </c>
      <c r="F554" s="133" t="s">
        <v>592</v>
      </c>
      <c r="G554" s="134" t="s">
        <v>349</v>
      </c>
      <c r="H554" s="135">
        <v>4.6059999999999999</v>
      </c>
      <c r="I554" s="136"/>
      <c r="J554" s="137">
        <f>ROUND(I554*H554,2)</f>
        <v>0</v>
      </c>
      <c r="K554" s="133" t="s">
        <v>199</v>
      </c>
      <c r="L554" s="32"/>
      <c r="M554" s="138" t="s">
        <v>19</v>
      </c>
      <c r="N554" s="139" t="s">
        <v>43</v>
      </c>
      <c r="P554" s="140">
        <f>O554*H554</f>
        <v>0</v>
      </c>
      <c r="Q554" s="140">
        <v>1.06277</v>
      </c>
      <c r="R554" s="140">
        <f>Q554*H554</f>
        <v>4.8951186199999999</v>
      </c>
      <c r="S554" s="140">
        <v>0</v>
      </c>
      <c r="T554" s="141">
        <f>S554*H554</f>
        <v>0</v>
      </c>
      <c r="AR554" s="142" t="s">
        <v>106</v>
      </c>
      <c r="AT554" s="142" t="s">
        <v>195</v>
      </c>
      <c r="AU554" s="142" t="s">
        <v>82</v>
      </c>
      <c r="AY554" s="17" t="s">
        <v>193</v>
      </c>
      <c r="BE554" s="143">
        <f>IF(N554="základní",J554,0)</f>
        <v>0</v>
      </c>
      <c r="BF554" s="143">
        <f>IF(N554="snížená",J554,0)</f>
        <v>0</v>
      </c>
      <c r="BG554" s="143">
        <f>IF(N554="zákl. přenesená",J554,0)</f>
        <v>0</v>
      </c>
      <c r="BH554" s="143">
        <f>IF(N554="sníž. přenesená",J554,0)</f>
        <v>0</v>
      </c>
      <c r="BI554" s="143">
        <f>IF(N554="nulová",J554,0)</f>
        <v>0</v>
      </c>
      <c r="BJ554" s="17" t="s">
        <v>80</v>
      </c>
      <c r="BK554" s="143">
        <f>ROUND(I554*H554,2)</f>
        <v>0</v>
      </c>
      <c r="BL554" s="17" t="s">
        <v>106</v>
      </c>
      <c r="BM554" s="142" t="s">
        <v>593</v>
      </c>
    </row>
    <row r="555" spans="2:65" s="1" customFormat="1" ht="11.25">
      <c r="B555" s="32"/>
      <c r="D555" s="144" t="s">
        <v>201</v>
      </c>
      <c r="F555" s="145" t="s">
        <v>594</v>
      </c>
      <c r="I555" s="146"/>
      <c r="L555" s="32"/>
      <c r="M555" s="147"/>
      <c r="T555" s="53"/>
      <c r="AT555" s="17" t="s">
        <v>201</v>
      </c>
      <c r="AU555" s="17" t="s">
        <v>82</v>
      </c>
    </row>
    <row r="556" spans="2:65" s="12" customFormat="1" ht="11.25">
      <c r="B556" s="148"/>
      <c r="D556" s="149" t="s">
        <v>203</v>
      </c>
      <c r="E556" s="150" t="s">
        <v>19</v>
      </c>
      <c r="F556" s="151" t="s">
        <v>286</v>
      </c>
      <c r="H556" s="150" t="s">
        <v>19</v>
      </c>
      <c r="I556" s="152"/>
      <c r="L556" s="148"/>
      <c r="M556" s="153"/>
      <c r="T556" s="154"/>
      <c r="AT556" s="150" t="s">
        <v>203</v>
      </c>
      <c r="AU556" s="150" t="s">
        <v>82</v>
      </c>
      <c r="AV556" s="12" t="s">
        <v>80</v>
      </c>
      <c r="AW556" s="12" t="s">
        <v>33</v>
      </c>
      <c r="AX556" s="12" t="s">
        <v>72</v>
      </c>
      <c r="AY556" s="150" t="s">
        <v>193</v>
      </c>
    </row>
    <row r="557" spans="2:65" s="12" customFormat="1" ht="11.25">
      <c r="B557" s="148"/>
      <c r="D557" s="149" t="s">
        <v>203</v>
      </c>
      <c r="E557" s="150" t="s">
        <v>19</v>
      </c>
      <c r="F557" s="151" t="s">
        <v>205</v>
      </c>
      <c r="H557" s="150" t="s">
        <v>19</v>
      </c>
      <c r="I557" s="152"/>
      <c r="L557" s="148"/>
      <c r="M557" s="153"/>
      <c r="T557" s="154"/>
      <c r="AT557" s="150" t="s">
        <v>203</v>
      </c>
      <c r="AU557" s="150" t="s">
        <v>82</v>
      </c>
      <c r="AV557" s="12" t="s">
        <v>80</v>
      </c>
      <c r="AW557" s="12" t="s">
        <v>33</v>
      </c>
      <c r="AX557" s="12" t="s">
        <v>72</v>
      </c>
      <c r="AY557" s="150" t="s">
        <v>193</v>
      </c>
    </row>
    <row r="558" spans="2:65" s="12" customFormat="1" ht="11.25">
      <c r="B558" s="148"/>
      <c r="D558" s="149" t="s">
        <v>203</v>
      </c>
      <c r="E558" s="150" t="s">
        <v>19</v>
      </c>
      <c r="F558" s="151" t="s">
        <v>572</v>
      </c>
      <c r="H558" s="150" t="s">
        <v>19</v>
      </c>
      <c r="I558" s="152"/>
      <c r="L558" s="148"/>
      <c r="M558" s="153"/>
      <c r="T558" s="154"/>
      <c r="AT558" s="150" t="s">
        <v>203</v>
      </c>
      <c r="AU558" s="150" t="s">
        <v>82</v>
      </c>
      <c r="AV558" s="12" t="s">
        <v>80</v>
      </c>
      <c r="AW558" s="12" t="s">
        <v>33</v>
      </c>
      <c r="AX558" s="12" t="s">
        <v>72</v>
      </c>
      <c r="AY558" s="150" t="s">
        <v>193</v>
      </c>
    </row>
    <row r="559" spans="2:65" s="13" customFormat="1" ht="11.25">
      <c r="B559" s="155"/>
      <c r="D559" s="149" t="s">
        <v>203</v>
      </c>
      <c r="E559" s="156" t="s">
        <v>19</v>
      </c>
      <c r="F559" s="157" t="s">
        <v>595</v>
      </c>
      <c r="H559" s="158">
        <v>0.54200000000000004</v>
      </c>
      <c r="I559" s="159"/>
      <c r="L559" s="155"/>
      <c r="M559" s="160"/>
      <c r="T559" s="161"/>
      <c r="AT559" s="156" t="s">
        <v>203</v>
      </c>
      <c r="AU559" s="156" t="s">
        <v>82</v>
      </c>
      <c r="AV559" s="13" t="s">
        <v>82</v>
      </c>
      <c r="AW559" s="13" t="s">
        <v>33</v>
      </c>
      <c r="AX559" s="13" t="s">
        <v>72</v>
      </c>
      <c r="AY559" s="156" t="s">
        <v>193</v>
      </c>
    </row>
    <row r="560" spans="2:65" s="12" customFormat="1" ht="11.25">
      <c r="B560" s="148"/>
      <c r="D560" s="149" t="s">
        <v>203</v>
      </c>
      <c r="E560" s="150" t="s">
        <v>19</v>
      </c>
      <c r="F560" s="151" t="s">
        <v>205</v>
      </c>
      <c r="H560" s="150" t="s">
        <v>19</v>
      </c>
      <c r="I560" s="152"/>
      <c r="L560" s="148"/>
      <c r="M560" s="153"/>
      <c r="T560" s="154"/>
      <c r="AT560" s="150" t="s">
        <v>203</v>
      </c>
      <c r="AU560" s="150" t="s">
        <v>82</v>
      </c>
      <c r="AV560" s="12" t="s">
        <v>80</v>
      </c>
      <c r="AW560" s="12" t="s">
        <v>33</v>
      </c>
      <c r="AX560" s="12" t="s">
        <v>72</v>
      </c>
      <c r="AY560" s="150" t="s">
        <v>193</v>
      </c>
    </row>
    <row r="561" spans="2:65" s="12" customFormat="1" ht="11.25">
      <c r="B561" s="148"/>
      <c r="D561" s="149" t="s">
        <v>203</v>
      </c>
      <c r="E561" s="150" t="s">
        <v>19</v>
      </c>
      <c r="F561" s="151" t="s">
        <v>574</v>
      </c>
      <c r="H561" s="150" t="s">
        <v>19</v>
      </c>
      <c r="I561" s="152"/>
      <c r="L561" s="148"/>
      <c r="M561" s="153"/>
      <c r="T561" s="154"/>
      <c r="AT561" s="150" t="s">
        <v>203</v>
      </c>
      <c r="AU561" s="150" t="s">
        <v>82</v>
      </c>
      <c r="AV561" s="12" t="s">
        <v>80</v>
      </c>
      <c r="AW561" s="12" t="s">
        <v>33</v>
      </c>
      <c r="AX561" s="12" t="s">
        <v>72</v>
      </c>
      <c r="AY561" s="150" t="s">
        <v>193</v>
      </c>
    </row>
    <row r="562" spans="2:65" s="13" customFormat="1" ht="11.25">
      <c r="B562" s="155"/>
      <c r="D562" s="149" t="s">
        <v>203</v>
      </c>
      <c r="E562" s="156" t="s">
        <v>19</v>
      </c>
      <c r="F562" s="157" t="s">
        <v>596</v>
      </c>
      <c r="H562" s="158">
        <v>7.9000000000000001E-2</v>
      </c>
      <c r="I562" s="159"/>
      <c r="L562" s="155"/>
      <c r="M562" s="160"/>
      <c r="T562" s="161"/>
      <c r="AT562" s="156" t="s">
        <v>203</v>
      </c>
      <c r="AU562" s="156" t="s">
        <v>82</v>
      </c>
      <c r="AV562" s="13" t="s">
        <v>82</v>
      </c>
      <c r="AW562" s="13" t="s">
        <v>33</v>
      </c>
      <c r="AX562" s="13" t="s">
        <v>72</v>
      </c>
      <c r="AY562" s="156" t="s">
        <v>193</v>
      </c>
    </row>
    <row r="563" spans="2:65" s="12" customFormat="1" ht="11.25">
      <c r="B563" s="148"/>
      <c r="D563" s="149" t="s">
        <v>203</v>
      </c>
      <c r="E563" s="150" t="s">
        <v>19</v>
      </c>
      <c r="F563" s="151" t="s">
        <v>205</v>
      </c>
      <c r="H563" s="150" t="s">
        <v>19</v>
      </c>
      <c r="I563" s="152"/>
      <c r="L563" s="148"/>
      <c r="M563" s="153"/>
      <c r="T563" s="154"/>
      <c r="AT563" s="150" t="s">
        <v>203</v>
      </c>
      <c r="AU563" s="150" t="s">
        <v>82</v>
      </c>
      <c r="AV563" s="12" t="s">
        <v>80</v>
      </c>
      <c r="AW563" s="12" t="s">
        <v>33</v>
      </c>
      <c r="AX563" s="12" t="s">
        <v>72</v>
      </c>
      <c r="AY563" s="150" t="s">
        <v>193</v>
      </c>
    </row>
    <row r="564" spans="2:65" s="12" customFormat="1" ht="11.25">
      <c r="B564" s="148"/>
      <c r="D564" s="149" t="s">
        <v>203</v>
      </c>
      <c r="E564" s="150" t="s">
        <v>19</v>
      </c>
      <c r="F564" s="151" t="s">
        <v>561</v>
      </c>
      <c r="H564" s="150" t="s">
        <v>19</v>
      </c>
      <c r="I564" s="152"/>
      <c r="L564" s="148"/>
      <c r="M564" s="153"/>
      <c r="T564" s="154"/>
      <c r="AT564" s="150" t="s">
        <v>203</v>
      </c>
      <c r="AU564" s="150" t="s">
        <v>82</v>
      </c>
      <c r="AV564" s="12" t="s">
        <v>80</v>
      </c>
      <c r="AW564" s="12" t="s">
        <v>33</v>
      </c>
      <c r="AX564" s="12" t="s">
        <v>72</v>
      </c>
      <c r="AY564" s="150" t="s">
        <v>193</v>
      </c>
    </row>
    <row r="565" spans="2:65" s="12" customFormat="1" ht="11.25">
      <c r="B565" s="148"/>
      <c r="D565" s="149" t="s">
        <v>203</v>
      </c>
      <c r="E565" s="150" t="s">
        <v>19</v>
      </c>
      <c r="F565" s="151" t="s">
        <v>562</v>
      </c>
      <c r="H565" s="150" t="s">
        <v>19</v>
      </c>
      <c r="I565" s="152"/>
      <c r="L565" s="148"/>
      <c r="M565" s="153"/>
      <c r="T565" s="154"/>
      <c r="AT565" s="150" t="s">
        <v>203</v>
      </c>
      <c r="AU565" s="150" t="s">
        <v>82</v>
      </c>
      <c r="AV565" s="12" t="s">
        <v>80</v>
      </c>
      <c r="AW565" s="12" t="s">
        <v>33</v>
      </c>
      <c r="AX565" s="12" t="s">
        <v>72</v>
      </c>
      <c r="AY565" s="150" t="s">
        <v>193</v>
      </c>
    </row>
    <row r="566" spans="2:65" s="13" customFormat="1" ht="11.25">
      <c r="B566" s="155"/>
      <c r="D566" s="149" t="s">
        <v>203</v>
      </c>
      <c r="E566" s="156" t="s">
        <v>19</v>
      </c>
      <c r="F566" s="157" t="s">
        <v>597</v>
      </c>
      <c r="H566" s="158">
        <v>1.679</v>
      </c>
      <c r="I566" s="159"/>
      <c r="L566" s="155"/>
      <c r="M566" s="160"/>
      <c r="T566" s="161"/>
      <c r="AT566" s="156" t="s">
        <v>203</v>
      </c>
      <c r="AU566" s="156" t="s">
        <v>82</v>
      </c>
      <c r="AV566" s="13" t="s">
        <v>82</v>
      </c>
      <c r="AW566" s="13" t="s">
        <v>33</v>
      </c>
      <c r="AX566" s="13" t="s">
        <v>72</v>
      </c>
      <c r="AY566" s="156" t="s">
        <v>193</v>
      </c>
    </row>
    <row r="567" spans="2:65" s="12" customFormat="1" ht="11.25">
      <c r="B567" s="148"/>
      <c r="D567" s="149" t="s">
        <v>203</v>
      </c>
      <c r="E567" s="150" t="s">
        <v>19</v>
      </c>
      <c r="F567" s="151" t="s">
        <v>205</v>
      </c>
      <c r="H567" s="150" t="s">
        <v>19</v>
      </c>
      <c r="I567" s="152"/>
      <c r="L567" s="148"/>
      <c r="M567" s="153"/>
      <c r="T567" s="154"/>
      <c r="AT567" s="150" t="s">
        <v>203</v>
      </c>
      <c r="AU567" s="150" t="s">
        <v>82</v>
      </c>
      <c r="AV567" s="12" t="s">
        <v>80</v>
      </c>
      <c r="AW567" s="12" t="s">
        <v>33</v>
      </c>
      <c r="AX567" s="12" t="s">
        <v>72</v>
      </c>
      <c r="AY567" s="150" t="s">
        <v>193</v>
      </c>
    </row>
    <row r="568" spans="2:65" s="12" customFormat="1" ht="11.25">
      <c r="B568" s="148"/>
      <c r="D568" s="149" t="s">
        <v>203</v>
      </c>
      <c r="E568" s="150" t="s">
        <v>19</v>
      </c>
      <c r="F568" s="151" t="s">
        <v>564</v>
      </c>
      <c r="H568" s="150" t="s">
        <v>19</v>
      </c>
      <c r="I568" s="152"/>
      <c r="L568" s="148"/>
      <c r="M568" s="153"/>
      <c r="T568" s="154"/>
      <c r="AT568" s="150" t="s">
        <v>203</v>
      </c>
      <c r="AU568" s="150" t="s">
        <v>82</v>
      </c>
      <c r="AV568" s="12" t="s">
        <v>80</v>
      </c>
      <c r="AW568" s="12" t="s">
        <v>33</v>
      </c>
      <c r="AX568" s="12" t="s">
        <v>72</v>
      </c>
      <c r="AY568" s="150" t="s">
        <v>193</v>
      </c>
    </row>
    <row r="569" spans="2:65" s="12" customFormat="1" ht="11.25">
      <c r="B569" s="148"/>
      <c r="D569" s="149" t="s">
        <v>203</v>
      </c>
      <c r="E569" s="150" t="s">
        <v>19</v>
      </c>
      <c r="F569" s="151" t="s">
        <v>565</v>
      </c>
      <c r="H569" s="150" t="s">
        <v>19</v>
      </c>
      <c r="I569" s="152"/>
      <c r="L569" s="148"/>
      <c r="M569" s="153"/>
      <c r="T569" s="154"/>
      <c r="AT569" s="150" t="s">
        <v>203</v>
      </c>
      <c r="AU569" s="150" t="s">
        <v>82</v>
      </c>
      <c r="AV569" s="12" t="s">
        <v>80</v>
      </c>
      <c r="AW569" s="12" t="s">
        <v>33</v>
      </c>
      <c r="AX569" s="12" t="s">
        <v>72</v>
      </c>
      <c r="AY569" s="150" t="s">
        <v>193</v>
      </c>
    </row>
    <row r="570" spans="2:65" s="13" customFormat="1" ht="11.25">
      <c r="B570" s="155"/>
      <c r="D570" s="149" t="s">
        <v>203</v>
      </c>
      <c r="E570" s="156" t="s">
        <v>19</v>
      </c>
      <c r="F570" s="157" t="s">
        <v>598</v>
      </c>
      <c r="H570" s="158">
        <v>2.306</v>
      </c>
      <c r="I570" s="159"/>
      <c r="L570" s="155"/>
      <c r="M570" s="160"/>
      <c r="T570" s="161"/>
      <c r="AT570" s="156" t="s">
        <v>203</v>
      </c>
      <c r="AU570" s="156" t="s">
        <v>82</v>
      </c>
      <c r="AV570" s="13" t="s">
        <v>82</v>
      </c>
      <c r="AW570" s="13" t="s">
        <v>33</v>
      </c>
      <c r="AX570" s="13" t="s">
        <v>72</v>
      </c>
      <c r="AY570" s="156" t="s">
        <v>193</v>
      </c>
    </row>
    <row r="571" spans="2:65" s="1" customFormat="1" ht="21.75" customHeight="1">
      <c r="B571" s="32"/>
      <c r="C571" s="131" t="s">
        <v>599</v>
      </c>
      <c r="D571" s="131" t="s">
        <v>195</v>
      </c>
      <c r="E571" s="132" t="s">
        <v>600</v>
      </c>
      <c r="F571" s="133" t="s">
        <v>601</v>
      </c>
      <c r="G571" s="134" t="s">
        <v>210</v>
      </c>
      <c r="H571" s="135">
        <v>119.535</v>
      </c>
      <c r="I571" s="136"/>
      <c r="J571" s="137">
        <f>ROUND(I571*H571,2)</f>
        <v>0</v>
      </c>
      <c r="K571" s="133" t="s">
        <v>199</v>
      </c>
      <c r="L571" s="32"/>
      <c r="M571" s="138" t="s">
        <v>19</v>
      </c>
      <c r="N571" s="139" t="s">
        <v>43</v>
      </c>
      <c r="P571" s="140">
        <f>O571*H571</f>
        <v>0</v>
      </c>
      <c r="Q571" s="140">
        <v>2.5018699999999998</v>
      </c>
      <c r="R571" s="140">
        <f>Q571*H571</f>
        <v>299.06103044999998</v>
      </c>
      <c r="S571" s="140">
        <v>0</v>
      </c>
      <c r="T571" s="141">
        <f>S571*H571</f>
        <v>0</v>
      </c>
      <c r="AR571" s="142" t="s">
        <v>106</v>
      </c>
      <c r="AT571" s="142" t="s">
        <v>195</v>
      </c>
      <c r="AU571" s="142" t="s">
        <v>82</v>
      </c>
      <c r="AY571" s="17" t="s">
        <v>193</v>
      </c>
      <c r="BE571" s="143">
        <f>IF(N571="základní",J571,0)</f>
        <v>0</v>
      </c>
      <c r="BF571" s="143">
        <f>IF(N571="snížená",J571,0)</f>
        <v>0</v>
      </c>
      <c r="BG571" s="143">
        <f>IF(N571="zákl. přenesená",J571,0)</f>
        <v>0</v>
      </c>
      <c r="BH571" s="143">
        <f>IF(N571="sníž. přenesená",J571,0)</f>
        <v>0</v>
      </c>
      <c r="BI571" s="143">
        <f>IF(N571="nulová",J571,0)</f>
        <v>0</v>
      </c>
      <c r="BJ571" s="17" t="s">
        <v>80</v>
      </c>
      <c r="BK571" s="143">
        <f>ROUND(I571*H571,2)</f>
        <v>0</v>
      </c>
      <c r="BL571" s="17" t="s">
        <v>106</v>
      </c>
      <c r="BM571" s="142" t="s">
        <v>602</v>
      </c>
    </row>
    <row r="572" spans="2:65" s="1" customFormat="1" ht="11.25">
      <c r="B572" s="32"/>
      <c r="D572" s="144" t="s">
        <v>201</v>
      </c>
      <c r="F572" s="145" t="s">
        <v>603</v>
      </c>
      <c r="I572" s="146"/>
      <c r="L572" s="32"/>
      <c r="M572" s="147"/>
      <c r="T572" s="53"/>
      <c r="AT572" s="17" t="s">
        <v>201</v>
      </c>
      <c r="AU572" s="17" t="s">
        <v>82</v>
      </c>
    </row>
    <row r="573" spans="2:65" s="12" customFormat="1" ht="11.25">
      <c r="B573" s="148"/>
      <c r="D573" s="149" t="s">
        <v>203</v>
      </c>
      <c r="E573" s="150" t="s">
        <v>19</v>
      </c>
      <c r="F573" s="151" t="s">
        <v>286</v>
      </c>
      <c r="H573" s="150" t="s">
        <v>19</v>
      </c>
      <c r="I573" s="152"/>
      <c r="L573" s="148"/>
      <c r="M573" s="153"/>
      <c r="T573" s="154"/>
      <c r="AT573" s="150" t="s">
        <v>203</v>
      </c>
      <c r="AU573" s="150" t="s">
        <v>82</v>
      </c>
      <c r="AV573" s="12" t="s">
        <v>80</v>
      </c>
      <c r="AW573" s="12" t="s">
        <v>33</v>
      </c>
      <c r="AX573" s="12" t="s">
        <v>72</v>
      </c>
      <c r="AY573" s="150" t="s">
        <v>193</v>
      </c>
    </row>
    <row r="574" spans="2:65" s="12" customFormat="1" ht="11.25">
      <c r="B574" s="148"/>
      <c r="D574" s="149" t="s">
        <v>203</v>
      </c>
      <c r="E574" s="150" t="s">
        <v>19</v>
      </c>
      <c r="F574" s="151" t="s">
        <v>205</v>
      </c>
      <c r="H574" s="150" t="s">
        <v>19</v>
      </c>
      <c r="I574" s="152"/>
      <c r="L574" s="148"/>
      <c r="M574" s="153"/>
      <c r="T574" s="154"/>
      <c r="AT574" s="150" t="s">
        <v>203</v>
      </c>
      <c r="AU574" s="150" t="s">
        <v>82</v>
      </c>
      <c r="AV574" s="12" t="s">
        <v>80</v>
      </c>
      <c r="AW574" s="12" t="s">
        <v>33</v>
      </c>
      <c r="AX574" s="12" t="s">
        <v>72</v>
      </c>
      <c r="AY574" s="150" t="s">
        <v>193</v>
      </c>
    </row>
    <row r="575" spans="2:65" s="12" customFormat="1" ht="11.25">
      <c r="B575" s="148"/>
      <c r="D575" s="149" t="s">
        <v>203</v>
      </c>
      <c r="E575" s="150" t="s">
        <v>19</v>
      </c>
      <c r="F575" s="151" t="s">
        <v>206</v>
      </c>
      <c r="H575" s="150" t="s">
        <v>19</v>
      </c>
      <c r="I575" s="152"/>
      <c r="L575" s="148"/>
      <c r="M575" s="153"/>
      <c r="T575" s="154"/>
      <c r="AT575" s="150" t="s">
        <v>203</v>
      </c>
      <c r="AU575" s="150" t="s">
        <v>82</v>
      </c>
      <c r="AV575" s="12" t="s">
        <v>80</v>
      </c>
      <c r="AW575" s="12" t="s">
        <v>33</v>
      </c>
      <c r="AX575" s="12" t="s">
        <v>72</v>
      </c>
      <c r="AY575" s="150" t="s">
        <v>193</v>
      </c>
    </row>
    <row r="576" spans="2:65" s="12" customFormat="1" ht="11.25">
      <c r="B576" s="148"/>
      <c r="D576" s="149" t="s">
        <v>203</v>
      </c>
      <c r="E576" s="150" t="s">
        <v>19</v>
      </c>
      <c r="F576" s="151" t="s">
        <v>205</v>
      </c>
      <c r="H576" s="150" t="s">
        <v>19</v>
      </c>
      <c r="I576" s="152"/>
      <c r="L576" s="148"/>
      <c r="M576" s="153"/>
      <c r="T576" s="154"/>
      <c r="AT576" s="150" t="s">
        <v>203</v>
      </c>
      <c r="AU576" s="150" t="s">
        <v>82</v>
      </c>
      <c r="AV576" s="12" t="s">
        <v>80</v>
      </c>
      <c r="AW576" s="12" t="s">
        <v>33</v>
      </c>
      <c r="AX576" s="12" t="s">
        <v>72</v>
      </c>
      <c r="AY576" s="150" t="s">
        <v>193</v>
      </c>
    </row>
    <row r="577" spans="2:65" s="12" customFormat="1" ht="11.25">
      <c r="B577" s="148"/>
      <c r="D577" s="149" t="s">
        <v>203</v>
      </c>
      <c r="E577" s="150" t="s">
        <v>19</v>
      </c>
      <c r="F577" s="151" t="s">
        <v>604</v>
      </c>
      <c r="H577" s="150" t="s">
        <v>19</v>
      </c>
      <c r="I577" s="152"/>
      <c r="L577" s="148"/>
      <c r="M577" s="153"/>
      <c r="T577" s="154"/>
      <c r="AT577" s="150" t="s">
        <v>203</v>
      </c>
      <c r="AU577" s="150" t="s">
        <v>82</v>
      </c>
      <c r="AV577" s="12" t="s">
        <v>80</v>
      </c>
      <c r="AW577" s="12" t="s">
        <v>33</v>
      </c>
      <c r="AX577" s="12" t="s">
        <v>72</v>
      </c>
      <c r="AY577" s="150" t="s">
        <v>193</v>
      </c>
    </row>
    <row r="578" spans="2:65" s="13" customFormat="1" ht="11.25">
      <c r="B578" s="155"/>
      <c r="D578" s="149" t="s">
        <v>203</v>
      </c>
      <c r="E578" s="156" t="s">
        <v>19</v>
      </c>
      <c r="F578" s="157" t="s">
        <v>605</v>
      </c>
      <c r="H578" s="158">
        <v>24.192</v>
      </c>
      <c r="I578" s="159"/>
      <c r="L578" s="155"/>
      <c r="M578" s="160"/>
      <c r="T578" s="161"/>
      <c r="AT578" s="156" t="s">
        <v>203</v>
      </c>
      <c r="AU578" s="156" t="s">
        <v>82</v>
      </c>
      <c r="AV578" s="13" t="s">
        <v>82</v>
      </c>
      <c r="AW578" s="13" t="s">
        <v>33</v>
      </c>
      <c r="AX578" s="13" t="s">
        <v>72</v>
      </c>
      <c r="AY578" s="156" t="s">
        <v>193</v>
      </c>
    </row>
    <row r="579" spans="2:65" s="13" customFormat="1" ht="11.25">
      <c r="B579" s="155"/>
      <c r="D579" s="149" t="s">
        <v>203</v>
      </c>
      <c r="E579" s="156" t="s">
        <v>19</v>
      </c>
      <c r="F579" s="157" t="s">
        <v>606</v>
      </c>
      <c r="H579" s="158">
        <v>10.608000000000001</v>
      </c>
      <c r="I579" s="159"/>
      <c r="L579" s="155"/>
      <c r="M579" s="160"/>
      <c r="T579" s="161"/>
      <c r="AT579" s="156" t="s">
        <v>203</v>
      </c>
      <c r="AU579" s="156" t="s">
        <v>82</v>
      </c>
      <c r="AV579" s="13" t="s">
        <v>82</v>
      </c>
      <c r="AW579" s="13" t="s">
        <v>33</v>
      </c>
      <c r="AX579" s="13" t="s">
        <v>72</v>
      </c>
      <c r="AY579" s="156" t="s">
        <v>193</v>
      </c>
    </row>
    <row r="580" spans="2:65" s="13" customFormat="1" ht="11.25">
      <c r="B580" s="155"/>
      <c r="D580" s="149" t="s">
        <v>203</v>
      </c>
      <c r="E580" s="156" t="s">
        <v>19</v>
      </c>
      <c r="F580" s="157" t="s">
        <v>607</v>
      </c>
      <c r="H580" s="158">
        <v>15.542999999999999</v>
      </c>
      <c r="I580" s="159"/>
      <c r="L580" s="155"/>
      <c r="M580" s="160"/>
      <c r="T580" s="161"/>
      <c r="AT580" s="156" t="s">
        <v>203</v>
      </c>
      <c r="AU580" s="156" t="s">
        <v>82</v>
      </c>
      <c r="AV580" s="13" t="s">
        <v>82</v>
      </c>
      <c r="AW580" s="13" t="s">
        <v>33</v>
      </c>
      <c r="AX580" s="13" t="s">
        <v>72</v>
      </c>
      <c r="AY580" s="156" t="s">
        <v>193</v>
      </c>
    </row>
    <row r="581" spans="2:65" s="13" customFormat="1" ht="11.25">
      <c r="B581" s="155"/>
      <c r="D581" s="149" t="s">
        <v>203</v>
      </c>
      <c r="E581" s="156" t="s">
        <v>19</v>
      </c>
      <c r="F581" s="157" t="s">
        <v>608</v>
      </c>
      <c r="H581" s="158">
        <v>1.1759999999999999</v>
      </c>
      <c r="I581" s="159"/>
      <c r="L581" s="155"/>
      <c r="M581" s="160"/>
      <c r="T581" s="161"/>
      <c r="AT581" s="156" t="s">
        <v>203</v>
      </c>
      <c r="AU581" s="156" t="s">
        <v>82</v>
      </c>
      <c r="AV581" s="13" t="s">
        <v>82</v>
      </c>
      <c r="AW581" s="13" t="s">
        <v>33</v>
      </c>
      <c r="AX581" s="13" t="s">
        <v>72</v>
      </c>
      <c r="AY581" s="156" t="s">
        <v>193</v>
      </c>
    </row>
    <row r="582" spans="2:65" s="12" customFormat="1" ht="11.25">
      <c r="B582" s="148"/>
      <c r="D582" s="149" t="s">
        <v>203</v>
      </c>
      <c r="E582" s="150" t="s">
        <v>19</v>
      </c>
      <c r="F582" s="151" t="s">
        <v>205</v>
      </c>
      <c r="H582" s="150" t="s">
        <v>19</v>
      </c>
      <c r="I582" s="152"/>
      <c r="L582" s="148"/>
      <c r="M582" s="153"/>
      <c r="T582" s="154"/>
      <c r="AT582" s="150" t="s">
        <v>203</v>
      </c>
      <c r="AU582" s="150" t="s">
        <v>82</v>
      </c>
      <c r="AV582" s="12" t="s">
        <v>80</v>
      </c>
      <c r="AW582" s="12" t="s">
        <v>33</v>
      </c>
      <c r="AX582" s="12" t="s">
        <v>72</v>
      </c>
      <c r="AY582" s="150" t="s">
        <v>193</v>
      </c>
    </row>
    <row r="583" spans="2:65" s="12" customFormat="1" ht="11.25">
      <c r="B583" s="148"/>
      <c r="D583" s="149" t="s">
        <v>203</v>
      </c>
      <c r="E583" s="150" t="s">
        <v>19</v>
      </c>
      <c r="F583" s="151" t="s">
        <v>609</v>
      </c>
      <c r="H583" s="150" t="s">
        <v>19</v>
      </c>
      <c r="I583" s="152"/>
      <c r="L583" s="148"/>
      <c r="M583" s="153"/>
      <c r="T583" s="154"/>
      <c r="AT583" s="150" t="s">
        <v>203</v>
      </c>
      <c r="AU583" s="150" t="s">
        <v>82</v>
      </c>
      <c r="AV583" s="12" t="s">
        <v>80</v>
      </c>
      <c r="AW583" s="12" t="s">
        <v>33</v>
      </c>
      <c r="AX583" s="12" t="s">
        <v>72</v>
      </c>
      <c r="AY583" s="150" t="s">
        <v>193</v>
      </c>
    </row>
    <row r="584" spans="2:65" s="13" customFormat="1" ht="11.25">
      <c r="B584" s="155"/>
      <c r="D584" s="149" t="s">
        <v>203</v>
      </c>
      <c r="E584" s="156" t="s">
        <v>19</v>
      </c>
      <c r="F584" s="157" t="s">
        <v>610</v>
      </c>
      <c r="H584" s="158">
        <v>32.94</v>
      </c>
      <c r="I584" s="159"/>
      <c r="L584" s="155"/>
      <c r="M584" s="160"/>
      <c r="T584" s="161"/>
      <c r="AT584" s="156" t="s">
        <v>203</v>
      </c>
      <c r="AU584" s="156" t="s">
        <v>82</v>
      </c>
      <c r="AV584" s="13" t="s">
        <v>82</v>
      </c>
      <c r="AW584" s="13" t="s">
        <v>33</v>
      </c>
      <c r="AX584" s="13" t="s">
        <v>72</v>
      </c>
      <c r="AY584" s="156" t="s">
        <v>193</v>
      </c>
    </row>
    <row r="585" spans="2:65" s="13" customFormat="1" ht="11.25">
      <c r="B585" s="155"/>
      <c r="D585" s="149" t="s">
        <v>203</v>
      </c>
      <c r="E585" s="156" t="s">
        <v>19</v>
      </c>
      <c r="F585" s="157" t="s">
        <v>611</v>
      </c>
      <c r="H585" s="158">
        <v>14.16</v>
      </c>
      <c r="I585" s="159"/>
      <c r="L585" s="155"/>
      <c r="M585" s="160"/>
      <c r="T585" s="161"/>
      <c r="AT585" s="156" t="s">
        <v>203</v>
      </c>
      <c r="AU585" s="156" t="s">
        <v>82</v>
      </c>
      <c r="AV585" s="13" t="s">
        <v>82</v>
      </c>
      <c r="AW585" s="13" t="s">
        <v>33</v>
      </c>
      <c r="AX585" s="13" t="s">
        <v>72</v>
      </c>
      <c r="AY585" s="156" t="s">
        <v>193</v>
      </c>
    </row>
    <row r="586" spans="2:65" s="12" customFormat="1" ht="11.25">
      <c r="B586" s="148"/>
      <c r="D586" s="149" t="s">
        <v>203</v>
      </c>
      <c r="E586" s="150" t="s">
        <v>19</v>
      </c>
      <c r="F586" s="151" t="s">
        <v>205</v>
      </c>
      <c r="H586" s="150" t="s">
        <v>19</v>
      </c>
      <c r="I586" s="152"/>
      <c r="L586" s="148"/>
      <c r="M586" s="153"/>
      <c r="T586" s="154"/>
      <c r="AT586" s="150" t="s">
        <v>203</v>
      </c>
      <c r="AU586" s="150" t="s">
        <v>82</v>
      </c>
      <c r="AV586" s="12" t="s">
        <v>80</v>
      </c>
      <c r="AW586" s="12" t="s">
        <v>33</v>
      </c>
      <c r="AX586" s="12" t="s">
        <v>72</v>
      </c>
      <c r="AY586" s="150" t="s">
        <v>193</v>
      </c>
    </row>
    <row r="587" spans="2:65" s="12" customFormat="1" ht="11.25">
      <c r="B587" s="148"/>
      <c r="D587" s="149" t="s">
        <v>203</v>
      </c>
      <c r="E587" s="150" t="s">
        <v>19</v>
      </c>
      <c r="F587" s="151" t="s">
        <v>612</v>
      </c>
      <c r="H587" s="150" t="s">
        <v>19</v>
      </c>
      <c r="I587" s="152"/>
      <c r="L587" s="148"/>
      <c r="M587" s="153"/>
      <c r="T587" s="154"/>
      <c r="AT587" s="150" t="s">
        <v>203</v>
      </c>
      <c r="AU587" s="150" t="s">
        <v>82</v>
      </c>
      <c r="AV587" s="12" t="s">
        <v>80</v>
      </c>
      <c r="AW587" s="12" t="s">
        <v>33</v>
      </c>
      <c r="AX587" s="12" t="s">
        <v>72</v>
      </c>
      <c r="AY587" s="150" t="s">
        <v>193</v>
      </c>
    </row>
    <row r="588" spans="2:65" s="13" customFormat="1" ht="11.25">
      <c r="B588" s="155"/>
      <c r="D588" s="149" t="s">
        <v>203</v>
      </c>
      <c r="E588" s="156" t="s">
        <v>19</v>
      </c>
      <c r="F588" s="157" t="s">
        <v>613</v>
      </c>
      <c r="H588" s="158">
        <v>20.916</v>
      </c>
      <c r="I588" s="159"/>
      <c r="L588" s="155"/>
      <c r="M588" s="160"/>
      <c r="T588" s="161"/>
      <c r="AT588" s="156" t="s">
        <v>203</v>
      </c>
      <c r="AU588" s="156" t="s">
        <v>82</v>
      </c>
      <c r="AV588" s="13" t="s">
        <v>82</v>
      </c>
      <c r="AW588" s="13" t="s">
        <v>33</v>
      </c>
      <c r="AX588" s="13" t="s">
        <v>72</v>
      </c>
      <c r="AY588" s="156" t="s">
        <v>193</v>
      </c>
    </row>
    <row r="589" spans="2:65" s="1" customFormat="1" ht="16.5" customHeight="1">
      <c r="B589" s="32"/>
      <c r="C589" s="131" t="s">
        <v>614</v>
      </c>
      <c r="D589" s="131" t="s">
        <v>195</v>
      </c>
      <c r="E589" s="132" t="s">
        <v>615</v>
      </c>
      <c r="F589" s="133" t="s">
        <v>616</v>
      </c>
      <c r="G589" s="134" t="s">
        <v>198</v>
      </c>
      <c r="H589" s="135">
        <v>180.58</v>
      </c>
      <c r="I589" s="136"/>
      <c r="J589" s="137">
        <f>ROUND(I589*H589,2)</f>
        <v>0</v>
      </c>
      <c r="K589" s="133" t="s">
        <v>199</v>
      </c>
      <c r="L589" s="32"/>
      <c r="M589" s="138" t="s">
        <v>19</v>
      </c>
      <c r="N589" s="139" t="s">
        <v>43</v>
      </c>
      <c r="P589" s="140">
        <f>O589*H589</f>
        <v>0</v>
      </c>
      <c r="Q589" s="140">
        <v>2.6900000000000001E-3</v>
      </c>
      <c r="R589" s="140">
        <f>Q589*H589</f>
        <v>0.48576020000000003</v>
      </c>
      <c r="S589" s="140">
        <v>0</v>
      </c>
      <c r="T589" s="141">
        <f>S589*H589</f>
        <v>0</v>
      </c>
      <c r="AR589" s="142" t="s">
        <v>106</v>
      </c>
      <c r="AT589" s="142" t="s">
        <v>195</v>
      </c>
      <c r="AU589" s="142" t="s">
        <v>82</v>
      </c>
      <c r="AY589" s="17" t="s">
        <v>193</v>
      </c>
      <c r="BE589" s="143">
        <f>IF(N589="základní",J589,0)</f>
        <v>0</v>
      </c>
      <c r="BF589" s="143">
        <f>IF(N589="snížená",J589,0)</f>
        <v>0</v>
      </c>
      <c r="BG589" s="143">
        <f>IF(N589="zákl. přenesená",J589,0)</f>
        <v>0</v>
      </c>
      <c r="BH589" s="143">
        <f>IF(N589="sníž. přenesená",J589,0)</f>
        <v>0</v>
      </c>
      <c r="BI589" s="143">
        <f>IF(N589="nulová",J589,0)</f>
        <v>0</v>
      </c>
      <c r="BJ589" s="17" t="s">
        <v>80</v>
      </c>
      <c r="BK589" s="143">
        <f>ROUND(I589*H589,2)</f>
        <v>0</v>
      </c>
      <c r="BL589" s="17" t="s">
        <v>106</v>
      </c>
      <c r="BM589" s="142" t="s">
        <v>617</v>
      </c>
    </row>
    <row r="590" spans="2:65" s="1" customFormat="1" ht="11.25">
      <c r="B590" s="32"/>
      <c r="D590" s="144" t="s">
        <v>201</v>
      </c>
      <c r="F590" s="145" t="s">
        <v>618</v>
      </c>
      <c r="I590" s="146"/>
      <c r="L590" s="32"/>
      <c r="M590" s="147"/>
      <c r="T590" s="53"/>
      <c r="AT590" s="17" t="s">
        <v>201</v>
      </c>
      <c r="AU590" s="17" t="s">
        <v>82</v>
      </c>
    </row>
    <row r="591" spans="2:65" s="12" customFormat="1" ht="11.25">
      <c r="B591" s="148"/>
      <c r="D591" s="149" t="s">
        <v>203</v>
      </c>
      <c r="E591" s="150" t="s">
        <v>19</v>
      </c>
      <c r="F591" s="151" t="s">
        <v>286</v>
      </c>
      <c r="H591" s="150" t="s">
        <v>19</v>
      </c>
      <c r="I591" s="152"/>
      <c r="L591" s="148"/>
      <c r="M591" s="153"/>
      <c r="T591" s="154"/>
      <c r="AT591" s="150" t="s">
        <v>203</v>
      </c>
      <c r="AU591" s="150" t="s">
        <v>82</v>
      </c>
      <c r="AV591" s="12" t="s">
        <v>80</v>
      </c>
      <c r="AW591" s="12" t="s">
        <v>33</v>
      </c>
      <c r="AX591" s="12" t="s">
        <v>72</v>
      </c>
      <c r="AY591" s="150" t="s">
        <v>193</v>
      </c>
    </row>
    <row r="592" spans="2:65" s="12" customFormat="1" ht="11.25">
      <c r="B592" s="148"/>
      <c r="D592" s="149" t="s">
        <v>203</v>
      </c>
      <c r="E592" s="150" t="s">
        <v>19</v>
      </c>
      <c r="F592" s="151" t="s">
        <v>205</v>
      </c>
      <c r="H592" s="150" t="s">
        <v>19</v>
      </c>
      <c r="I592" s="152"/>
      <c r="L592" s="148"/>
      <c r="M592" s="153"/>
      <c r="T592" s="154"/>
      <c r="AT592" s="150" t="s">
        <v>203</v>
      </c>
      <c r="AU592" s="150" t="s">
        <v>82</v>
      </c>
      <c r="AV592" s="12" t="s">
        <v>80</v>
      </c>
      <c r="AW592" s="12" t="s">
        <v>33</v>
      </c>
      <c r="AX592" s="12" t="s">
        <v>72</v>
      </c>
      <c r="AY592" s="150" t="s">
        <v>193</v>
      </c>
    </row>
    <row r="593" spans="2:65" s="12" customFormat="1" ht="11.25">
      <c r="B593" s="148"/>
      <c r="D593" s="149" t="s">
        <v>203</v>
      </c>
      <c r="E593" s="150" t="s">
        <v>19</v>
      </c>
      <c r="F593" s="151" t="s">
        <v>206</v>
      </c>
      <c r="H593" s="150" t="s">
        <v>19</v>
      </c>
      <c r="I593" s="152"/>
      <c r="L593" s="148"/>
      <c r="M593" s="153"/>
      <c r="T593" s="154"/>
      <c r="AT593" s="150" t="s">
        <v>203</v>
      </c>
      <c r="AU593" s="150" t="s">
        <v>82</v>
      </c>
      <c r="AV593" s="12" t="s">
        <v>80</v>
      </c>
      <c r="AW593" s="12" t="s">
        <v>33</v>
      </c>
      <c r="AX593" s="12" t="s">
        <v>72</v>
      </c>
      <c r="AY593" s="150" t="s">
        <v>193</v>
      </c>
    </row>
    <row r="594" spans="2:65" s="12" customFormat="1" ht="11.25">
      <c r="B594" s="148"/>
      <c r="D594" s="149" t="s">
        <v>203</v>
      </c>
      <c r="E594" s="150" t="s">
        <v>19</v>
      </c>
      <c r="F594" s="151" t="s">
        <v>205</v>
      </c>
      <c r="H594" s="150" t="s">
        <v>19</v>
      </c>
      <c r="I594" s="152"/>
      <c r="L594" s="148"/>
      <c r="M594" s="153"/>
      <c r="T594" s="154"/>
      <c r="AT594" s="150" t="s">
        <v>203</v>
      </c>
      <c r="AU594" s="150" t="s">
        <v>82</v>
      </c>
      <c r="AV594" s="12" t="s">
        <v>80</v>
      </c>
      <c r="AW594" s="12" t="s">
        <v>33</v>
      </c>
      <c r="AX594" s="12" t="s">
        <v>72</v>
      </c>
      <c r="AY594" s="150" t="s">
        <v>193</v>
      </c>
    </row>
    <row r="595" spans="2:65" s="12" customFormat="1" ht="11.25">
      <c r="B595" s="148"/>
      <c r="D595" s="149" t="s">
        <v>203</v>
      </c>
      <c r="E595" s="150" t="s">
        <v>19</v>
      </c>
      <c r="F595" s="151" t="s">
        <v>604</v>
      </c>
      <c r="H595" s="150" t="s">
        <v>19</v>
      </c>
      <c r="I595" s="152"/>
      <c r="L595" s="148"/>
      <c r="M595" s="153"/>
      <c r="T595" s="154"/>
      <c r="AT595" s="150" t="s">
        <v>203</v>
      </c>
      <c r="AU595" s="150" t="s">
        <v>82</v>
      </c>
      <c r="AV595" s="12" t="s">
        <v>80</v>
      </c>
      <c r="AW595" s="12" t="s">
        <v>33</v>
      </c>
      <c r="AX595" s="12" t="s">
        <v>72</v>
      </c>
      <c r="AY595" s="150" t="s">
        <v>193</v>
      </c>
    </row>
    <row r="596" spans="2:65" s="13" customFormat="1" ht="11.25">
      <c r="B596" s="155"/>
      <c r="D596" s="149" t="s">
        <v>203</v>
      </c>
      <c r="E596" s="156" t="s">
        <v>19</v>
      </c>
      <c r="F596" s="157" t="s">
        <v>619</v>
      </c>
      <c r="H596" s="158">
        <v>40.32</v>
      </c>
      <c r="I596" s="159"/>
      <c r="L596" s="155"/>
      <c r="M596" s="160"/>
      <c r="T596" s="161"/>
      <c r="AT596" s="156" t="s">
        <v>203</v>
      </c>
      <c r="AU596" s="156" t="s">
        <v>82</v>
      </c>
      <c r="AV596" s="13" t="s">
        <v>82</v>
      </c>
      <c r="AW596" s="13" t="s">
        <v>33</v>
      </c>
      <c r="AX596" s="13" t="s">
        <v>72</v>
      </c>
      <c r="AY596" s="156" t="s">
        <v>193</v>
      </c>
    </row>
    <row r="597" spans="2:65" s="13" customFormat="1" ht="11.25">
      <c r="B597" s="155"/>
      <c r="D597" s="149" t="s">
        <v>203</v>
      </c>
      <c r="E597" s="156" t="s">
        <v>19</v>
      </c>
      <c r="F597" s="157" t="s">
        <v>620</v>
      </c>
      <c r="H597" s="158">
        <v>12.48</v>
      </c>
      <c r="I597" s="159"/>
      <c r="L597" s="155"/>
      <c r="M597" s="160"/>
      <c r="T597" s="161"/>
      <c r="AT597" s="156" t="s">
        <v>203</v>
      </c>
      <c r="AU597" s="156" t="s">
        <v>82</v>
      </c>
      <c r="AV597" s="13" t="s">
        <v>82</v>
      </c>
      <c r="AW597" s="13" t="s">
        <v>33</v>
      </c>
      <c r="AX597" s="13" t="s">
        <v>72</v>
      </c>
      <c r="AY597" s="156" t="s">
        <v>193</v>
      </c>
    </row>
    <row r="598" spans="2:65" s="13" customFormat="1" ht="11.25">
      <c r="B598" s="155"/>
      <c r="D598" s="149" t="s">
        <v>203</v>
      </c>
      <c r="E598" s="156" t="s">
        <v>19</v>
      </c>
      <c r="F598" s="157" t="s">
        <v>621</v>
      </c>
      <c r="H598" s="158">
        <v>18.84</v>
      </c>
      <c r="I598" s="159"/>
      <c r="L598" s="155"/>
      <c r="M598" s="160"/>
      <c r="T598" s="161"/>
      <c r="AT598" s="156" t="s">
        <v>203</v>
      </c>
      <c r="AU598" s="156" t="s">
        <v>82</v>
      </c>
      <c r="AV598" s="13" t="s">
        <v>82</v>
      </c>
      <c r="AW598" s="13" t="s">
        <v>33</v>
      </c>
      <c r="AX598" s="13" t="s">
        <v>72</v>
      </c>
      <c r="AY598" s="156" t="s">
        <v>193</v>
      </c>
    </row>
    <row r="599" spans="2:65" s="13" customFormat="1" ht="11.25">
      <c r="B599" s="155"/>
      <c r="D599" s="149" t="s">
        <v>203</v>
      </c>
      <c r="E599" s="156" t="s">
        <v>19</v>
      </c>
      <c r="F599" s="157" t="s">
        <v>622</v>
      </c>
      <c r="H599" s="158">
        <v>1.68</v>
      </c>
      <c r="I599" s="159"/>
      <c r="L599" s="155"/>
      <c r="M599" s="160"/>
      <c r="T599" s="161"/>
      <c r="AT599" s="156" t="s">
        <v>203</v>
      </c>
      <c r="AU599" s="156" t="s">
        <v>82</v>
      </c>
      <c r="AV599" s="13" t="s">
        <v>82</v>
      </c>
      <c r="AW599" s="13" t="s">
        <v>33</v>
      </c>
      <c r="AX599" s="13" t="s">
        <v>72</v>
      </c>
      <c r="AY599" s="156" t="s">
        <v>193</v>
      </c>
    </row>
    <row r="600" spans="2:65" s="12" customFormat="1" ht="11.25">
      <c r="B600" s="148"/>
      <c r="D600" s="149" t="s">
        <v>203</v>
      </c>
      <c r="E600" s="150" t="s">
        <v>19</v>
      </c>
      <c r="F600" s="151" t="s">
        <v>205</v>
      </c>
      <c r="H600" s="150" t="s">
        <v>19</v>
      </c>
      <c r="I600" s="152"/>
      <c r="L600" s="148"/>
      <c r="M600" s="153"/>
      <c r="T600" s="154"/>
      <c r="AT600" s="150" t="s">
        <v>203</v>
      </c>
      <c r="AU600" s="150" t="s">
        <v>82</v>
      </c>
      <c r="AV600" s="12" t="s">
        <v>80</v>
      </c>
      <c r="AW600" s="12" t="s">
        <v>33</v>
      </c>
      <c r="AX600" s="12" t="s">
        <v>72</v>
      </c>
      <c r="AY600" s="150" t="s">
        <v>193</v>
      </c>
    </row>
    <row r="601" spans="2:65" s="12" customFormat="1" ht="11.25">
      <c r="B601" s="148"/>
      <c r="D601" s="149" t="s">
        <v>203</v>
      </c>
      <c r="E601" s="150" t="s">
        <v>19</v>
      </c>
      <c r="F601" s="151" t="s">
        <v>609</v>
      </c>
      <c r="H601" s="150" t="s">
        <v>19</v>
      </c>
      <c r="I601" s="152"/>
      <c r="L601" s="148"/>
      <c r="M601" s="153"/>
      <c r="T601" s="154"/>
      <c r="AT601" s="150" t="s">
        <v>203</v>
      </c>
      <c r="AU601" s="150" t="s">
        <v>82</v>
      </c>
      <c r="AV601" s="12" t="s">
        <v>80</v>
      </c>
      <c r="AW601" s="12" t="s">
        <v>33</v>
      </c>
      <c r="AX601" s="12" t="s">
        <v>72</v>
      </c>
      <c r="AY601" s="150" t="s">
        <v>193</v>
      </c>
    </row>
    <row r="602" spans="2:65" s="13" customFormat="1" ht="11.25">
      <c r="B602" s="155"/>
      <c r="D602" s="149" t="s">
        <v>203</v>
      </c>
      <c r="E602" s="156" t="s">
        <v>19</v>
      </c>
      <c r="F602" s="157" t="s">
        <v>623</v>
      </c>
      <c r="H602" s="158">
        <v>48.8</v>
      </c>
      <c r="I602" s="159"/>
      <c r="L602" s="155"/>
      <c r="M602" s="160"/>
      <c r="T602" s="161"/>
      <c r="AT602" s="156" t="s">
        <v>203</v>
      </c>
      <c r="AU602" s="156" t="s">
        <v>82</v>
      </c>
      <c r="AV602" s="13" t="s">
        <v>82</v>
      </c>
      <c r="AW602" s="13" t="s">
        <v>33</v>
      </c>
      <c r="AX602" s="13" t="s">
        <v>72</v>
      </c>
      <c r="AY602" s="156" t="s">
        <v>193</v>
      </c>
    </row>
    <row r="603" spans="2:65" s="13" customFormat="1" ht="11.25">
      <c r="B603" s="155"/>
      <c r="D603" s="149" t="s">
        <v>203</v>
      </c>
      <c r="E603" s="156" t="s">
        <v>19</v>
      </c>
      <c r="F603" s="157" t="s">
        <v>624</v>
      </c>
      <c r="H603" s="158">
        <v>23.6</v>
      </c>
      <c r="I603" s="159"/>
      <c r="L603" s="155"/>
      <c r="M603" s="160"/>
      <c r="T603" s="161"/>
      <c r="AT603" s="156" t="s">
        <v>203</v>
      </c>
      <c r="AU603" s="156" t="s">
        <v>82</v>
      </c>
      <c r="AV603" s="13" t="s">
        <v>82</v>
      </c>
      <c r="AW603" s="13" t="s">
        <v>33</v>
      </c>
      <c r="AX603" s="13" t="s">
        <v>72</v>
      </c>
      <c r="AY603" s="156" t="s">
        <v>193</v>
      </c>
    </row>
    <row r="604" spans="2:65" s="12" customFormat="1" ht="11.25">
      <c r="B604" s="148"/>
      <c r="D604" s="149" t="s">
        <v>203</v>
      </c>
      <c r="E604" s="150" t="s">
        <v>19</v>
      </c>
      <c r="F604" s="151" t="s">
        <v>205</v>
      </c>
      <c r="H604" s="150" t="s">
        <v>19</v>
      </c>
      <c r="I604" s="152"/>
      <c r="L604" s="148"/>
      <c r="M604" s="153"/>
      <c r="T604" s="154"/>
      <c r="AT604" s="150" t="s">
        <v>203</v>
      </c>
      <c r="AU604" s="150" t="s">
        <v>82</v>
      </c>
      <c r="AV604" s="12" t="s">
        <v>80</v>
      </c>
      <c r="AW604" s="12" t="s">
        <v>33</v>
      </c>
      <c r="AX604" s="12" t="s">
        <v>72</v>
      </c>
      <c r="AY604" s="150" t="s">
        <v>193</v>
      </c>
    </row>
    <row r="605" spans="2:65" s="12" customFormat="1" ht="11.25">
      <c r="B605" s="148"/>
      <c r="D605" s="149" t="s">
        <v>203</v>
      </c>
      <c r="E605" s="150" t="s">
        <v>19</v>
      </c>
      <c r="F605" s="151" t="s">
        <v>612</v>
      </c>
      <c r="H605" s="150" t="s">
        <v>19</v>
      </c>
      <c r="I605" s="152"/>
      <c r="L605" s="148"/>
      <c r="M605" s="153"/>
      <c r="T605" s="154"/>
      <c r="AT605" s="150" t="s">
        <v>203</v>
      </c>
      <c r="AU605" s="150" t="s">
        <v>82</v>
      </c>
      <c r="AV605" s="12" t="s">
        <v>80</v>
      </c>
      <c r="AW605" s="12" t="s">
        <v>33</v>
      </c>
      <c r="AX605" s="12" t="s">
        <v>72</v>
      </c>
      <c r="AY605" s="150" t="s">
        <v>193</v>
      </c>
    </row>
    <row r="606" spans="2:65" s="13" customFormat="1" ht="11.25">
      <c r="B606" s="155"/>
      <c r="D606" s="149" t="s">
        <v>203</v>
      </c>
      <c r="E606" s="156" t="s">
        <v>19</v>
      </c>
      <c r="F606" s="157" t="s">
        <v>625</v>
      </c>
      <c r="H606" s="158">
        <v>34.86</v>
      </c>
      <c r="I606" s="159"/>
      <c r="L606" s="155"/>
      <c r="M606" s="160"/>
      <c r="T606" s="161"/>
      <c r="AT606" s="156" t="s">
        <v>203</v>
      </c>
      <c r="AU606" s="156" t="s">
        <v>82</v>
      </c>
      <c r="AV606" s="13" t="s">
        <v>82</v>
      </c>
      <c r="AW606" s="13" t="s">
        <v>33</v>
      </c>
      <c r="AX606" s="13" t="s">
        <v>72</v>
      </c>
      <c r="AY606" s="156" t="s">
        <v>193</v>
      </c>
    </row>
    <row r="607" spans="2:65" s="1" customFormat="1" ht="16.5" customHeight="1">
      <c r="B607" s="32"/>
      <c r="C607" s="131" t="s">
        <v>626</v>
      </c>
      <c r="D607" s="131" t="s">
        <v>195</v>
      </c>
      <c r="E607" s="132" t="s">
        <v>627</v>
      </c>
      <c r="F607" s="133" t="s">
        <v>628</v>
      </c>
      <c r="G607" s="134" t="s">
        <v>198</v>
      </c>
      <c r="H607" s="135">
        <v>180.58</v>
      </c>
      <c r="I607" s="136"/>
      <c r="J607" s="137">
        <f>ROUND(I607*H607,2)</f>
        <v>0</v>
      </c>
      <c r="K607" s="133" t="s">
        <v>199</v>
      </c>
      <c r="L607" s="32"/>
      <c r="M607" s="138" t="s">
        <v>19</v>
      </c>
      <c r="N607" s="139" t="s">
        <v>43</v>
      </c>
      <c r="P607" s="140">
        <f>O607*H607</f>
        <v>0</v>
      </c>
      <c r="Q607" s="140">
        <v>0</v>
      </c>
      <c r="R607" s="140">
        <f>Q607*H607</f>
        <v>0</v>
      </c>
      <c r="S607" s="140">
        <v>0</v>
      </c>
      <c r="T607" s="141">
        <f>S607*H607</f>
        <v>0</v>
      </c>
      <c r="AR607" s="142" t="s">
        <v>106</v>
      </c>
      <c r="AT607" s="142" t="s">
        <v>195</v>
      </c>
      <c r="AU607" s="142" t="s">
        <v>82</v>
      </c>
      <c r="AY607" s="17" t="s">
        <v>193</v>
      </c>
      <c r="BE607" s="143">
        <f>IF(N607="základní",J607,0)</f>
        <v>0</v>
      </c>
      <c r="BF607" s="143">
        <f>IF(N607="snížená",J607,0)</f>
        <v>0</v>
      </c>
      <c r="BG607" s="143">
        <f>IF(N607="zákl. přenesená",J607,0)</f>
        <v>0</v>
      </c>
      <c r="BH607" s="143">
        <f>IF(N607="sníž. přenesená",J607,0)</f>
        <v>0</v>
      </c>
      <c r="BI607" s="143">
        <f>IF(N607="nulová",J607,0)</f>
        <v>0</v>
      </c>
      <c r="BJ607" s="17" t="s">
        <v>80</v>
      </c>
      <c r="BK607" s="143">
        <f>ROUND(I607*H607,2)</f>
        <v>0</v>
      </c>
      <c r="BL607" s="17" t="s">
        <v>106</v>
      </c>
      <c r="BM607" s="142" t="s">
        <v>629</v>
      </c>
    </row>
    <row r="608" spans="2:65" s="1" customFormat="1" ht="11.25">
      <c r="B608" s="32"/>
      <c r="D608" s="144" t="s">
        <v>201</v>
      </c>
      <c r="F608" s="145" t="s">
        <v>630</v>
      </c>
      <c r="I608" s="146"/>
      <c r="L608" s="32"/>
      <c r="M608" s="147"/>
      <c r="T608" s="53"/>
      <c r="AT608" s="17" t="s">
        <v>201</v>
      </c>
      <c r="AU608" s="17" t="s">
        <v>82</v>
      </c>
    </row>
    <row r="609" spans="2:65" s="1" customFormat="1" ht="16.5" customHeight="1">
      <c r="B609" s="32"/>
      <c r="C609" s="131" t="s">
        <v>631</v>
      </c>
      <c r="D609" s="131" t="s">
        <v>195</v>
      </c>
      <c r="E609" s="132" t="s">
        <v>632</v>
      </c>
      <c r="F609" s="133" t="s">
        <v>633</v>
      </c>
      <c r="G609" s="134" t="s">
        <v>349</v>
      </c>
      <c r="H609" s="135">
        <v>13.78</v>
      </c>
      <c r="I609" s="136"/>
      <c r="J609" s="137">
        <f>ROUND(I609*H609,2)</f>
        <v>0</v>
      </c>
      <c r="K609" s="133" t="s">
        <v>199</v>
      </c>
      <c r="L609" s="32"/>
      <c r="M609" s="138" t="s">
        <v>19</v>
      </c>
      <c r="N609" s="139" t="s">
        <v>43</v>
      </c>
      <c r="P609" s="140">
        <f>O609*H609</f>
        <v>0</v>
      </c>
      <c r="Q609" s="140">
        <v>1.0606199999999999</v>
      </c>
      <c r="R609" s="140">
        <f>Q609*H609</f>
        <v>14.615343599999997</v>
      </c>
      <c r="S609" s="140">
        <v>0</v>
      </c>
      <c r="T609" s="141">
        <f>S609*H609</f>
        <v>0</v>
      </c>
      <c r="AR609" s="142" t="s">
        <v>106</v>
      </c>
      <c r="AT609" s="142" t="s">
        <v>195</v>
      </c>
      <c r="AU609" s="142" t="s">
        <v>82</v>
      </c>
      <c r="AY609" s="17" t="s">
        <v>193</v>
      </c>
      <c r="BE609" s="143">
        <f>IF(N609="základní",J609,0)</f>
        <v>0</v>
      </c>
      <c r="BF609" s="143">
        <f>IF(N609="snížená",J609,0)</f>
        <v>0</v>
      </c>
      <c r="BG609" s="143">
        <f>IF(N609="zákl. přenesená",J609,0)</f>
        <v>0</v>
      </c>
      <c r="BH609" s="143">
        <f>IF(N609="sníž. přenesená",J609,0)</f>
        <v>0</v>
      </c>
      <c r="BI609" s="143">
        <f>IF(N609="nulová",J609,0)</f>
        <v>0</v>
      </c>
      <c r="BJ609" s="17" t="s">
        <v>80</v>
      </c>
      <c r="BK609" s="143">
        <f>ROUND(I609*H609,2)</f>
        <v>0</v>
      </c>
      <c r="BL609" s="17" t="s">
        <v>106</v>
      </c>
      <c r="BM609" s="142" t="s">
        <v>634</v>
      </c>
    </row>
    <row r="610" spans="2:65" s="1" customFormat="1" ht="11.25">
      <c r="B610" s="32"/>
      <c r="D610" s="144" t="s">
        <v>201</v>
      </c>
      <c r="F610" s="145" t="s">
        <v>635</v>
      </c>
      <c r="I610" s="146"/>
      <c r="L610" s="32"/>
      <c r="M610" s="147"/>
      <c r="T610" s="53"/>
      <c r="AT610" s="17" t="s">
        <v>201</v>
      </c>
      <c r="AU610" s="17" t="s">
        <v>82</v>
      </c>
    </row>
    <row r="611" spans="2:65" s="12" customFormat="1" ht="11.25">
      <c r="B611" s="148"/>
      <c r="D611" s="149" t="s">
        <v>203</v>
      </c>
      <c r="E611" s="150" t="s">
        <v>19</v>
      </c>
      <c r="F611" s="151" t="s">
        <v>286</v>
      </c>
      <c r="H611" s="150" t="s">
        <v>19</v>
      </c>
      <c r="I611" s="152"/>
      <c r="L611" s="148"/>
      <c r="M611" s="153"/>
      <c r="T611" s="154"/>
      <c r="AT611" s="150" t="s">
        <v>203</v>
      </c>
      <c r="AU611" s="150" t="s">
        <v>82</v>
      </c>
      <c r="AV611" s="12" t="s">
        <v>80</v>
      </c>
      <c r="AW611" s="12" t="s">
        <v>33</v>
      </c>
      <c r="AX611" s="12" t="s">
        <v>72</v>
      </c>
      <c r="AY611" s="150" t="s">
        <v>193</v>
      </c>
    </row>
    <row r="612" spans="2:65" s="12" customFormat="1" ht="11.25">
      <c r="B612" s="148"/>
      <c r="D612" s="149" t="s">
        <v>203</v>
      </c>
      <c r="E612" s="150" t="s">
        <v>19</v>
      </c>
      <c r="F612" s="151" t="s">
        <v>636</v>
      </c>
      <c r="H612" s="150" t="s">
        <v>19</v>
      </c>
      <c r="I612" s="152"/>
      <c r="L612" s="148"/>
      <c r="M612" s="153"/>
      <c r="T612" s="154"/>
      <c r="AT612" s="150" t="s">
        <v>203</v>
      </c>
      <c r="AU612" s="150" t="s">
        <v>82</v>
      </c>
      <c r="AV612" s="12" t="s">
        <v>80</v>
      </c>
      <c r="AW612" s="12" t="s">
        <v>33</v>
      </c>
      <c r="AX612" s="12" t="s">
        <v>72</v>
      </c>
      <c r="AY612" s="150" t="s">
        <v>193</v>
      </c>
    </row>
    <row r="613" spans="2:65" s="12" customFormat="1" ht="11.25">
      <c r="B613" s="148"/>
      <c r="D613" s="149" t="s">
        <v>203</v>
      </c>
      <c r="E613" s="150" t="s">
        <v>19</v>
      </c>
      <c r="F613" s="151" t="s">
        <v>205</v>
      </c>
      <c r="H613" s="150" t="s">
        <v>19</v>
      </c>
      <c r="I613" s="152"/>
      <c r="L613" s="148"/>
      <c r="M613" s="153"/>
      <c r="T613" s="154"/>
      <c r="AT613" s="150" t="s">
        <v>203</v>
      </c>
      <c r="AU613" s="150" t="s">
        <v>82</v>
      </c>
      <c r="AV613" s="12" t="s">
        <v>80</v>
      </c>
      <c r="AW613" s="12" t="s">
        <v>33</v>
      </c>
      <c r="AX613" s="12" t="s">
        <v>72</v>
      </c>
      <c r="AY613" s="150" t="s">
        <v>193</v>
      </c>
    </row>
    <row r="614" spans="2:65" s="13" customFormat="1" ht="11.25">
      <c r="B614" s="155"/>
      <c r="D614" s="149" t="s">
        <v>203</v>
      </c>
      <c r="E614" s="156" t="s">
        <v>19</v>
      </c>
      <c r="F614" s="157" t="s">
        <v>637</v>
      </c>
      <c r="H614" s="158">
        <v>11.983000000000001</v>
      </c>
      <c r="I614" s="159"/>
      <c r="L614" s="155"/>
      <c r="M614" s="160"/>
      <c r="T614" s="161"/>
      <c r="AT614" s="156" t="s">
        <v>203</v>
      </c>
      <c r="AU614" s="156" t="s">
        <v>82</v>
      </c>
      <c r="AV614" s="13" t="s">
        <v>82</v>
      </c>
      <c r="AW614" s="13" t="s">
        <v>33</v>
      </c>
      <c r="AX614" s="13" t="s">
        <v>72</v>
      </c>
      <c r="AY614" s="156" t="s">
        <v>193</v>
      </c>
    </row>
    <row r="615" spans="2:65" s="13" customFormat="1" ht="11.25">
      <c r="B615" s="155"/>
      <c r="D615" s="149" t="s">
        <v>203</v>
      </c>
      <c r="F615" s="157" t="s">
        <v>638</v>
      </c>
      <c r="H615" s="158">
        <v>13.78</v>
      </c>
      <c r="I615" s="159"/>
      <c r="L615" s="155"/>
      <c r="M615" s="160"/>
      <c r="T615" s="161"/>
      <c r="AT615" s="156" t="s">
        <v>203</v>
      </c>
      <c r="AU615" s="156" t="s">
        <v>82</v>
      </c>
      <c r="AV615" s="13" t="s">
        <v>82</v>
      </c>
      <c r="AW615" s="13" t="s">
        <v>4</v>
      </c>
      <c r="AX615" s="13" t="s">
        <v>80</v>
      </c>
      <c r="AY615" s="156" t="s">
        <v>193</v>
      </c>
    </row>
    <row r="616" spans="2:65" s="1" customFormat="1" ht="16.5" customHeight="1">
      <c r="B616" s="32"/>
      <c r="C616" s="131" t="s">
        <v>639</v>
      </c>
      <c r="D616" s="131" t="s">
        <v>195</v>
      </c>
      <c r="E616" s="132" t="s">
        <v>640</v>
      </c>
      <c r="F616" s="133" t="s">
        <v>641</v>
      </c>
      <c r="G616" s="134" t="s">
        <v>210</v>
      </c>
      <c r="H616" s="135">
        <v>50.213000000000001</v>
      </c>
      <c r="I616" s="136"/>
      <c r="J616" s="137">
        <f>ROUND(I616*H616,2)</f>
        <v>0</v>
      </c>
      <c r="K616" s="133" t="s">
        <v>199</v>
      </c>
      <c r="L616" s="32"/>
      <c r="M616" s="138" t="s">
        <v>19</v>
      </c>
      <c r="N616" s="139" t="s">
        <v>43</v>
      </c>
      <c r="P616" s="140">
        <f>O616*H616</f>
        <v>0</v>
      </c>
      <c r="Q616" s="140">
        <v>2.5018699999999998</v>
      </c>
      <c r="R616" s="140">
        <f>Q616*H616</f>
        <v>125.62639831</v>
      </c>
      <c r="S616" s="140">
        <v>0</v>
      </c>
      <c r="T616" s="141">
        <f>S616*H616</f>
        <v>0</v>
      </c>
      <c r="AR616" s="142" t="s">
        <v>106</v>
      </c>
      <c r="AT616" s="142" t="s">
        <v>195</v>
      </c>
      <c r="AU616" s="142" t="s">
        <v>82</v>
      </c>
      <c r="AY616" s="17" t="s">
        <v>193</v>
      </c>
      <c r="BE616" s="143">
        <f>IF(N616="základní",J616,0)</f>
        <v>0</v>
      </c>
      <c r="BF616" s="143">
        <f>IF(N616="snížená",J616,0)</f>
        <v>0</v>
      </c>
      <c r="BG616" s="143">
        <f>IF(N616="zákl. přenesená",J616,0)</f>
        <v>0</v>
      </c>
      <c r="BH616" s="143">
        <f>IF(N616="sníž. přenesená",J616,0)</f>
        <v>0</v>
      </c>
      <c r="BI616" s="143">
        <f>IF(N616="nulová",J616,0)</f>
        <v>0</v>
      </c>
      <c r="BJ616" s="17" t="s">
        <v>80</v>
      </c>
      <c r="BK616" s="143">
        <f>ROUND(I616*H616,2)</f>
        <v>0</v>
      </c>
      <c r="BL616" s="17" t="s">
        <v>106</v>
      </c>
      <c r="BM616" s="142" t="s">
        <v>642</v>
      </c>
    </row>
    <row r="617" spans="2:65" s="1" customFormat="1" ht="11.25">
      <c r="B617" s="32"/>
      <c r="D617" s="144" t="s">
        <v>201</v>
      </c>
      <c r="F617" s="145" t="s">
        <v>643</v>
      </c>
      <c r="I617" s="146"/>
      <c r="L617" s="32"/>
      <c r="M617" s="147"/>
      <c r="T617" s="53"/>
      <c r="AT617" s="17" t="s">
        <v>201</v>
      </c>
      <c r="AU617" s="17" t="s">
        <v>82</v>
      </c>
    </row>
    <row r="618" spans="2:65" s="12" customFormat="1" ht="11.25">
      <c r="B618" s="148"/>
      <c r="D618" s="149" t="s">
        <v>203</v>
      </c>
      <c r="E618" s="150" t="s">
        <v>19</v>
      </c>
      <c r="F618" s="151" t="s">
        <v>286</v>
      </c>
      <c r="H618" s="150" t="s">
        <v>19</v>
      </c>
      <c r="I618" s="152"/>
      <c r="L618" s="148"/>
      <c r="M618" s="153"/>
      <c r="T618" s="154"/>
      <c r="AT618" s="150" t="s">
        <v>203</v>
      </c>
      <c r="AU618" s="150" t="s">
        <v>82</v>
      </c>
      <c r="AV618" s="12" t="s">
        <v>80</v>
      </c>
      <c r="AW618" s="12" t="s">
        <v>33</v>
      </c>
      <c r="AX618" s="12" t="s">
        <v>72</v>
      </c>
      <c r="AY618" s="150" t="s">
        <v>193</v>
      </c>
    </row>
    <row r="619" spans="2:65" s="12" customFormat="1" ht="11.25">
      <c r="B619" s="148"/>
      <c r="D619" s="149" t="s">
        <v>203</v>
      </c>
      <c r="E619" s="150" t="s">
        <v>19</v>
      </c>
      <c r="F619" s="151" t="s">
        <v>205</v>
      </c>
      <c r="H619" s="150" t="s">
        <v>19</v>
      </c>
      <c r="I619" s="152"/>
      <c r="L619" s="148"/>
      <c r="M619" s="153"/>
      <c r="T619" s="154"/>
      <c r="AT619" s="150" t="s">
        <v>203</v>
      </c>
      <c r="AU619" s="150" t="s">
        <v>82</v>
      </c>
      <c r="AV619" s="12" t="s">
        <v>80</v>
      </c>
      <c r="AW619" s="12" t="s">
        <v>33</v>
      </c>
      <c r="AX619" s="12" t="s">
        <v>72</v>
      </c>
      <c r="AY619" s="150" t="s">
        <v>193</v>
      </c>
    </row>
    <row r="620" spans="2:65" s="12" customFormat="1" ht="11.25">
      <c r="B620" s="148"/>
      <c r="D620" s="149" t="s">
        <v>203</v>
      </c>
      <c r="E620" s="150" t="s">
        <v>19</v>
      </c>
      <c r="F620" s="151" t="s">
        <v>206</v>
      </c>
      <c r="H620" s="150" t="s">
        <v>19</v>
      </c>
      <c r="I620" s="152"/>
      <c r="L620" s="148"/>
      <c r="M620" s="153"/>
      <c r="T620" s="154"/>
      <c r="AT620" s="150" t="s">
        <v>203</v>
      </c>
      <c r="AU620" s="150" t="s">
        <v>82</v>
      </c>
      <c r="AV620" s="12" t="s">
        <v>80</v>
      </c>
      <c r="AW620" s="12" t="s">
        <v>33</v>
      </c>
      <c r="AX620" s="12" t="s">
        <v>72</v>
      </c>
      <c r="AY620" s="150" t="s">
        <v>193</v>
      </c>
    </row>
    <row r="621" spans="2:65" s="12" customFormat="1" ht="11.25">
      <c r="B621" s="148"/>
      <c r="D621" s="149" t="s">
        <v>203</v>
      </c>
      <c r="E621" s="150" t="s">
        <v>19</v>
      </c>
      <c r="F621" s="151" t="s">
        <v>205</v>
      </c>
      <c r="H621" s="150" t="s">
        <v>19</v>
      </c>
      <c r="I621" s="152"/>
      <c r="L621" s="148"/>
      <c r="M621" s="153"/>
      <c r="T621" s="154"/>
      <c r="AT621" s="150" t="s">
        <v>203</v>
      </c>
      <c r="AU621" s="150" t="s">
        <v>82</v>
      </c>
      <c r="AV621" s="12" t="s">
        <v>80</v>
      </c>
      <c r="AW621" s="12" t="s">
        <v>33</v>
      </c>
      <c r="AX621" s="12" t="s">
        <v>72</v>
      </c>
      <c r="AY621" s="150" t="s">
        <v>193</v>
      </c>
    </row>
    <row r="622" spans="2:65" s="12" customFormat="1" ht="11.25">
      <c r="B622" s="148"/>
      <c r="D622" s="149" t="s">
        <v>203</v>
      </c>
      <c r="E622" s="150" t="s">
        <v>19</v>
      </c>
      <c r="F622" s="151" t="s">
        <v>644</v>
      </c>
      <c r="H622" s="150" t="s">
        <v>19</v>
      </c>
      <c r="I622" s="152"/>
      <c r="L622" s="148"/>
      <c r="M622" s="153"/>
      <c r="T622" s="154"/>
      <c r="AT622" s="150" t="s">
        <v>203</v>
      </c>
      <c r="AU622" s="150" t="s">
        <v>82</v>
      </c>
      <c r="AV622" s="12" t="s">
        <v>80</v>
      </c>
      <c r="AW622" s="12" t="s">
        <v>33</v>
      </c>
      <c r="AX622" s="12" t="s">
        <v>72</v>
      </c>
      <c r="AY622" s="150" t="s">
        <v>193</v>
      </c>
    </row>
    <row r="623" spans="2:65" s="13" customFormat="1" ht="11.25">
      <c r="B623" s="155"/>
      <c r="D623" s="149" t="s">
        <v>203</v>
      </c>
      <c r="E623" s="156" t="s">
        <v>19</v>
      </c>
      <c r="F623" s="157" t="s">
        <v>645</v>
      </c>
      <c r="H623" s="158">
        <v>40.463000000000001</v>
      </c>
      <c r="I623" s="159"/>
      <c r="L623" s="155"/>
      <c r="M623" s="160"/>
      <c r="T623" s="161"/>
      <c r="AT623" s="156" t="s">
        <v>203</v>
      </c>
      <c r="AU623" s="156" t="s">
        <v>82</v>
      </c>
      <c r="AV623" s="13" t="s">
        <v>82</v>
      </c>
      <c r="AW623" s="13" t="s">
        <v>33</v>
      </c>
      <c r="AX623" s="13" t="s">
        <v>72</v>
      </c>
      <c r="AY623" s="156" t="s">
        <v>193</v>
      </c>
    </row>
    <row r="624" spans="2:65" s="12" customFormat="1" ht="11.25">
      <c r="B624" s="148"/>
      <c r="D624" s="149" t="s">
        <v>203</v>
      </c>
      <c r="E624" s="150" t="s">
        <v>19</v>
      </c>
      <c r="F624" s="151" t="s">
        <v>646</v>
      </c>
      <c r="H624" s="150" t="s">
        <v>19</v>
      </c>
      <c r="I624" s="152"/>
      <c r="L624" s="148"/>
      <c r="M624" s="153"/>
      <c r="T624" s="154"/>
      <c r="AT624" s="150" t="s">
        <v>203</v>
      </c>
      <c r="AU624" s="150" t="s">
        <v>82</v>
      </c>
      <c r="AV624" s="12" t="s">
        <v>80</v>
      </c>
      <c r="AW624" s="12" t="s">
        <v>33</v>
      </c>
      <c r="AX624" s="12" t="s">
        <v>72</v>
      </c>
      <c r="AY624" s="150" t="s">
        <v>193</v>
      </c>
    </row>
    <row r="625" spans="2:65" s="13" customFormat="1" ht="11.25">
      <c r="B625" s="155"/>
      <c r="D625" s="149" t="s">
        <v>203</v>
      </c>
      <c r="E625" s="156" t="s">
        <v>19</v>
      </c>
      <c r="F625" s="157" t="s">
        <v>647</v>
      </c>
      <c r="H625" s="158">
        <v>8.7579999999999991</v>
      </c>
      <c r="I625" s="159"/>
      <c r="L625" s="155"/>
      <c r="M625" s="160"/>
      <c r="T625" s="161"/>
      <c r="AT625" s="156" t="s">
        <v>203</v>
      </c>
      <c r="AU625" s="156" t="s">
        <v>82</v>
      </c>
      <c r="AV625" s="13" t="s">
        <v>82</v>
      </c>
      <c r="AW625" s="13" t="s">
        <v>33</v>
      </c>
      <c r="AX625" s="13" t="s">
        <v>72</v>
      </c>
      <c r="AY625" s="156" t="s">
        <v>193</v>
      </c>
    </row>
    <row r="626" spans="2:65" s="12" customFormat="1" ht="11.25">
      <c r="B626" s="148"/>
      <c r="D626" s="149" t="s">
        <v>203</v>
      </c>
      <c r="E626" s="150" t="s">
        <v>19</v>
      </c>
      <c r="F626" s="151" t="s">
        <v>648</v>
      </c>
      <c r="H626" s="150" t="s">
        <v>19</v>
      </c>
      <c r="I626" s="152"/>
      <c r="L626" s="148"/>
      <c r="M626" s="153"/>
      <c r="T626" s="154"/>
      <c r="AT626" s="150" t="s">
        <v>203</v>
      </c>
      <c r="AU626" s="150" t="s">
        <v>82</v>
      </c>
      <c r="AV626" s="12" t="s">
        <v>80</v>
      </c>
      <c r="AW626" s="12" t="s">
        <v>33</v>
      </c>
      <c r="AX626" s="12" t="s">
        <v>72</v>
      </c>
      <c r="AY626" s="150" t="s">
        <v>193</v>
      </c>
    </row>
    <row r="627" spans="2:65" s="13" customFormat="1" ht="11.25">
      <c r="B627" s="155"/>
      <c r="D627" s="149" t="s">
        <v>203</v>
      </c>
      <c r="E627" s="156" t="s">
        <v>19</v>
      </c>
      <c r="F627" s="157" t="s">
        <v>649</v>
      </c>
      <c r="H627" s="158">
        <v>0.99199999999999999</v>
      </c>
      <c r="I627" s="159"/>
      <c r="L627" s="155"/>
      <c r="M627" s="160"/>
      <c r="T627" s="161"/>
      <c r="AT627" s="156" t="s">
        <v>203</v>
      </c>
      <c r="AU627" s="156" t="s">
        <v>82</v>
      </c>
      <c r="AV627" s="13" t="s">
        <v>82</v>
      </c>
      <c r="AW627" s="13" t="s">
        <v>33</v>
      </c>
      <c r="AX627" s="13" t="s">
        <v>72</v>
      </c>
      <c r="AY627" s="156" t="s">
        <v>193</v>
      </c>
    </row>
    <row r="628" spans="2:65" s="1" customFormat="1" ht="16.5" customHeight="1">
      <c r="B628" s="32"/>
      <c r="C628" s="131" t="s">
        <v>650</v>
      </c>
      <c r="D628" s="131" t="s">
        <v>195</v>
      </c>
      <c r="E628" s="132" t="s">
        <v>651</v>
      </c>
      <c r="F628" s="133" t="s">
        <v>652</v>
      </c>
      <c r="G628" s="134" t="s">
        <v>198</v>
      </c>
      <c r="H628" s="135">
        <v>373.14</v>
      </c>
      <c r="I628" s="136"/>
      <c r="J628" s="137">
        <f>ROUND(I628*H628,2)</f>
        <v>0</v>
      </c>
      <c r="K628" s="133" t="s">
        <v>199</v>
      </c>
      <c r="L628" s="32"/>
      <c r="M628" s="138" t="s">
        <v>19</v>
      </c>
      <c r="N628" s="139" t="s">
        <v>43</v>
      </c>
      <c r="P628" s="140">
        <f>O628*H628</f>
        <v>0</v>
      </c>
      <c r="Q628" s="140">
        <v>2.7499999999999998E-3</v>
      </c>
      <c r="R628" s="140">
        <f>Q628*H628</f>
        <v>1.0261349999999998</v>
      </c>
      <c r="S628" s="140">
        <v>0</v>
      </c>
      <c r="T628" s="141">
        <f>S628*H628</f>
        <v>0</v>
      </c>
      <c r="AR628" s="142" t="s">
        <v>106</v>
      </c>
      <c r="AT628" s="142" t="s">
        <v>195</v>
      </c>
      <c r="AU628" s="142" t="s">
        <v>82</v>
      </c>
      <c r="AY628" s="17" t="s">
        <v>193</v>
      </c>
      <c r="BE628" s="143">
        <f>IF(N628="základní",J628,0)</f>
        <v>0</v>
      </c>
      <c r="BF628" s="143">
        <f>IF(N628="snížená",J628,0)</f>
        <v>0</v>
      </c>
      <c r="BG628" s="143">
        <f>IF(N628="zákl. přenesená",J628,0)</f>
        <v>0</v>
      </c>
      <c r="BH628" s="143">
        <f>IF(N628="sníž. přenesená",J628,0)</f>
        <v>0</v>
      </c>
      <c r="BI628" s="143">
        <f>IF(N628="nulová",J628,0)</f>
        <v>0</v>
      </c>
      <c r="BJ628" s="17" t="s">
        <v>80</v>
      </c>
      <c r="BK628" s="143">
        <f>ROUND(I628*H628,2)</f>
        <v>0</v>
      </c>
      <c r="BL628" s="17" t="s">
        <v>106</v>
      </c>
      <c r="BM628" s="142" t="s">
        <v>653</v>
      </c>
    </row>
    <row r="629" spans="2:65" s="1" customFormat="1" ht="11.25">
      <c r="B629" s="32"/>
      <c r="D629" s="144" t="s">
        <v>201</v>
      </c>
      <c r="F629" s="145" t="s">
        <v>654</v>
      </c>
      <c r="I629" s="146"/>
      <c r="L629" s="32"/>
      <c r="M629" s="147"/>
      <c r="T629" s="53"/>
      <c r="AT629" s="17" t="s">
        <v>201</v>
      </c>
      <c r="AU629" s="17" t="s">
        <v>82</v>
      </c>
    </row>
    <row r="630" spans="2:65" s="12" customFormat="1" ht="11.25">
      <c r="B630" s="148"/>
      <c r="D630" s="149" t="s">
        <v>203</v>
      </c>
      <c r="E630" s="150" t="s">
        <v>19</v>
      </c>
      <c r="F630" s="151" t="s">
        <v>286</v>
      </c>
      <c r="H630" s="150" t="s">
        <v>19</v>
      </c>
      <c r="I630" s="152"/>
      <c r="L630" s="148"/>
      <c r="M630" s="153"/>
      <c r="T630" s="154"/>
      <c r="AT630" s="150" t="s">
        <v>203</v>
      </c>
      <c r="AU630" s="150" t="s">
        <v>82</v>
      </c>
      <c r="AV630" s="12" t="s">
        <v>80</v>
      </c>
      <c r="AW630" s="12" t="s">
        <v>33</v>
      </c>
      <c r="AX630" s="12" t="s">
        <v>72</v>
      </c>
      <c r="AY630" s="150" t="s">
        <v>193</v>
      </c>
    </row>
    <row r="631" spans="2:65" s="12" customFormat="1" ht="11.25">
      <c r="B631" s="148"/>
      <c r="D631" s="149" t="s">
        <v>203</v>
      </c>
      <c r="E631" s="150" t="s">
        <v>19</v>
      </c>
      <c r="F631" s="151" t="s">
        <v>205</v>
      </c>
      <c r="H631" s="150" t="s">
        <v>19</v>
      </c>
      <c r="I631" s="152"/>
      <c r="L631" s="148"/>
      <c r="M631" s="153"/>
      <c r="T631" s="154"/>
      <c r="AT631" s="150" t="s">
        <v>203</v>
      </c>
      <c r="AU631" s="150" t="s">
        <v>82</v>
      </c>
      <c r="AV631" s="12" t="s">
        <v>80</v>
      </c>
      <c r="AW631" s="12" t="s">
        <v>33</v>
      </c>
      <c r="AX631" s="12" t="s">
        <v>72</v>
      </c>
      <c r="AY631" s="150" t="s">
        <v>193</v>
      </c>
    </row>
    <row r="632" spans="2:65" s="12" customFormat="1" ht="11.25">
      <c r="B632" s="148"/>
      <c r="D632" s="149" t="s">
        <v>203</v>
      </c>
      <c r="E632" s="150" t="s">
        <v>19</v>
      </c>
      <c r="F632" s="151" t="s">
        <v>206</v>
      </c>
      <c r="H632" s="150" t="s">
        <v>19</v>
      </c>
      <c r="I632" s="152"/>
      <c r="L632" s="148"/>
      <c r="M632" s="153"/>
      <c r="T632" s="154"/>
      <c r="AT632" s="150" t="s">
        <v>203</v>
      </c>
      <c r="AU632" s="150" t="s">
        <v>82</v>
      </c>
      <c r="AV632" s="12" t="s">
        <v>80</v>
      </c>
      <c r="AW632" s="12" t="s">
        <v>33</v>
      </c>
      <c r="AX632" s="12" t="s">
        <v>72</v>
      </c>
      <c r="AY632" s="150" t="s">
        <v>193</v>
      </c>
    </row>
    <row r="633" spans="2:65" s="12" customFormat="1" ht="11.25">
      <c r="B633" s="148"/>
      <c r="D633" s="149" t="s">
        <v>203</v>
      </c>
      <c r="E633" s="150" t="s">
        <v>19</v>
      </c>
      <c r="F633" s="151" t="s">
        <v>205</v>
      </c>
      <c r="H633" s="150" t="s">
        <v>19</v>
      </c>
      <c r="I633" s="152"/>
      <c r="L633" s="148"/>
      <c r="M633" s="153"/>
      <c r="T633" s="154"/>
      <c r="AT633" s="150" t="s">
        <v>203</v>
      </c>
      <c r="AU633" s="150" t="s">
        <v>82</v>
      </c>
      <c r="AV633" s="12" t="s">
        <v>80</v>
      </c>
      <c r="AW633" s="12" t="s">
        <v>33</v>
      </c>
      <c r="AX633" s="12" t="s">
        <v>72</v>
      </c>
      <c r="AY633" s="150" t="s">
        <v>193</v>
      </c>
    </row>
    <row r="634" spans="2:65" s="12" customFormat="1" ht="11.25">
      <c r="B634" s="148"/>
      <c r="D634" s="149" t="s">
        <v>203</v>
      </c>
      <c r="E634" s="150" t="s">
        <v>19</v>
      </c>
      <c r="F634" s="151" t="s">
        <v>644</v>
      </c>
      <c r="H634" s="150" t="s">
        <v>19</v>
      </c>
      <c r="I634" s="152"/>
      <c r="L634" s="148"/>
      <c r="M634" s="153"/>
      <c r="T634" s="154"/>
      <c r="AT634" s="150" t="s">
        <v>203</v>
      </c>
      <c r="AU634" s="150" t="s">
        <v>82</v>
      </c>
      <c r="AV634" s="12" t="s">
        <v>80</v>
      </c>
      <c r="AW634" s="12" t="s">
        <v>33</v>
      </c>
      <c r="AX634" s="12" t="s">
        <v>72</v>
      </c>
      <c r="AY634" s="150" t="s">
        <v>193</v>
      </c>
    </row>
    <row r="635" spans="2:65" s="13" customFormat="1" ht="11.25">
      <c r="B635" s="155"/>
      <c r="D635" s="149" t="s">
        <v>203</v>
      </c>
      <c r="E635" s="156" t="s">
        <v>19</v>
      </c>
      <c r="F635" s="157" t="s">
        <v>655</v>
      </c>
      <c r="H635" s="158">
        <v>275.64</v>
      </c>
      <c r="I635" s="159"/>
      <c r="L635" s="155"/>
      <c r="M635" s="160"/>
      <c r="T635" s="161"/>
      <c r="AT635" s="156" t="s">
        <v>203</v>
      </c>
      <c r="AU635" s="156" t="s">
        <v>82</v>
      </c>
      <c r="AV635" s="13" t="s">
        <v>82</v>
      </c>
      <c r="AW635" s="13" t="s">
        <v>33</v>
      </c>
      <c r="AX635" s="13" t="s">
        <v>72</v>
      </c>
      <c r="AY635" s="156" t="s">
        <v>193</v>
      </c>
    </row>
    <row r="636" spans="2:65" s="12" customFormat="1" ht="11.25">
      <c r="B636" s="148"/>
      <c r="D636" s="149" t="s">
        <v>203</v>
      </c>
      <c r="E636" s="150" t="s">
        <v>19</v>
      </c>
      <c r="F636" s="151" t="s">
        <v>646</v>
      </c>
      <c r="H636" s="150" t="s">
        <v>19</v>
      </c>
      <c r="I636" s="152"/>
      <c r="L636" s="148"/>
      <c r="M636" s="153"/>
      <c r="T636" s="154"/>
      <c r="AT636" s="150" t="s">
        <v>203</v>
      </c>
      <c r="AU636" s="150" t="s">
        <v>82</v>
      </c>
      <c r="AV636" s="12" t="s">
        <v>80</v>
      </c>
      <c r="AW636" s="12" t="s">
        <v>33</v>
      </c>
      <c r="AX636" s="12" t="s">
        <v>72</v>
      </c>
      <c r="AY636" s="150" t="s">
        <v>193</v>
      </c>
    </row>
    <row r="637" spans="2:65" s="13" customFormat="1" ht="11.25">
      <c r="B637" s="155"/>
      <c r="D637" s="149" t="s">
        <v>203</v>
      </c>
      <c r="E637" s="156" t="s">
        <v>19</v>
      </c>
      <c r="F637" s="157" t="s">
        <v>656</v>
      </c>
      <c r="H637" s="158">
        <v>87.581999999999994</v>
      </c>
      <c r="I637" s="159"/>
      <c r="L637" s="155"/>
      <c r="M637" s="160"/>
      <c r="T637" s="161"/>
      <c r="AT637" s="156" t="s">
        <v>203</v>
      </c>
      <c r="AU637" s="156" t="s">
        <v>82</v>
      </c>
      <c r="AV637" s="13" t="s">
        <v>82</v>
      </c>
      <c r="AW637" s="13" t="s">
        <v>33</v>
      </c>
      <c r="AX637" s="13" t="s">
        <v>72</v>
      </c>
      <c r="AY637" s="156" t="s">
        <v>193</v>
      </c>
    </row>
    <row r="638" spans="2:65" s="12" customFormat="1" ht="11.25">
      <c r="B638" s="148"/>
      <c r="D638" s="149" t="s">
        <v>203</v>
      </c>
      <c r="E638" s="150" t="s">
        <v>19</v>
      </c>
      <c r="F638" s="151" t="s">
        <v>648</v>
      </c>
      <c r="H638" s="150" t="s">
        <v>19</v>
      </c>
      <c r="I638" s="152"/>
      <c r="L638" s="148"/>
      <c r="M638" s="153"/>
      <c r="T638" s="154"/>
      <c r="AT638" s="150" t="s">
        <v>203</v>
      </c>
      <c r="AU638" s="150" t="s">
        <v>82</v>
      </c>
      <c r="AV638" s="12" t="s">
        <v>80</v>
      </c>
      <c r="AW638" s="12" t="s">
        <v>33</v>
      </c>
      <c r="AX638" s="12" t="s">
        <v>72</v>
      </c>
      <c r="AY638" s="150" t="s">
        <v>193</v>
      </c>
    </row>
    <row r="639" spans="2:65" s="13" customFormat="1" ht="11.25">
      <c r="B639" s="155"/>
      <c r="D639" s="149" t="s">
        <v>203</v>
      </c>
      <c r="E639" s="156" t="s">
        <v>19</v>
      </c>
      <c r="F639" s="157" t="s">
        <v>657</v>
      </c>
      <c r="H639" s="158">
        <v>9.9179999999999993</v>
      </c>
      <c r="I639" s="159"/>
      <c r="L639" s="155"/>
      <c r="M639" s="160"/>
      <c r="T639" s="161"/>
      <c r="AT639" s="156" t="s">
        <v>203</v>
      </c>
      <c r="AU639" s="156" t="s">
        <v>82</v>
      </c>
      <c r="AV639" s="13" t="s">
        <v>82</v>
      </c>
      <c r="AW639" s="13" t="s">
        <v>33</v>
      </c>
      <c r="AX639" s="13" t="s">
        <v>72</v>
      </c>
      <c r="AY639" s="156" t="s">
        <v>193</v>
      </c>
    </row>
    <row r="640" spans="2:65" s="1" customFormat="1" ht="16.5" customHeight="1">
      <c r="B640" s="32"/>
      <c r="C640" s="131" t="s">
        <v>658</v>
      </c>
      <c r="D640" s="131" t="s">
        <v>195</v>
      </c>
      <c r="E640" s="132" t="s">
        <v>659</v>
      </c>
      <c r="F640" s="133" t="s">
        <v>660</v>
      </c>
      <c r="G640" s="134" t="s">
        <v>198</v>
      </c>
      <c r="H640" s="135">
        <v>373.14</v>
      </c>
      <c r="I640" s="136"/>
      <c r="J640" s="137">
        <f>ROUND(I640*H640,2)</f>
        <v>0</v>
      </c>
      <c r="K640" s="133" t="s">
        <v>199</v>
      </c>
      <c r="L640" s="32"/>
      <c r="M640" s="138" t="s">
        <v>19</v>
      </c>
      <c r="N640" s="139" t="s">
        <v>43</v>
      </c>
      <c r="P640" s="140">
        <f>O640*H640</f>
        <v>0</v>
      </c>
      <c r="Q640" s="140">
        <v>0</v>
      </c>
      <c r="R640" s="140">
        <f>Q640*H640</f>
        <v>0</v>
      </c>
      <c r="S640" s="140">
        <v>0</v>
      </c>
      <c r="T640" s="141">
        <f>S640*H640</f>
        <v>0</v>
      </c>
      <c r="AR640" s="142" t="s">
        <v>106</v>
      </c>
      <c r="AT640" s="142" t="s">
        <v>195</v>
      </c>
      <c r="AU640" s="142" t="s">
        <v>82</v>
      </c>
      <c r="AY640" s="17" t="s">
        <v>193</v>
      </c>
      <c r="BE640" s="143">
        <f>IF(N640="základní",J640,0)</f>
        <v>0</v>
      </c>
      <c r="BF640" s="143">
        <f>IF(N640="snížená",J640,0)</f>
        <v>0</v>
      </c>
      <c r="BG640" s="143">
        <f>IF(N640="zákl. přenesená",J640,0)</f>
        <v>0</v>
      </c>
      <c r="BH640" s="143">
        <f>IF(N640="sníž. přenesená",J640,0)</f>
        <v>0</v>
      </c>
      <c r="BI640" s="143">
        <f>IF(N640="nulová",J640,0)</f>
        <v>0</v>
      </c>
      <c r="BJ640" s="17" t="s">
        <v>80</v>
      </c>
      <c r="BK640" s="143">
        <f>ROUND(I640*H640,2)</f>
        <v>0</v>
      </c>
      <c r="BL640" s="17" t="s">
        <v>106</v>
      </c>
      <c r="BM640" s="142" t="s">
        <v>661</v>
      </c>
    </row>
    <row r="641" spans="2:65" s="1" customFormat="1" ht="11.25">
      <c r="B641" s="32"/>
      <c r="D641" s="144" t="s">
        <v>201</v>
      </c>
      <c r="F641" s="145" t="s">
        <v>662</v>
      </c>
      <c r="I641" s="146"/>
      <c r="L641" s="32"/>
      <c r="M641" s="147"/>
      <c r="T641" s="53"/>
      <c r="AT641" s="17" t="s">
        <v>201</v>
      </c>
      <c r="AU641" s="17" t="s">
        <v>82</v>
      </c>
    </row>
    <row r="642" spans="2:65" s="11" customFormat="1" ht="22.9" customHeight="1">
      <c r="B642" s="119"/>
      <c r="D642" s="120" t="s">
        <v>71</v>
      </c>
      <c r="E642" s="129" t="s">
        <v>419</v>
      </c>
      <c r="F642" s="129" t="s">
        <v>663</v>
      </c>
      <c r="I642" s="122"/>
      <c r="J642" s="130">
        <f>BK642</f>
        <v>0</v>
      </c>
      <c r="L642" s="119"/>
      <c r="M642" s="124"/>
      <c r="P642" s="125">
        <f>SUM(P643:P786)</f>
        <v>0</v>
      </c>
      <c r="R642" s="125">
        <f>SUM(R643:R786)</f>
        <v>83.792372</v>
      </c>
      <c r="T642" s="126">
        <f>SUM(T643:T786)</f>
        <v>0</v>
      </c>
      <c r="AR642" s="120" t="s">
        <v>80</v>
      </c>
      <c r="AT642" s="127" t="s">
        <v>71</v>
      </c>
      <c r="AU642" s="127" t="s">
        <v>80</v>
      </c>
      <c r="AY642" s="120" t="s">
        <v>193</v>
      </c>
      <c r="BK642" s="128">
        <f>SUM(BK643:BK786)</f>
        <v>0</v>
      </c>
    </row>
    <row r="643" spans="2:65" s="1" customFormat="1" ht="24.2" customHeight="1">
      <c r="B643" s="32"/>
      <c r="C643" s="131" t="s">
        <v>664</v>
      </c>
      <c r="D643" s="131" t="s">
        <v>195</v>
      </c>
      <c r="E643" s="132" t="s">
        <v>665</v>
      </c>
      <c r="F643" s="133" t="s">
        <v>666</v>
      </c>
      <c r="G643" s="134" t="s">
        <v>432</v>
      </c>
      <c r="H643" s="135">
        <v>226</v>
      </c>
      <c r="I643" s="136"/>
      <c r="J643" s="137">
        <f>ROUND(I643*H643,2)</f>
        <v>0</v>
      </c>
      <c r="K643" s="133" t="s">
        <v>199</v>
      </c>
      <c r="L643" s="32"/>
      <c r="M643" s="138" t="s">
        <v>19</v>
      </c>
      <c r="N643" s="139" t="s">
        <v>43</v>
      </c>
      <c r="P643" s="140">
        <f>O643*H643</f>
        <v>0</v>
      </c>
      <c r="Q643" s="140">
        <v>1.0200000000000001E-3</v>
      </c>
      <c r="R643" s="140">
        <f>Q643*H643</f>
        <v>0.23052</v>
      </c>
      <c r="S643" s="140">
        <v>0</v>
      </c>
      <c r="T643" s="141">
        <f>S643*H643</f>
        <v>0</v>
      </c>
      <c r="AR643" s="142" t="s">
        <v>106</v>
      </c>
      <c r="AT643" s="142" t="s">
        <v>195</v>
      </c>
      <c r="AU643" s="142" t="s">
        <v>82</v>
      </c>
      <c r="AY643" s="17" t="s">
        <v>193</v>
      </c>
      <c r="BE643" s="143">
        <f>IF(N643="základní",J643,0)</f>
        <v>0</v>
      </c>
      <c r="BF643" s="143">
        <f>IF(N643="snížená",J643,0)</f>
        <v>0</v>
      </c>
      <c r="BG643" s="143">
        <f>IF(N643="zákl. přenesená",J643,0)</f>
        <v>0</v>
      </c>
      <c r="BH643" s="143">
        <f>IF(N643="sníž. přenesená",J643,0)</f>
        <v>0</v>
      </c>
      <c r="BI643" s="143">
        <f>IF(N643="nulová",J643,0)</f>
        <v>0</v>
      </c>
      <c r="BJ643" s="17" t="s">
        <v>80</v>
      </c>
      <c r="BK643" s="143">
        <f>ROUND(I643*H643,2)</f>
        <v>0</v>
      </c>
      <c r="BL643" s="17" t="s">
        <v>106</v>
      </c>
      <c r="BM643" s="142" t="s">
        <v>667</v>
      </c>
    </row>
    <row r="644" spans="2:65" s="1" customFormat="1" ht="11.25">
      <c r="B644" s="32"/>
      <c r="D644" s="144" t="s">
        <v>201</v>
      </c>
      <c r="F644" s="145" t="s">
        <v>668</v>
      </c>
      <c r="I644" s="146"/>
      <c r="L644" s="32"/>
      <c r="M644" s="147"/>
      <c r="T644" s="53"/>
      <c r="AT644" s="17" t="s">
        <v>201</v>
      </c>
      <c r="AU644" s="17" t="s">
        <v>82</v>
      </c>
    </row>
    <row r="645" spans="2:65" s="12" customFormat="1" ht="11.25">
      <c r="B645" s="148"/>
      <c r="D645" s="149" t="s">
        <v>203</v>
      </c>
      <c r="E645" s="150" t="s">
        <v>19</v>
      </c>
      <c r="F645" s="151" t="s">
        <v>669</v>
      </c>
      <c r="H645" s="150" t="s">
        <v>19</v>
      </c>
      <c r="I645" s="152"/>
      <c r="L645" s="148"/>
      <c r="M645" s="153"/>
      <c r="T645" s="154"/>
      <c r="AT645" s="150" t="s">
        <v>203</v>
      </c>
      <c r="AU645" s="150" t="s">
        <v>82</v>
      </c>
      <c r="AV645" s="12" t="s">
        <v>80</v>
      </c>
      <c r="AW645" s="12" t="s">
        <v>33</v>
      </c>
      <c r="AX645" s="12" t="s">
        <v>72</v>
      </c>
      <c r="AY645" s="150" t="s">
        <v>193</v>
      </c>
    </row>
    <row r="646" spans="2:65" s="12" customFormat="1" ht="11.25">
      <c r="B646" s="148"/>
      <c r="D646" s="149" t="s">
        <v>203</v>
      </c>
      <c r="E646" s="150" t="s">
        <v>19</v>
      </c>
      <c r="F646" s="151" t="s">
        <v>205</v>
      </c>
      <c r="H646" s="150" t="s">
        <v>19</v>
      </c>
      <c r="I646" s="152"/>
      <c r="L646" s="148"/>
      <c r="M646" s="153"/>
      <c r="T646" s="154"/>
      <c r="AT646" s="150" t="s">
        <v>203</v>
      </c>
      <c r="AU646" s="150" t="s">
        <v>82</v>
      </c>
      <c r="AV646" s="12" t="s">
        <v>80</v>
      </c>
      <c r="AW646" s="12" t="s">
        <v>33</v>
      </c>
      <c r="AX646" s="12" t="s">
        <v>72</v>
      </c>
      <c r="AY646" s="150" t="s">
        <v>193</v>
      </c>
    </row>
    <row r="647" spans="2:65" s="12" customFormat="1" ht="11.25">
      <c r="B647" s="148"/>
      <c r="D647" s="149" t="s">
        <v>203</v>
      </c>
      <c r="E647" s="150" t="s">
        <v>19</v>
      </c>
      <c r="F647" s="151" t="s">
        <v>670</v>
      </c>
      <c r="H647" s="150" t="s">
        <v>19</v>
      </c>
      <c r="I647" s="152"/>
      <c r="L647" s="148"/>
      <c r="M647" s="153"/>
      <c r="T647" s="154"/>
      <c r="AT647" s="150" t="s">
        <v>203</v>
      </c>
      <c r="AU647" s="150" t="s">
        <v>82</v>
      </c>
      <c r="AV647" s="12" t="s">
        <v>80</v>
      </c>
      <c r="AW647" s="12" t="s">
        <v>33</v>
      </c>
      <c r="AX647" s="12" t="s">
        <v>72</v>
      </c>
      <c r="AY647" s="150" t="s">
        <v>193</v>
      </c>
    </row>
    <row r="648" spans="2:65" s="13" customFormat="1" ht="11.25">
      <c r="B648" s="155"/>
      <c r="D648" s="149" t="s">
        <v>203</v>
      </c>
      <c r="E648" s="156" t="s">
        <v>19</v>
      </c>
      <c r="F648" s="157" t="s">
        <v>671</v>
      </c>
      <c r="H648" s="158">
        <v>190</v>
      </c>
      <c r="I648" s="159"/>
      <c r="L648" s="155"/>
      <c r="M648" s="160"/>
      <c r="T648" s="161"/>
      <c r="AT648" s="156" t="s">
        <v>203</v>
      </c>
      <c r="AU648" s="156" t="s">
        <v>82</v>
      </c>
      <c r="AV648" s="13" t="s">
        <v>82</v>
      </c>
      <c r="AW648" s="13" t="s">
        <v>33</v>
      </c>
      <c r="AX648" s="13" t="s">
        <v>72</v>
      </c>
      <c r="AY648" s="156" t="s">
        <v>193</v>
      </c>
    </row>
    <row r="649" spans="2:65" s="12" customFormat="1" ht="11.25">
      <c r="B649" s="148"/>
      <c r="D649" s="149" t="s">
        <v>203</v>
      </c>
      <c r="E649" s="150" t="s">
        <v>19</v>
      </c>
      <c r="F649" s="151" t="s">
        <v>672</v>
      </c>
      <c r="H649" s="150" t="s">
        <v>19</v>
      </c>
      <c r="I649" s="152"/>
      <c r="L649" s="148"/>
      <c r="M649" s="153"/>
      <c r="T649" s="154"/>
      <c r="AT649" s="150" t="s">
        <v>203</v>
      </c>
      <c r="AU649" s="150" t="s">
        <v>82</v>
      </c>
      <c r="AV649" s="12" t="s">
        <v>80</v>
      </c>
      <c r="AW649" s="12" t="s">
        <v>33</v>
      </c>
      <c r="AX649" s="12" t="s">
        <v>72</v>
      </c>
      <c r="AY649" s="150" t="s">
        <v>193</v>
      </c>
    </row>
    <row r="650" spans="2:65" s="13" customFormat="1" ht="11.25">
      <c r="B650" s="155"/>
      <c r="D650" s="149" t="s">
        <v>203</v>
      </c>
      <c r="E650" s="156" t="s">
        <v>19</v>
      </c>
      <c r="F650" s="157" t="s">
        <v>673</v>
      </c>
      <c r="H650" s="158">
        <v>36</v>
      </c>
      <c r="I650" s="159"/>
      <c r="L650" s="155"/>
      <c r="M650" s="160"/>
      <c r="T650" s="161"/>
      <c r="AT650" s="156" t="s">
        <v>203</v>
      </c>
      <c r="AU650" s="156" t="s">
        <v>82</v>
      </c>
      <c r="AV650" s="13" t="s">
        <v>82</v>
      </c>
      <c r="AW650" s="13" t="s">
        <v>33</v>
      </c>
      <c r="AX650" s="13" t="s">
        <v>72</v>
      </c>
      <c r="AY650" s="156" t="s">
        <v>193</v>
      </c>
    </row>
    <row r="651" spans="2:65" s="1" customFormat="1" ht="16.5" customHeight="1">
      <c r="B651" s="32"/>
      <c r="C651" s="162" t="s">
        <v>674</v>
      </c>
      <c r="D651" s="162" t="s">
        <v>380</v>
      </c>
      <c r="E651" s="163" t="s">
        <v>675</v>
      </c>
      <c r="F651" s="164" t="s">
        <v>676</v>
      </c>
      <c r="G651" s="165" t="s">
        <v>349</v>
      </c>
      <c r="H651" s="166">
        <v>6.86</v>
      </c>
      <c r="I651" s="167"/>
      <c r="J651" s="168">
        <f>ROUND(I651*H651,2)</f>
        <v>0</v>
      </c>
      <c r="K651" s="164" t="s">
        <v>199</v>
      </c>
      <c r="L651" s="169"/>
      <c r="M651" s="170" t="s">
        <v>19</v>
      </c>
      <c r="N651" s="171" t="s">
        <v>43</v>
      </c>
      <c r="P651" s="140">
        <f>O651*H651</f>
        <v>0</v>
      </c>
      <c r="Q651" s="140">
        <v>1</v>
      </c>
      <c r="R651" s="140">
        <f>Q651*H651</f>
        <v>6.86</v>
      </c>
      <c r="S651" s="140">
        <v>0</v>
      </c>
      <c r="T651" s="141">
        <f>S651*H651</f>
        <v>0</v>
      </c>
      <c r="AR651" s="142" t="s">
        <v>254</v>
      </c>
      <c r="AT651" s="142" t="s">
        <v>380</v>
      </c>
      <c r="AU651" s="142" t="s">
        <v>82</v>
      </c>
      <c r="AY651" s="17" t="s">
        <v>193</v>
      </c>
      <c r="BE651" s="143">
        <f>IF(N651="základní",J651,0)</f>
        <v>0</v>
      </c>
      <c r="BF651" s="143">
        <f>IF(N651="snížená",J651,0)</f>
        <v>0</v>
      </c>
      <c r="BG651" s="143">
        <f>IF(N651="zákl. přenesená",J651,0)</f>
        <v>0</v>
      </c>
      <c r="BH651" s="143">
        <f>IF(N651="sníž. přenesená",J651,0)</f>
        <v>0</v>
      </c>
      <c r="BI651" s="143">
        <f>IF(N651="nulová",J651,0)</f>
        <v>0</v>
      </c>
      <c r="BJ651" s="17" t="s">
        <v>80</v>
      </c>
      <c r="BK651" s="143">
        <f>ROUND(I651*H651,2)</f>
        <v>0</v>
      </c>
      <c r="BL651" s="17" t="s">
        <v>106</v>
      </c>
      <c r="BM651" s="142" t="s">
        <v>677</v>
      </c>
    </row>
    <row r="652" spans="2:65" s="12" customFormat="1" ht="11.25">
      <c r="B652" s="148"/>
      <c r="D652" s="149" t="s">
        <v>203</v>
      </c>
      <c r="E652" s="150" t="s">
        <v>19</v>
      </c>
      <c r="F652" s="151" t="s">
        <v>669</v>
      </c>
      <c r="H652" s="150" t="s">
        <v>19</v>
      </c>
      <c r="I652" s="152"/>
      <c r="L652" s="148"/>
      <c r="M652" s="153"/>
      <c r="T652" s="154"/>
      <c r="AT652" s="150" t="s">
        <v>203</v>
      </c>
      <c r="AU652" s="150" t="s">
        <v>82</v>
      </c>
      <c r="AV652" s="12" t="s">
        <v>80</v>
      </c>
      <c r="AW652" s="12" t="s">
        <v>33</v>
      </c>
      <c r="AX652" s="12" t="s">
        <v>72</v>
      </c>
      <c r="AY652" s="150" t="s">
        <v>193</v>
      </c>
    </row>
    <row r="653" spans="2:65" s="12" customFormat="1" ht="11.25">
      <c r="B653" s="148"/>
      <c r="D653" s="149" t="s">
        <v>203</v>
      </c>
      <c r="E653" s="150" t="s">
        <v>19</v>
      </c>
      <c r="F653" s="151" t="s">
        <v>205</v>
      </c>
      <c r="H653" s="150" t="s">
        <v>19</v>
      </c>
      <c r="I653" s="152"/>
      <c r="L653" s="148"/>
      <c r="M653" s="153"/>
      <c r="T653" s="154"/>
      <c r="AT653" s="150" t="s">
        <v>203</v>
      </c>
      <c r="AU653" s="150" t="s">
        <v>82</v>
      </c>
      <c r="AV653" s="12" t="s">
        <v>80</v>
      </c>
      <c r="AW653" s="12" t="s">
        <v>33</v>
      </c>
      <c r="AX653" s="12" t="s">
        <v>72</v>
      </c>
      <c r="AY653" s="150" t="s">
        <v>193</v>
      </c>
    </row>
    <row r="654" spans="2:65" s="12" customFormat="1" ht="11.25">
      <c r="B654" s="148"/>
      <c r="D654" s="149" t="s">
        <v>203</v>
      </c>
      <c r="E654" s="150" t="s">
        <v>19</v>
      </c>
      <c r="F654" s="151" t="s">
        <v>678</v>
      </c>
      <c r="H654" s="150" t="s">
        <v>19</v>
      </c>
      <c r="I654" s="152"/>
      <c r="L654" s="148"/>
      <c r="M654" s="153"/>
      <c r="T654" s="154"/>
      <c r="AT654" s="150" t="s">
        <v>203</v>
      </c>
      <c r="AU654" s="150" t="s">
        <v>82</v>
      </c>
      <c r="AV654" s="12" t="s">
        <v>80</v>
      </c>
      <c r="AW654" s="12" t="s">
        <v>33</v>
      </c>
      <c r="AX654" s="12" t="s">
        <v>72</v>
      </c>
      <c r="AY654" s="150" t="s">
        <v>193</v>
      </c>
    </row>
    <row r="655" spans="2:65" s="13" customFormat="1" ht="11.25">
      <c r="B655" s="155"/>
      <c r="D655" s="149" t="s">
        <v>203</v>
      </c>
      <c r="E655" s="156" t="s">
        <v>19</v>
      </c>
      <c r="F655" s="157" t="s">
        <v>679</v>
      </c>
      <c r="H655" s="158">
        <v>6.86</v>
      </c>
      <c r="I655" s="159"/>
      <c r="L655" s="155"/>
      <c r="M655" s="160"/>
      <c r="T655" s="161"/>
      <c r="AT655" s="156" t="s">
        <v>203</v>
      </c>
      <c r="AU655" s="156" t="s">
        <v>82</v>
      </c>
      <c r="AV655" s="13" t="s">
        <v>82</v>
      </c>
      <c r="AW655" s="13" t="s">
        <v>33</v>
      </c>
      <c r="AX655" s="13" t="s">
        <v>72</v>
      </c>
      <c r="AY655" s="156" t="s">
        <v>193</v>
      </c>
    </row>
    <row r="656" spans="2:65" s="1" customFormat="1" ht="16.5" customHeight="1">
      <c r="B656" s="32"/>
      <c r="C656" s="162" t="s">
        <v>680</v>
      </c>
      <c r="D656" s="162" t="s">
        <v>380</v>
      </c>
      <c r="E656" s="163" t="s">
        <v>681</v>
      </c>
      <c r="F656" s="164" t="s">
        <v>682</v>
      </c>
      <c r="G656" s="165" t="s">
        <v>349</v>
      </c>
      <c r="H656" s="166">
        <v>1.2</v>
      </c>
      <c r="I656" s="167"/>
      <c r="J656" s="168">
        <f>ROUND(I656*H656,2)</f>
        <v>0</v>
      </c>
      <c r="K656" s="164" t="s">
        <v>199</v>
      </c>
      <c r="L656" s="169"/>
      <c r="M656" s="170" t="s">
        <v>19</v>
      </c>
      <c r="N656" s="171" t="s">
        <v>43</v>
      </c>
      <c r="P656" s="140">
        <f>O656*H656</f>
        <v>0</v>
      </c>
      <c r="Q656" s="140">
        <v>1</v>
      </c>
      <c r="R656" s="140">
        <f>Q656*H656</f>
        <v>1.2</v>
      </c>
      <c r="S656" s="140">
        <v>0</v>
      </c>
      <c r="T656" s="141">
        <f>S656*H656</f>
        <v>0</v>
      </c>
      <c r="AR656" s="142" t="s">
        <v>254</v>
      </c>
      <c r="AT656" s="142" t="s">
        <v>380</v>
      </c>
      <c r="AU656" s="142" t="s">
        <v>82</v>
      </c>
      <c r="AY656" s="17" t="s">
        <v>193</v>
      </c>
      <c r="BE656" s="143">
        <f>IF(N656="základní",J656,0)</f>
        <v>0</v>
      </c>
      <c r="BF656" s="143">
        <f>IF(N656="snížená",J656,0)</f>
        <v>0</v>
      </c>
      <c r="BG656" s="143">
        <f>IF(N656="zákl. přenesená",J656,0)</f>
        <v>0</v>
      </c>
      <c r="BH656" s="143">
        <f>IF(N656="sníž. přenesená",J656,0)</f>
        <v>0</v>
      </c>
      <c r="BI656" s="143">
        <f>IF(N656="nulová",J656,0)</f>
        <v>0</v>
      </c>
      <c r="BJ656" s="17" t="s">
        <v>80</v>
      </c>
      <c r="BK656" s="143">
        <f>ROUND(I656*H656,2)</f>
        <v>0</v>
      </c>
      <c r="BL656" s="17" t="s">
        <v>106</v>
      </c>
      <c r="BM656" s="142" t="s">
        <v>683</v>
      </c>
    </row>
    <row r="657" spans="2:65" s="12" customFormat="1" ht="11.25">
      <c r="B657" s="148"/>
      <c r="D657" s="149" t="s">
        <v>203</v>
      </c>
      <c r="E657" s="150" t="s">
        <v>19</v>
      </c>
      <c r="F657" s="151" t="s">
        <v>669</v>
      </c>
      <c r="H657" s="150" t="s">
        <v>19</v>
      </c>
      <c r="I657" s="152"/>
      <c r="L657" s="148"/>
      <c r="M657" s="153"/>
      <c r="T657" s="154"/>
      <c r="AT657" s="150" t="s">
        <v>203</v>
      </c>
      <c r="AU657" s="150" t="s">
        <v>82</v>
      </c>
      <c r="AV657" s="12" t="s">
        <v>80</v>
      </c>
      <c r="AW657" s="12" t="s">
        <v>33</v>
      </c>
      <c r="AX657" s="12" t="s">
        <v>72</v>
      </c>
      <c r="AY657" s="150" t="s">
        <v>193</v>
      </c>
    </row>
    <row r="658" spans="2:65" s="12" customFormat="1" ht="11.25">
      <c r="B658" s="148"/>
      <c r="D658" s="149" t="s">
        <v>203</v>
      </c>
      <c r="E658" s="150" t="s">
        <v>19</v>
      </c>
      <c r="F658" s="151" t="s">
        <v>205</v>
      </c>
      <c r="H658" s="150" t="s">
        <v>19</v>
      </c>
      <c r="I658" s="152"/>
      <c r="L658" s="148"/>
      <c r="M658" s="153"/>
      <c r="T658" s="154"/>
      <c r="AT658" s="150" t="s">
        <v>203</v>
      </c>
      <c r="AU658" s="150" t="s">
        <v>82</v>
      </c>
      <c r="AV658" s="12" t="s">
        <v>80</v>
      </c>
      <c r="AW658" s="12" t="s">
        <v>33</v>
      </c>
      <c r="AX658" s="12" t="s">
        <v>72</v>
      </c>
      <c r="AY658" s="150" t="s">
        <v>193</v>
      </c>
    </row>
    <row r="659" spans="2:65" s="12" customFormat="1" ht="11.25">
      <c r="B659" s="148"/>
      <c r="D659" s="149" t="s">
        <v>203</v>
      </c>
      <c r="E659" s="150" t="s">
        <v>19</v>
      </c>
      <c r="F659" s="151" t="s">
        <v>684</v>
      </c>
      <c r="H659" s="150" t="s">
        <v>19</v>
      </c>
      <c r="I659" s="152"/>
      <c r="L659" s="148"/>
      <c r="M659" s="153"/>
      <c r="T659" s="154"/>
      <c r="AT659" s="150" t="s">
        <v>203</v>
      </c>
      <c r="AU659" s="150" t="s">
        <v>82</v>
      </c>
      <c r="AV659" s="12" t="s">
        <v>80</v>
      </c>
      <c r="AW659" s="12" t="s">
        <v>33</v>
      </c>
      <c r="AX659" s="12" t="s">
        <v>72</v>
      </c>
      <c r="AY659" s="150" t="s">
        <v>193</v>
      </c>
    </row>
    <row r="660" spans="2:65" s="13" customFormat="1" ht="11.25">
      <c r="B660" s="155"/>
      <c r="D660" s="149" t="s">
        <v>203</v>
      </c>
      <c r="E660" s="156" t="s">
        <v>19</v>
      </c>
      <c r="F660" s="157" t="s">
        <v>685</v>
      </c>
      <c r="H660" s="158">
        <v>1.2</v>
      </c>
      <c r="I660" s="159"/>
      <c r="L660" s="155"/>
      <c r="M660" s="160"/>
      <c r="T660" s="161"/>
      <c r="AT660" s="156" t="s">
        <v>203</v>
      </c>
      <c r="AU660" s="156" t="s">
        <v>82</v>
      </c>
      <c r="AV660" s="13" t="s">
        <v>82</v>
      </c>
      <c r="AW660" s="13" t="s">
        <v>33</v>
      </c>
      <c r="AX660" s="13" t="s">
        <v>72</v>
      </c>
      <c r="AY660" s="156" t="s">
        <v>193</v>
      </c>
    </row>
    <row r="661" spans="2:65" s="1" customFormat="1" ht="16.5" customHeight="1">
      <c r="B661" s="32"/>
      <c r="C661" s="131" t="s">
        <v>686</v>
      </c>
      <c r="D661" s="131" t="s">
        <v>195</v>
      </c>
      <c r="E661" s="132" t="s">
        <v>687</v>
      </c>
      <c r="F661" s="133" t="s">
        <v>688</v>
      </c>
      <c r="G661" s="134" t="s">
        <v>432</v>
      </c>
      <c r="H661" s="135">
        <v>115</v>
      </c>
      <c r="I661" s="136"/>
      <c r="J661" s="137">
        <f>ROUND(I661*H661,2)</f>
        <v>0</v>
      </c>
      <c r="K661" s="133" t="s">
        <v>199</v>
      </c>
      <c r="L661" s="32"/>
      <c r="M661" s="138" t="s">
        <v>19</v>
      </c>
      <c r="N661" s="139" t="s">
        <v>43</v>
      </c>
      <c r="P661" s="140">
        <f>O661*H661</f>
        <v>0</v>
      </c>
      <c r="Q661" s="140">
        <v>0</v>
      </c>
      <c r="R661" s="140">
        <f>Q661*H661</f>
        <v>0</v>
      </c>
      <c r="S661" s="140">
        <v>0</v>
      </c>
      <c r="T661" s="141">
        <f>S661*H661</f>
        <v>0</v>
      </c>
      <c r="AR661" s="142" t="s">
        <v>106</v>
      </c>
      <c r="AT661" s="142" t="s">
        <v>195</v>
      </c>
      <c r="AU661" s="142" t="s">
        <v>82</v>
      </c>
      <c r="AY661" s="17" t="s">
        <v>193</v>
      </c>
      <c r="BE661" s="143">
        <f>IF(N661="základní",J661,0)</f>
        <v>0</v>
      </c>
      <c r="BF661" s="143">
        <f>IF(N661="snížená",J661,0)</f>
        <v>0</v>
      </c>
      <c r="BG661" s="143">
        <f>IF(N661="zákl. přenesená",J661,0)</f>
        <v>0</v>
      </c>
      <c r="BH661" s="143">
        <f>IF(N661="sníž. přenesená",J661,0)</f>
        <v>0</v>
      </c>
      <c r="BI661" s="143">
        <f>IF(N661="nulová",J661,0)</f>
        <v>0</v>
      </c>
      <c r="BJ661" s="17" t="s">
        <v>80</v>
      </c>
      <c r="BK661" s="143">
        <f>ROUND(I661*H661,2)</f>
        <v>0</v>
      </c>
      <c r="BL661" s="17" t="s">
        <v>106</v>
      </c>
      <c r="BM661" s="142" t="s">
        <v>689</v>
      </c>
    </row>
    <row r="662" spans="2:65" s="1" customFormat="1" ht="11.25">
      <c r="B662" s="32"/>
      <c r="D662" s="144" t="s">
        <v>201</v>
      </c>
      <c r="F662" s="145" t="s">
        <v>690</v>
      </c>
      <c r="I662" s="146"/>
      <c r="L662" s="32"/>
      <c r="M662" s="147"/>
      <c r="T662" s="53"/>
      <c r="AT662" s="17" t="s">
        <v>201</v>
      </c>
      <c r="AU662" s="17" t="s">
        <v>82</v>
      </c>
    </row>
    <row r="663" spans="2:65" s="12" customFormat="1" ht="11.25">
      <c r="B663" s="148"/>
      <c r="D663" s="149" t="s">
        <v>203</v>
      </c>
      <c r="E663" s="150" t="s">
        <v>19</v>
      </c>
      <c r="F663" s="151" t="s">
        <v>669</v>
      </c>
      <c r="H663" s="150" t="s">
        <v>19</v>
      </c>
      <c r="I663" s="152"/>
      <c r="L663" s="148"/>
      <c r="M663" s="153"/>
      <c r="T663" s="154"/>
      <c r="AT663" s="150" t="s">
        <v>203</v>
      </c>
      <c r="AU663" s="150" t="s">
        <v>82</v>
      </c>
      <c r="AV663" s="12" t="s">
        <v>80</v>
      </c>
      <c r="AW663" s="12" t="s">
        <v>33</v>
      </c>
      <c r="AX663" s="12" t="s">
        <v>72</v>
      </c>
      <c r="AY663" s="150" t="s">
        <v>193</v>
      </c>
    </row>
    <row r="664" spans="2:65" s="12" customFormat="1" ht="11.25">
      <c r="B664" s="148"/>
      <c r="D664" s="149" t="s">
        <v>203</v>
      </c>
      <c r="E664" s="150" t="s">
        <v>19</v>
      </c>
      <c r="F664" s="151" t="s">
        <v>205</v>
      </c>
      <c r="H664" s="150" t="s">
        <v>19</v>
      </c>
      <c r="I664" s="152"/>
      <c r="L664" s="148"/>
      <c r="M664" s="153"/>
      <c r="T664" s="154"/>
      <c r="AT664" s="150" t="s">
        <v>203</v>
      </c>
      <c r="AU664" s="150" t="s">
        <v>82</v>
      </c>
      <c r="AV664" s="12" t="s">
        <v>80</v>
      </c>
      <c r="AW664" s="12" t="s">
        <v>33</v>
      </c>
      <c r="AX664" s="12" t="s">
        <v>72</v>
      </c>
      <c r="AY664" s="150" t="s">
        <v>193</v>
      </c>
    </row>
    <row r="665" spans="2:65" s="12" customFormat="1" ht="11.25">
      <c r="B665" s="148"/>
      <c r="D665" s="149" t="s">
        <v>203</v>
      </c>
      <c r="E665" s="150" t="s">
        <v>19</v>
      </c>
      <c r="F665" s="151" t="s">
        <v>691</v>
      </c>
      <c r="H665" s="150" t="s">
        <v>19</v>
      </c>
      <c r="I665" s="152"/>
      <c r="L665" s="148"/>
      <c r="M665" s="153"/>
      <c r="T665" s="154"/>
      <c r="AT665" s="150" t="s">
        <v>203</v>
      </c>
      <c r="AU665" s="150" t="s">
        <v>82</v>
      </c>
      <c r="AV665" s="12" t="s">
        <v>80</v>
      </c>
      <c r="AW665" s="12" t="s">
        <v>33</v>
      </c>
      <c r="AX665" s="12" t="s">
        <v>72</v>
      </c>
      <c r="AY665" s="150" t="s">
        <v>193</v>
      </c>
    </row>
    <row r="666" spans="2:65" s="13" customFormat="1" ht="11.25">
      <c r="B666" s="155"/>
      <c r="D666" s="149" t="s">
        <v>203</v>
      </c>
      <c r="E666" s="156" t="s">
        <v>19</v>
      </c>
      <c r="F666" s="157" t="s">
        <v>692</v>
      </c>
      <c r="H666" s="158">
        <v>115</v>
      </c>
      <c r="I666" s="159"/>
      <c r="L666" s="155"/>
      <c r="M666" s="160"/>
      <c r="T666" s="161"/>
      <c r="AT666" s="156" t="s">
        <v>203</v>
      </c>
      <c r="AU666" s="156" t="s">
        <v>82</v>
      </c>
      <c r="AV666" s="13" t="s">
        <v>82</v>
      </c>
      <c r="AW666" s="13" t="s">
        <v>33</v>
      </c>
      <c r="AX666" s="13" t="s">
        <v>72</v>
      </c>
      <c r="AY666" s="156" t="s">
        <v>193</v>
      </c>
    </row>
    <row r="667" spans="2:65" s="1" customFormat="1" ht="16.5" customHeight="1">
      <c r="B667" s="32"/>
      <c r="C667" s="131" t="s">
        <v>693</v>
      </c>
      <c r="D667" s="131" t="s">
        <v>195</v>
      </c>
      <c r="E667" s="132" t="s">
        <v>694</v>
      </c>
      <c r="F667" s="133" t="s">
        <v>695</v>
      </c>
      <c r="G667" s="134" t="s">
        <v>432</v>
      </c>
      <c r="H667" s="135">
        <v>36</v>
      </c>
      <c r="I667" s="136"/>
      <c r="J667" s="137">
        <f>ROUND(I667*H667,2)</f>
        <v>0</v>
      </c>
      <c r="K667" s="133" t="s">
        <v>199</v>
      </c>
      <c r="L667" s="32"/>
      <c r="M667" s="138" t="s">
        <v>19</v>
      </c>
      <c r="N667" s="139" t="s">
        <v>43</v>
      </c>
      <c r="P667" s="140">
        <f>O667*H667</f>
        <v>0</v>
      </c>
      <c r="Q667" s="140">
        <v>0.15478</v>
      </c>
      <c r="R667" s="140">
        <f>Q667*H667</f>
        <v>5.5720799999999997</v>
      </c>
      <c r="S667" s="140">
        <v>0</v>
      </c>
      <c r="T667" s="141">
        <f>S667*H667</f>
        <v>0</v>
      </c>
      <c r="AR667" s="142" t="s">
        <v>106</v>
      </c>
      <c r="AT667" s="142" t="s">
        <v>195</v>
      </c>
      <c r="AU667" s="142" t="s">
        <v>82</v>
      </c>
      <c r="AY667" s="17" t="s">
        <v>193</v>
      </c>
      <c r="BE667" s="143">
        <f>IF(N667="základní",J667,0)</f>
        <v>0</v>
      </c>
      <c r="BF667" s="143">
        <f>IF(N667="snížená",J667,0)</f>
        <v>0</v>
      </c>
      <c r="BG667" s="143">
        <f>IF(N667="zákl. přenesená",J667,0)</f>
        <v>0</v>
      </c>
      <c r="BH667" s="143">
        <f>IF(N667="sníž. přenesená",J667,0)</f>
        <v>0</v>
      </c>
      <c r="BI667" s="143">
        <f>IF(N667="nulová",J667,0)</f>
        <v>0</v>
      </c>
      <c r="BJ667" s="17" t="s">
        <v>80</v>
      </c>
      <c r="BK667" s="143">
        <f>ROUND(I667*H667,2)</f>
        <v>0</v>
      </c>
      <c r="BL667" s="17" t="s">
        <v>106</v>
      </c>
      <c r="BM667" s="142" t="s">
        <v>696</v>
      </c>
    </row>
    <row r="668" spans="2:65" s="1" customFormat="1" ht="11.25">
      <c r="B668" s="32"/>
      <c r="D668" s="144" t="s">
        <v>201</v>
      </c>
      <c r="F668" s="145" t="s">
        <v>697</v>
      </c>
      <c r="I668" s="146"/>
      <c r="L668" s="32"/>
      <c r="M668" s="147"/>
      <c r="T668" s="53"/>
      <c r="AT668" s="17" t="s">
        <v>201</v>
      </c>
      <c r="AU668" s="17" t="s">
        <v>82</v>
      </c>
    </row>
    <row r="669" spans="2:65" s="12" customFormat="1" ht="11.25">
      <c r="B669" s="148"/>
      <c r="D669" s="149" t="s">
        <v>203</v>
      </c>
      <c r="E669" s="150" t="s">
        <v>19</v>
      </c>
      <c r="F669" s="151" t="s">
        <v>669</v>
      </c>
      <c r="H669" s="150" t="s">
        <v>19</v>
      </c>
      <c r="I669" s="152"/>
      <c r="L669" s="148"/>
      <c r="M669" s="153"/>
      <c r="T669" s="154"/>
      <c r="AT669" s="150" t="s">
        <v>203</v>
      </c>
      <c r="AU669" s="150" t="s">
        <v>82</v>
      </c>
      <c r="AV669" s="12" t="s">
        <v>80</v>
      </c>
      <c r="AW669" s="12" t="s">
        <v>33</v>
      </c>
      <c r="AX669" s="12" t="s">
        <v>72</v>
      </c>
      <c r="AY669" s="150" t="s">
        <v>193</v>
      </c>
    </row>
    <row r="670" spans="2:65" s="12" customFormat="1" ht="11.25">
      <c r="B670" s="148"/>
      <c r="D670" s="149" t="s">
        <v>203</v>
      </c>
      <c r="E670" s="150" t="s">
        <v>19</v>
      </c>
      <c r="F670" s="151" t="s">
        <v>205</v>
      </c>
      <c r="H670" s="150" t="s">
        <v>19</v>
      </c>
      <c r="I670" s="152"/>
      <c r="L670" s="148"/>
      <c r="M670" s="153"/>
      <c r="T670" s="154"/>
      <c r="AT670" s="150" t="s">
        <v>203</v>
      </c>
      <c r="AU670" s="150" t="s">
        <v>82</v>
      </c>
      <c r="AV670" s="12" t="s">
        <v>80</v>
      </c>
      <c r="AW670" s="12" t="s">
        <v>33</v>
      </c>
      <c r="AX670" s="12" t="s">
        <v>72</v>
      </c>
      <c r="AY670" s="150" t="s">
        <v>193</v>
      </c>
    </row>
    <row r="671" spans="2:65" s="12" customFormat="1" ht="11.25">
      <c r="B671" s="148"/>
      <c r="D671" s="149" t="s">
        <v>203</v>
      </c>
      <c r="E671" s="150" t="s">
        <v>19</v>
      </c>
      <c r="F671" s="151" t="s">
        <v>698</v>
      </c>
      <c r="H671" s="150" t="s">
        <v>19</v>
      </c>
      <c r="I671" s="152"/>
      <c r="L671" s="148"/>
      <c r="M671" s="153"/>
      <c r="T671" s="154"/>
      <c r="AT671" s="150" t="s">
        <v>203</v>
      </c>
      <c r="AU671" s="150" t="s">
        <v>82</v>
      </c>
      <c r="AV671" s="12" t="s">
        <v>80</v>
      </c>
      <c r="AW671" s="12" t="s">
        <v>33</v>
      </c>
      <c r="AX671" s="12" t="s">
        <v>72</v>
      </c>
      <c r="AY671" s="150" t="s">
        <v>193</v>
      </c>
    </row>
    <row r="672" spans="2:65" s="13" customFormat="1" ht="11.25">
      <c r="B672" s="155"/>
      <c r="D672" s="149" t="s">
        <v>203</v>
      </c>
      <c r="E672" s="156" t="s">
        <v>19</v>
      </c>
      <c r="F672" s="157" t="s">
        <v>673</v>
      </c>
      <c r="H672" s="158">
        <v>36</v>
      </c>
      <c r="I672" s="159"/>
      <c r="L672" s="155"/>
      <c r="M672" s="160"/>
      <c r="T672" s="161"/>
      <c r="AT672" s="156" t="s">
        <v>203</v>
      </c>
      <c r="AU672" s="156" t="s">
        <v>82</v>
      </c>
      <c r="AV672" s="13" t="s">
        <v>82</v>
      </c>
      <c r="AW672" s="13" t="s">
        <v>33</v>
      </c>
      <c r="AX672" s="13" t="s">
        <v>72</v>
      </c>
      <c r="AY672" s="156" t="s">
        <v>193</v>
      </c>
    </row>
    <row r="673" spans="2:65" s="1" customFormat="1" ht="16.5" customHeight="1">
      <c r="B673" s="32"/>
      <c r="C673" s="131" t="s">
        <v>699</v>
      </c>
      <c r="D673" s="131" t="s">
        <v>195</v>
      </c>
      <c r="E673" s="132" t="s">
        <v>700</v>
      </c>
      <c r="F673" s="133" t="s">
        <v>701</v>
      </c>
      <c r="G673" s="134" t="s">
        <v>432</v>
      </c>
      <c r="H673" s="135">
        <v>36</v>
      </c>
      <c r="I673" s="136"/>
      <c r="J673" s="137">
        <f>ROUND(I673*H673,2)</f>
        <v>0</v>
      </c>
      <c r="K673" s="133" t="s">
        <v>199</v>
      </c>
      <c r="L673" s="32"/>
      <c r="M673" s="138" t="s">
        <v>19</v>
      </c>
      <c r="N673" s="139" t="s">
        <v>43</v>
      </c>
      <c r="P673" s="140">
        <f>O673*H673</f>
        <v>0</v>
      </c>
      <c r="Q673" s="140">
        <v>0</v>
      </c>
      <c r="R673" s="140">
        <f>Q673*H673</f>
        <v>0</v>
      </c>
      <c r="S673" s="140">
        <v>0</v>
      </c>
      <c r="T673" s="141">
        <f>S673*H673</f>
        <v>0</v>
      </c>
      <c r="AR673" s="142" t="s">
        <v>106</v>
      </c>
      <c r="AT673" s="142" t="s">
        <v>195</v>
      </c>
      <c r="AU673" s="142" t="s">
        <v>82</v>
      </c>
      <c r="AY673" s="17" t="s">
        <v>193</v>
      </c>
      <c r="BE673" s="143">
        <f>IF(N673="základní",J673,0)</f>
        <v>0</v>
      </c>
      <c r="BF673" s="143">
        <f>IF(N673="snížená",J673,0)</f>
        <v>0</v>
      </c>
      <c r="BG673" s="143">
        <f>IF(N673="zákl. přenesená",J673,0)</f>
        <v>0</v>
      </c>
      <c r="BH673" s="143">
        <f>IF(N673="sníž. přenesená",J673,0)</f>
        <v>0</v>
      </c>
      <c r="BI673" s="143">
        <f>IF(N673="nulová",J673,0)</f>
        <v>0</v>
      </c>
      <c r="BJ673" s="17" t="s">
        <v>80</v>
      </c>
      <c r="BK673" s="143">
        <f>ROUND(I673*H673,2)</f>
        <v>0</v>
      </c>
      <c r="BL673" s="17" t="s">
        <v>106</v>
      </c>
      <c r="BM673" s="142" t="s">
        <v>702</v>
      </c>
    </row>
    <row r="674" spans="2:65" s="1" customFormat="1" ht="11.25">
      <c r="B674" s="32"/>
      <c r="D674" s="144" t="s">
        <v>201</v>
      </c>
      <c r="F674" s="145" t="s">
        <v>703</v>
      </c>
      <c r="I674" s="146"/>
      <c r="L674" s="32"/>
      <c r="M674" s="147"/>
      <c r="T674" s="53"/>
      <c r="AT674" s="17" t="s">
        <v>201</v>
      </c>
      <c r="AU674" s="17" t="s">
        <v>82</v>
      </c>
    </row>
    <row r="675" spans="2:65" s="1" customFormat="1" ht="21.75" customHeight="1">
      <c r="B675" s="32"/>
      <c r="C675" s="131" t="s">
        <v>704</v>
      </c>
      <c r="D675" s="131" t="s">
        <v>195</v>
      </c>
      <c r="E675" s="132" t="s">
        <v>705</v>
      </c>
      <c r="F675" s="133" t="s">
        <v>706</v>
      </c>
      <c r="G675" s="134" t="s">
        <v>198</v>
      </c>
      <c r="H675" s="135">
        <v>142</v>
      </c>
      <c r="I675" s="136"/>
      <c r="J675" s="137">
        <f>ROUND(I675*H675,2)</f>
        <v>0</v>
      </c>
      <c r="K675" s="133" t="s">
        <v>199</v>
      </c>
      <c r="L675" s="32"/>
      <c r="M675" s="138" t="s">
        <v>19</v>
      </c>
      <c r="N675" s="139" t="s">
        <v>43</v>
      </c>
      <c r="P675" s="140">
        <f>O675*H675</f>
        <v>0</v>
      </c>
      <c r="Q675" s="140">
        <v>2.9440000000000001E-2</v>
      </c>
      <c r="R675" s="140">
        <f>Q675*H675</f>
        <v>4.1804800000000002</v>
      </c>
      <c r="S675" s="140">
        <v>0</v>
      </c>
      <c r="T675" s="141">
        <f>S675*H675</f>
        <v>0</v>
      </c>
      <c r="AR675" s="142" t="s">
        <v>106</v>
      </c>
      <c r="AT675" s="142" t="s">
        <v>195</v>
      </c>
      <c r="AU675" s="142" t="s">
        <v>82</v>
      </c>
      <c r="AY675" s="17" t="s">
        <v>193</v>
      </c>
      <c r="BE675" s="143">
        <f>IF(N675="základní",J675,0)</f>
        <v>0</v>
      </c>
      <c r="BF675" s="143">
        <f>IF(N675="snížená",J675,0)</f>
        <v>0</v>
      </c>
      <c r="BG675" s="143">
        <f>IF(N675="zákl. přenesená",J675,0)</f>
        <v>0</v>
      </c>
      <c r="BH675" s="143">
        <f>IF(N675="sníž. přenesená",J675,0)</f>
        <v>0</v>
      </c>
      <c r="BI675" s="143">
        <f>IF(N675="nulová",J675,0)</f>
        <v>0</v>
      </c>
      <c r="BJ675" s="17" t="s">
        <v>80</v>
      </c>
      <c r="BK675" s="143">
        <f>ROUND(I675*H675,2)</f>
        <v>0</v>
      </c>
      <c r="BL675" s="17" t="s">
        <v>106</v>
      </c>
      <c r="BM675" s="142" t="s">
        <v>707</v>
      </c>
    </row>
    <row r="676" spans="2:65" s="1" customFormat="1" ht="11.25">
      <c r="B676" s="32"/>
      <c r="D676" s="144" t="s">
        <v>201</v>
      </c>
      <c r="F676" s="145" t="s">
        <v>708</v>
      </c>
      <c r="I676" s="146"/>
      <c r="L676" s="32"/>
      <c r="M676" s="147"/>
      <c r="T676" s="53"/>
      <c r="AT676" s="17" t="s">
        <v>201</v>
      </c>
      <c r="AU676" s="17" t="s">
        <v>82</v>
      </c>
    </row>
    <row r="677" spans="2:65" s="12" customFormat="1" ht="11.25">
      <c r="B677" s="148"/>
      <c r="D677" s="149" t="s">
        <v>203</v>
      </c>
      <c r="E677" s="150" t="s">
        <v>19</v>
      </c>
      <c r="F677" s="151" t="s">
        <v>669</v>
      </c>
      <c r="H677" s="150" t="s">
        <v>19</v>
      </c>
      <c r="I677" s="152"/>
      <c r="L677" s="148"/>
      <c r="M677" s="153"/>
      <c r="T677" s="154"/>
      <c r="AT677" s="150" t="s">
        <v>203</v>
      </c>
      <c r="AU677" s="150" t="s">
        <v>82</v>
      </c>
      <c r="AV677" s="12" t="s">
        <v>80</v>
      </c>
      <c r="AW677" s="12" t="s">
        <v>33</v>
      </c>
      <c r="AX677" s="12" t="s">
        <v>72</v>
      </c>
      <c r="AY677" s="150" t="s">
        <v>193</v>
      </c>
    </row>
    <row r="678" spans="2:65" s="12" customFormat="1" ht="11.25">
      <c r="B678" s="148"/>
      <c r="D678" s="149" t="s">
        <v>203</v>
      </c>
      <c r="E678" s="150" t="s">
        <v>19</v>
      </c>
      <c r="F678" s="151" t="s">
        <v>205</v>
      </c>
      <c r="H678" s="150" t="s">
        <v>19</v>
      </c>
      <c r="I678" s="152"/>
      <c r="L678" s="148"/>
      <c r="M678" s="153"/>
      <c r="T678" s="154"/>
      <c r="AT678" s="150" t="s">
        <v>203</v>
      </c>
      <c r="AU678" s="150" t="s">
        <v>82</v>
      </c>
      <c r="AV678" s="12" t="s">
        <v>80</v>
      </c>
      <c r="AW678" s="12" t="s">
        <v>33</v>
      </c>
      <c r="AX678" s="12" t="s">
        <v>72</v>
      </c>
      <c r="AY678" s="150" t="s">
        <v>193</v>
      </c>
    </row>
    <row r="679" spans="2:65" s="12" customFormat="1" ht="11.25">
      <c r="B679" s="148"/>
      <c r="D679" s="149" t="s">
        <v>203</v>
      </c>
      <c r="E679" s="150" t="s">
        <v>19</v>
      </c>
      <c r="F679" s="151" t="s">
        <v>709</v>
      </c>
      <c r="H679" s="150" t="s">
        <v>19</v>
      </c>
      <c r="I679" s="152"/>
      <c r="L679" s="148"/>
      <c r="M679" s="153"/>
      <c r="T679" s="154"/>
      <c r="AT679" s="150" t="s">
        <v>203</v>
      </c>
      <c r="AU679" s="150" t="s">
        <v>82</v>
      </c>
      <c r="AV679" s="12" t="s">
        <v>80</v>
      </c>
      <c r="AW679" s="12" t="s">
        <v>33</v>
      </c>
      <c r="AX679" s="12" t="s">
        <v>72</v>
      </c>
      <c r="AY679" s="150" t="s">
        <v>193</v>
      </c>
    </row>
    <row r="680" spans="2:65" s="13" customFormat="1" ht="11.25">
      <c r="B680" s="155"/>
      <c r="D680" s="149" t="s">
        <v>203</v>
      </c>
      <c r="E680" s="156" t="s">
        <v>19</v>
      </c>
      <c r="F680" s="157" t="s">
        <v>407</v>
      </c>
      <c r="H680" s="158">
        <v>142</v>
      </c>
      <c r="I680" s="159"/>
      <c r="L680" s="155"/>
      <c r="M680" s="160"/>
      <c r="T680" s="161"/>
      <c r="AT680" s="156" t="s">
        <v>203</v>
      </c>
      <c r="AU680" s="156" t="s">
        <v>82</v>
      </c>
      <c r="AV680" s="13" t="s">
        <v>82</v>
      </c>
      <c r="AW680" s="13" t="s">
        <v>33</v>
      </c>
      <c r="AX680" s="13" t="s">
        <v>72</v>
      </c>
      <c r="AY680" s="156" t="s">
        <v>193</v>
      </c>
    </row>
    <row r="681" spans="2:65" s="1" customFormat="1" ht="16.5" customHeight="1">
      <c r="B681" s="32"/>
      <c r="C681" s="131" t="s">
        <v>710</v>
      </c>
      <c r="D681" s="131" t="s">
        <v>195</v>
      </c>
      <c r="E681" s="132" t="s">
        <v>711</v>
      </c>
      <c r="F681" s="133" t="s">
        <v>712</v>
      </c>
      <c r="G681" s="134" t="s">
        <v>465</v>
      </c>
      <c r="H681" s="135">
        <v>30</v>
      </c>
      <c r="I681" s="136"/>
      <c r="J681" s="137">
        <f>ROUND(I681*H681,2)</f>
        <v>0</v>
      </c>
      <c r="K681" s="133" t="s">
        <v>19</v>
      </c>
      <c r="L681" s="32"/>
      <c r="M681" s="138" t="s">
        <v>19</v>
      </c>
      <c r="N681" s="139" t="s">
        <v>43</v>
      </c>
      <c r="P681" s="140">
        <f>O681*H681</f>
        <v>0</v>
      </c>
      <c r="Q681" s="140">
        <v>2.0000000000000001E-4</v>
      </c>
      <c r="R681" s="140">
        <f>Q681*H681</f>
        <v>6.0000000000000001E-3</v>
      </c>
      <c r="S681" s="140">
        <v>0</v>
      </c>
      <c r="T681" s="141">
        <f>S681*H681</f>
        <v>0</v>
      </c>
      <c r="AR681" s="142" t="s">
        <v>106</v>
      </c>
      <c r="AT681" s="142" t="s">
        <v>195</v>
      </c>
      <c r="AU681" s="142" t="s">
        <v>82</v>
      </c>
      <c r="AY681" s="17" t="s">
        <v>193</v>
      </c>
      <c r="BE681" s="143">
        <f>IF(N681="základní",J681,0)</f>
        <v>0</v>
      </c>
      <c r="BF681" s="143">
        <f>IF(N681="snížená",J681,0)</f>
        <v>0</v>
      </c>
      <c r="BG681" s="143">
        <f>IF(N681="zákl. přenesená",J681,0)</f>
        <v>0</v>
      </c>
      <c r="BH681" s="143">
        <f>IF(N681="sníž. přenesená",J681,0)</f>
        <v>0</v>
      </c>
      <c r="BI681" s="143">
        <f>IF(N681="nulová",J681,0)</f>
        <v>0</v>
      </c>
      <c r="BJ681" s="17" t="s">
        <v>80</v>
      </c>
      <c r="BK681" s="143">
        <f>ROUND(I681*H681,2)</f>
        <v>0</v>
      </c>
      <c r="BL681" s="17" t="s">
        <v>106</v>
      </c>
      <c r="BM681" s="142" t="s">
        <v>713</v>
      </c>
    </row>
    <row r="682" spans="2:65" s="12" customFormat="1" ht="11.25">
      <c r="B682" s="148"/>
      <c r="D682" s="149" t="s">
        <v>203</v>
      </c>
      <c r="E682" s="150" t="s">
        <v>19</v>
      </c>
      <c r="F682" s="151" t="s">
        <v>669</v>
      </c>
      <c r="H682" s="150" t="s">
        <v>19</v>
      </c>
      <c r="I682" s="152"/>
      <c r="L682" s="148"/>
      <c r="M682" s="153"/>
      <c r="T682" s="154"/>
      <c r="AT682" s="150" t="s">
        <v>203</v>
      </c>
      <c r="AU682" s="150" t="s">
        <v>82</v>
      </c>
      <c r="AV682" s="12" t="s">
        <v>80</v>
      </c>
      <c r="AW682" s="12" t="s">
        <v>33</v>
      </c>
      <c r="AX682" s="12" t="s">
        <v>72</v>
      </c>
      <c r="AY682" s="150" t="s">
        <v>193</v>
      </c>
    </row>
    <row r="683" spans="2:65" s="12" customFormat="1" ht="11.25">
      <c r="B683" s="148"/>
      <c r="D683" s="149" t="s">
        <v>203</v>
      </c>
      <c r="E683" s="150" t="s">
        <v>19</v>
      </c>
      <c r="F683" s="151" t="s">
        <v>205</v>
      </c>
      <c r="H683" s="150" t="s">
        <v>19</v>
      </c>
      <c r="I683" s="152"/>
      <c r="L683" s="148"/>
      <c r="M683" s="153"/>
      <c r="T683" s="154"/>
      <c r="AT683" s="150" t="s">
        <v>203</v>
      </c>
      <c r="AU683" s="150" t="s">
        <v>82</v>
      </c>
      <c r="AV683" s="12" t="s">
        <v>80</v>
      </c>
      <c r="AW683" s="12" t="s">
        <v>33</v>
      </c>
      <c r="AX683" s="12" t="s">
        <v>72</v>
      </c>
      <c r="AY683" s="150" t="s">
        <v>193</v>
      </c>
    </row>
    <row r="684" spans="2:65" s="13" customFormat="1" ht="11.25">
      <c r="B684" s="155"/>
      <c r="D684" s="149" t="s">
        <v>203</v>
      </c>
      <c r="E684" s="156" t="s">
        <v>19</v>
      </c>
      <c r="F684" s="157" t="s">
        <v>424</v>
      </c>
      <c r="H684" s="158">
        <v>30</v>
      </c>
      <c r="I684" s="159"/>
      <c r="L684" s="155"/>
      <c r="M684" s="160"/>
      <c r="T684" s="161"/>
      <c r="AT684" s="156" t="s">
        <v>203</v>
      </c>
      <c r="AU684" s="156" t="s">
        <v>82</v>
      </c>
      <c r="AV684" s="13" t="s">
        <v>82</v>
      </c>
      <c r="AW684" s="13" t="s">
        <v>33</v>
      </c>
      <c r="AX684" s="13" t="s">
        <v>72</v>
      </c>
      <c r="AY684" s="156" t="s">
        <v>193</v>
      </c>
    </row>
    <row r="685" spans="2:65" s="1" customFormat="1" ht="16.5" customHeight="1">
      <c r="B685" s="32"/>
      <c r="C685" s="131" t="s">
        <v>714</v>
      </c>
      <c r="D685" s="131" t="s">
        <v>195</v>
      </c>
      <c r="E685" s="132" t="s">
        <v>715</v>
      </c>
      <c r="F685" s="133" t="s">
        <v>716</v>
      </c>
      <c r="G685" s="134" t="s">
        <v>432</v>
      </c>
      <c r="H685" s="135">
        <v>35</v>
      </c>
      <c r="I685" s="136"/>
      <c r="J685" s="137">
        <f>ROUND(I685*H685,2)</f>
        <v>0</v>
      </c>
      <c r="K685" s="133" t="s">
        <v>19</v>
      </c>
      <c r="L685" s="32"/>
      <c r="M685" s="138" t="s">
        <v>19</v>
      </c>
      <c r="N685" s="139" t="s">
        <v>43</v>
      </c>
      <c r="P685" s="140">
        <f>O685*H685</f>
        <v>0</v>
      </c>
      <c r="Q685" s="140">
        <v>0.108</v>
      </c>
      <c r="R685" s="140">
        <f>Q685*H685</f>
        <v>3.78</v>
      </c>
      <c r="S685" s="140">
        <v>0</v>
      </c>
      <c r="T685" s="141">
        <f>S685*H685</f>
        <v>0</v>
      </c>
      <c r="AR685" s="142" t="s">
        <v>106</v>
      </c>
      <c r="AT685" s="142" t="s">
        <v>195</v>
      </c>
      <c r="AU685" s="142" t="s">
        <v>82</v>
      </c>
      <c r="AY685" s="17" t="s">
        <v>193</v>
      </c>
      <c r="BE685" s="143">
        <f>IF(N685="základní",J685,0)</f>
        <v>0</v>
      </c>
      <c r="BF685" s="143">
        <f>IF(N685="snížená",J685,0)</f>
        <v>0</v>
      </c>
      <c r="BG685" s="143">
        <f>IF(N685="zákl. přenesená",J685,0)</f>
        <v>0</v>
      </c>
      <c r="BH685" s="143">
        <f>IF(N685="sníž. přenesená",J685,0)</f>
        <v>0</v>
      </c>
      <c r="BI685" s="143">
        <f>IF(N685="nulová",J685,0)</f>
        <v>0</v>
      </c>
      <c r="BJ685" s="17" t="s">
        <v>80</v>
      </c>
      <c r="BK685" s="143">
        <f>ROUND(I685*H685,2)</f>
        <v>0</v>
      </c>
      <c r="BL685" s="17" t="s">
        <v>106</v>
      </c>
      <c r="BM685" s="142" t="s">
        <v>717</v>
      </c>
    </row>
    <row r="686" spans="2:65" s="12" customFormat="1" ht="11.25">
      <c r="B686" s="148"/>
      <c r="D686" s="149" t="s">
        <v>203</v>
      </c>
      <c r="E686" s="150" t="s">
        <v>19</v>
      </c>
      <c r="F686" s="151" t="s">
        <v>669</v>
      </c>
      <c r="H686" s="150" t="s">
        <v>19</v>
      </c>
      <c r="I686" s="152"/>
      <c r="L686" s="148"/>
      <c r="M686" s="153"/>
      <c r="T686" s="154"/>
      <c r="AT686" s="150" t="s">
        <v>203</v>
      </c>
      <c r="AU686" s="150" t="s">
        <v>82</v>
      </c>
      <c r="AV686" s="12" t="s">
        <v>80</v>
      </c>
      <c r="AW686" s="12" t="s">
        <v>33</v>
      </c>
      <c r="AX686" s="12" t="s">
        <v>72</v>
      </c>
      <c r="AY686" s="150" t="s">
        <v>193</v>
      </c>
    </row>
    <row r="687" spans="2:65" s="12" customFormat="1" ht="11.25">
      <c r="B687" s="148"/>
      <c r="D687" s="149" t="s">
        <v>203</v>
      </c>
      <c r="E687" s="150" t="s">
        <v>19</v>
      </c>
      <c r="F687" s="151" t="s">
        <v>205</v>
      </c>
      <c r="H687" s="150" t="s">
        <v>19</v>
      </c>
      <c r="I687" s="152"/>
      <c r="L687" s="148"/>
      <c r="M687" s="153"/>
      <c r="T687" s="154"/>
      <c r="AT687" s="150" t="s">
        <v>203</v>
      </c>
      <c r="AU687" s="150" t="s">
        <v>82</v>
      </c>
      <c r="AV687" s="12" t="s">
        <v>80</v>
      </c>
      <c r="AW687" s="12" t="s">
        <v>33</v>
      </c>
      <c r="AX687" s="12" t="s">
        <v>72</v>
      </c>
      <c r="AY687" s="150" t="s">
        <v>193</v>
      </c>
    </row>
    <row r="688" spans="2:65" s="13" customFormat="1" ht="11.25">
      <c r="B688" s="155"/>
      <c r="D688" s="149" t="s">
        <v>203</v>
      </c>
      <c r="E688" s="156" t="s">
        <v>19</v>
      </c>
      <c r="F688" s="157" t="s">
        <v>718</v>
      </c>
      <c r="H688" s="158">
        <v>20</v>
      </c>
      <c r="I688" s="159"/>
      <c r="L688" s="155"/>
      <c r="M688" s="160"/>
      <c r="T688" s="161"/>
      <c r="AT688" s="156" t="s">
        <v>203</v>
      </c>
      <c r="AU688" s="156" t="s">
        <v>82</v>
      </c>
      <c r="AV688" s="13" t="s">
        <v>82</v>
      </c>
      <c r="AW688" s="13" t="s">
        <v>33</v>
      </c>
      <c r="AX688" s="13" t="s">
        <v>72</v>
      </c>
      <c r="AY688" s="156" t="s">
        <v>193</v>
      </c>
    </row>
    <row r="689" spans="2:65" s="13" customFormat="1" ht="11.25">
      <c r="B689" s="155"/>
      <c r="D689" s="149" t="s">
        <v>203</v>
      </c>
      <c r="E689" s="156" t="s">
        <v>19</v>
      </c>
      <c r="F689" s="157" t="s">
        <v>719</v>
      </c>
      <c r="H689" s="158">
        <v>15</v>
      </c>
      <c r="I689" s="159"/>
      <c r="L689" s="155"/>
      <c r="M689" s="160"/>
      <c r="T689" s="161"/>
      <c r="AT689" s="156" t="s">
        <v>203</v>
      </c>
      <c r="AU689" s="156" t="s">
        <v>82</v>
      </c>
      <c r="AV689" s="13" t="s">
        <v>82</v>
      </c>
      <c r="AW689" s="13" t="s">
        <v>33</v>
      </c>
      <c r="AX689" s="13" t="s">
        <v>72</v>
      </c>
      <c r="AY689" s="156" t="s">
        <v>193</v>
      </c>
    </row>
    <row r="690" spans="2:65" s="1" customFormat="1" ht="16.5" customHeight="1">
      <c r="B690" s="32"/>
      <c r="C690" s="131" t="s">
        <v>720</v>
      </c>
      <c r="D690" s="131" t="s">
        <v>195</v>
      </c>
      <c r="E690" s="132" t="s">
        <v>721</v>
      </c>
      <c r="F690" s="133" t="s">
        <v>722</v>
      </c>
      <c r="G690" s="134" t="s">
        <v>349</v>
      </c>
      <c r="H690" s="135">
        <v>0.3</v>
      </c>
      <c r="I690" s="136"/>
      <c r="J690" s="137">
        <f>ROUND(I690*H690,2)</f>
        <v>0</v>
      </c>
      <c r="K690" s="133" t="s">
        <v>19</v>
      </c>
      <c r="L690" s="32"/>
      <c r="M690" s="138" t="s">
        <v>19</v>
      </c>
      <c r="N690" s="139" t="s">
        <v>43</v>
      </c>
      <c r="P690" s="140">
        <f>O690*H690</f>
        <v>0</v>
      </c>
      <c r="Q690" s="140">
        <v>1</v>
      </c>
      <c r="R690" s="140">
        <f>Q690*H690</f>
        <v>0.3</v>
      </c>
      <c r="S690" s="140">
        <v>0</v>
      </c>
      <c r="T690" s="141">
        <f>S690*H690</f>
        <v>0</v>
      </c>
      <c r="AR690" s="142" t="s">
        <v>106</v>
      </c>
      <c r="AT690" s="142" t="s">
        <v>195</v>
      </c>
      <c r="AU690" s="142" t="s">
        <v>82</v>
      </c>
      <c r="AY690" s="17" t="s">
        <v>193</v>
      </c>
      <c r="BE690" s="143">
        <f>IF(N690="základní",J690,0)</f>
        <v>0</v>
      </c>
      <c r="BF690" s="143">
        <f>IF(N690="snížená",J690,0)</f>
        <v>0</v>
      </c>
      <c r="BG690" s="143">
        <f>IF(N690="zákl. přenesená",J690,0)</f>
        <v>0</v>
      </c>
      <c r="BH690" s="143">
        <f>IF(N690="sníž. přenesená",J690,0)</f>
        <v>0</v>
      </c>
      <c r="BI690" s="143">
        <f>IF(N690="nulová",J690,0)</f>
        <v>0</v>
      </c>
      <c r="BJ690" s="17" t="s">
        <v>80</v>
      </c>
      <c r="BK690" s="143">
        <f>ROUND(I690*H690,2)</f>
        <v>0</v>
      </c>
      <c r="BL690" s="17" t="s">
        <v>106</v>
      </c>
      <c r="BM690" s="142" t="s">
        <v>723</v>
      </c>
    </row>
    <row r="691" spans="2:65" s="12" customFormat="1" ht="11.25">
      <c r="B691" s="148"/>
      <c r="D691" s="149" t="s">
        <v>203</v>
      </c>
      <c r="E691" s="150" t="s">
        <v>19</v>
      </c>
      <c r="F691" s="151" t="s">
        <v>669</v>
      </c>
      <c r="H691" s="150" t="s">
        <v>19</v>
      </c>
      <c r="I691" s="152"/>
      <c r="L691" s="148"/>
      <c r="M691" s="153"/>
      <c r="T691" s="154"/>
      <c r="AT691" s="150" t="s">
        <v>203</v>
      </c>
      <c r="AU691" s="150" t="s">
        <v>82</v>
      </c>
      <c r="AV691" s="12" t="s">
        <v>80</v>
      </c>
      <c r="AW691" s="12" t="s">
        <v>33</v>
      </c>
      <c r="AX691" s="12" t="s">
        <v>72</v>
      </c>
      <c r="AY691" s="150" t="s">
        <v>193</v>
      </c>
    </row>
    <row r="692" spans="2:65" s="12" customFormat="1" ht="11.25">
      <c r="B692" s="148"/>
      <c r="D692" s="149" t="s">
        <v>203</v>
      </c>
      <c r="E692" s="150" t="s">
        <v>19</v>
      </c>
      <c r="F692" s="151" t="s">
        <v>205</v>
      </c>
      <c r="H692" s="150" t="s">
        <v>19</v>
      </c>
      <c r="I692" s="152"/>
      <c r="L692" s="148"/>
      <c r="M692" s="153"/>
      <c r="T692" s="154"/>
      <c r="AT692" s="150" t="s">
        <v>203</v>
      </c>
      <c r="AU692" s="150" t="s">
        <v>82</v>
      </c>
      <c r="AV692" s="12" t="s">
        <v>80</v>
      </c>
      <c r="AW692" s="12" t="s">
        <v>33</v>
      </c>
      <c r="AX692" s="12" t="s">
        <v>72</v>
      </c>
      <c r="AY692" s="150" t="s">
        <v>193</v>
      </c>
    </row>
    <row r="693" spans="2:65" s="13" customFormat="1" ht="11.25">
      <c r="B693" s="155"/>
      <c r="D693" s="149" t="s">
        <v>203</v>
      </c>
      <c r="E693" s="156" t="s">
        <v>19</v>
      </c>
      <c r="F693" s="157" t="s">
        <v>724</v>
      </c>
      <c r="H693" s="158">
        <v>0.3</v>
      </c>
      <c r="I693" s="159"/>
      <c r="L693" s="155"/>
      <c r="M693" s="160"/>
      <c r="T693" s="161"/>
      <c r="AT693" s="156" t="s">
        <v>203</v>
      </c>
      <c r="AU693" s="156" t="s">
        <v>82</v>
      </c>
      <c r="AV693" s="13" t="s">
        <v>82</v>
      </c>
      <c r="AW693" s="13" t="s">
        <v>33</v>
      </c>
      <c r="AX693" s="13" t="s">
        <v>72</v>
      </c>
      <c r="AY693" s="156" t="s">
        <v>193</v>
      </c>
    </row>
    <row r="694" spans="2:65" s="1" customFormat="1" ht="21.75" customHeight="1">
      <c r="B694" s="32"/>
      <c r="C694" s="131" t="s">
        <v>725</v>
      </c>
      <c r="D694" s="131" t="s">
        <v>195</v>
      </c>
      <c r="E694" s="132" t="s">
        <v>726</v>
      </c>
      <c r="F694" s="133" t="s">
        <v>727</v>
      </c>
      <c r="G694" s="134" t="s">
        <v>432</v>
      </c>
      <c r="H694" s="135">
        <v>45</v>
      </c>
      <c r="I694" s="136"/>
      <c r="J694" s="137">
        <f>ROUND(I694*H694,2)</f>
        <v>0</v>
      </c>
      <c r="K694" s="133" t="s">
        <v>199</v>
      </c>
      <c r="L694" s="32"/>
      <c r="M694" s="138" t="s">
        <v>19</v>
      </c>
      <c r="N694" s="139" t="s">
        <v>43</v>
      </c>
      <c r="P694" s="140">
        <f>O694*H694</f>
        <v>0</v>
      </c>
      <c r="Q694" s="140">
        <v>1.6800000000000001E-3</v>
      </c>
      <c r="R694" s="140">
        <f>Q694*H694</f>
        <v>7.5600000000000001E-2</v>
      </c>
      <c r="S694" s="140">
        <v>0</v>
      </c>
      <c r="T694" s="141">
        <f>S694*H694</f>
        <v>0</v>
      </c>
      <c r="AR694" s="142" t="s">
        <v>106</v>
      </c>
      <c r="AT694" s="142" t="s">
        <v>195</v>
      </c>
      <c r="AU694" s="142" t="s">
        <v>82</v>
      </c>
      <c r="AY694" s="17" t="s">
        <v>193</v>
      </c>
      <c r="BE694" s="143">
        <f>IF(N694="základní",J694,0)</f>
        <v>0</v>
      </c>
      <c r="BF694" s="143">
        <f>IF(N694="snížená",J694,0)</f>
        <v>0</v>
      </c>
      <c r="BG694" s="143">
        <f>IF(N694="zákl. přenesená",J694,0)</f>
        <v>0</v>
      </c>
      <c r="BH694" s="143">
        <f>IF(N694="sníž. přenesená",J694,0)</f>
        <v>0</v>
      </c>
      <c r="BI694" s="143">
        <f>IF(N694="nulová",J694,0)</f>
        <v>0</v>
      </c>
      <c r="BJ694" s="17" t="s">
        <v>80</v>
      </c>
      <c r="BK694" s="143">
        <f>ROUND(I694*H694,2)</f>
        <v>0</v>
      </c>
      <c r="BL694" s="17" t="s">
        <v>106</v>
      </c>
      <c r="BM694" s="142" t="s">
        <v>728</v>
      </c>
    </row>
    <row r="695" spans="2:65" s="1" customFormat="1" ht="11.25">
      <c r="B695" s="32"/>
      <c r="D695" s="144" t="s">
        <v>201</v>
      </c>
      <c r="F695" s="145" t="s">
        <v>729</v>
      </c>
      <c r="I695" s="146"/>
      <c r="L695" s="32"/>
      <c r="M695" s="147"/>
      <c r="T695" s="53"/>
      <c r="AT695" s="17" t="s">
        <v>201</v>
      </c>
      <c r="AU695" s="17" t="s">
        <v>82</v>
      </c>
    </row>
    <row r="696" spans="2:65" s="12" customFormat="1" ht="11.25">
      <c r="B696" s="148"/>
      <c r="D696" s="149" t="s">
        <v>203</v>
      </c>
      <c r="E696" s="150" t="s">
        <v>19</v>
      </c>
      <c r="F696" s="151" t="s">
        <v>669</v>
      </c>
      <c r="H696" s="150" t="s">
        <v>19</v>
      </c>
      <c r="I696" s="152"/>
      <c r="L696" s="148"/>
      <c r="M696" s="153"/>
      <c r="T696" s="154"/>
      <c r="AT696" s="150" t="s">
        <v>203</v>
      </c>
      <c r="AU696" s="150" t="s">
        <v>82</v>
      </c>
      <c r="AV696" s="12" t="s">
        <v>80</v>
      </c>
      <c r="AW696" s="12" t="s">
        <v>33</v>
      </c>
      <c r="AX696" s="12" t="s">
        <v>72</v>
      </c>
      <c r="AY696" s="150" t="s">
        <v>193</v>
      </c>
    </row>
    <row r="697" spans="2:65" s="12" customFormat="1" ht="11.25">
      <c r="B697" s="148"/>
      <c r="D697" s="149" t="s">
        <v>203</v>
      </c>
      <c r="E697" s="150" t="s">
        <v>19</v>
      </c>
      <c r="F697" s="151" t="s">
        <v>205</v>
      </c>
      <c r="H697" s="150" t="s">
        <v>19</v>
      </c>
      <c r="I697" s="152"/>
      <c r="L697" s="148"/>
      <c r="M697" s="153"/>
      <c r="T697" s="154"/>
      <c r="AT697" s="150" t="s">
        <v>203</v>
      </c>
      <c r="AU697" s="150" t="s">
        <v>82</v>
      </c>
      <c r="AV697" s="12" t="s">
        <v>80</v>
      </c>
      <c r="AW697" s="12" t="s">
        <v>33</v>
      </c>
      <c r="AX697" s="12" t="s">
        <v>72</v>
      </c>
      <c r="AY697" s="150" t="s">
        <v>193</v>
      </c>
    </row>
    <row r="698" spans="2:65" s="13" customFormat="1" ht="11.25">
      <c r="B698" s="155"/>
      <c r="D698" s="149" t="s">
        <v>203</v>
      </c>
      <c r="E698" s="156" t="s">
        <v>19</v>
      </c>
      <c r="F698" s="157" t="s">
        <v>730</v>
      </c>
      <c r="H698" s="158">
        <v>45</v>
      </c>
      <c r="I698" s="159"/>
      <c r="L698" s="155"/>
      <c r="M698" s="160"/>
      <c r="T698" s="161"/>
      <c r="AT698" s="156" t="s">
        <v>203</v>
      </c>
      <c r="AU698" s="156" t="s">
        <v>82</v>
      </c>
      <c r="AV698" s="13" t="s">
        <v>82</v>
      </c>
      <c r="AW698" s="13" t="s">
        <v>33</v>
      </c>
      <c r="AX698" s="13" t="s">
        <v>72</v>
      </c>
      <c r="AY698" s="156" t="s">
        <v>193</v>
      </c>
    </row>
    <row r="699" spans="2:65" s="1" customFormat="1" ht="21.75" customHeight="1">
      <c r="B699" s="32"/>
      <c r="C699" s="131" t="s">
        <v>731</v>
      </c>
      <c r="D699" s="131" t="s">
        <v>195</v>
      </c>
      <c r="E699" s="132" t="s">
        <v>732</v>
      </c>
      <c r="F699" s="133" t="s">
        <v>733</v>
      </c>
      <c r="G699" s="134" t="s">
        <v>432</v>
      </c>
      <c r="H699" s="135">
        <v>30</v>
      </c>
      <c r="I699" s="136"/>
      <c r="J699" s="137">
        <f>ROUND(I699*H699,2)</f>
        <v>0</v>
      </c>
      <c r="K699" s="133" t="s">
        <v>199</v>
      </c>
      <c r="L699" s="32"/>
      <c r="M699" s="138" t="s">
        <v>19</v>
      </c>
      <c r="N699" s="139" t="s">
        <v>43</v>
      </c>
      <c r="P699" s="140">
        <f>O699*H699</f>
        <v>0</v>
      </c>
      <c r="Q699" s="140">
        <v>2.5200000000000001E-3</v>
      </c>
      <c r="R699" s="140">
        <f>Q699*H699</f>
        <v>7.5600000000000001E-2</v>
      </c>
      <c r="S699" s="140">
        <v>0</v>
      </c>
      <c r="T699" s="141">
        <f>S699*H699</f>
        <v>0</v>
      </c>
      <c r="AR699" s="142" t="s">
        <v>106</v>
      </c>
      <c r="AT699" s="142" t="s">
        <v>195</v>
      </c>
      <c r="AU699" s="142" t="s">
        <v>82</v>
      </c>
      <c r="AY699" s="17" t="s">
        <v>193</v>
      </c>
      <c r="BE699" s="143">
        <f>IF(N699="základní",J699,0)</f>
        <v>0</v>
      </c>
      <c r="BF699" s="143">
        <f>IF(N699="snížená",J699,0)</f>
        <v>0</v>
      </c>
      <c r="BG699" s="143">
        <f>IF(N699="zákl. přenesená",J699,0)</f>
        <v>0</v>
      </c>
      <c r="BH699" s="143">
        <f>IF(N699="sníž. přenesená",J699,0)</f>
        <v>0</v>
      </c>
      <c r="BI699" s="143">
        <f>IF(N699="nulová",J699,0)</f>
        <v>0</v>
      </c>
      <c r="BJ699" s="17" t="s">
        <v>80</v>
      </c>
      <c r="BK699" s="143">
        <f>ROUND(I699*H699,2)</f>
        <v>0</v>
      </c>
      <c r="BL699" s="17" t="s">
        <v>106</v>
      </c>
      <c r="BM699" s="142" t="s">
        <v>734</v>
      </c>
    </row>
    <row r="700" spans="2:65" s="1" customFormat="1" ht="11.25">
      <c r="B700" s="32"/>
      <c r="D700" s="144" t="s">
        <v>201</v>
      </c>
      <c r="F700" s="145" t="s">
        <v>735</v>
      </c>
      <c r="I700" s="146"/>
      <c r="L700" s="32"/>
      <c r="M700" s="147"/>
      <c r="T700" s="53"/>
      <c r="AT700" s="17" t="s">
        <v>201</v>
      </c>
      <c r="AU700" s="17" t="s">
        <v>82</v>
      </c>
    </row>
    <row r="701" spans="2:65" s="12" customFormat="1" ht="11.25">
      <c r="B701" s="148"/>
      <c r="D701" s="149" t="s">
        <v>203</v>
      </c>
      <c r="E701" s="150" t="s">
        <v>19</v>
      </c>
      <c r="F701" s="151" t="s">
        <v>669</v>
      </c>
      <c r="H701" s="150" t="s">
        <v>19</v>
      </c>
      <c r="I701" s="152"/>
      <c r="L701" s="148"/>
      <c r="M701" s="153"/>
      <c r="T701" s="154"/>
      <c r="AT701" s="150" t="s">
        <v>203</v>
      </c>
      <c r="AU701" s="150" t="s">
        <v>82</v>
      </c>
      <c r="AV701" s="12" t="s">
        <v>80</v>
      </c>
      <c r="AW701" s="12" t="s">
        <v>33</v>
      </c>
      <c r="AX701" s="12" t="s">
        <v>72</v>
      </c>
      <c r="AY701" s="150" t="s">
        <v>193</v>
      </c>
    </row>
    <row r="702" spans="2:65" s="12" customFormat="1" ht="11.25">
      <c r="B702" s="148"/>
      <c r="D702" s="149" t="s">
        <v>203</v>
      </c>
      <c r="E702" s="150" t="s">
        <v>19</v>
      </c>
      <c r="F702" s="151" t="s">
        <v>205</v>
      </c>
      <c r="H702" s="150" t="s">
        <v>19</v>
      </c>
      <c r="I702" s="152"/>
      <c r="L702" s="148"/>
      <c r="M702" s="153"/>
      <c r="T702" s="154"/>
      <c r="AT702" s="150" t="s">
        <v>203</v>
      </c>
      <c r="AU702" s="150" t="s">
        <v>82</v>
      </c>
      <c r="AV702" s="12" t="s">
        <v>80</v>
      </c>
      <c r="AW702" s="12" t="s">
        <v>33</v>
      </c>
      <c r="AX702" s="12" t="s">
        <v>72</v>
      </c>
      <c r="AY702" s="150" t="s">
        <v>193</v>
      </c>
    </row>
    <row r="703" spans="2:65" s="13" customFormat="1" ht="11.25">
      <c r="B703" s="155"/>
      <c r="D703" s="149" t="s">
        <v>203</v>
      </c>
      <c r="E703" s="156" t="s">
        <v>19</v>
      </c>
      <c r="F703" s="157" t="s">
        <v>736</v>
      </c>
      <c r="H703" s="158">
        <v>30</v>
      </c>
      <c r="I703" s="159"/>
      <c r="L703" s="155"/>
      <c r="M703" s="160"/>
      <c r="T703" s="161"/>
      <c r="AT703" s="156" t="s">
        <v>203</v>
      </c>
      <c r="AU703" s="156" t="s">
        <v>82</v>
      </c>
      <c r="AV703" s="13" t="s">
        <v>82</v>
      </c>
      <c r="AW703" s="13" t="s">
        <v>33</v>
      </c>
      <c r="AX703" s="13" t="s">
        <v>72</v>
      </c>
      <c r="AY703" s="156" t="s">
        <v>193</v>
      </c>
    </row>
    <row r="704" spans="2:65" s="1" customFormat="1" ht="16.5" customHeight="1">
      <c r="B704" s="32"/>
      <c r="C704" s="162" t="s">
        <v>737</v>
      </c>
      <c r="D704" s="162" t="s">
        <v>380</v>
      </c>
      <c r="E704" s="163" t="s">
        <v>738</v>
      </c>
      <c r="F704" s="164" t="s">
        <v>739</v>
      </c>
      <c r="G704" s="165" t="s">
        <v>432</v>
      </c>
      <c r="H704" s="166">
        <v>180</v>
      </c>
      <c r="I704" s="167"/>
      <c r="J704" s="168">
        <f>ROUND(I704*H704,2)</f>
        <v>0</v>
      </c>
      <c r="K704" s="164" t="s">
        <v>199</v>
      </c>
      <c r="L704" s="169"/>
      <c r="M704" s="170" t="s">
        <v>19</v>
      </c>
      <c r="N704" s="171" t="s">
        <v>43</v>
      </c>
      <c r="P704" s="140">
        <f>O704*H704</f>
        <v>0</v>
      </c>
      <c r="Q704" s="140">
        <v>1.34E-3</v>
      </c>
      <c r="R704" s="140">
        <f>Q704*H704</f>
        <v>0.2412</v>
      </c>
      <c r="S704" s="140">
        <v>0</v>
      </c>
      <c r="T704" s="141">
        <f>S704*H704</f>
        <v>0</v>
      </c>
      <c r="AR704" s="142" t="s">
        <v>254</v>
      </c>
      <c r="AT704" s="142" t="s">
        <v>380</v>
      </c>
      <c r="AU704" s="142" t="s">
        <v>82</v>
      </c>
      <c r="AY704" s="17" t="s">
        <v>193</v>
      </c>
      <c r="BE704" s="143">
        <f>IF(N704="základní",J704,0)</f>
        <v>0</v>
      </c>
      <c r="BF704" s="143">
        <f>IF(N704="snížená",J704,0)</f>
        <v>0</v>
      </c>
      <c r="BG704" s="143">
        <f>IF(N704="zákl. přenesená",J704,0)</f>
        <v>0</v>
      </c>
      <c r="BH704" s="143">
        <f>IF(N704="sníž. přenesená",J704,0)</f>
        <v>0</v>
      </c>
      <c r="BI704" s="143">
        <f>IF(N704="nulová",J704,0)</f>
        <v>0</v>
      </c>
      <c r="BJ704" s="17" t="s">
        <v>80</v>
      </c>
      <c r="BK704" s="143">
        <f>ROUND(I704*H704,2)</f>
        <v>0</v>
      </c>
      <c r="BL704" s="17" t="s">
        <v>106</v>
      </c>
      <c r="BM704" s="142" t="s">
        <v>740</v>
      </c>
    </row>
    <row r="705" spans="2:65" s="12" customFormat="1" ht="11.25">
      <c r="B705" s="148"/>
      <c r="D705" s="149" t="s">
        <v>203</v>
      </c>
      <c r="E705" s="150" t="s">
        <v>19</v>
      </c>
      <c r="F705" s="151" t="s">
        <v>669</v>
      </c>
      <c r="H705" s="150" t="s">
        <v>19</v>
      </c>
      <c r="I705" s="152"/>
      <c r="L705" s="148"/>
      <c r="M705" s="153"/>
      <c r="T705" s="154"/>
      <c r="AT705" s="150" t="s">
        <v>203</v>
      </c>
      <c r="AU705" s="150" t="s">
        <v>82</v>
      </c>
      <c r="AV705" s="12" t="s">
        <v>80</v>
      </c>
      <c r="AW705" s="12" t="s">
        <v>33</v>
      </c>
      <c r="AX705" s="12" t="s">
        <v>72</v>
      </c>
      <c r="AY705" s="150" t="s">
        <v>193</v>
      </c>
    </row>
    <row r="706" spans="2:65" s="12" customFormat="1" ht="11.25">
      <c r="B706" s="148"/>
      <c r="D706" s="149" t="s">
        <v>203</v>
      </c>
      <c r="E706" s="150" t="s">
        <v>19</v>
      </c>
      <c r="F706" s="151" t="s">
        <v>205</v>
      </c>
      <c r="H706" s="150" t="s">
        <v>19</v>
      </c>
      <c r="I706" s="152"/>
      <c r="L706" s="148"/>
      <c r="M706" s="153"/>
      <c r="T706" s="154"/>
      <c r="AT706" s="150" t="s">
        <v>203</v>
      </c>
      <c r="AU706" s="150" t="s">
        <v>82</v>
      </c>
      <c r="AV706" s="12" t="s">
        <v>80</v>
      </c>
      <c r="AW706" s="12" t="s">
        <v>33</v>
      </c>
      <c r="AX706" s="12" t="s">
        <v>72</v>
      </c>
      <c r="AY706" s="150" t="s">
        <v>193</v>
      </c>
    </row>
    <row r="707" spans="2:65" s="13" customFormat="1" ht="11.25">
      <c r="B707" s="155"/>
      <c r="D707" s="149" t="s">
        <v>203</v>
      </c>
      <c r="E707" s="156" t="s">
        <v>19</v>
      </c>
      <c r="F707" s="157" t="s">
        <v>741</v>
      </c>
      <c r="H707" s="158">
        <v>90</v>
      </c>
      <c r="I707" s="159"/>
      <c r="L707" s="155"/>
      <c r="M707" s="160"/>
      <c r="T707" s="161"/>
      <c r="AT707" s="156" t="s">
        <v>203</v>
      </c>
      <c r="AU707" s="156" t="s">
        <v>82</v>
      </c>
      <c r="AV707" s="13" t="s">
        <v>82</v>
      </c>
      <c r="AW707" s="13" t="s">
        <v>33</v>
      </c>
      <c r="AX707" s="13" t="s">
        <v>72</v>
      </c>
      <c r="AY707" s="156" t="s">
        <v>193</v>
      </c>
    </row>
    <row r="708" spans="2:65" s="13" customFormat="1" ht="11.25">
      <c r="B708" s="155"/>
      <c r="D708" s="149" t="s">
        <v>203</v>
      </c>
      <c r="E708" s="156" t="s">
        <v>19</v>
      </c>
      <c r="F708" s="157" t="s">
        <v>742</v>
      </c>
      <c r="H708" s="158">
        <v>90</v>
      </c>
      <c r="I708" s="159"/>
      <c r="L708" s="155"/>
      <c r="M708" s="160"/>
      <c r="T708" s="161"/>
      <c r="AT708" s="156" t="s">
        <v>203</v>
      </c>
      <c r="AU708" s="156" t="s">
        <v>82</v>
      </c>
      <c r="AV708" s="13" t="s">
        <v>82</v>
      </c>
      <c r="AW708" s="13" t="s">
        <v>33</v>
      </c>
      <c r="AX708" s="13" t="s">
        <v>72</v>
      </c>
      <c r="AY708" s="156" t="s">
        <v>193</v>
      </c>
    </row>
    <row r="709" spans="2:65" s="1" customFormat="1" ht="16.5" customHeight="1">
      <c r="B709" s="32"/>
      <c r="C709" s="131" t="s">
        <v>743</v>
      </c>
      <c r="D709" s="131" t="s">
        <v>195</v>
      </c>
      <c r="E709" s="132" t="s">
        <v>744</v>
      </c>
      <c r="F709" s="133" t="s">
        <v>745</v>
      </c>
      <c r="G709" s="134" t="s">
        <v>465</v>
      </c>
      <c r="H709" s="135">
        <v>5</v>
      </c>
      <c r="I709" s="136"/>
      <c r="J709" s="137">
        <f>ROUND(I709*H709,2)</f>
        <v>0</v>
      </c>
      <c r="K709" s="133" t="s">
        <v>199</v>
      </c>
      <c r="L709" s="32"/>
      <c r="M709" s="138" t="s">
        <v>19</v>
      </c>
      <c r="N709" s="139" t="s">
        <v>43</v>
      </c>
      <c r="P709" s="140">
        <f>O709*H709</f>
        <v>0</v>
      </c>
      <c r="Q709" s="140">
        <v>1.92E-3</v>
      </c>
      <c r="R709" s="140">
        <f>Q709*H709</f>
        <v>9.6000000000000009E-3</v>
      </c>
      <c r="S709" s="140">
        <v>0</v>
      </c>
      <c r="T709" s="141">
        <f>S709*H709</f>
        <v>0</v>
      </c>
      <c r="AR709" s="142" t="s">
        <v>106</v>
      </c>
      <c r="AT709" s="142" t="s">
        <v>195</v>
      </c>
      <c r="AU709" s="142" t="s">
        <v>82</v>
      </c>
      <c r="AY709" s="17" t="s">
        <v>193</v>
      </c>
      <c r="BE709" s="143">
        <f>IF(N709="základní",J709,0)</f>
        <v>0</v>
      </c>
      <c r="BF709" s="143">
        <f>IF(N709="snížená",J709,0)</f>
        <v>0</v>
      </c>
      <c r="BG709" s="143">
        <f>IF(N709="zákl. přenesená",J709,0)</f>
        <v>0</v>
      </c>
      <c r="BH709" s="143">
        <f>IF(N709="sníž. přenesená",J709,0)</f>
        <v>0</v>
      </c>
      <c r="BI709" s="143">
        <f>IF(N709="nulová",J709,0)</f>
        <v>0</v>
      </c>
      <c r="BJ709" s="17" t="s">
        <v>80</v>
      </c>
      <c r="BK709" s="143">
        <f>ROUND(I709*H709,2)</f>
        <v>0</v>
      </c>
      <c r="BL709" s="17" t="s">
        <v>106</v>
      </c>
      <c r="BM709" s="142" t="s">
        <v>746</v>
      </c>
    </row>
    <row r="710" spans="2:65" s="1" customFormat="1" ht="11.25">
      <c r="B710" s="32"/>
      <c r="D710" s="144" t="s">
        <v>201</v>
      </c>
      <c r="F710" s="145" t="s">
        <v>747</v>
      </c>
      <c r="I710" s="146"/>
      <c r="L710" s="32"/>
      <c r="M710" s="147"/>
      <c r="T710" s="53"/>
      <c r="AT710" s="17" t="s">
        <v>201</v>
      </c>
      <c r="AU710" s="17" t="s">
        <v>82</v>
      </c>
    </row>
    <row r="711" spans="2:65" s="12" customFormat="1" ht="11.25">
      <c r="B711" s="148"/>
      <c r="D711" s="149" t="s">
        <v>203</v>
      </c>
      <c r="E711" s="150" t="s">
        <v>19</v>
      </c>
      <c r="F711" s="151" t="s">
        <v>669</v>
      </c>
      <c r="H711" s="150" t="s">
        <v>19</v>
      </c>
      <c r="I711" s="152"/>
      <c r="L711" s="148"/>
      <c r="M711" s="153"/>
      <c r="T711" s="154"/>
      <c r="AT711" s="150" t="s">
        <v>203</v>
      </c>
      <c r="AU711" s="150" t="s">
        <v>82</v>
      </c>
      <c r="AV711" s="12" t="s">
        <v>80</v>
      </c>
      <c r="AW711" s="12" t="s">
        <v>33</v>
      </c>
      <c r="AX711" s="12" t="s">
        <v>72</v>
      </c>
      <c r="AY711" s="150" t="s">
        <v>193</v>
      </c>
    </row>
    <row r="712" spans="2:65" s="12" customFormat="1" ht="11.25">
      <c r="B712" s="148"/>
      <c r="D712" s="149" t="s">
        <v>203</v>
      </c>
      <c r="E712" s="150" t="s">
        <v>19</v>
      </c>
      <c r="F712" s="151" t="s">
        <v>205</v>
      </c>
      <c r="H712" s="150" t="s">
        <v>19</v>
      </c>
      <c r="I712" s="152"/>
      <c r="L712" s="148"/>
      <c r="M712" s="153"/>
      <c r="T712" s="154"/>
      <c r="AT712" s="150" t="s">
        <v>203</v>
      </c>
      <c r="AU712" s="150" t="s">
        <v>82</v>
      </c>
      <c r="AV712" s="12" t="s">
        <v>80</v>
      </c>
      <c r="AW712" s="12" t="s">
        <v>33</v>
      </c>
      <c r="AX712" s="12" t="s">
        <v>72</v>
      </c>
      <c r="AY712" s="150" t="s">
        <v>193</v>
      </c>
    </row>
    <row r="713" spans="2:65" s="13" customFormat="1" ht="11.25">
      <c r="B713" s="155"/>
      <c r="D713" s="149" t="s">
        <v>203</v>
      </c>
      <c r="E713" s="156" t="s">
        <v>19</v>
      </c>
      <c r="F713" s="157" t="s">
        <v>231</v>
      </c>
      <c r="H713" s="158">
        <v>5</v>
      </c>
      <c r="I713" s="159"/>
      <c r="L713" s="155"/>
      <c r="M713" s="160"/>
      <c r="T713" s="161"/>
      <c r="AT713" s="156" t="s">
        <v>203</v>
      </c>
      <c r="AU713" s="156" t="s">
        <v>82</v>
      </c>
      <c r="AV713" s="13" t="s">
        <v>82</v>
      </c>
      <c r="AW713" s="13" t="s">
        <v>33</v>
      </c>
      <c r="AX713" s="13" t="s">
        <v>72</v>
      </c>
      <c r="AY713" s="156" t="s">
        <v>193</v>
      </c>
    </row>
    <row r="714" spans="2:65" s="1" customFormat="1" ht="16.5" customHeight="1">
      <c r="B714" s="32"/>
      <c r="C714" s="131" t="s">
        <v>748</v>
      </c>
      <c r="D714" s="131" t="s">
        <v>195</v>
      </c>
      <c r="E714" s="132" t="s">
        <v>749</v>
      </c>
      <c r="F714" s="133" t="s">
        <v>750</v>
      </c>
      <c r="G714" s="134" t="s">
        <v>465</v>
      </c>
      <c r="H714" s="135">
        <v>3</v>
      </c>
      <c r="I714" s="136"/>
      <c r="J714" s="137">
        <f>ROUND(I714*H714,2)</f>
        <v>0</v>
      </c>
      <c r="K714" s="133" t="s">
        <v>199</v>
      </c>
      <c r="L714" s="32"/>
      <c r="M714" s="138" t="s">
        <v>19</v>
      </c>
      <c r="N714" s="139" t="s">
        <v>43</v>
      </c>
      <c r="P714" s="140">
        <f>O714*H714</f>
        <v>0</v>
      </c>
      <c r="Q714" s="140">
        <v>2.6199999999999999E-3</v>
      </c>
      <c r="R714" s="140">
        <f>Q714*H714</f>
        <v>7.8599999999999989E-3</v>
      </c>
      <c r="S714" s="140">
        <v>0</v>
      </c>
      <c r="T714" s="141">
        <f>S714*H714</f>
        <v>0</v>
      </c>
      <c r="AR714" s="142" t="s">
        <v>106</v>
      </c>
      <c r="AT714" s="142" t="s">
        <v>195</v>
      </c>
      <c r="AU714" s="142" t="s">
        <v>82</v>
      </c>
      <c r="AY714" s="17" t="s">
        <v>193</v>
      </c>
      <c r="BE714" s="143">
        <f>IF(N714="základní",J714,0)</f>
        <v>0</v>
      </c>
      <c r="BF714" s="143">
        <f>IF(N714="snížená",J714,0)</f>
        <v>0</v>
      </c>
      <c r="BG714" s="143">
        <f>IF(N714="zákl. přenesená",J714,0)</f>
        <v>0</v>
      </c>
      <c r="BH714" s="143">
        <f>IF(N714="sníž. přenesená",J714,0)</f>
        <v>0</v>
      </c>
      <c r="BI714" s="143">
        <f>IF(N714="nulová",J714,0)</f>
        <v>0</v>
      </c>
      <c r="BJ714" s="17" t="s">
        <v>80</v>
      </c>
      <c r="BK714" s="143">
        <f>ROUND(I714*H714,2)</f>
        <v>0</v>
      </c>
      <c r="BL714" s="17" t="s">
        <v>106</v>
      </c>
      <c r="BM714" s="142" t="s">
        <v>751</v>
      </c>
    </row>
    <row r="715" spans="2:65" s="1" customFormat="1" ht="11.25">
      <c r="B715" s="32"/>
      <c r="D715" s="144" t="s">
        <v>201</v>
      </c>
      <c r="F715" s="145" t="s">
        <v>752</v>
      </c>
      <c r="I715" s="146"/>
      <c r="L715" s="32"/>
      <c r="M715" s="147"/>
      <c r="T715" s="53"/>
      <c r="AT715" s="17" t="s">
        <v>201</v>
      </c>
      <c r="AU715" s="17" t="s">
        <v>82</v>
      </c>
    </row>
    <row r="716" spans="2:65" s="12" customFormat="1" ht="11.25">
      <c r="B716" s="148"/>
      <c r="D716" s="149" t="s">
        <v>203</v>
      </c>
      <c r="E716" s="150" t="s">
        <v>19</v>
      </c>
      <c r="F716" s="151" t="s">
        <v>669</v>
      </c>
      <c r="H716" s="150" t="s">
        <v>19</v>
      </c>
      <c r="I716" s="152"/>
      <c r="L716" s="148"/>
      <c r="M716" s="153"/>
      <c r="T716" s="154"/>
      <c r="AT716" s="150" t="s">
        <v>203</v>
      </c>
      <c r="AU716" s="150" t="s">
        <v>82</v>
      </c>
      <c r="AV716" s="12" t="s">
        <v>80</v>
      </c>
      <c r="AW716" s="12" t="s">
        <v>33</v>
      </c>
      <c r="AX716" s="12" t="s">
        <v>72</v>
      </c>
      <c r="AY716" s="150" t="s">
        <v>193</v>
      </c>
    </row>
    <row r="717" spans="2:65" s="12" customFormat="1" ht="11.25">
      <c r="B717" s="148"/>
      <c r="D717" s="149" t="s">
        <v>203</v>
      </c>
      <c r="E717" s="150" t="s">
        <v>19</v>
      </c>
      <c r="F717" s="151" t="s">
        <v>205</v>
      </c>
      <c r="H717" s="150" t="s">
        <v>19</v>
      </c>
      <c r="I717" s="152"/>
      <c r="L717" s="148"/>
      <c r="M717" s="153"/>
      <c r="T717" s="154"/>
      <c r="AT717" s="150" t="s">
        <v>203</v>
      </c>
      <c r="AU717" s="150" t="s">
        <v>82</v>
      </c>
      <c r="AV717" s="12" t="s">
        <v>80</v>
      </c>
      <c r="AW717" s="12" t="s">
        <v>33</v>
      </c>
      <c r="AX717" s="12" t="s">
        <v>72</v>
      </c>
      <c r="AY717" s="150" t="s">
        <v>193</v>
      </c>
    </row>
    <row r="718" spans="2:65" s="13" customFormat="1" ht="11.25">
      <c r="B718" s="155"/>
      <c r="D718" s="149" t="s">
        <v>203</v>
      </c>
      <c r="E718" s="156" t="s">
        <v>19</v>
      </c>
      <c r="F718" s="157" t="s">
        <v>100</v>
      </c>
      <c r="H718" s="158">
        <v>3</v>
      </c>
      <c r="I718" s="159"/>
      <c r="L718" s="155"/>
      <c r="M718" s="160"/>
      <c r="T718" s="161"/>
      <c r="AT718" s="156" t="s">
        <v>203</v>
      </c>
      <c r="AU718" s="156" t="s">
        <v>82</v>
      </c>
      <c r="AV718" s="13" t="s">
        <v>82</v>
      </c>
      <c r="AW718" s="13" t="s">
        <v>33</v>
      </c>
      <c r="AX718" s="13" t="s">
        <v>72</v>
      </c>
      <c r="AY718" s="156" t="s">
        <v>193</v>
      </c>
    </row>
    <row r="719" spans="2:65" s="1" customFormat="1" ht="24.2" customHeight="1">
      <c r="B719" s="32"/>
      <c r="C719" s="131" t="s">
        <v>753</v>
      </c>
      <c r="D719" s="131" t="s">
        <v>195</v>
      </c>
      <c r="E719" s="132" t="s">
        <v>367</v>
      </c>
      <c r="F719" s="133" t="s">
        <v>368</v>
      </c>
      <c r="G719" s="134" t="s">
        <v>210</v>
      </c>
      <c r="H719" s="135">
        <v>36.732999999999997</v>
      </c>
      <c r="I719" s="136"/>
      <c r="J719" s="137">
        <f>ROUND(I719*H719,2)</f>
        <v>0</v>
      </c>
      <c r="K719" s="133" t="s">
        <v>199</v>
      </c>
      <c r="L719" s="32"/>
      <c r="M719" s="138" t="s">
        <v>19</v>
      </c>
      <c r="N719" s="139" t="s">
        <v>43</v>
      </c>
      <c r="P719" s="140">
        <f>O719*H719</f>
        <v>0</v>
      </c>
      <c r="Q719" s="140">
        <v>0</v>
      </c>
      <c r="R719" s="140">
        <f>Q719*H719</f>
        <v>0</v>
      </c>
      <c r="S719" s="140">
        <v>0</v>
      </c>
      <c r="T719" s="141">
        <f>S719*H719</f>
        <v>0</v>
      </c>
      <c r="AR719" s="142" t="s">
        <v>106</v>
      </c>
      <c r="AT719" s="142" t="s">
        <v>195</v>
      </c>
      <c r="AU719" s="142" t="s">
        <v>82</v>
      </c>
      <c r="AY719" s="17" t="s">
        <v>193</v>
      </c>
      <c r="BE719" s="143">
        <f>IF(N719="základní",J719,0)</f>
        <v>0</v>
      </c>
      <c r="BF719" s="143">
        <f>IF(N719="snížená",J719,0)</f>
        <v>0</v>
      </c>
      <c r="BG719" s="143">
        <f>IF(N719="zákl. přenesená",J719,0)</f>
        <v>0</v>
      </c>
      <c r="BH719" s="143">
        <f>IF(N719="sníž. přenesená",J719,0)</f>
        <v>0</v>
      </c>
      <c r="BI719" s="143">
        <f>IF(N719="nulová",J719,0)</f>
        <v>0</v>
      </c>
      <c r="BJ719" s="17" t="s">
        <v>80</v>
      </c>
      <c r="BK719" s="143">
        <f>ROUND(I719*H719,2)</f>
        <v>0</v>
      </c>
      <c r="BL719" s="17" t="s">
        <v>106</v>
      </c>
      <c r="BM719" s="142" t="s">
        <v>754</v>
      </c>
    </row>
    <row r="720" spans="2:65" s="1" customFormat="1" ht="11.25">
      <c r="B720" s="32"/>
      <c r="D720" s="144" t="s">
        <v>201</v>
      </c>
      <c r="F720" s="145" t="s">
        <v>370</v>
      </c>
      <c r="I720" s="146"/>
      <c r="L720" s="32"/>
      <c r="M720" s="147"/>
      <c r="T720" s="53"/>
      <c r="AT720" s="17" t="s">
        <v>201</v>
      </c>
      <c r="AU720" s="17" t="s">
        <v>82</v>
      </c>
    </row>
    <row r="721" spans="2:65" s="12" customFormat="1" ht="11.25">
      <c r="B721" s="148"/>
      <c r="D721" s="149" t="s">
        <v>203</v>
      </c>
      <c r="E721" s="150" t="s">
        <v>19</v>
      </c>
      <c r="F721" s="151" t="s">
        <v>669</v>
      </c>
      <c r="H721" s="150" t="s">
        <v>19</v>
      </c>
      <c r="I721" s="152"/>
      <c r="L721" s="148"/>
      <c r="M721" s="153"/>
      <c r="T721" s="154"/>
      <c r="AT721" s="150" t="s">
        <v>203</v>
      </c>
      <c r="AU721" s="150" t="s">
        <v>82</v>
      </c>
      <c r="AV721" s="12" t="s">
        <v>80</v>
      </c>
      <c r="AW721" s="12" t="s">
        <v>33</v>
      </c>
      <c r="AX721" s="12" t="s">
        <v>72</v>
      </c>
      <c r="AY721" s="150" t="s">
        <v>193</v>
      </c>
    </row>
    <row r="722" spans="2:65" s="12" customFormat="1" ht="11.25">
      <c r="B722" s="148"/>
      <c r="D722" s="149" t="s">
        <v>203</v>
      </c>
      <c r="E722" s="150" t="s">
        <v>19</v>
      </c>
      <c r="F722" s="151" t="s">
        <v>205</v>
      </c>
      <c r="H722" s="150" t="s">
        <v>19</v>
      </c>
      <c r="I722" s="152"/>
      <c r="L722" s="148"/>
      <c r="M722" s="153"/>
      <c r="T722" s="154"/>
      <c r="AT722" s="150" t="s">
        <v>203</v>
      </c>
      <c r="AU722" s="150" t="s">
        <v>82</v>
      </c>
      <c r="AV722" s="12" t="s">
        <v>80</v>
      </c>
      <c r="AW722" s="12" t="s">
        <v>33</v>
      </c>
      <c r="AX722" s="12" t="s">
        <v>72</v>
      </c>
      <c r="AY722" s="150" t="s">
        <v>193</v>
      </c>
    </row>
    <row r="723" spans="2:65" s="13" customFormat="1" ht="11.25">
      <c r="B723" s="155"/>
      <c r="D723" s="149" t="s">
        <v>203</v>
      </c>
      <c r="E723" s="156" t="s">
        <v>19</v>
      </c>
      <c r="F723" s="157" t="s">
        <v>755</v>
      </c>
      <c r="H723" s="158">
        <v>57.332999999999998</v>
      </c>
      <c r="I723" s="159"/>
      <c r="L723" s="155"/>
      <c r="M723" s="160"/>
      <c r="T723" s="161"/>
      <c r="AT723" s="156" t="s">
        <v>203</v>
      </c>
      <c r="AU723" s="156" t="s">
        <v>82</v>
      </c>
      <c r="AV723" s="13" t="s">
        <v>82</v>
      </c>
      <c r="AW723" s="13" t="s">
        <v>33</v>
      </c>
      <c r="AX723" s="13" t="s">
        <v>72</v>
      </c>
      <c r="AY723" s="156" t="s">
        <v>193</v>
      </c>
    </row>
    <row r="724" spans="2:65" s="13" customFormat="1" ht="11.25">
      <c r="B724" s="155"/>
      <c r="D724" s="149" t="s">
        <v>203</v>
      </c>
      <c r="E724" s="156" t="s">
        <v>19</v>
      </c>
      <c r="F724" s="157" t="s">
        <v>756</v>
      </c>
      <c r="H724" s="158">
        <v>-26.6</v>
      </c>
      <c r="I724" s="159"/>
      <c r="L724" s="155"/>
      <c r="M724" s="160"/>
      <c r="T724" s="161"/>
      <c r="AT724" s="156" t="s">
        <v>203</v>
      </c>
      <c r="AU724" s="156" t="s">
        <v>82</v>
      </c>
      <c r="AV724" s="13" t="s">
        <v>82</v>
      </c>
      <c r="AW724" s="13" t="s">
        <v>33</v>
      </c>
      <c r="AX724" s="13" t="s">
        <v>72</v>
      </c>
      <c r="AY724" s="156" t="s">
        <v>193</v>
      </c>
    </row>
    <row r="725" spans="2:65" s="12" customFormat="1" ht="11.25">
      <c r="B725" s="148"/>
      <c r="D725" s="149" t="s">
        <v>203</v>
      </c>
      <c r="E725" s="150" t="s">
        <v>19</v>
      </c>
      <c r="F725" s="151" t="s">
        <v>205</v>
      </c>
      <c r="H725" s="150" t="s">
        <v>19</v>
      </c>
      <c r="I725" s="152"/>
      <c r="L725" s="148"/>
      <c r="M725" s="153"/>
      <c r="T725" s="154"/>
      <c r="AT725" s="150" t="s">
        <v>203</v>
      </c>
      <c r="AU725" s="150" t="s">
        <v>82</v>
      </c>
      <c r="AV725" s="12" t="s">
        <v>80</v>
      </c>
      <c r="AW725" s="12" t="s">
        <v>33</v>
      </c>
      <c r="AX725" s="12" t="s">
        <v>72</v>
      </c>
      <c r="AY725" s="150" t="s">
        <v>193</v>
      </c>
    </row>
    <row r="726" spans="2:65" s="12" customFormat="1" ht="11.25">
      <c r="B726" s="148"/>
      <c r="D726" s="149" t="s">
        <v>203</v>
      </c>
      <c r="E726" s="150" t="s">
        <v>19</v>
      </c>
      <c r="F726" s="151" t="s">
        <v>757</v>
      </c>
      <c r="H726" s="150" t="s">
        <v>19</v>
      </c>
      <c r="I726" s="152"/>
      <c r="L726" s="148"/>
      <c r="M726" s="153"/>
      <c r="T726" s="154"/>
      <c r="AT726" s="150" t="s">
        <v>203</v>
      </c>
      <c r="AU726" s="150" t="s">
        <v>82</v>
      </c>
      <c r="AV726" s="12" t="s">
        <v>80</v>
      </c>
      <c r="AW726" s="12" t="s">
        <v>33</v>
      </c>
      <c r="AX726" s="12" t="s">
        <v>72</v>
      </c>
      <c r="AY726" s="150" t="s">
        <v>193</v>
      </c>
    </row>
    <row r="727" spans="2:65" s="13" customFormat="1" ht="11.25">
      <c r="B727" s="155"/>
      <c r="D727" s="149" t="s">
        <v>203</v>
      </c>
      <c r="E727" s="156" t="s">
        <v>19</v>
      </c>
      <c r="F727" s="157" t="s">
        <v>758</v>
      </c>
      <c r="H727" s="158">
        <v>6</v>
      </c>
      <c r="I727" s="159"/>
      <c r="L727" s="155"/>
      <c r="M727" s="160"/>
      <c r="T727" s="161"/>
      <c r="AT727" s="156" t="s">
        <v>203</v>
      </c>
      <c r="AU727" s="156" t="s">
        <v>82</v>
      </c>
      <c r="AV727" s="13" t="s">
        <v>82</v>
      </c>
      <c r="AW727" s="13" t="s">
        <v>33</v>
      </c>
      <c r="AX727" s="13" t="s">
        <v>72</v>
      </c>
      <c r="AY727" s="156" t="s">
        <v>193</v>
      </c>
    </row>
    <row r="728" spans="2:65" s="1" customFormat="1" ht="21.75" customHeight="1">
      <c r="B728" s="32"/>
      <c r="C728" s="131" t="s">
        <v>759</v>
      </c>
      <c r="D728" s="131" t="s">
        <v>195</v>
      </c>
      <c r="E728" s="132" t="s">
        <v>760</v>
      </c>
      <c r="F728" s="133" t="s">
        <v>761</v>
      </c>
      <c r="G728" s="134" t="s">
        <v>432</v>
      </c>
      <c r="H728" s="135">
        <v>35</v>
      </c>
      <c r="I728" s="136"/>
      <c r="J728" s="137">
        <f>ROUND(I728*H728,2)</f>
        <v>0</v>
      </c>
      <c r="K728" s="133" t="s">
        <v>199</v>
      </c>
      <c r="L728" s="32"/>
      <c r="M728" s="138" t="s">
        <v>19</v>
      </c>
      <c r="N728" s="139" t="s">
        <v>43</v>
      </c>
      <c r="P728" s="140">
        <f>O728*H728</f>
        <v>0</v>
      </c>
      <c r="Q728" s="140">
        <v>3.8000000000000002E-4</v>
      </c>
      <c r="R728" s="140">
        <f>Q728*H728</f>
        <v>1.3300000000000001E-2</v>
      </c>
      <c r="S728" s="140">
        <v>0</v>
      </c>
      <c r="T728" s="141">
        <f>S728*H728</f>
        <v>0</v>
      </c>
      <c r="AR728" s="142" t="s">
        <v>106</v>
      </c>
      <c r="AT728" s="142" t="s">
        <v>195</v>
      </c>
      <c r="AU728" s="142" t="s">
        <v>82</v>
      </c>
      <c r="AY728" s="17" t="s">
        <v>193</v>
      </c>
      <c r="BE728" s="143">
        <f>IF(N728="základní",J728,0)</f>
        <v>0</v>
      </c>
      <c r="BF728" s="143">
        <f>IF(N728="snížená",J728,0)</f>
        <v>0</v>
      </c>
      <c r="BG728" s="143">
        <f>IF(N728="zákl. přenesená",J728,0)</f>
        <v>0</v>
      </c>
      <c r="BH728" s="143">
        <f>IF(N728="sníž. přenesená",J728,0)</f>
        <v>0</v>
      </c>
      <c r="BI728" s="143">
        <f>IF(N728="nulová",J728,0)</f>
        <v>0</v>
      </c>
      <c r="BJ728" s="17" t="s">
        <v>80</v>
      </c>
      <c r="BK728" s="143">
        <f>ROUND(I728*H728,2)</f>
        <v>0</v>
      </c>
      <c r="BL728" s="17" t="s">
        <v>106</v>
      </c>
      <c r="BM728" s="142" t="s">
        <v>762</v>
      </c>
    </row>
    <row r="729" spans="2:65" s="1" customFormat="1" ht="11.25">
      <c r="B729" s="32"/>
      <c r="D729" s="144" t="s">
        <v>201</v>
      </c>
      <c r="F729" s="145" t="s">
        <v>763</v>
      </c>
      <c r="I729" s="146"/>
      <c r="L729" s="32"/>
      <c r="M729" s="147"/>
      <c r="T729" s="53"/>
      <c r="AT729" s="17" t="s">
        <v>201</v>
      </c>
      <c r="AU729" s="17" t="s">
        <v>82</v>
      </c>
    </row>
    <row r="730" spans="2:65" s="12" customFormat="1" ht="11.25">
      <c r="B730" s="148"/>
      <c r="D730" s="149" t="s">
        <v>203</v>
      </c>
      <c r="E730" s="150" t="s">
        <v>19</v>
      </c>
      <c r="F730" s="151" t="s">
        <v>669</v>
      </c>
      <c r="H730" s="150" t="s">
        <v>19</v>
      </c>
      <c r="I730" s="152"/>
      <c r="L730" s="148"/>
      <c r="M730" s="153"/>
      <c r="T730" s="154"/>
      <c r="AT730" s="150" t="s">
        <v>203</v>
      </c>
      <c r="AU730" s="150" t="s">
        <v>82</v>
      </c>
      <c r="AV730" s="12" t="s">
        <v>80</v>
      </c>
      <c r="AW730" s="12" t="s">
        <v>33</v>
      </c>
      <c r="AX730" s="12" t="s">
        <v>72</v>
      </c>
      <c r="AY730" s="150" t="s">
        <v>193</v>
      </c>
    </row>
    <row r="731" spans="2:65" s="12" customFormat="1" ht="11.25">
      <c r="B731" s="148"/>
      <c r="D731" s="149" t="s">
        <v>203</v>
      </c>
      <c r="E731" s="150" t="s">
        <v>19</v>
      </c>
      <c r="F731" s="151" t="s">
        <v>205</v>
      </c>
      <c r="H731" s="150" t="s">
        <v>19</v>
      </c>
      <c r="I731" s="152"/>
      <c r="L731" s="148"/>
      <c r="M731" s="153"/>
      <c r="T731" s="154"/>
      <c r="AT731" s="150" t="s">
        <v>203</v>
      </c>
      <c r="AU731" s="150" t="s">
        <v>82</v>
      </c>
      <c r="AV731" s="12" t="s">
        <v>80</v>
      </c>
      <c r="AW731" s="12" t="s">
        <v>33</v>
      </c>
      <c r="AX731" s="12" t="s">
        <v>72</v>
      </c>
      <c r="AY731" s="150" t="s">
        <v>193</v>
      </c>
    </row>
    <row r="732" spans="2:65" s="12" customFormat="1" ht="11.25">
      <c r="B732" s="148"/>
      <c r="D732" s="149" t="s">
        <v>203</v>
      </c>
      <c r="E732" s="150" t="s">
        <v>19</v>
      </c>
      <c r="F732" s="151" t="s">
        <v>764</v>
      </c>
      <c r="H732" s="150" t="s">
        <v>19</v>
      </c>
      <c r="I732" s="152"/>
      <c r="L732" s="148"/>
      <c r="M732" s="153"/>
      <c r="T732" s="154"/>
      <c r="AT732" s="150" t="s">
        <v>203</v>
      </c>
      <c r="AU732" s="150" t="s">
        <v>82</v>
      </c>
      <c r="AV732" s="12" t="s">
        <v>80</v>
      </c>
      <c r="AW732" s="12" t="s">
        <v>33</v>
      </c>
      <c r="AX732" s="12" t="s">
        <v>72</v>
      </c>
      <c r="AY732" s="150" t="s">
        <v>193</v>
      </c>
    </row>
    <row r="733" spans="2:65" s="12" customFormat="1" ht="11.25">
      <c r="B733" s="148"/>
      <c r="D733" s="149" t="s">
        <v>203</v>
      </c>
      <c r="E733" s="150" t="s">
        <v>19</v>
      </c>
      <c r="F733" s="151" t="s">
        <v>205</v>
      </c>
      <c r="H733" s="150" t="s">
        <v>19</v>
      </c>
      <c r="I733" s="152"/>
      <c r="L733" s="148"/>
      <c r="M733" s="153"/>
      <c r="T733" s="154"/>
      <c r="AT733" s="150" t="s">
        <v>203</v>
      </c>
      <c r="AU733" s="150" t="s">
        <v>82</v>
      </c>
      <c r="AV733" s="12" t="s">
        <v>80</v>
      </c>
      <c r="AW733" s="12" t="s">
        <v>33</v>
      </c>
      <c r="AX733" s="12" t="s">
        <v>72</v>
      </c>
      <c r="AY733" s="150" t="s">
        <v>193</v>
      </c>
    </row>
    <row r="734" spans="2:65" s="13" customFormat="1" ht="11.25">
      <c r="B734" s="155"/>
      <c r="D734" s="149" t="s">
        <v>203</v>
      </c>
      <c r="E734" s="156" t="s">
        <v>19</v>
      </c>
      <c r="F734" s="157" t="s">
        <v>765</v>
      </c>
      <c r="H734" s="158">
        <v>35</v>
      </c>
      <c r="I734" s="159"/>
      <c r="L734" s="155"/>
      <c r="M734" s="160"/>
      <c r="T734" s="161"/>
      <c r="AT734" s="156" t="s">
        <v>203</v>
      </c>
      <c r="AU734" s="156" t="s">
        <v>82</v>
      </c>
      <c r="AV734" s="13" t="s">
        <v>82</v>
      </c>
      <c r="AW734" s="13" t="s">
        <v>33</v>
      </c>
      <c r="AX734" s="13" t="s">
        <v>72</v>
      </c>
      <c r="AY734" s="156" t="s">
        <v>193</v>
      </c>
    </row>
    <row r="735" spans="2:65" s="1" customFormat="1" ht="21.75" customHeight="1">
      <c r="B735" s="32"/>
      <c r="C735" s="131" t="s">
        <v>766</v>
      </c>
      <c r="D735" s="131" t="s">
        <v>195</v>
      </c>
      <c r="E735" s="132" t="s">
        <v>767</v>
      </c>
      <c r="F735" s="133" t="s">
        <v>768</v>
      </c>
      <c r="G735" s="134" t="s">
        <v>432</v>
      </c>
      <c r="H735" s="135">
        <v>35</v>
      </c>
      <c r="I735" s="136"/>
      <c r="J735" s="137">
        <f>ROUND(I735*H735,2)</f>
        <v>0</v>
      </c>
      <c r="K735" s="133" t="s">
        <v>199</v>
      </c>
      <c r="L735" s="32"/>
      <c r="M735" s="138" t="s">
        <v>19</v>
      </c>
      <c r="N735" s="139" t="s">
        <v>43</v>
      </c>
      <c r="P735" s="140">
        <f>O735*H735</f>
        <v>0</v>
      </c>
      <c r="Q735" s="140">
        <v>7.7999999999999999E-4</v>
      </c>
      <c r="R735" s="140">
        <f>Q735*H735</f>
        <v>2.7299999999999998E-2</v>
      </c>
      <c r="S735" s="140">
        <v>0</v>
      </c>
      <c r="T735" s="141">
        <f>S735*H735</f>
        <v>0</v>
      </c>
      <c r="AR735" s="142" t="s">
        <v>106</v>
      </c>
      <c r="AT735" s="142" t="s">
        <v>195</v>
      </c>
      <c r="AU735" s="142" t="s">
        <v>82</v>
      </c>
      <c r="AY735" s="17" t="s">
        <v>193</v>
      </c>
      <c r="BE735" s="143">
        <f>IF(N735="základní",J735,0)</f>
        <v>0</v>
      </c>
      <c r="BF735" s="143">
        <f>IF(N735="snížená",J735,0)</f>
        <v>0</v>
      </c>
      <c r="BG735" s="143">
        <f>IF(N735="zákl. přenesená",J735,0)</f>
        <v>0</v>
      </c>
      <c r="BH735" s="143">
        <f>IF(N735="sníž. přenesená",J735,0)</f>
        <v>0</v>
      </c>
      <c r="BI735" s="143">
        <f>IF(N735="nulová",J735,0)</f>
        <v>0</v>
      </c>
      <c r="BJ735" s="17" t="s">
        <v>80</v>
      </c>
      <c r="BK735" s="143">
        <f>ROUND(I735*H735,2)</f>
        <v>0</v>
      </c>
      <c r="BL735" s="17" t="s">
        <v>106</v>
      </c>
      <c r="BM735" s="142" t="s">
        <v>769</v>
      </c>
    </row>
    <row r="736" spans="2:65" s="1" customFormat="1" ht="11.25">
      <c r="B736" s="32"/>
      <c r="D736" s="144" t="s">
        <v>201</v>
      </c>
      <c r="F736" s="145" t="s">
        <v>770</v>
      </c>
      <c r="I736" s="146"/>
      <c r="L736" s="32"/>
      <c r="M736" s="147"/>
      <c r="T736" s="53"/>
      <c r="AT736" s="17" t="s">
        <v>201</v>
      </c>
      <c r="AU736" s="17" t="s">
        <v>82</v>
      </c>
    </row>
    <row r="737" spans="2:65" s="12" customFormat="1" ht="11.25">
      <c r="B737" s="148"/>
      <c r="D737" s="149" t="s">
        <v>203</v>
      </c>
      <c r="E737" s="150" t="s">
        <v>19</v>
      </c>
      <c r="F737" s="151" t="s">
        <v>669</v>
      </c>
      <c r="H737" s="150" t="s">
        <v>19</v>
      </c>
      <c r="I737" s="152"/>
      <c r="L737" s="148"/>
      <c r="M737" s="153"/>
      <c r="T737" s="154"/>
      <c r="AT737" s="150" t="s">
        <v>203</v>
      </c>
      <c r="AU737" s="150" t="s">
        <v>82</v>
      </c>
      <c r="AV737" s="12" t="s">
        <v>80</v>
      </c>
      <c r="AW737" s="12" t="s">
        <v>33</v>
      </c>
      <c r="AX737" s="12" t="s">
        <v>72</v>
      </c>
      <c r="AY737" s="150" t="s">
        <v>193</v>
      </c>
    </row>
    <row r="738" spans="2:65" s="12" customFormat="1" ht="11.25">
      <c r="B738" s="148"/>
      <c r="D738" s="149" t="s">
        <v>203</v>
      </c>
      <c r="E738" s="150" t="s">
        <v>19</v>
      </c>
      <c r="F738" s="151" t="s">
        <v>205</v>
      </c>
      <c r="H738" s="150" t="s">
        <v>19</v>
      </c>
      <c r="I738" s="152"/>
      <c r="L738" s="148"/>
      <c r="M738" s="153"/>
      <c r="T738" s="154"/>
      <c r="AT738" s="150" t="s">
        <v>203</v>
      </c>
      <c r="AU738" s="150" t="s">
        <v>82</v>
      </c>
      <c r="AV738" s="12" t="s">
        <v>80</v>
      </c>
      <c r="AW738" s="12" t="s">
        <v>33</v>
      </c>
      <c r="AX738" s="12" t="s">
        <v>72</v>
      </c>
      <c r="AY738" s="150" t="s">
        <v>193</v>
      </c>
    </row>
    <row r="739" spans="2:65" s="12" customFormat="1" ht="11.25">
      <c r="B739" s="148"/>
      <c r="D739" s="149" t="s">
        <v>203</v>
      </c>
      <c r="E739" s="150" t="s">
        <v>19</v>
      </c>
      <c r="F739" s="151" t="s">
        <v>764</v>
      </c>
      <c r="H739" s="150" t="s">
        <v>19</v>
      </c>
      <c r="I739" s="152"/>
      <c r="L739" s="148"/>
      <c r="M739" s="153"/>
      <c r="T739" s="154"/>
      <c r="AT739" s="150" t="s">
        <v>203</v>
      </c>
      <c r="AU739" s="150" t="s">
        <v>82</v>
      </c>
      <c r="AV739" s="12" t="s">
        <v>80</v>
      </c>
      <c r="AW739" s="12" t="s">
        <v>33</v>
      </c>
      <c r="AX739" s="12" t="s">
        <v>72</v>
      </c>
      <c r="AY739" s="150" t="s">
        <v>193</v>
      </c>
    </row>
    <row r="740" spans="2:65" s="12" customFormat="1" ht="11.25">
      <c r="B740" s="148"/>
      <c r="D740" s="149" t="s">
        <v>203</v>
      </c>
      <c r="E740" s="150" t="s">
        <v>19</v>
      </c>
      <c r="F740" s="151" t="s">
        <v>205</v>
      </c>
      <c r="H740" s="150" t="s">
        <v>19</v>
      </c>
      <c r="I740" s="152"/>
      <c r="L740" s="148"/>
      <c r="M740" s="153"/>
      <c r="T740" s="154"/>
      <c r="AT740" s="150" t="s">
        <v>203</v>
      </c>
      <c r="AU740" s="150" t="s">
        <v>82</v>
      </c>
      <c r="AV740" s="12" t="s">
        <v>80</v>
      </c>
      <c r="AW740" s="12" t="s">
        <v>33</v>
      </c>
      <c r="AX740" s="12" t="s">
        <v>72</v>
      </c>
      <c r="AY740" s="150" t="s">
        <v>193</v>
      </c>
    </row>
    <row r="741" spans="2:65" s="13" customFormat="1" ht="11.25">
      <c r="B741" s="155"/>
      <c r="D741" s="149" t="s">
        <v>203</v>
      </c>
      <c r="E741" s="156" t="s">
        <v>19</v>
      </c>
      <c r="F741" s="157" t="s">
        <v>765</v>
      </c>
      <c r="H741" s="158">
        <v>35</v>
      </c>
      <c r="I741" s="159"/>
      <c r="L741" s="155"/>
      <c r="M741" s="160"/>
      <c r="T741" s="161"/>
      <c r="AT741" s="156" t="s">
        <v>203</v>
      </c>
      <c r="AU741" s="156" t="s">
        <v>82</v>
      </c>
      <c r="AV741" s="13" t="s">
        <v>82</v>
      </c>
      <c r="AW741" s="13" t="s">
        <v>33</v>
      </c>
      <c r="AX741" s="13" t="s">
        <v>72</v>
      </c>
      <c r="AY741" s="156" t="s">
        <v>193</v>
      </c>
    </row>
    <row r="742" spans="2:65" s="1" customFormat="1" ht="24.2" customHeight="1">
      <c r="B742" s="32"/>
      <c r="C742" s="131" t="s">
        <v>771</v>
      </c>
      <c r="D742" s="131" t="s">
        <v>195</v>
      </c>
      <c r="E742" s="132" t="s">
        <v>772</v>
      </c>
      <c r="F742" s="133" t="s">
        <v>773</v>
      </c>
      <c r="G742" s="134" t="s">
        <v>432</v>
      </c>
      <c r="H742" s="135">
        <v>38</v>
      </c>
      <c r="I742" s="136"/>
      <c r="J742" s="137">
        <f>ROUND(I742*H742,2)</f>
        <v>0</v>
      </c>
      <c r="K742" s="133" t="s">
        <v>199</v>
      </c>
      <c r="L742" s="32"/>
      <c r="M742" s="138" t="s">
        <v>19</v>
      </c>
      <c r="N742" s="139" t="s">
        <v>43</v>
      </c>
      <c r="P742" s="140">
        <f>O742*H742</f>
        <v>0</v>
      </c>
      <c r="Q742" s="140">
        <v>3.0000000000000001E-5</v>
      </c>
      <c r="R742" s="140">
        <f>Q742*H742</f>
        <v>1.14E-3</v>
      </c>
      <c r="S742" s="140">
        <v>0</v>
      </c>
      <c r="T742" s="141">
        <f>S742*H742</f>
        <v>0</v>
      </c>
      <c r="AR742" s="142" t="s">
        <v>106</v>
      </c>
      <c r="AT742" s="142" t="s">
        <v>195</v>
      </c>
      <c r="AU742" s="142" t="s">
        <v>82</v>
      </c>
      <c r="AY742" s="17" t="s">
        <v>193</v>
      </c>
      <c r="BE742" s="143">
        <f>IF(N742="základní",J742,0)</f>
        <v>0</v>
      </c>
      <c r="BF742" s="143">
        <f>IF(N742="snížená",J742,0)</f>
        <v>0</v>
      </c>
      <c r="BG742" s="143">
        <f>IF(N742="zákl. přenesená",J742,0)</f>
        <v>0</v>
      </c>
      <c r="BH742" s="143">
        <f>IF(N742="sníž. přenesená",J742,0)</f>
        <v>0</v>
      </c>
      <c r="BI742" s="143">
        <f>IF(N742="nulová",J742,0)</f>
        <v>0</v>
      </c>
      <c r="BJ742" s="17" t="s">
        <v>80</v>
      </c>
      <c r="BK742" s="143">
        <f>ROUND(I742*H742,2)</f>
        <v>0</v>
      </c>
      <c r="BL742" s="17" t="s">
        <v>106</v>
      </c>
      <c r="BM742" s="142" t="s">
        <v>774</v>
      </c>
    </row>
    <row r="743" spans="2:65" s="1" customFormat="1" ht="11.25">
      <c r="B743" s="32"/>
      <c r="D743" s="144" t="s">
        <v>201</v>
      </c>
      <c r="F743" s="145" t="s">
        <v>775</v>
      </c>
      <c r="I743" s="146"/>
      <c r="L743" s="32"/>
      <c r="M743" s="147"/>
      <c r="T743" s="53"/>
      <c r="AT743" s="17" t="s">
        <v>201</v>
      </c>
      <c r="AU743" s="17" t="s">
        <v>82</v>
      </c>
    </row>
    <row r="744" spans="2:65" s="12" customFormat="1" ht="11.25">
      <c r="B744" s="148"/>
      <c r="D744" s="149" t="s">
        <v>203</v>
      </c>
      <c r="E744" s="150" t="s">
        <v>19</v>
      </c>
      <c r="F744" s="151" t="s">
        <v>669</v>
      </c>
      <c r="H744" s="150" t="s">
        <v>19</v>
      </c>
      <c r="I744" s="152"/>
      <c r="L744" s="148"/>
      <c r="M744" s="153"/>
      <c r="T744" s="154"/>
      <c r="AT744" s="150" t="s">
        <v>203</v>
      </c>
      <c r="AU744" s="150" t="s">
        <v>82</v>
      </c>
      <c r="AV744" s="12" t="s">
        <v>80</v>
      </c>
      <c r="AW744" s="12" t="s">
        <v>33</v>
      </c>
      <c r="AX744" s="12" t="s">
        <v>72</v>
      </c>
      <c r="AY744" s="150" t="s">
        <v>193</v>
      </c>
    </row>
    <row r="745" spans="2:65" s="12" customFormat="1" ht="11.25">
      <c r="B745" s="148"/>
      <c r="D745" s="149" t="s">
        <v>203</v>
      </c>
      <c r="E745" s="150" t="s">
        <v>19</v>
      </c>
      <c r="F745" s="151" t="s">
        <v>205</v>
      </c>
      <c r="H745" s="150" t="s">
        <v>19</v>
      </c>
      <c r="I745" s="152"/>
      <c r="L745" s="148"/>
      <c r="M745" s="153"/>
      <c r="T745" s="154"/>
      <c r="AT745" s="150" t="s">
        <v>203</v>
      </c>
      <c r="AU745" s="150" t="s">
        <v>82</v>
      </c>
      <c r="AV745" s="12" t="s">
        <v>80</v>
      </c>
      <c r="AW745" s="12" t="s">
        <v>33</v>
      </c>
      <c r="AX745" s="12" t="s">
        <v>72</v>
      </c>
      <c r="AY745" s="150" t="s">
        <v>193</v>
      </c>
    </row>
    <row r="746" spans="2:65" s="12" customFormat="1" ht="11.25">
      <c r="B746" s="148"/>
      <c r="D746" s="149" t="s">
        <v>203</v>
      </c>
      <c r="E746" s="150" t="s">
        <v>19</v>
      </c>
      <c r="F746" s="151" t="s">
        <v>776</v>
      </c>
      <c r="H746" s="150" t="s">
        <v>19</v>
      </c>
      <c r="I746" s="152"/>
      <c r="L746" s="148"/>
      <c r="M746" s="153"/>
      <c r="T746" s="154"/>
      <c r="AT746" s="150" t="s">
        <v>203</v>
      </c>
      <c r="AU746" s="150" t="s">
        <v>82</v>
      </c>
      <c r="AV746" s="12" t="s">
        <v>80</v>
      </c>
      <c r="AW746" s="12" t="s">
        <v>33</v>
      </c>
      <c r="AX746" s="12" t="s">
        <v>72</v>
      </c>
      <c r="AY746" s="150" t="s">
        <v>193</v>
      </c>
    </row>
    <row r="747" spans="2:65" s="12" customFormat="1" ht="11.25">
      <c r="B747" s="148"/>
      <c r="D747" s="149" t="s">
        <v>203</v>
      </c>
      <c r="E747" s="150" t="s">
        <v>19</v>
      </c>
      <c r="F747" s="151" t="s">
        <v>205</v>
      </c>
      <c r="H747" s="150" t="s">
        <v>19</v>
      </c>
      <c r="I747" s="152"/>
      <c r="L747" s="148"/>
      <c r="M747" s="153"/>
      <c r="T747" s="154"/>
      <c r="AT747" s="150" t="s">
        <v>203</v>
      </c>
      <c r="AU747" s="150" t="s">
        <v>82</v>
      </c>
      <c r="AV747" s="12" t="s">
        <v>80</v>
      </c>
      <c r="AW747" s="12" t="s">
        <v>33</v>
      </c>
      <c r="AX747" s="12" t="s">
        <v>72</v>
      </c>
      <c r="AY747" s="150" t="s">
        <v>193</v>
      </c>
    </row>
    <row r="748" spans="2:65" s="13" customFormat="1" ht="11.25">
      <c r="B748" s="155"/>
      <c r="D748" s="149" t="s">
        <v>203</v>
      </c>
      <c r="E748" s="156" t="s">
        <v>19</v>
      </c>
      <c r="F748" s="157" t="s">
        <v>777</v>
      </c>
      <c r="H748" s="158">
        <v>38</v>
      </c>
      <c r="I748" s="159"/>
      <c r="L748" s="155"/>
      <c r="M748" s="160"/>
      <c r="T748" s="161"/>
      <c r="AT748" s="156" t="s">
        <v>203</v>
      </c>
      <c r="AU748" s="156" t="s">
        <v>82</v>
      </c>
      <c r="AV748" s="13" t="s">
        <v>82</v>
      </c>
      <c r="AW748" s="13" t="s">
        <v>33</v>
      </c>
      <c r="AX748" s="13" t="s">
        <v>72</v>
      </c>
      <c r="AY748" s="156" t="s">
        <v>193</v>
      </c>
    </row>
    <row r="749" spans="2:65" s="1" customFormat="1" ht="24.2" customHeight="1">
      <c r="B749" s="32"/>
      <c r="C749" s="131" t="s">
        <v>778</v>
      </c>
      <c r="D749" s="131" t="s">
        <v>195</v>
      </c>
      <c r="E749" s="132" t="s">
        <v>779</v>
      </c>
      <c r="F749" s="133" t="s">
        <v>780</v>
      </c>
      <c r="G749" s="134" t="s">
        <v>432</v>
      </c>
      <c r="H749" s="135">
        <v>95</v>
      </c>
      <c r="I749" s="136"/>
      <c r="J749" s="137">
        <f>ROUND(I749*H749,2)</f>
        <v>0</v>
      </c>
      <c r="K749" s="133" t="s">
        <v>199</v>
      </c>
      <c r="L749" s="32"/>
      <c r="M749" s="138" t="s">
        <v>19</v>
      </c>
      <c r="N749" s="139" t="s">
        <v>43</v>
      </c>
      <c r="P749" s="140">
        <f>O749*H749</f>
        <v>0</v>
      </c>
      <c r="Q749" s="140">
        <v>3.0000000000000001E-5</v>
      </c>
      <c r="R749" s="140">
        <f>Q749*H749</f>
        <v>2.8500000000000001E-3</v>
      </c>
      <c r="S749" s="140">
        <v>0</v>
      </c>
      <c r="T749" s="141">
        <f>S749*H749</f>
        <v>0</v>
      </c>
      <c r="AR749" s="142" t="s">
        <v>106</v>
      </c>
      <c r="AT749" s="142" t="s">
        <v>195</v>
      </c>
      <c r="AU749" s="142" t="s">
        <v>82</v>
      </c>
      <c r="AY749" s="17" t="s">
        <v>193</v>
      </c>
      <c r="BE749" s="143">
        <f>IF(N749="základní",J749,0)</f>
        <v>0</v>
      </c>
      <c r="BF749" s="143">
        <f>IF(N749="snížená",J749,0)</f>
        <v>0</v>
      </c>
      <c r="BG749" s="143">
        <f>IF(N749="zákl. přenesená",J749,0)</f>
        <v>0</v>
      </c>
      <c r="BH749" s="143">
        <f>IF(N749="sníž. přenesená",J749,0)</f>
        <v>0</v>
      </c>
      <c r="BI749" s="143">
        <f>IF(N749="nulová",J749,0)</f>
        <v>0</v>
      </c>
      <c r="BJ749" s="17" t="s">
        <v>80</v>
      </c>
      <c r="BK749" s="143">
        <f>ROUND(I749*H749,2)</f>
        <v>0</v>
      </c>
      <c r="BL749" s="17" t="s">
        <v>106</v>
      </c>
      <c r="BM749" s="142" t="s">
        <v>781</v>
      </c>
    </row>
    <row r="750" spans="2:65" s="1" customFormat="1" ht="11.25">
      <c r="B750" s="32"/>
      <c r="D750" s="144" t="s">
        <v>201</v>
      </c>
      <c r="F750" s="145" t="s">
        <v>782</v>
      </c>
      <c r="I750" s="146"/>
      <c r="L750" s="32"/>
      <c r="M750" s="147"/>
      <c r="T750" s="53"/>
      <c r="AT750" s="17" t="s">
        <v>201</v>
      </c>
      <c r="AU750" s="17" t="s">
        <v>82</v>
      </c>
    </row>
    <row r="751" spans="2:65" s="12" customFormat="1" ht="11.25">
      <c r="B751" s="148"/>
      <c r="D751" s="149" t="s">
        <v>203</v>
      </c>
      <c r="E751" s="150" t="s">
        <v>19</v>
      </c>
      <c r="F751" s="151" t="s">
        <v>669</v>
      </c>
      <c r="H751" s="150" t="s">
        <v>19</v>
      </c>
      <c r="I751" s="152"/>
      <c r="L751" s="148"/>
      <c r="M751" s="153"/>
      <c r="T751" s="154"/>
      <c r="AT751" s="150" t="s">
        <v>203</v>
      </c>
      <c r="AU751" s="150" t="s">
        <v>82</v>
      </c>
      <c r="AV751" s="12" t="s">
        <v>80</v>
      </c>
      <c r="AW751" s="12" t="s">
        <v>33</v>
      </c>
      <c r="AX751" s="12" t="s">
        <v>72</v>
      </c>
      <c r="AY751" s="150" t="s">
        <v>193</v>
      </c>
    </row>
    <row r="752" spans="2:65" s="12" customFormat="1" ht="11.25">
      <c r="B752" s="148"/>
      <c r="D752" s="149" t="s">
        <v>203</v>
      </c>
      <c r="E752" s="150" t="s">
        <v>19</v>
      </c>
      <c r="F752" s="151" t="s">
        <v>205</v>
      </c>
      <c r="H752" s="150" t="s">
        <v>19</v>
      </c>
      <c r="I752" s="152"/>
      <c r="L752" s="148"/>
      <c r="M752" s="153"/>
      <c r="T752" s="154"/>
      <c r="AT752" s="150" t="s">
        <v>203</v>
      </c>
      <c r="AU752" s="150" t="s">
        <v>82</v>
      </c>
      <c r="AV752" s="12" t="s">
        <v>80</v>
      </c>
      <c r="AW752" s="12" t="s">
        <v>33</v>
      </c>
      <c r="AX752" s="12" t="s">
        <v>72</v>
      </c>
      <c r="AY752" s="150" t="s">
        <v>193</v>
      </c>
    </row>
    <row r="753" spans="2:65" s="12" customFormat="1" ht="11.25">
      <c r="B753" s="148"/>
      <c r="D753" s="149" t="s">
        <v>203</v>
      </c>
      <c r="E753" s="150" t="s">
        <v>19</v>
      </c>
      <c r="F753" s="151" t="s">
        <v>776</v>
      </c>
      <c r="H753" s="150" t="s">
        <v>19</v>
      </c>
      <c r="I753" s="152"/>
      <c r="L753" s="148"/>
      <c r="M753" s="153"/>
      <c r="T753" s="154"/>
      <c r="AT753" s="150" t="s">
        <v>203</v>
      </c>
      <c r="AU753" s="150" t="s">
        <v>82</v>
      </c>
      <c r="AV753" s="12" t="s">
        <v>80</v>
      </c>
      <c r="AW753" s="12" t="s">
        <v>33</v>
      </c>
      <c r="AX753" s="12" t="s">
        <v>72</v>
      </c>
      <c r="AY753" s="150" t="s">
        <v>193</v>
      </c>
    </row>
    <row r="754" spans="2:65" s="12" customFormat="1" ht="11.25">
      <c r="B754" s="148"/>
      <c r="D754" s="149" t="s">
        <v>203</v>
      </c>
      <c r="E754" s="150" t="s">
        <v>19</v>
      </c>
      <c r="F754" s="151" t="s">
        <v>205</v>
      </c>
      <c r="H754" s="150" t="s">
        <v>19</v>
      </c>
      <c r="I754" s="152"/>
      <c r="L754" s="148"/>
      <c r="M754" s="153"/>
      <c r="T754" s="154"/>
      <c r="AT754" s="150" t="s">
        <v>203</v>
      </c>
      <c r="AU754" s="150" t="s">
        <v>82</v>
      </c>
      <c r="AV754" s="12" t="s">
        <v>80</v>
      </c>
      <c r="AW754" s="12" t="s">
        <v>33</v>
      </c>
      <c r="AX754" s="12" t="s">
        <v>72</v>
      </c>
      <c r="AY754" s="150" t="s">
        <v>193</v>
      </c>
    </row>
    <row r="755" spans="2:65" s="13" customFormat="1" ht="11.25">
      <c r="B755" s="155"/>
      <c r="D755" s="149" t="s">
        <v>203</v>
      </c>
      <c r="E755" s="156" t="s">
        <v>19</v>
      </c>
      <c r="F755" s="157" t="s">
        <v>783</v>
      </c>
      <c r="H755" s="158">
        <v>95</v>
      </c>
      <c r="I755" s="159"/>
      <c r="L755" s="155"/>
      <c r="M755" s="160"/>
      <c r="T755" s="161"/>
      <c r="AT755" s="156" t="s">
        <v>203</v>
      </c>
      <c r="AU755" s="156" t="s">
        <v>82</v>
      </c>
      <c r="AV755" s="13" t="s">
        <v>82</v>
      </c>
      <c r="AW755" s="13" t="s">
        <v>33</v>
      </c>
      <c r="AX755" s="13" t="s">
        <v>72</v>
      </c>
      <c r="AY755" s="156" t="s">
        <v>193</v>
      </c>
    </row>
    <row r="756" spans="2:65" s="1" customFormat="1" ht="24.2" customHeight="1">
      <c r="B756" s="32"/>
      <c r="C756" s="131" t="s">
        <v>784</v>
      </c>
      <c r="D756" s="131" t="s">
        <v>195</v>
      </c>
      <c r="E756" s="132" t="s">
        <v>785</v>
      </c>
      <c r="F756" s="133" t="s">
        <v>786</v>
      </c>
      <c r="G756" s="134" t="s">
        <v>432</v>
      </c>
      <c r="H756" s="135">
        <v>57</v>
      </c>
      <c r="I756" s="136"/>
      <c r="J756" s="137">
        <f>ROUND(I756*H756,2)</f>
        <v>0</v>
      </c>
      <c r="K756" s="133" t="s">
        <v>199</v>
      </c>
      <c r="L756" s="32"/>
      <c r="M756" s="138" t="s">
        <v>19</v>
      </c>
      <c r="N756" s="139" t="s">
        <v>43</v>
      </c>
      <c r="P756" s="140">
        <f>O756*H756</f>
        <v>0</v>
      </c>
      <c r="Q756" s="140">
        <v>3.0000000000000001E-5</v>
      </c>
      <c r="R756" s="140">
        <f>Q756*H756</f>
        <v>1.7100000000000001E-3</v>
      </c>
      <c r="S756" s="140">
        <v>0</v>
      </c>
      <c r="T756" s="141">
        <f>S756*H756</f>
        <v>0</v>
      </c>
      <c r="AR756" s="142" t="s">
        <v>106</v>
      </c>
      <c r="AT756" s="142" t="s">
        <v>195</v>
      </c>
      <c r="AU756" s="142" t="s">
        <v>82</v>
      </c>
      <c r="AY756" s="17" t="s">
        <v>193</v>
      </c>
      <c r="BE756" s="143">
        <f>IF(N756="základní",J756,0)</f>
        <v>0</v>
      </c>
      <c r="BF756" s="143">
        <f>IF(N756="snížená",J756,0)</f>
        <v>0</v>
      </c>
      <c r="BG756" s="143">
        <f>IF(N756="zákl. přenesená",J756,0)</f>
        <v>0</v>
      </c>
      <c r="BH756" s="143">
        <f>IF(N756="sníž. přenesená",J756,0)</f>
        <v>0</v>
      </c>
      <c r="BI756" s="143">
        <f>IF(N756="nulová",J756,0)</f>
        <v>0</v>
      </c>
      <c r="BJ756" s="17" t="s">
        <v>80</v>
      </c>
      <c r="BK756" s="143">
        <f>ROUND(I756*H756,2)</f>
        <v>0</v>
      </c>
      <c r="BL756" s="17" t="s">
        <v>106</v>
      </c>
      <c r="BM756" s="142" t="s">
        <v>787</v>
      </c>
    </row>
    <row r="757" spans="2:65" s="1" customFormat="1" ht="11.25">
      <c r="B757" s="32"/>
      <c r="D757" s="144" t="s">
        <v>201</v>
      </c>
      <c r="F757" s="145" t="s">
        <v>788</v>
      </c>
      <c r="I757" s="146"/>
      <c r="L757" s="32"/>
      <c r="M757" s="147"/>
      <c r="T757" s="53"/>
      <c r="AT757" s="17" t="s">
        <v>201</v>
      </c>
      <c r="AU757" s="17" t="s">
        <v>82</v>
      </c>
    </row>
    <row r="758" spans="2:65" s="12" customFormat="1" ht="11.25">
      <c r="B758" s="148"/>
      <c r="D758" s="149" t="s">
        <v>203</v>
      </c>
      <c r="E758" s="150" t="s">
        <v>19</v>
      </c>
      <c r="F758" s="151" t="s">
        <v>669</v>
      </c>
      <c r="H758" s="150" t="s">
        <v>19</v>
      </c>
      <c r="I758" s="152"/>
      <c r="L758" s="148"/>
      <c r="M758" s="153"/>
      <c r="T758" s="154"/>
      <c r="AT758" s="150" t="s">
        <v>203</v>
      </c>
      <c r="AU758" s="150" t="s">
        <v>82</v>
      </c>
      <c r="AV758" s="12" t="s">
        <v>80</v>
      </c>
      <c r="AW758" s="12" t="s">
        <v>33</v>
      </c>
      <c r="AX758" s="12" t="s">
        <v>72</v>
      </c>
      <c r="AY758" s="150" t="s">
        <v>193</v>
      </c>
    </row>
    <row r="759" spans="2:65" s="12" customFormat="1" ht="11.25">
      <c r="B759" s="148"/>
      <c r="D759" s="149" t="s">
        <v>203</v>
      </c>
      <c r="E759" s="150" t="s">
        <v>19</v>
      </c>
      <c r="F759" s="151" t="s">
        <v>205</v>
      </c>
      <c r="H759" s="150" t="s">
        <v>19</v>
      </c>
      <c r="I759" s="152"/>
      <c r="L759" s="148"/>
      <c r="M759" s="153"/>
      <c r="T759" s="154"/>
      <c r="AT759" s="150" t="s">
        <v>203</v>
      </c>
      <c r="AU759" s="150" t="s">
        <v>82</v>
      </c>
      <c r="AV759" s="12" t="s">
        <v>80</v>
      </c>
      <c r="AW759" s="12" t="s">
        <v>33</v>
      </c>
      <c r="AX759" s="12" t="s">
        <v>72</v>
      </c>
      <c r="AY759" s="150" t="s">
        <v>193</v>
      </c>
    </row>
    <row r="760" spans="2:65" s="12" customFormat="1" ht="11.25">
      <c r="B760" s="148"/>
      <c r="D760" s="149" t="s">
        <v>203</v>
      </c>
      <c r="E760" s="150" t="s">
        <v>19</v>
      </c>
      <c r="F760" s="151" t="s">
        <v>776</v>
      </c>
      <c r="H760" s="150" t="s">
        <v>19</v>
      </c>
      <c r="I760" s="152"/>
      <c r="L760" s="148"/>
      <c r="M760" s="153"/>
      <c r="T760" s="154"/>
      <c r="AT760" s="150" t="s">
        <v>203</v>
      </c>
      <c r="AU760" s="150" t="s">
        <v>82</v>
      </c>
      <c r="AV760" s="12" t="s">
        <v>80</v>
      </c>
      <c r="AW760" s="12" t="s">
        <v>33</v>
      </c>
      <c r="AX760" s="12" t="s">
        <v>72</v>
      </c>
      <c r="AY760" s="150" t="s">
        <v>193</v>
      </c>
    </row>
    <row r="761" spans="2:65" s="12" customFormat="1" ht="11.25">
      <c r="B761" s="148"/>
      <c r="D761" s="149" t="s">
        <v>203</v>
      </c>
      <c r="E761" s="150" t="s">
        <v>19</v>
      </c>
      <c r="F761" s="151" t="s">
        <v>205</v>
      </c>
      <c r="H761" s="150" t="s">
        <v>19</v>
      </c>
      <c r="I761" s="152"/>
      <c r="L761" s="148"/>
      <c r="M761" s="153"/>
      <c r="T761" s="154"/>
      <c r="AT761" s="150" t="s">
        <v>203</v>
      </c>
      <c r="AU761" s="150" t="s">
        <v>82</v>
      </c>
      <c r="AV761" s="12" t="s">
        <v>80</v>
      </c>
      <c r="AW761" s="12" t="s">
        <v>33</v>
      </c>
      <c r="AX761" s="12" t="s">
        <v>72</v>
      </c>
      <c r="AY761" s="150" t="s">
        <v>193</v>
      </c>
    </row>
    <row r="762" spans="2:65" s="13" customFormat="1" ht="11.25">
      <c r="B762" s="155"/>
      <c r="D762" s="149" t="s">
        <v>203</v>
      </c>
      <c r="E762" s="156" t="s">
        <v>19</v>
      </c>
      <c r="F762" s="157" t="s">
        <v>789</v>
      </c>
      <c r="H762" s="158">
        <v>57</v>
      </c>
      <c r="I762" s="159"/>
      <c r="L762" s="155"/>
      <c r="M762" s="160"/>
      <c r="T762" s="161"/>
      <c r="AT762" s="156" t="s">
        <v>203</v>
      </c>
      <c r="AU762" s="156" t="s">
        <v>82</v>
      </c>
      <c r="AV762" s="13" t="s">
        <v>82</v>
      </c>
      <c r="AW762" s="13" t="s">
        <v>33</v>
      </c>
      <c r="AX762" s="13" t="s">
        <v>72</v>
      </c>
      <c r="AY762" s="156" t="s">
        <v>193</v>
      </c>
    </row>
    <row r="763" spans="2:65" s="1" customFormat="1" ht="24.2" customHeight="1">
      <c r="B763" s="32"/>
      <c r="C763" s="131" t="s">
        <v>790</v>
      </c>
      <c r="D763" s="131" t="s">
        <v>195</v>
      </c>
      <c r="E763" s="132" t="s">
        <v>791</v>
      </c>
      <c r="F763" s="133" t="s">
        <v>792</v>
      </c>
      <c r="G763" s="134" t="s">
        <v>210</v>
      </c>
      <c r="H763" s="135">
        <v>26.6</v>
      </c>
      <c r="I763" s="136"/>
      <c r="J763" s="137">
        <f>ROUND(I763*H763,2)</f>
        <v>0</v>
      </c>
      <c r="K763" s="133" t="s">
        <v>199</v>
      </c>
      <c r="L763" s="32"/>
      <c r="M763" s="138" t="s">
        <v>19</v>
      </c>
      <c r="N763" s="139" t="s">
        <v>43</v>
      </c>
      <c r="P763" s="140">
        <f>O763*H763</f>
        <v>0</v>
      </c>
      <c r="Q763" s="140">
        <v>2.3010199999999998</v>
      </c>
      <c r="R763" s="140">
        <f>Q763*H763</f>
        <v>61.207132000000001</v>
      </c>
      <c r="S763" s="140">
        <v>0</v>
      </c>
      <c r="T763" s="141">
        <f>S763*H763</f>
        <v>0</v>
      </c>
      <c r="AR763" s="142" t="s">
        <v>106</v>
      </c>
      <c r="AT763" s="142" t="s">
        <v>195</v>
      </c>
      <c r="AU763" s="142" t="s">
        <v>82</v>
      </c>
      <c r="AY763" s="17" t="s">
        <v>193</v>
      </c>
      <c r="BE763" s="143">
        <f>IF(N763="základní",J763,0)</f>
        <v>0</v>
      </c>
      <c r="BF763" s="143">
        <f>IF(N763="snížená",J763,0)</f>
        <v>0</v>
      </c>
      <c r="BG763" s="143">
        <f>IF(N763="zákl. přenesená",J763,0)</f>
        <v>0</v>
      </c>
      <c r="BH763" s="143">
        <f>IF(N763="sníž. přenesená",J763,0)</f>
        <v>0</v>
      </c>
      <c r="BI763" s="143">
        <f>IF(N763="nulová",J763,0)</f>
        <v>0</v>
      </c>
      <c r="BJ763" s="17" t="s">
        <v>80</v>
      </c>
      <c r="BK763" s="143">
        <f>ROUND(I763*H763,2)</f>
        <v>0</v>
      </c>
      <c r="BL763" s="17" t="s">
        <v>106</v>
      </c>
      <c r="BM763" s="142" t="s">
        <v>793</v>
      </c>
    </row>
    <row r="764" spans="2:65" s="1" customFormat="1" ht="11.25">
      <c r="B764" s="32"/>
      <c r="D764" s="144" t="s">
        <v>201</v>
      </c>
      <c r="F764" s="145" t="s">
        <v>794</v>
      </c>
      <c r="I764" s="146"/>
      <c r="L764" s="32"/>
      <c r="M764" s="147"/>
      <c r="T764" s="53"/>
      <c r="AT764" s="17" t="s">
        <v>201</v>
      </c>
      <c r="AU764" s="17" t="s">
        <v>82</v>
      </c>
    </row>
    <row r="765" spans="2:65" s="12" customFormat="1" ht="11.25">
      <c r="B765" s="148"/>
      <c r="D765" s="149" t="s">
        <v>203</v>
      </c>
      <c r="E765" s="150" t="s">
        <v>19</v>
      </c>
      <c r="F765" s="151" t="s">
        <v>669</v>
      </c>
      <c r="H765" s="150" t="s">
        <v>19</v>
      </c>
      <c r="I765" s="152"/>
      <c r="L765" s="148"/>
      <c r="M765" s="153"/>
      <c r="T765" s="154"/>
      <c r="AT765" s="150" t="s">
        <v>203</v>
      </c>
      <c r="AU765" s="150" t="s">
        <v>82</v>
      </c>
      <c r="AV765" s="12" t="s">
        <v>80</v>
      </c>
      <c r="AW765" s="12" t="s">
        <v>33</v>
      </c>
      <c r="AX765" s="12" t="s">
        <v>72</v>
      </c>
      <c r="AY765" s="150" t="s">
        <v>193</v>
      </c>
    </row>
    <row r="766" spans="2:65" s="12" customFormat="1" ht="11.25">
      <c r="B766" s="148"/>
      <c r="D766" s="149" t="s">
        <v>203</v>
      </c>
      <c r="E766" s="150" t="s">
        <v>19</v>
      </c>
      <c r="F766" s="151" t="s">
        <v>205</v>
      </c>
      <c r="H766" s="150" t="s">
        <v>19</v>
      </c>
      <c r="I766" s="152"/>
      <c r="L766" s="148"/>
      <c r="M766" s="153"/>
      <c r="T766" s="154"/>
      <c r="AT766" s="150" t="s">
        <v>203</v>
      </c>
      <c r="AU766" s="150" t="s">
        <v>82</v>
      </c>
      <c r="AV766" s="12" t="s">
        <v>80</v>
      </c>
      <c r="AW766" s="12" t="s">
        <v>33</v>
      </c>
      <c r="AX766" s="12" t="s">
        <v>72</v>
      </c>
      <c r="AY766" s="150" t="s">
        <v>193</v>
      </c>
    </row>
    <row r="767" spans="2:65" s="13" customFormat="1" ht="11.25">
      <c r="B767" s="155"/>
      <c r="D767" s="149" t="s">
        <v>203</v>
      </c>
      <c r="E767" s="156" t="s">
        <v>19</v>
      </c>
      <c r="F767" s="157" t="s">
        <v>795</v>
      </c>
      <c r="H767" s="158">
        <v>26.6</v>
      </c>
      <c r="I767" s="159"/>
      <c r="L767" s="155"/>
      <c r="M767" s="160"/>
      <c r="T767" s="161"/>
      <c r="AT767" s="156" t="s">
        <v>203</v>
      </c>
      <c r="AU767" s="156" t="s">
        <v>82</v>
      </c>
      <c r="AV767" s="13" t="s">
        <v>82</v>
      </c>
      <c r="AW767" s="13" t="s">
        <v>33</v>
      </c>
      <c r="AX767" s="13" t="s">
        <v>72</v>
      </c>
      <c r="AY767" s="156" t="s">
        <v>193</v>
      </c>
    </row>
    <row r="768" spans="2:65" s="1" customFormat="1" ht="37.9" customHeight="1">
      <c r="B768" s="32"/>
      <c r="C768" s="131" t="s">
        <v>796</v>
      </c>
      <c r="D768" s="131" t="s">
        <v>195</v>
      </c>
      <c r="E768" s="132" t="s">
        <v>323</v>
      </c>
      <c r="F768" s="133" t="s">
        <v>324</v>
      </c>
      <c r="G768" s="134" t="s">
        <v>210</v>
      </c>
      <c r="H768" s="135">
        <v>13.3</v>
      </c>
      <c r="I768" s="136"/>
      <c r="J768" s="137">
        <f>ROUND(I768*H768,2)</f>
        <v>0</v>
      </c>
      <c r="K768" s="133" t="s">
        <v>199</v>
      </c>
      <c r="L768" s="32"/>
      <c r="M768" s="138" t="s">
        <v>19</v>
      </c>
      <c r="N768" s="139" t="s">
        <v>43</v>
      </c>
      <c r="P768" s="140">
        <f>O768*H768</f>
        <v>0</v>
      </c>
      <c r="Q768" s="140">
        <v>0</v>
      </c>
      <c r="R768" s="140">
        <f>Q768*H768</f>
        <v>0</v>
      </c>
      <c r="S768" s="140">
        <v>0</v>
      </c>
      <c r="T768" s="141">
        <f>S768*H768</f>
        <v>0</v>
      </c>
      <c r="AR768" s="142" t="s">
        <v>106</v>
      </c>
      <c r="AT768" s="142" t="s">
        <v>195</v>
      </c>
      <c r="AU768" s="142" t="s">
        <v>82</v>
      </c>
      <c r="AY768" s="17" t="s">
        <v>193</v>
      </c>
      <c r="BE768" s="143">
        <f>IF(N768="základní",J768,0)</f>
        <v>0</v>
      </c>
      <c r="BF768" s="143">
        <f>IF(N768="snížená",J768,0)</f>
        <v>0</v>
      </c>
      <c r="BG768" s="143">
        <f>IF(N768="zákl. přenesená",J768,0)</f>
        <v>0</v>
      </c>
      <c r="BH768" s="143">
        <f>IF(N768="sníž. přenesená",J768,0)</f>
        <v>0</v>
      </c>
      <c r="BI768" s="143">
        <f>IF(N768="nulová",J768,0)</f>
        <v>0</v>
      </c>
      <c r="BJ768" s="17" t="s">
        <v>80</v>
      </c>
      <c r="BK768" s="143">
        <f>ROUND(I768*H768,2)</f>
        <v>0</v>
      </c>
      <c r="BL768" s="17" t="s">
        <v>106</v>
      </c>
      <c r="BM768" s="142" t="s">
        <v>797</v>
      </c>
    </row>
    <row r="769" spans="2:65" s="1" customFormat="1" ht="11.25">
      <c r="B769" s="32"/>
      <c r="D769" s="144" t="s">
        <v>201</v>
      </c>
      <c r="F769" s="145" t="s">
        <v>326</v>
      </c>
      <c r="I769" s="146"/>
      <c r="L769" s="32"/>
      <c r="M769" s="147"/>
      <c r="T769" s="53"/>
      <c r="AT769" s="17" t="s">
        <v>201</v>
      </c>
      <c r="AU769" s="17" t="s">
        <v>82</v>
      </c>
    </row>
    <row r="770" spans="2:65" s="13" customFormat="1" ht="11.25">
      <c r="B770" s="155"/>
      <c r="D770" s="149" t="s">
        <v>203</v>
      </c>
      <c r="E770" s="156" t="s">
        <v>19</v>
      </c>
      <c r="F770" s="157" t="s">
        <v>798</v>
      </c>
      <c r="H770" s="158">
        <v>13.3</v>
      </c>
      <c r="I770" s="159"/>
      <c r="L770" s="155"/>
      <c r="M770" s="160"/>
      <c r="T770" s="161"/>
      <c r="AT770" s="156" t="s">
        <v>203</v>
      </c>
      <c r="AU770" s="156" t="s">
        <v>82</v>
      </c>
      <c r="AV770" s="13" t="s">
        <v>82</v>
      </c>
      <c r="AW770" s="13" t="s">
        <v>33</v>
      </c>
      <c r="AX770" s="13" t="s">
        <v>72</v>
      </c>
      <c r="AY770" s="156" t="s">
        <v>193</v>
      </c>
    </row>
    <row r="771" spans="2:65" s="1" customFormat="1" ht="37.9" customHeight="1">
      <c r="B771" s="32"/>
      <c r="C771" s="131" t="s">
        <v>799</v>
      </c>
      <c r="D771" s="131" t="s">
        <v>195</v>
      </c>
      <c r="E771" s="132" t="s">
        <v>329</v>
      </c>
      <c r="F771" s="133" t="s">
        <v>330</v>
      </c>
      <c r="G771" s="134" t="s">
        <v>210</v>
      </c>
      <c r="H771" s="135">
        <v>199.5</v>
      </c>
      <c r="I771" s="136"/>
      <c r="J771" s="137">
        <f>ROUND(I771*H771,2)</f>
        <v>0</v>
      </c>
      <c r="K771" s="133" t="s">
        <v>199</v>
      </c>
      <c r="L771" s="32"/>
      <c r="M771" s="138" t="s">
        <v>19</v>
      </c>
      <c r="N771" s="139" t="s">
        <v>43</v>
      </c>
      <c r="P771" s="140">
        <f>O771*H771</f>
        <v>0</v>
      </c>
      <c r="Q771" s="140">
        <v>0</v>
      </c>
      <c r="R771" s="140">
        <f>Q771*H771</f>
        <v>0</v>
      </c>
      <c r="S771" s="140">
        <v>0</v>
      </c>
      <c r="T771" s="141">
        <f>S771*H771</f>
        <v>0</v>
      </c>
      <c r="AR771" s="142" t="s">
        <v>106</v>
      </c>
      <c r="AT771" s="142" t="s">
        <v>195</v>
      </c>
      <c r="AU771" s="142" t="s">
        <v>82</v>
      </c>
      <c r="AY771" s="17" t="s">
        <v>193</v>
      </c>
      <c r="BE771" s="143">
        <f>IF(N771="základní",J771,0)</f>
        <v>0</v>
      </c>
      <c r="BF771" s="143">
        <f>IF(N771="snížená",J771,0)</f>
        <v>0</v>
      </c>
      <c r="BG771" s="143">
        <f>IF(N771="zákl. přenesená",J771,0)</f>
        <v>0</v>
      </c>
      <c r="BH771" s="143">
        <f>IF(N771="sníž. přenesená",J771,0)</f>
        <v>0</v>
      </c>
      <c r="BI771" s="143">
        <f>IF(N771="nulová",J771,0)</f>
        <v>0</v>
      </c>
      <c r="BJ771" s="17" t="s">
        <v>80</v>
      </c>
      <c r="BK771" s="143">
        <f>ROUND(I771*H771,2)</f>
        <v>0</v>
      </c>
      <c r="BL771" s="17" t="s">
        <v>106</v>
      </c>
      <c r="BM771" s="142" t="s">
        <v>800</v>
      </c>
    </row>
    <row r="772" spans="2:65" s="1" customFormat="1" ht="11.25">
      <c r="B772" s="32"/>
      <c r="D772" s="144" t="s">
        <v>201</v>
      </c>
      <c r="F772" s="145" t="s">
        <v>332</v>
      </c>
      <c r="I772" s="146"/>
      <c r="L772" s="32"/>
      <c r="M772" s="147"/>
      <c r="T772" s="53"/>
      <c r="AT772" s="17" t="s">
        <v>201</v>
      </c>
      <c r="AU772" s="17" t="s">
        <v>82</v>
      </c>
    </row>
    <row r="773" spans="2:65" s="13" customFormat="1" ht="11.25">
      <c r="B773" s="155"/>
      <c r="D773" s="149" t="s">
        <v>203</v>
      </c>
      <c r="F773" s="157" t="s">
        <v>801</v>
      </c>
      <c r="H773" s="158">
        <v>199.5</v>
      </c>
      <c r="I773" s="159"/>
      <c r="L773" s="155"/>
      <c r="M773" s="160"/>
      <c r="T773" s="161"/>
      <c r="AT773" s="156" t="s">
        <v>203</v>
      </c>
      <c r="AU773" s="156" t="s">
        <v>82</v>
      </c>
      <c r="AV773" s="13" t="s">
        <v>82</v>
      </c>
      <c r="AW773" s="13" t="s">
        <v>4</v>
      </c>
      <c r="AX773" s="13" t="s">
        <v>80</v>
      </c>
      <c r="AY773" s="156" t="s">
        <v>193</v>
      </c>
    </row>
    <row r="774" spans="2:65" s="1" customFormat="1" ht="37.9" customHeight="1">
      <c r="B774" s="32"/>
      <c r="C774" s="131" t="s">
        <v>802</v>
      </c>
      <c r="D774" s="131" t="s">
        <v>195</v>
      </c>
      <c r="E774" s="132" t="s">
        <v>335</v>
      </c>
      <c r="F774" s="133" t="s">
        <v>336</v>
      </c>
      <c r="G774" s="134" t="s">
        <v>210</v>
      </c>
      <c r="H774" s="135">
        <v>13.3</v>
      </c>
      <c r="I774" s="136"/>
      <c r="J774" s="137">
        <f>ROUND(I774*H774,2)</f>
        <v>0</v>
      </c>
      <c r="K774" s="133" t="s">
        <v>199</v>
      </c>
      <c r="L774" s="32"/>
      <c r="M774" s="138" t="s">
        <v>19</v>
      </c>
      <c r="N774" s="139" t="s">
        <v>43</v>
      </c>
      <c r="P774" s="140">
        <f>O774*H774</f>
        <v>0</v>
      </c>
      <c r="Q774" s="140">
        <v>0</v>
      </c>
      <c r="R774" s="140">
        <f>Q774*H774</f>
        <v>0</v>
      </c>
      <c r="S774" s="140">
        <v>0</v>
      </c>
      <c r="T774" s="141">
        <f>S774*H774</f>
        <v>0</v>
      </c>
      <c r="AR774" s="142" t="s">
        <v>106</v>
      </c>
      <c r="AT774" s="142" t="s">
        <v>195</v>
      </c>
      <c r="AU774" s="142" t="s">
        <v>82</v>
      </c>
      <c r="AY774" s="17" t="s">
        <v>193</v>
      </c>
      <c r="BE774" s="143">
        <f>IF(N774="základní",J774,0)</f>
        <v>0</v>
      </c>
      <c r="BF774" s="143">
        <f>IF(N774="snížená",J774,0)</f>
        <v>0</v>
      </c>
      <c r="BG774" s="143">
        <f>IF(N774="zákl. přenesená",J774,0)</f>
        <v>0</v>
      </c>
      <c r="BH774" s="143">
        <f>IF(N774="sníž. přenesená",J774,0)</f>
        <v>0</v>
      </c>
      <c r="BI774" s="143">
        <f>IF(N774="nulová",J774,0)</f>
        <v>0</v>
      </c>
      <c r="BJ774" s="17" t="s">
        <v>80</v>
      </c>
      <c r="BK774" s="143">
        <f>ROUND(I774*H774,2)</f>
        <v>0</v>
      </c>
      <c r="BL774" s="17" t="s">
        <v>106</v>
      </c>
      <c r="BM774" s="142" t="s">
        <v>803</v>
      </c>
    </row>
    <row r="775" spans="2:65" s="1" customFormat="1" ht="11.25">
      <c r="B775" s="32"/>
      <c r="D775" s="144" t="s">
        <v>201</v>
      </c>
      <c r="F775" s="145" t="s">
        <v>338</v>
      </c>
      <c r="I775" s="146"/>
      <c r="L775" s="32"/>
      <c r="M775" s="147"/>
      <c r="T775" s="53"/>
      <c r="AT775" s="17" t="s">
        <v>201</v>
      </c>
      <c r="AU775" s="17" t="s">
        <v>82</v>
      </c>
    </row>
    <row r="776" spans="2:65" s="13" customFormat="1" ht="11.25">
      <c r="B776" s="155"/>
      <c r="D776" s="149" t="s">
        <v>203</v>
      </c>
      <c r="E776" s="156" t="s">
        <v>19</v>
      </c>
      <c r="F776" s="157" t="s">
        <v>798</v>
      </c>
      <c r="H776" s="158">
        <v>13.3</v>
      </c>
      <c r="I776" s="159"/>
      <c r="L776" s="155"/>
      <c r="M776" s="160"/>
      <c r="T776" s="161"/>
      <c r="AT776" s="156" t="s">
        <v>203</v>
      </c>
      <c r="AU776" s="156" t="s">
        <v>82</v>
      </c>
      <c r="AV776" s="13" t="s">
        <v>82</v>
      </c>
      <c r="AW776" s="13" t="s">
        <v>33</v>
      </c>
      <c r="AX776" s="13" t="s">
        <v>72</v>
      </c>
      <c r="AY776" s="156" t="s">
        <v>193</v>
      </c>
    </row>
    <row r="777" spans="2:65" s="1" customFormat="1" ht="37.9" customHeight="1">
      <c r="B777" s="32"/>
      <c r="C777" s="131" t="s">
        <v>804</v>
      </c>
      <c r="D777" s="131" t="s">
        <v>195</v>
      </c>
      <c r="E777" s="132" t="s">
        <v>341</v>
      </c>
      <c r="F777" s="133" t="s">
        <v>342</v>
      </c>
      <c r="G777" s="134" t="s">
        <v>210</v>
      </c>
      <c r="H777" s="135">
        <v>199.5</v>
      </c>
      <c r="I777" s="136"/>
      <c r="J777" s="137">
        <f>ROUND(I777*H777,2)</f>
        <v>0</v>
      </c>
      <c r="K777" s="133" t="s">
        <v>199</v>
      </c>
      <c r="L777" s="32"/>
      <c r="M777" s="138" t="s">
        <v>19</v>
      </c>
      <c r="N777" s="139" t="s">
        <v>43</v>
      </c>
      <c r="P777" s="140">
        <f>O777*H777</f>
        <v>0</v>
      </c>
      <c r="Q777" s="140">
        <v>0</v>
      </c>
      <c r="R777" s="140">
        <f>Q777*H777</f>
        <v>0</v>
      </c>
      <c r="S777" s="140">
        <v>0</v>
      </c>
      <c r="T777" s="141">
        <f>S777*H777</f>
        <v>0</v>
      </c>
      <c r="AR777" s="142" t="s">
        <v>106</v>
      </c>
      <c r="AT777" s="142" t="s">
        <v>195</v>
      </c>
      <c r="AU777" s="142" t="s">
        <v>82</v>
      </c>
      <c r="AY777" s="17" t="s">
        <v>193</v>
      </c>
      <c r="BE777" s="143">
        <f>IF(N777="základní",J777,0)</f>
        <v>0</v>
      </c>
      <c r="BF777" s="143">
        <f>IF(N777="snížená",J777,0)</f>
        <v>0</v>
      </c>
      <c r="BG777" s="143">
        <f>IF(N777="zákl. přenesená",J777,0)</f>
        <v>0</v>
      </c>
      <c r="BH777" s="143">
        <f>IF(N777="sníž. přenesená",J777,0)</f>
        <v>0</v>
      </c>
      <c r="BI777" s="143">
        <f>IF(N777="nulová",J777,0)</f>
        <v>0</v>
      </c>
      <c r="BJ777" s="17" t="s">
        <v>80</v>
      </c>
      <c r="BK777" s="143">
        <f>ROUND(I777*H777,2)</f>
        <v>0</v>
      </c>
      <c r="BL777" s="17" t="s">
        <v>106</v>
      </c>
      <c r="BM777" s="142" t="s">
        <v>805</v>
      </c>
    </row>
    <row r="778" spans="2:65" s="1" customFormat="1" ht="11.25">
      <c r="B778" s="32"/>
      <c r="D778" s="144" t="s">
        <v>201</v>
      </c>
      <c r="F778" s="145" t="s">
        <v>344</v>
      </c>
      <c r="I778" s="146"/>
      <c r="L778" s="32"/>
      <c r="M778" s="147"/>
      <c r="T778" s="53"/>
      <c r="AT778" s="17" t="s">
        <v>201</v>
      </c>
      <c r="AU778" s="17" t="s">
        <v>82</v>
      </c>
    </row>
    <row r="779" spans="2:65" s="13" customFormat="1" ht="11.25">
      <c r="B779" s="155"/>
      <c r="D779" s="149" t="s">
        <v>203</v>
      </c>
      <c r="F779" s="157" t="s">
        <v>801</v>
      </c>
      <c r="H779" s="158">
        <v>199.5</v>
      </c>
      <c r="I779" s="159"/>
      <c r="L779" s="155"/>
      <c r="M779" s="160"/>
      <c r="T779" s="161"/>
      <c r="AT779" s="156" t="s">
        <v>203</v>
      </c>
      <c r="AU779" s="156" t="s">
        <v>82</v>
      </c>
      <c r="AV779" s="13" t="s">
        <v>82</v>
      </c>
      <c r="AW779" s="13" t="s">
        <v>4</v>
      </c>
      <c r="AX779" s="13" t="s">
        <v>80</v>
      </c>
      <c r="AY779" s="156" t="s">
        <v>193</v>
      </c>
    </row>
    <row r="780" spans="2:65" s="1" customFormat="1" ht="24.2" customHeight="1">
      <c r="B780" s="32"/>
      <c r="C780" s="131" t="s">
        <v>806</v>
      </c>
      <c r="D780" s="131" t="s">
        <v>195</v>
      </c>
      <c r="E780" s="132" t="s">
        <v>347</v>
      </c>
      <c r="F780" s="133" t="s">
        <v>348</v>
      </c>
      <c r="G780" s="134" t="s">
        <v>349</v>
      </c>
      <c r="H780" s="135">
        <v>51.87</v>
      </c>
      <c r="I780" s="136"/>
      <c r="J780" s="137">
        <f>ROUND(I780*H780,2)</f>
        <v>0</v>
      </c>
      <c r="K780" s="133" t="s">
        <v>199</v>
      </c>
      <c r="L780" s="32"/>
      <c r="M780" s="138" t="s">
        <v>19</v>
      </c>
      <c r="N780" s="139" t="s">
        <v>43</v>
      </c>
      <c r="P780" s="140">
        <f>O780*H780</f>
        <v>0</v>
      </c>
      <c r="Q780" s="140">
        <v>0</v>
      </c>
      <c r="R780" s="140">
        <f>Q780*H780</f>
        <v>0</v>
      </c>
      <c r="S780" s="140">
        <v>0</v>
      </c>
      <c r="T780" s="141">
        <f>S780*H780</f>
        <v>0</v>
      </c>
      <c r="AR780" s="142" t="s">
        <v>106</v>
      </c>
      <c r="AT780" s="142" t="s">
        <v>195</v>
      </c>
      <c r="AU780" s="142" t="s">
        <v>82</v>
      </c>
      <c r="AY780" s="17" t="s">
        <v>193</v>
      </c>
      <c r="BE780" s="143">
        <f>IF(N780="základní",J780,0)</f>
        <v>0</v>
      </c>
      <c r="BF780" s="143">
        <f>IF(N780="snížená",J780,0)</f>
        <v>0</v>
      </c>
      <c r="BG780" s="143">
        <f>IF(N780="zákl. přenesená",J780,0)</f>
        <v>0</v>
      </c>
      <c r="BH780" s="143">
        <f>IF(N780="sníž. přenesená",J780,0)</f>
        <v>0</v>
      </c>
      <c r="BI780" s="143">
        <f>IF(N780="nulová",J780,0)</f>
        <v>0</v>
      </c>
      <c r="BJ780" s="17" t="s">
        <v>80</v>
      </c>
      <c r="BK780" s="143">
        <f>ROUND(I780*H780,2)</f>
        <v>0</v>
      </c>
      <c r="BL780" s="17" t="s">
        <v>106</v>
      </c>
      <c r="BM780" s="142" t="s">
        <v>807</v>
      </c>
    </row>
    <row r="781" spans="2:65" s="1" customFormat="1" ht="11.25">
      <c r="B781" s="32"/>
      <c r="D781" s="144" t="s">
        <v>201</v>
      </c>
      <c r="F781" s="145" t="s">
        <v>351</v>
      </c>
      <c r="I781" s="146"/>
      <c r="L781" s="32"/>
      <c r="M781" s="147"/>
      <c r="T781" s="53"/>
      <c r="AT781" s="17" t="s">
        <v>201</v>
      </c>
      <c r="AU781" s="17" t="s">
        <v>82</v>
      </c>
    </row>
    <row r="782" spans="2:65" s="13" customFormat="1" ht="11.25">
      <c r="B782" s="155"/>
      <c r="D782" s="149" t="s">
        <v>203</v>
      </c>
      <c r="E782" s="156" t="s">
        <v>19</v>
      </c>
      <c r="F782" s="157" t="s">
        <v>808</v>
      </c>
      <c r="H782" s="158">
        <v>25.27</v>
      </c>
      <c r="I782" s="159"/>
      <c r="L782" s="155"/>
      <c r="M782" s="160"/>
      <c r="T782" s="161"/>
      <c r="AT782" s="156" t="s">
        <v>203</v>
      </c>
      <c r="AU782" s="156" t="s">
        <v>82</v>
      </c>
      <c r="AV782" s="13" t="s">
        <v>82</v>
      </c>
      <c r="AW782" s="13" t="s">
        <v>33</v>
      </c>
      <c r="AX782" s="13" t="s">
        <v>72</v>
      </c>
      <c r="AY782" s="156" t="s">
        <v>193</v>
      </c>
    </row>
    <row r="783" spans="2:65" s="13" customFormat="1" ht="11.25">
      <c r="B783" s="155"/>
      <c r="D783" s="149" t="s">
        <v>203</v>
      </c>
      <c r="E783" s="156" t="s">
        <v>19</v>
      </c>
      <c r="F783" s="157" t="s">
        <v>809</v>
      </c>
      <c r="H783" s="158">
        <v>26.6</v>
      </c>
      <c r="I783" s="159"/>
      <c r="L783" s="155"/>
      <c r="M783" s="160"/>
      <c r="T783" s="161"/>
      <c r="AT783" s="156" t="s">
        <v>203</v>
      </c>
      <c r="AU783" s="156" t="s">
        <v>82</v>
      </c>
      <c r="AV783" s="13" t="s">
        <v>82</v>
      </c>
      <c r="AW783" s="13" t="s">
        <v>33</v>
      </c>
      <c r="AX783" s="13" t="s">
        <v>72</v>
      </c>
      <c r="AY783" s="156" t="s">
        <v>193</v>
      </c>
    </row>
    <row r="784" spans="2:65" s="1" customFormat="1" ht="24.2" customHeight="1">
      <c r="B784" s="32"/>
      <c r="C784" s="131" t="s">
        <v>810</v>
      </c>
      <c r="D784" s="131" t="s">
        <v>195</v>
      </c>
      <c r="E784" s="132" t="s">
        <v>355</v>
      </c>
      <c r="F784" s="133" t="s">
        <v>356</v>
      </c>
      <c r="G784" s="134" t="s">
        <v>210</v>
      </c>
      <c r="H784" s="135">
        <v>26.6</v>
      </c>
      <c r="I784" s="136"/>
      <c r="J784" s="137">
        <f>ROUND(I784*H784,2)</f>
        <v>0</v>
      </c>
      <c r="K784" s="133" t="s">
        <v>199</v>
      </c>
      <c r="L784" s="32"/>
      <c r="M784" s="138" t="s">
        <v>19</v>
      </c>
      <c r="N784" s="139" t="s">
        <v>43</v>
      </c>
      <c r="P784" s="140">
        <f>O784*H784</f>
        <v>0</v>
      </c>
      <c r="Q784" s="140">
        <v>0</v>
      </c>
      <c r="R784" s="140">
        <f>Q784*H784</f>
        <v>0</v>
      </c>
      <c r="S784" s="140">
        <v>0</v>
      </c>
      <c r="T784" s="141">
        <f>S784*H784</f>
        <v>0</v>
      </c>
      <c r="AR784" s="142" t="s">
        <v>106</v>
      </c>
      <c r="AT784" s="142" t="s">
        <v>195</v>
      </c>
      <c r="AU784" s="142" t="s">
        <v>82</v>
      </c>
      <c r="AY784" s="17" t="s">
        <v>193</v>
      </c>
      <c r="BE784" s="143">
        <f>IF(N784="základní",J784,0)</f>
        <v>0</v>
      </c>
      <c r="BF784" s="143">
        <f>IF(N784="snížená",J784,0)</f>
        <v>0</v>
      </c>
      <c r="BG784" s="143">
        <f>IF(N784="zákl. přenesená",J784,0)</f>
        <v>0</v>
      </c>
      <c r="BH784" s="143">
        <f>IF(N784="sníž. přenesená",J784,0)</f>
        <v>0</v>
      </c>
      <c r="BI784" s="143">
        <f>IF(N784="nulová",J784,0)</f>
        <v>0</v>
      </c>
      <c r="BJ784" s="17" t="s">
        <v>80</v>
      </c>
      <c r="BK784" s="143">
        <f>ROUND(I784*H784,2)</f>
        <v>0</v>
      </c>
      <c r="BL784" s="17" t="s">
        <v>106</v>
      </c>
      <c r="BM784" s="142" t="s">
        <v>811</v>
      </c>
    </row>
    <row r="785" spans="2:65" s="1" customFormat="1" ht="11.25">
      <c r="B785" s="32"/>
      <c r="D785" s="144" t="s">
        <v>201</v>
      </c>
      <c r="F785" s="145" t="s">
        <v>358</v>
      </c>
      <c r="I785" s="146"/>
      <c r="L785" s="32"/>
      <c r="M785" s="147"/>
      <c r="T785" s="53"/>
      <c r="AT785" s="17" t="s">
        <v>201</v>
      </c>
      <c r="AU785" s="17" t="s">
        <v>82</v>
      </c>
    </row>
    <row r="786" spans="2:65" s="13" customFormat="1" ht="11.25">
      <c r="B786" s="155"/>
      <c r="D786" s="149" t="s">
        <v>203</v>
      </c>
      <c r="E786" s="156" t="s">
        <v>19</v>
      </c>
      <c r="F786" s="157" t="s">
        <v>812</v>
      </c>
      <c r="H786" s="158">
        <v>26.6</v>
      </c>
      <c r="I786" s="159"/>
      <c r="L786" s="155"/>
      <c r="M786" s="160"/>
      <c r="T786" s="161"/>
      <c r="AT786" s="156" t="s">
        <v>203</v>
      </c>
      <c r="AU786" s="156" t="s">
        <v>82</v>
      </c>
      <c r="AV786" s="13" t="s">
        <v>82</v>
      </c>
      <c r="AW786" s="13" t="s">
        <v>33</v>
      </c>
      <c r="AX786" s="13" t="s">
        <v>72</v>
      </c>
      <c r="AY786" s="156" t="s">
        <v>193</v>
      </c>
    </row>
    <row r="787" spans="2:65" s="11" customFormat="1" ht="22.9" customHeight="1">
      <c r="B787" s="119"/>
      <c r="D787" s="120" t="s">
        <v>71</v>
      </c>
      <c r="E787" s="129" t="s">
        <v>100</v>
      </c>
      <c r="F787" s="129" t="s">
        <v>813</v>
      </c>
      <c r="I787" s="122"/>
      <c r="J787" s="130">
        <f>BK787</f>
        <v>0</v>
      </c>
      <c r="L787" s="119"/>
      <c r="M787" s="124"/>
      <c r="P787" s="125">
        <f>SUM(P788:P1126)</f>
        <v>0</v>
      </c>
      <c r="R787" s="125">
        <f>SUM(R788:R1126)</f>
        <v>792.02987084999961</v>
      </c>
      <c r="T787" s="126">
        <f>SUM(T788:T1126)</f>
        <v>0</v>
      </c>
      <c r="AR787" s="120" t="s">
        <v>80</v>
      </c>
      <c r="AT787" s="127" t="s">
        <v>71</v>
      </c>
      <c r="AU787" s="127" t="s">
        <v>80</v>
      </c>
      <c r="AY787" s="120" t="s">
        <v>193</v>
      </c>
      <c r="BK787" s="128">
        <f>SUM(BK788:BK1126)</f>
        <v>0</v>
      </c>
    </row>
    <row r="788" spans="2:65" s="1" customFormat="1" ht="16.5" customHeight="1">
      <c r="B788" s="32"/>
      <c r="C788" s="131" t="s">
        <v>814</v>
      </c>
      <c r="D788" s="131" t="s">
        <v>195</v>
      </c>
      <c r="E788" s="132" t="s">
        <v>815</v>
      </c>
      <c r="F788" s="133" t="s">
        <v>816</v>
      </c>
      <c r="G788" s="134" t="s">
        <v>210</v>
      </c>
      <c r="H788" s="135">
        <v>7</v>
      </c>
      <c r="I788" s="136"/>
      <c r="J788" s="137">
        <f>ROUND(I788*H788,2)</f>
        <v>0</v>
      </c>
      <c r="K788" s="133" t="s">
        <v>199</v>
      </c>
      <c r="L788" s="32"/>
      <c r="M788" s="138" t="s">
        <v>19</v>
      </c>
      <c r="N788" s="139" t="s">
        <v>43</v>
      </c>
      <c r="P788" s="140">
        <f>O788*H788</f>
        <v>0</v>
      </c>
      <c r="Q788" s="140">
        <v>1.97908</v>
      </c>
      <c r="R788" s="140">
        <f>Q788*H788</f>
        <v>13.85356</v>
      </c>
      <c r="S788" s="140">
        <v>0</v>
      </c>
      <c r="T788" s="141">
        <f>S788*H788</f>
        <v>0</v>
      </c>
      <c r="AR788" s="142" t="s">
        <v>106</v>
      </c>
      <c r="AT788" s="142" t="s">
        <v>195</v>
      </c>
      <c r="AU788" s="142" t="s">
        <v>82</v>
      </c>
      <c r="AY788" s="17" t="s">
        <v>193</v>
      </c>
      <c r="BE788" s="143">
        <f>IF(N788="základní",J788,0)</f>
        <v>0</v>
      </c>
      <c r="BF788" s="143">
        <f>IF(N788="snížená",J788,0)</f>
        <v>0</v>
      </c>
      <c r="BG788" s="143">
        <f>IF(N788="zákl. přenesená",J788,0)</f>
        <v>0</v>
      </c>
      <c r="BH788" s="143">
        <f>IF(N788="sníž. přenesená",J788,0)</f>
        <v>0</v>
      </c>
      <c r="BI788" s="143">
        <f>IF(N788="nulová",J788,0)</f>
        <v>0</v>
      </c>
      <c r="BJ788" s="17" t="s">
        <v>80</v>
      </c>
      <c r="BK788" s="143">
        <f>ROUND(I788*H788,2)</f>
        <v>0</v>
      </c>
      <c r="BL788" s="17" t="s">
        <v>106</v>
      </c>
      <c r="BM788" s="142" t="s">
        <v>817</v>
      </c>
    </row>
    <row r="789" spans="2:65" s="1" customFormat="1" ht="11.25">
      <c r="B789" s="32"/>
      <c r="D789" s="144" t="s">
        <v>201</v>
      </c>
      <c r="F789" s="145" t="s">
        <v>818</v>
      </c>
      <c r="I789" s="146"/>
      <c r="L789" s="32"/>
      <c r="M789" s="147"/>
      <c r="T789" s="53"/>
      <c r="AT789" s="17" t="s">
        <v>201</v>
      </c>
      <c r="AU789" s="17" t="s">
        <v>82</v>
      </c>
    </row>
    <row r="790" spans="2:65" s="12" customFormat="1" ht="11.25">
      <c r="B790" s="148"/>
      <c r="D790" s="149" t="s">
        <v>203</v>
      </c>
      <c r="E790" s="150" t="s">
        <v>19</v>
      </c>
      <c r="F790" s="151" t="s">
        <v>286</v>
      </c>
      <c r="H790" s="150" t="s">
        <v>19</v>
      </c>
      <c r="I790" s="152"/>
      <c r="L790" s="148"/>
      <c r="M790" s="153"/>
      <c r="T790" s="154"/>
      <c r="AT790" s="150" t="s">
        <v>203</v>
      </c>
      <c r="AU790" s="150" t="s">
        <v>82</v>
      </c>
      <c r="AV790" s="12" t="s">
        <v>80</v>
      </c>
      <c r="AW790" s="12" t="s">
        <v>33</v>
      </c>
      <c r="AX790" s="12" t="s">
        <v>72</v>
      </c>
      <c r="AY790" s="150" t="s">
        <v>193</v>
      </c>
    </row>
    <row r="791" spans="2:65" s="12" customFormat="1" ht="11.25">
      <c r="B791" s="148"/>
      <c r="D791" s="149" t="s">
        <v>203</v>
      </c>
      <c r="E791" s="150" t="s">
        <v>19</v>
      </c>
      <c r="F791" s="151" t="s">
        <v>205</v>
      </c>
      <c r="H791" s="150" t="s">
        <v>19</v>
      </c>
      <c r="I791" s="152"/>
      <c r="L791" s="148"/>
      <c r="M791" s="153"/>
      <c r="T791" s="154"/>
      <c r="AT791" s="150" t="s">
        <v>203</v>
      </c>
      <c r="AU791" s="150" t="s">
        <v>82</v>
      </c>
      <c r="AV791" s="12" t="s">
        <v>80</v>
      </c>
      <c r="AW791" s="12" t="s">
        <v>33</v>
      </c>
      <c r="AX791" s="12" t="s">
        <v>72</v>
      </c>
      <c r="AY791" s="150" t="s">
        <v>193</v>
      </c>
    </row>
    <row r="792" spans="2:65" s="12" customFormat="1" ht="11.25">
      <c r="B792" s="148"/>
      <c r="D792" s="149" t="s">
        <v>203</v>
      </c>
      <c r="E792" s="150" t="s">
        <v>19</v>
      </c>
      <c r="F792" s="151" t="s">
        <v>206</v>
      </c>
      <c r="H792" s="150" t="s">
        <v>19</v>
      </c>
      <c r="I792" s="152"/>
      <c r="L792" s="148"/>
      <c r="M792" s="153"/>
      <c r="T792" s="154"/>
      <c r="AT792" s="150" t="s">
        <v>203</v>
      </c>
      <c r="AU792" s="150" t="s">
        <v>82</v>
      </c>
      <c r="AV792" s="12" t="s">
        <v>80</v>
      </c>
      <c r="AW792" s="12" t="s">
        <v>33</v>
      </c>
      <c r="AX792" s="12" t="s">
        <v>72</v>
      </c>
      <c r="AY792" s="150" t="s">
        <v>193</v>
      </c>
    </row>
    <row r="793" spans="2:65" s="12" customFormat="1" ht="11.25">
      <c r="B793" s="148"/>
      <c r="D793" s="149" t="s">
        <v>203</v>
      </c>
      <c r="E793" s="150" t="s">
        <v>19</v>
      </c>
      <c r="F793" s="151" t="s">
        <v>205</v>
      </c>
      <c r="H793" s="150" t="s">
        <v>19</v>
      </c>
      <c r="I793" s="152"/>
      <c r="L793" s="148"/>
      <c r="M793" s="153"/>
      <c r="T793" s="154"/>
      <c r="AT793" s="150" t="s">
        <v>203</v>
      </c>
      <c r="AU793" s="150" t="s">
        <v>82</v>
      </c>
      <c r="AV793" s="12" t="s">
        <v>80</v>
      </c>
      <c r="AW793" s="12" t="s">
        <v>33</v>
      </c>
      <c r="AX793" s="12" t="s">
        <v>72</v>
      </c>
      <c r="AY793" s="150" t="s">
        <v>193</v>
      </c>
    </row>
    <row r="794" spans="2:65" s="12" customFormat="1" ht="11.25">
      <c r="B794" s="148"/>
      <c r="D794" s="149" t="s">
        <v>203</v>
      </c>
      <c r="E794" s="150" t="s">
        <v>19</v>
      </c>
      <c r="F794" s="151" t="s">
        <v>819</v>
      </c>
      <c r="H794" s="150" t="s">
        <v>19</v>
      </c>
      <c r="I794" s="152"/>
      <c r="L794" s="148"/>
      <c r="M794" s="153"/>
      <c r="T794" s="154"/>
      <c r="AT794" s="150" t="s">
        <v>203</v>
      </c>
      <c r="AU794" s="150" t="s">
        <v>82</v>
      </c>
      <c r="AV794" s="12" t="s">
        <v>80</v>
      </c>
      <c r="AW794" s="12" t="s">
        <v>33</v>
      </c>
      <c r="AX794" s="12" t="s">
        <v>72</v>
      </c>
      <c r="AY794" s="150" t="s">
        <v>193</v>
      </c>
    </row>
    <row r="795" spans="2:65" s="12" customFormat="1" ht="11.25">
      <c r="B795" s="148"/>
      <c r="D795" s="149" t="s">
        <v>203</v>
      </c>
      <c r="E795" s="150" t="s">
        <v>19</v>
      </c>
      <c r="F795" s="151" t="s">
        <v>820</v>
      </c>
      <c r="H795" s="150" t="s">
        <v>19</v>
      </c>
      <c r="I795" s="152"/>
      <c r="L795" s="148"/>
      <c r="M795" s="153"/>
      <c r="T795" s="154"/>
      <c r="AT795" s="150" t="s">
        <v>203</v>
      </c>
      <c r="AU795" s="150" t="s">
        <v>82</v>
      </c>
      <c r="AV795" s="12" t="s">
        <v>80</v>
      </c>
      <c r="AW795" s="12" t="s">
        <v>33</v>
      </c>
      <c r="AX795" s="12" t="s">
        <v>72</v>
      </c>
      <c r="AY795" s="150" t="s">
        <v>193</v>
      </c>
    </row>
    <row r="796" spans="2:65" s="13" customFormat="1" ht="11.25">
      <c r="B796" s="155"/>
      <c r="D796" s="149" t="s">
        <v>203</v>
      </c>
      <c r="E796" s="156" t="s">
        <v>19</v>
      </c>
      <c r="F796" s="157" t="s">
        <v>821</v>
      </c>
      <c r="H796" s="158">
        <v>3.5</v>
      </c>
      <c r="I796" s="159"/>
      <c r="L796" s="155"/>
      <c r="M796" s="160"/>
      <c r="T796" s="161"/>
      <c r="AT796" s="156" t="s">
        <v>203</v>
      </c>
      <c r="AU796" s="156" t="s">
        <v>82</v>
      </c>
      <c r="AV796" s="13" t="s">
        <v>82</v>
      </c>
      <c r="AW796" s="13" t="s">
        <v>33</v>
      </c>
      <c r="AX796" s="13" t="s">
        <v>72</v>
      </c>
      <c r="AY796" s="156" t="s">
        <v>193</v>
      </c>
    </row>
    <row r="797" spans="2:65" s="12" customFormat="1" ht="11.25">
      <c r="B797" s="148"/>
      <c r="D797" s="149" t="s">
        <v>203</v>
      </c>
      <c r="E797" s="150" t="s">
        <v>19</v>
      </c>
      <c r="F797" s="151" t="s">
        <v>822</v>
      </c>
      <c r="H797" s="150" t="s">
        <v>19</v>
      </c>
      <c r="I797" s="152"/>
      <c r="L797" s="148"/>
      <c r="M797" s="153"/>
      <c r="T797" s="154"/>
      <c r="AT797" s="150" t="s">
        <v>203</v>
      </c>
      <c r="AU797" s="150" t="s">
        <v>82</v>
      </c>
      <c r="AV797" s="12" t="s">
        <v>80</v>
      </c>
      <c r="AW797" s="12" t="s">
        <v>33</v>
      </c>
      <c r="AX797" s="12" t="s">
        <v>72</v>
      </c>
      <c r="AY797" s="150" t="s">
        <v>193</v>
      </c>
    </row>
    <row r="798" spans="2:65" s="13" customFormat="1" ht="11.25">
      <c r="B798" s="155"/>
      <c r="D798" s="149" t="s">
        <v>203</v>
      </c>
      <c r="E798" s="156" t="s">
        <v>19</v>
      </c>
      <c r="F798" s="157" t="s">
        <v>821</v>
      </c>
      <c r="H798" s="158">
        <v>3.5</v>
      </c>
      <c r="I798" s="159"/>
      <c r="L798" s="155"/>
      <c r="M798" s="160"/>
      <c r="T798" s="161"/>
      <c r="AT798" s="156" t="s">
        <v>203</v>
      </c>
      <c r="AU798" s="156" t="s">
        <v>82</v>
      </c>
      <c r="AV798" s="13" t="s">
        <v>82</v>
      </c>
      <c r="AW798" s="13" t="s">
        <v>33</v>
      </c>
      <c r="AX798" s="13" t="s">
        <v>72</v>
      </c>
      <c r="AY798" s="156" t="s">
        <v>193</v>
      </c>
    </row>
    <row r="799" spans="2:65" s="1" customFormat="1" ht="24.2" customHeight="1">
      <c r="B799" s="32"/>
      <c r="C799" s="131" t="s">
        <v>823</v>
      </c>
      <c r="D799" s="131" t="s">
        <v>195</v>
      </c>
      <c r="E799" s="132" t="s">
        <v>824</v>
      </c>
      <c r="F799" s="133" t="s">
        <v>825</v>
      </c>
      <c r="G799" s="134" t="s">
        <v>198</v>
      </c>
      <c r="H799" s="135">
        <v>74.23</v>
      </c>
      <c r="I799" s="136"/>
      <c r="J799" s="137">
        <f>ROUND(I799*H799,2)</f>
        <v>0</v>
      </c>
      <c r="K799" s="133" t="s">
        <v>199</v>
      </c>
      <c r="L799" s="32"/>
      <c r="M799" s="138" t="s">
        <v>19</v>
      </c>
      <c r="N799" s="139" t="s">
        <v>43</v>
      </c>
      <c r="P799" s="140">
        <f>O799*H799</f>
        <v>0</v>
      </c>
      <c r="Q799" s="140">
        <v>0.41194999999999998</v>
      </c>
      <c r="R799" s="140">
        <f>Q799*H799</f>
        <v>30.579048499999999</v>
      </c>
      <c r="S799" s="140">
        <v>0</v>
      </c>
      <c r="T799" s="141">
        <f>S799*H799</f>
        <v>0</v>
      </c>
      <c r="AR799" s="142" t="s">
        <v>106</v>
      </c>
      <c r="AT799" s="142" t="s">
        <v>195</v>
      </c>
      <c r="AU799" s="142" t="s">
        <v>82</v>
      </c>
      <c r="AY799" s="17" t="s">
        <v>193</v>
      </c>
      <c r="BE799" s="143">
        <f>IF(N799="základní",J799,0)</f>
        <v>0</v>
      </c>
      <c r="BF799" s="143">
        <f>IF(N799="snížená",J799,0)</f>
        <v>0</v>
      </c>
      <c r="BG799" s="143">
        <f>IF(N799="zákl. přenesená",J799,0)</f>
        <v>0</v>
      </c>
      <c r="BH799" s="143">
        <f>IF(N799="sníž. přenesená",J799,0)</f>
        <v>0</v>
      </c>
      <c r="BI799" s="143">
        <f>IF(N799="nulová",J799,0)</f>
        <v>0</v>
      </c>
      <c r="BJ799" s="17" t="s">
        <v>80</v>
      </c>
      <c r="BK799" s="143">
        <f>ROUND(I799*H799,2)</f>
        <v>0</v>
      </c>
      <c r="BL799" s="17" t="s">
        <v>106</v>
      </c>
      <c r="BM799" s="142" t="s">
        <v>826</v>
      </c>
    </row>
    <row r="800" spans="2:65" s="1" customFormat="1" ht="11.25">
      <c r="B800" s="32"/>
      <c r="D800" s="144" t="s">
        <v>201</v>
      </c>
      <c r="F800" s="145" t="s">
        <v>827</v>
      </c>
      <c r="I800" s="146"/>
      <c r="L800" s="32"/>
      <c r="M800" s="147"/>
      <c r="T800" s="53"/>
      <c r="AT800" s="17" t="s">
        <v>201</v>
      </c>
      <c r="AU800" s="17" t="s">
        <v>82</v>
      </c>
    </row>
    <row r="801" spans="2:65" s="12" customFormat="1" ht="11.25">
      <c r="B801" s="148"/>
      <c r="D801" s="149" t="s">
        <v>203</v>
      </c>
      <c r="E801" s="150" t="s">
        <v>19</v>
      </c>
      <c r="F801" s="151" t="s">
        <v>286</v>
      </c>
      <c r="H801" s="150" t="s">
        <v>19</v>
      </c>
      <c r="I801" s="152"/>
      <c r="L801" s="148"/>
      <c r="M801" s="153"/>
      <c r="T801" s="154"/>
      <c r="AT801" s="150" t="s">
        <v>203</v>
      </c>
      <c r="AU801" s="150" t="s">
        <v>82</v>
      </c>
      <c r="AV801" s="12" t="s">
        <v>80</v>
      </c>
      <c r="AW801" s="12" t="s">
        <v>33</v>
      </c>
      <c r="AX801" s="12" t="s">
        <v>72</v>
      </c>
      <c r="AY801" s="150" t="s">
        <v>193</v>
      </c>
    </row>
    <row r="802" spans="2:65" s="12" customFormat="1" ht="11.25">
      <c r="B802" s="148"/>
      <c r="D802" s="149" t="s">
        <v>203</v>
      </c>
      <c r="E802" s="150" t="s">
        <v>19</v>
      </c>
      <c r="F802" s="151" t="s">
        <v>205</v>
      </c>
      <c r="H802" s="150" t="s">
        <v>19</v>
      </c>
      <c r="I802" s="152"/>
      <c r="L802" s="148"/>
      <c r="M802" s="153"/>
      <c r="T802" s="154"/>
      <c r="AT802" s="150" t="s">
        <v>203</v>
      </c>
      <c r="AU802" s="150" t="s">
        <v>82</v>
      </c>
      <c r="AV802" s="12" t="s">
        <v>80</v>
      </c>
      <c r="AW802" s="12" t="s">
        <v>33</v>
      </c>
      <c r="AX802" s="12" t="s">
        <v>72</v>
      </c>
      <c r="AY802" s="150" t="s">
        <v>193</v>
      </c>
    </row>
    <row r="803" spans="2:65" s="12" customFormat="1" ht="11.25">
      <c r="B803" s="148"/>
      <c r="D803" s="149" t="s">
        <v>203</v>
      </c>
      <c r="E803" s="150" t="s">
        <v>19</v>
      </c>
      <c r="F803" s="151" t="s">
        <v>206</v>
      </c>
      <c r="H803" s="150" t="s">
        <v>19</v>
      </c>
      <c r="I803" s="152"/>
      <c r="L803" s="148"/>
      <c r="M803" s="153"/>
      <c r="T803" s="154"/>
      <c r="AT803" s="150" t="s">
        <v>203</v>
      </c>
      <c r="AU803" s="150" t="s">
        <v>82</v>
      </c>
      <c r="AV803" s="12" t="s">
        <v>80</v>
      </c>
      <c r="AW803" s="12" t="s">
        <v>33</v>
      </c>
      <c r="AX803" s="12" t="s">
        <v>72</v>
      </c>
      <c r="AY803" s="150" t="s">
        <v>193</v>
      </c>
    </row>
    <row r="804" spans="2:65" s="12" customFormat="1" ht="11.25">
      <c r="B804" s="148"/>
      <c r="D804" s="149" t="s">
        <v>203</v>
      </c>
      <c r="E804" s="150" t="s">
        <v>19</v>
      </c>
      <c r="F804" s="151" t="s">
        <v>205</v>
      </c>
      <c r="H804" s="150" t="s">
        <v>19</v>
      </c>
      <c r="I804" s="152"/>
      <c r="L804" s="148"/>
      <c r="M804" s="153"/>
      <c r="T804" s="154"/>
      <c r="AT804" s="150" t="s">
        <v>203</v>
      </c>
      <c r="AU804" s="150" t="s">
        <v>82</v>
      </c>
      <c r="AV804" s="12" t="s">
        <v>80</v>
      </c>
      <c r="AW804" s="12" t="s">
        <v>33</v>
      </c>
      <c r="AX804" s="12" t="s">
        <v>72</v>
      </c>
      <c r="AY804" s="150" t="s">
        <v>193</v>
      </c>
    </row>
    <row r="805" spans="2:65" s="12" customFormat="1" ht="11.25">
      <c r="B805" s="148"/>
      <c r="D805" s="149" t="s">
        <v>203</v>
      </c>
      <c r="E805" s="150" t="s">
        <v>19</v>
      </c>
      <c r="F805" s="151" t="s">
        <v>828</v>
      </c>
      <c r="H805" s="150" t="s">
        <v>19</v>
      </c>
      <c r="I805" s="152"/>
      <c r="L805" s="148"/>
      <c r="M805" s="153"/>
      <c r="T805" s="154"/>
      <c r="AT805" s="150" t="s">
        <v>203</v>
      </c>
      <c r="AU805" s="150" t="s">
        <v>82</v>
      </c>
      <c r="AV805" s="12" t="s">
        <v>80</v>
      </c>
      <c r="AW805" s="12" t="s">
        <v>33</v>
      </c>
      <c r="AX805" s="12" t="s">
        <v>72</v>
      </c>
      <c r="AY805" s="150" t="s">
        <v>193</v>
      </c>
    </row>
    <row r="806" spans="2:65" s="13" customFormat="1" ht="11.25">
      <c r="B806" s="155"/>
      <c r="D806" s="149" t="s">
        <v>203</v>
      </c>
      <c r="E806" s="156" t="s">
        <v>19</v>
      </c>
      <c r="F806" s="157" t="s">
        <v>829</v>
      </c>
      <c r="H806" s="158">
        <v>74.23</v>
      </c>
      <c r="I806" s="159"/>
      <c r="L806" s="155"/>
      <c r="M806" s="160"/>
      <c r="T806" s="161"/>
      <c r="AT806" s="156" t="s">
        <v>203</v>
      </c>
      <c r="AU806" s="156" t="s">
        <v>82</v>
      </c>
      <c r="AV806" s="13" t="s">
        <v>82</v>
      </c>
      <c r="AW806" s="13" t="s">
        <v>33</v>
      </c>
      <c r="AX806" s="13" t="s">
        <v>72</v>
      </c>
      <c r="AY806" s="156" t="s">
        <v>193</v>
      </c>
    </row>
    <row r="807" spans="2:65" s="1" customFormat="1" ht="24.2" customHeight="1">
      <c r="B807" s="32"/>
      <c r="C807" s="131" t="s">
        <v>830</v>
      </c>
      <c r="D807" s="131" t="s">
        <v>195</v>
      </c>
      <c r="E807" s="132" t="s">
        <v>831</v>
      </c>
      <c r="F807" s="133" t="s">
        <v>832</v>
      </c>
      <c r="G807" s="134" t="s">
        <v>198</v>
      </c>
      <c r="H807" s="135">
        <v>32.133000000000003</v>
      </c>
      <c r="I807" s="136"/>
      <c r="J807" s="137">
        <f>ROUND(I807*H807,2)</f>
        <v>0</v>
      </c>
      <c r="K807" s="133" t="s">
        <v>199</v>
      </c>
      <c r="L807" s="32"/>
      <c r="M807" s="138" t="s">
        <v>19</v>
      </c>
      <c r="N807" s="139" t="s">
        <v>43</v>
      </c>
      <c r="P807" s="140">
        <f>O807*H807</f>
        <v>0</v>
      </c>
      <c r="Q807" s="140">
        <v>0.4708</v>
      </c>
      <c r="R807" s="140">
        <f>Q807*H807</f>
        <v>15.128216400000001</v>
      </c>
      <c r="S807" s="140">
        <v>0</v>
      </c>
      <c r="T807" s="141">
        <f>S807*H807</f>
        <v>0</v>
      </c>
      <c r="AR807" s="142" t="s">
        <v>106</v>
      </c>
      <c r="AT807" s="142" t="s">
        <v>195</v>
      </c>
      <c r="AU807" s="142" t="s">
        <v>82</v>
      </c>
      <c r="AY807" s="17" t="s">
        <v>193</v>
      </c>
      <c r="BE807" s="143">
        <f>IF(N807="základní",J807,0)</f>
        <v>0</v>
      </c>
      <c r="BF807" s="143">
        <f>IF(N807="snížená",J807,0)</f>
        <v>0</v>
      </c>
      <c r="BG807" s="143">
        <f>IF(N807="zákl. přenesená",J807,0)</f>
        <v>0</v>
      </c>
      <c r="BH807" s="143">
        <f>IF(N807="sníž. přenesená",J807,0)</f>
        <v>0</v>
      </c>
      <c r="BI807" s="143">
        <f>IF(N807="nulová",J807,0)</f>
        <v>0</v>
      </c>
      <c r="BJ807" s="17" t="s">
        <v>80</v>
      </c>
      <c r="BK807" s="143">
        <f>ROUND(I807*H807,2)</f>
        <v>0</v>
      </c>
      <c r="BL807" s="17" t="s">
        <v>106</v>
      </c>
      <c r="BM807" s="142" t="s">
        <v>833</v>
      </c>
    </row>
    <row r="808" spans="2:65" s="1" customFormat="1" ht="11.25">
      <c r="B808" s="32"/>
      <c r="D808" s="144" t="s">
        <v>201</v>
      </c>
      <c r="F808" s="145" t="s">
        <v>834</v>
      </c>
      <c r="I808" s="146"/>
      <c r="L808" s="32"/>
      <c r="M808" s="147"/>
      <c r="T808" s="53"/>
      <c r="AT808" s="17" t="s">
        <v>201</v>
      </c>
      <c r="AU808" s="17" t="s">
        <v>82</v>
      </c>
    </row>
    <row r="809" spans="2:65" s="12" customFormat="1" ht="11.25">
      <c r="B809" s="148"/>
      <c r="D809" s="149" t="s">
        <v>203</v>
      </c>
      <c r="E809" s="150" t="s">
        <v>19</v>
      </c>
      <c r="F809" s="151" t="s">
        <v>286</v>
      </c>
      <c r="H809" s="150" t="s">
        <v>19</v>
      </c>
      <c r="I809" s="152"/>
      <c r="L809" s="148"/>
      <c r="M809" s="153"/>
      <c r="T809" s="154"/>
      <c r="AT809" s="150" t="s">
        <v>203</v>
      </c>
      <c r="AU809" s="150" t="s">
        <v>82</v>
      </c>
      <c r="AV809" s="12" t="s">
        <v>80</v>
      </c>
      <c r="AW809" s="12" t="s">
        <v>33</v>
      </c>
      <c r="AX809" s="12" t="s">
        <v>72</v>
      </c>
      <c r="AY809" s="150" t="s">
        <v>193</v>
      </c>
    </row>
    <row r="810" spans="2:65" s="12" customFormat="1" ht="11.25">
      <c r="B810" s="148"/>
      <c r="D810" s="149" t="s">
        <v>203</v>
      </c>
      <c r="E810" s="150" t="s">
        <v>19</v>
      </c>
      <c r="F810" s="151" t="s">
        <v>205</v>
      </c>
      <c r="H810" s="150" t="s">
        <v>19</v>
      </c>
      <c r="I810" s="152"/>
      <c r="L810" s="148"/>
      <c r="M810" s="153"/>
      <c r="T810" s="154"/>
      <c r="AT810" s="150" t="s">
        <v>203</v>
      </c>
      <c r="AU810" s="150" t="s">
        <v>82</v>
      </c>
      <c r="AV810" s="12" t="s">
        <v>80</v>
      </c>
      <c r="AW810" s="12" t="s">
        <v>33</v>
      </c>
      <c r="AX810" s="12" t="s">
        <v>72</v>
      </c>
      <c r="AY810" s="150" t="s">
        <v>193</v>
      </c>
    </row>
    <row r="811" spans="2:65" s="12" customFormat="1" ht="11.25">
      <c r="B811" s="148"/>
      <c r="D811" s="149" t="s">
        <v>203</v>
      </c>
      <c r="E811" s="150" t="s">
        <v>19</v>
      </c>
      <c r="F811" s="151" t="s">
        <v>206</v>
      </c>
      <c r="H811" s="150" t="s">
        <v>19</v>
      </c>
      <c r="I811" s="152"/>
      <c r="L811" s="148"/>
      <c r="M811" s="153"/>
      <c r="T811" s="154"/>
      <c r="AT811" s="150" t="s">
        <v>203</v>
      </c>
      <c r="AU811" s="150" t="s">
        <v>82</v>
      </c>
      <c r="AV811" s="12" t="s">
        <v>80</v>
      </c>
      <c r="AW811" s="12" t="s">
        <v>33</v>
      </c>
      <c r="AX811" s="12" t="s">
        <v>72</v>
      </c>
      <c r="AY811" s="150" t="s">
        <v>193</v>
      </c>
    </row>
    <row r="812" spans="2:65" s="12" customFormat="1" ht="11.25">
      <c r="B812" s="148"/>
      <c r="D812" s="149" t="s">
        <v>203</v>
      </c>
      <c r="E812" s="150" t="s">
        <v>19</v>
      </c>
      <c r="F812" s="151" t="s">
        <v>205</v>
      </c>
      <c r="H812" s="150" t="s">
        <v>19</v>
      </c>
      <c r="I812" s="152"/>
      <c r="L812" s="148"/>
      <c r="M812" s="153"/>
      <c r="T812" s="154"/>
      <c r="AT812" s="150" t="s">
        <v>203</v>
      </c>
      <c r="AU812" s="150" t="s">
        <v>82</v>
      </c>
      <c r="AV812" s="12" t="s">
        <v>80</v>
      </c>
      <c r="AW812" s="12" t="s">
        <v>33</v>
      </c>
      <c r="AX812" s="12" t="s">
        <v>72</v>
      </c>
      <c r="AY812" s="150" t="s">
        <v>193</v>
      </c>
    </row>
    <row r="813" spans="2:65" s="12" customFormat="1" ht="11.25">
      <c r="B813" s="148"/>
      <c r="D813" s="149" t="s">
        <v>203</v>
      </c>
      <c r="E813" s="150" t="s">
        <v>19</v>
      </c>
      <c r="F813" s="151" t="s">
        <v>835</v>
      </c>
      <c r="H813" s="150" t="s">
        <v>19</v>
      </c>
      <c r="I813" s="152"/>
      <c r="L813" s="148"/>
      <c r="M813" s="153"/>
      <c r="T813" s="154"/>
      <c r="AT813" s="150" t="s">
        <v>203</v>
      </c>
      <c r="AU813" s="150" t="s">
        <v>82</v>
      </c>
      <c r="AV813" s="12" t="s">
        <v>80</v>
      </c>
      <c r="AW813" s="12" t="s">
        <v>33</v>
      </c>
      <c r="AX813" s="12" t="s">
        <v>72</v>
      </c>
      <c r="AY813" s="150" t="s">
        <v>193</v>
      </c>
    </row>
    <row r="814" spans="2:65" s="13" customFormat="1" ht="11.25">
      <c r="B814" s="155"/>
      <c r="D814" s="149" t="s">
        <v>203</v>
      </c>
      <c r="E814" s="156" t="s">
        <v>19</v>
      </c>
      <c r="F814" s="157" t="s">
        <v>836</v>
      </c>
      <c r="H814" s="158">
        <v>32.133000000000003</v>
      </c>
      <c r="I814" s="159"/>
      <c r="L814" s="155"/>
      <c r="M814" s="160"/>
      <c r="T814" s="161"/>
      <c r="AT814" s="156" t="s">
        <v>203</v>
      </c>
      <c r="AU814" s="156" t="s">
        <v>82</v>
      </c>
      <c r="AV814" s="13" t="s">
        <v>82</v>
      </c>
      <c r="AW814" s="13" t="s">
        <v>33</v>
      </c>
      <c r="AX814" s="13" t="s">
        <v>72</v>
      </c>
      <c r="AY814" s="156" t="s">
        <v>193</v>
      </c>
    </row>
    <row r="815" spans="2:65" s="1" customFormat="1" ht="24.2" customHeight="1">
      <c r="B815" s="32"/>
      <c r="C815" s="131" t="s">
        <v>837</v>
      </c>
      <c r="D815" s="131" t="s">
        <v>195</v>
      </c>
      <c r="E815" s="132" t="s">
        <v>838</v>
      </c>
      <c r="F815" s="133" t="s">
        <v>839</v>
      </c>
      <c r="G815" s="134" t="s">
        <v>198</v>
      </c>
      <c r="H815" s="135">
        <v>280.52600000000001</v>
      </c>
      <c r="I815" s="136"/>
      <c r="J815" s="137">
        <f>ROUND(I815*H815,2)</f>
        <v>0</v>
      </c>
      <c r="K815" s="133" t="s">
        <v>199</v>
      </c>
      <c r="L815" s="32"/>
      <c r="M815" s="138" t="s">
        <v>19</v>
      </c>
      <c r="N815" s="139" t="s">
        <v>43</v>
      </c>
      <c r="P815" s="140">
        <f>O815*H815</f>
        <v>0</v>
      </c>
      <c r="Q815" s="140">
        <v>0.60946999999999996</v>
      </c>
      <c r="R815" s="140">
        <f>Q815*H815</f>
        <v>170.97218121999998</v>
      </c>
      <c r="S815" s="140">
        <v>0</v>
      </c>
      <c r="T815" s="141">
        <f>S815*H815</f>
        <v>0</v>
      </c>
      <c r="AR815" s="142" t="s">
        <v>106</v>
      </c>
      <c r="AT815" s="142" t="s">
        <v>195</v>
      </c>
      <c r="AU815" s="142" t="s">
        <v>82</v>
      </c>
      <c r="AY815" s="17" t="s">
        <v>193</v>
      </c>
      <c r="BE815" s="143">
        <f>IF(N815="základní",J815,0)</f>
        <v>0</v>
      </c>
      <c r="BF815" s="143">
        <f>IF(N815="snížená",J815,0)</f>
        <v>0</v>
      </c>
      <c r="BG815" s="143">
        <f>IF(N815="zákl. přenesená",J815,0)</f>
        <v>0</v>
      </c>
      <c r="BH815" s="143">
        <f>IF(N815="sníž. přenesená",J815,0)</f>
        <v>0</v>
      </c>
      <c r="BI815" s="143">
        <f>IF(N815="nulová",J815,0)</f>
        <v>0</v>
      </c>
      <c r="BJ815" s="17" t="s">
        <v>80</v>
      </c>
      <c r="BK815" s="143">
        <f>ROUND(I815*H815,2)</f>
        <v>0</v>
      </c>
      <c r="BL815" s="17" t="s">
        <v>106</v>
      </c>
      <c r="BM815" s="142" t="s">
        <v>840</v>
      </c>
    </row>
    <row r="816" spans="2:65" s="1" customFormat="1" ht="11.25">
      <c r="B816" s="32"/>
      <c r="D816" s="144" t="s">
        <v>201</v>
      </c>
      <c r="F816" s="145" t="s">
        <v>841</v>
      </c>
      <c r="I816" s="146"/>
      <c r="L816" s="32"/>
      <c r="M816" s="147"/>
      <c r="T816" s="53"/>
      <c r="AT816" s="17" t="s">
        <v>201</v>
      </c>
      <c r="AU816" s="17" t="s">
        <v>82</v>
      </c>
    </row>
    <row r="817" spans="2:65" s="12" customFormat="1" ht="11.25">
      <c r="B817" s="148"/>
      <c r="D817" s="149" t="s">
        <v>203</v>
      </c>
      <c r="E817" s="150" t="s">
        <v>19</v>
      </c>
      <c r="F817" s="151" t="s">
        <v>286</v>
      </c>
      <c r="H817" s="150" t="s">
        <v>19</v>
      </c>
      <c r="I817" s="152"/>
      <c r="L817" s="148"/>
      <c r="M817" s="153"/>
      <c r="T817" s="154"/>
      <c r="AT817" s="150" t="s">
        <v>203</v>
      </c>
      <c r="AU817" s="150" t="s">
        <v>82</v>
      </c>
      <c r="AV817" s="12" t="s">
        <v>80</v>
      </c>
      <c r="AW817" s="12" t="s">
        <v>33</v>
      </c>
      <c r="AX817" s="12" t="s">
        <v>72</v>
      </c>
      <c r="AY817" s="150" t="s">
        <v>193</v>
      </c>
    </row>
    <row r="818" spans="2:65" s="12" customFormat="1" ht="11.25">
      <c r="B818" s="148"/>
      <c r="D818" s="149" t="s">
        <v>203</v>
      </c>
      <c r="E818" s="150" t="s">
        <v>19</v>
      </c>
      <c r="F818" s="151" t="s">
        <v>205</v>
      </c>
      <c r="H818" s="150" t="s">
        <v>19</v>
      </c>
      <c r="I818" s="152"/>
      <c r="L818" s="148"/>
      <c r="M818" s="153"/>
      <c r="T818" s="154"/>
      <c r="AT818" s="150" t="s">
        <v>203</v>
      </c>
      <c r="AU818" s="150" t="s">
        <v>82</v>
      </c>
      <c r="AV818" s="12" t="s">
        <v>80</v>
      </c>
      <c r="AW818" s="12" t="s">
        <v>33</v>
      </c>
      <c r="AX818" s="12" t="s">
        <v>72</v>
      </c>
      <c r="AY818" s="150" t="s">
        <v>193</v>
      </c>
    </row>
    <row r="819" spans="2:65" s="12" customFormat="1" ht="11.25">
      <c r="B819" s="148"/>
      <c r="D819" s="149" t="s">
        <v>203</v>
      </c>
      <c r="E819" s="150" t="s">
        <v>19</v>
      </c>
      <c r="F819" s="151" t="s">
        <v>206</v>
      </c>
      <c r="H819" s="150" t="s">
        <v>19</v>
      </c>
      <c r="I819" s="152"/>
      <c r="L819" s="148"/>
      <c r="M819" s="153"/>
      <c r="T819" s="154"/>
      <c r="AT819" s="150" t="s">
        <v>203</v>
      </c>
      <c r="AU819" s="150" t="s">
        <v>82</v>
      </c>
      <c r="AV819" s="12" t="s">
        <v>80</v>
      </c>
      <c r="AW819" s="12" t="s">
        <v>33</v>
      </c>
      <c r="AX819" s="12" t="s">
        <v>72</v>
      </c>
      <c r="AY819" s="150" t="s">
        <v>193</v>
      </c>
    </row>
    <row r="820" spans="2:65" s="12" customFormat="1" ht="11.25">
      <c r="B820" s="148"/>
      <c r="D820" s="149" t="s">
        <v>203</v>
      </c>
      <c r="E820" s="150" t="s">
        <v>19</v>
      </c>
      <c r="F820" s="151" t="s">
        <v>205</v>
      </c>
      <c r="H820" s="150" t="s">
        <v>19</v>
      </c>
      <c r="I820" s="152"/>
      <c r="L820" s="148"/>
      <c r="M820" s="153"/>
      <c r="T820" s="154"/>
      <c r="AT820" s="150" t="s">
        <v>203</v>
      </c>
      <c r="AU820" s="150" t="s">
        <v>82</v>
      </c>
      <c r="AV820" s="12" t="s">
        <v>80</v>
      </c>
      <c r="AW820" s="12" t="s">
        <v>33</v>
      </c>
      <c r="AX820" s="12" t="s">
        <v>72</v>
      </c>
      <c r="AY820" s="150" t="s">
        <v>193</v>
      </c>
    </row>
    <row r="821" spans="2:65" s="12" customFormat="1" ht="11.25">
      <c r="B821" s="148"/>
      <c r="D821" s="149" t="s">
        <v>203</v>
      </c>
      <c r="E821" s="150" t="s">
        <v>19</v>
      </c>
      <c r="F821" s="151" t="s">
        <v>822</v>
      </c>
      <c r="H821" s="150" t="s">
        <v>19</v>
      </c>
      <c r="I821" s="152"/>
      <c r="L821" s="148"/>
      <c r="M821" s="153"/>
      <c r="T821" s="154"/>
      <c r="AT821" s="150" t="s">
        <v>203</v>
      </c>
      <c r="AU821" s="150" t="s">
        <v>82</v>
      </c>
      <c r="AV821" s="12" t="s">
        <v>80</v>
      </c>
      <c r="AW821" s="12" t="s">
        <v>33</v>
      </c>
      <c r="AX821" s="12" t="s">
        <v>72</v>
      </c>
      <c r="AY821" s="150" t="s">
        <v>193</v>
      </c>
    </row>
    <row r="822" spans="2:65" s="13" customFormat="1" ht="11.25">
      <c r="B822" s="155"/>
      <c r="D822" s="149" t="s">
        <v>203</v>
      </c>
      <c r="E822" s="156" t="s">
        <v>19</v>
      </c>
      <c r="F822" s="157" t="s">
        <v>842</v>
      </c>
      <c r="H822" s="158">
        <v>62.6</v>
      </c>
      <c r="I822" s="159"/>
      <c r="L822" s="155"/>
      <c r="M822" s="160"/>
      <c r="T822" s="161"/>
      <c r="AT822" s="156" t="s">
        <v>203</v>
      </c>
      <c r="AU822" s="156" t="s">
        <v>82</v>
      </c>
      <c r="AV822" s="13" t="s">
        <v>82</v>
      </c>
      <c r="AW822" s="13" t="s">
        <v>33</v>
      </c>
      <c r="AX822" s="13" t="s">
        <v>72</v>
      </c>
      <c r="AY822" s="156" t="s">
        <v>193</v>
      </c>
    </row>
    <row r="823" spans="2:65" s="13" customFormat="1" ht="11.25">
      <c r="B823" s="155"/>
      <c r="D823" s="149" t="s">
        <v>203</v>
      </c>
      <c r="E823" s="156" t="s">
        <v>19</v>
      </c>
      <c r="F823" s="157" t="s">
        <v>843</v>
      </c>
      <c r="H823" s="158">
        <v>114.88500000000001</v>
      </c>
      <c r="I823" s="159"/>
      <c r="L823" s="155"/>
      <c r="M823" s="160"/>
      <c r="T823" s="161"/>
      <c r="AT823" s="156" t="s">
        <v>203</v>
      </c>
      <c r="AU823" s="156" t="s">
        <v>82</v>
      </c>
      <c r="AV823" s="13" t="s">
        <v>82</v>
      </c>
      <c r="AW823" s="13" t="s">
        <v>33</v>
      </c>
      <c r="AX823" s="13" t="s">
        <v>72</v>
      </c>
      <c r="AY823" s="156" t="s">
        <v>193</v>
      </c>
    </row>
    <row r="824" spans="2:65" s="12" customFormat="1" ht="11.25">
      <c r="B824" s="148"/>
      <c r="D824" s="149" t="s">
        <v>203</v>
      </c>
      <c r="E824" s="150" t="s">
        <v>19</v>
      </c>
      <c r="F824" s="151" t="s">
        <v>828</v>
      </c>
      <c r="H824" s="150" t="s">
        <v>19</v>
      </c>
      <c r="I824" s="152"/>
      <c r="L824" s="148"/>
      <c r="M824" s="153"/>
      <c r="T824" s="154"/>
      <c r="AT824" s="150" t="s">
        <v>203</v>
      </c>
      <c r="AU824" s="150" t="s">
        <v>82</v>
      </c>
      <c r="AV824" s="12" t="s">
        <v>80</v>
      </c>
      <c r="AW824" s="12" t="s">
        <v>33</v>
      </c>
      <c r="AX824" s="12" t="s">
        <v>72</v>
      </c>
      <c r="AY824" s="150" t="s">
        <v>193</v>
      </c>
    </row>
    <row r="825" spans="2:65" s="13" customFormat="1" ht="11.25">
      <c r="B825" s="155"/>
      <c r="D825" s="149" t="s">
        <v>203</v>
      </c>
      <c r="E825" s="156" t="s">
        <v>19</v>
      </c>
      <c r="F825" s="157" t="s">
        <v>844</v>
      </c>
      <c r="H825" s="158">
        <v>34.531999999999996</v>
      </c>
      <c r="I825" s="159"/>
      <c r="L825" s="155"/>
      <c r="M825" s="160"/>
      <c r="T825" s="161"/>
      <c r="AT825" s="156" t="s">
        <v>203</v>
      </c>
      <c r="AU825" s="156" t="s">
        <v>82</v>
      </c>
      <c r="AV825" s="13" t="s">
        <v>82</v>
      </c>
      <c r="AW825" s="13" t="s">
        <v>33</v>
      </c>
      <c r="AX825" s="13" t="s">
        <v>72</v>
      </c>
      <c r="AY825" s="156" t="s">
        <v>193</v>
      </c>
    </row>
    <row r="826" spans="2:65" s="13" customFormat="1" ht="11.25">
      <c r="B826" s="155"/>
      <c r="D826" s="149" t="s">
        <v>203</v>
      </c>
      <c r="E826" s="156" t="s">
        <v>19</v>
      </c>
      <c r="F826" s="157" t="s">
        <v>845</v>
      </c>
      <c r="H826" s="158">
        <v>68.509</v>
      </c>
      <c r="I826" s="159"/>
      <c r="L826" s="155"/>
      <c r="M826" s="160"/>
      <c r="T826" s="161"/>
      <c r="AT826" s="156" t="s">
        <v>203</v>
      </c>
      <c r="AU826" s="156" t="s">
        <v>82</v>
      </c>
      <c r="AV826" s="13" t="s">
        <v>82</v>
      </c>
      <c r="AW826" s="13" t="s">
        <v>33</v>
      </c>
      <c r="AX826" s="13" t="s">
        <v>72</v>
      </c>
      <c r="AY826" s="156" t="s">
        <v>193</v>
      </c>
    </row>
    <row r="827" spans="2:65" s="1" customFormat="1" ht="16.5" customHeight="1">
      <c r="B827" s="32"/>
      <c r="C827" s="131" t="s">
        <v>846</v>
      </c>
      <c r="D827" s="131" t="s">
        <v>195</v>
      </c>
      <c r="E827" s="132" t="s">
        <v>847</v>
      </c>
      <c r="F827" s="133" t="s">
        <v>848</v>
      </c>
      <c r="G827" s="134" t="s">
        <v>432</v>
      </c>
      <c r="H827" s="135">
        <v>17.399999999999999</v>
      </c>
      <c r="I827" s="136"/>
      <c r="J827" s="137">
        <f>ROUND(I827*H827,2)</f>
        <v>0</v>
      </c>
      <c r="K827" s="133" t="s">
        <v>199</v>
      </c>
      <c r="L827" s="32"/>
      <c r="M827" s="138" t="s">
        <v>19</v>
      </c>
      <c r="N827" s="139" t="s">
        <v>43</v>
      </c>
      <c r="P827" s="140">
        <f>O827*H827</f>
        <v>0</v>
      </c>
      <c r="Q827" s="140">
        <v>4.5100000000000001E-2</v>
      </c>
      <c r="R827" s="140">
        <f>Q827*H827</f>
        <v>0.78473999999999999</v>
      </c>
      <c r="S827" s="140">
        <v>0</v>
      </c>
      <c r="T827" s="141">
        <f>S827*H827</f>
        <v>0</v>
      </c>
      <c r="AR827" s="142" t="s">
        <v>106</v>
      </c>
      <c r="AT827" s="142" t="s">
        <v>195</v>
      </c>
      <c r="AU827" s="142" t="s">
        <v>82</v>
      </c>
      <c r="AY827" s="17" t="s">
        <v>193</v>
      </c>
      <c r="BE827" s="143">
        <f>IF(N827="základní",J827,0)</f>
        <v>0</v>
      </c>
      <c r="BF827" s="143">
        <f>IF(N827="snížená",J827,0)</f>
        <v>0</v>
      </c>
      <c r="BG827" s="143">
        <f>IF(N827="zákl. přenesená",J827,0)</f>
        <v>0</v>
      </c>
      <c r="BH827" s="143">
        <f>IF(N827="sníž. přenesená",J827,0)</f>
        <v>0</v>
      </c>
      <c r="BI827" s="143">
        <f>IF(N827="nulová",J827,0)</f>
        <v>0</v>
      </c>
      <c r="BJ827" s="17" t="s">
        <v>80</v>
      </c>
      <c r="BK827" s="143">
        <f>ROUND(I827*H827,2)</f>
        <v>0</v>
      </c>
      <c r="BL827" s="17" t="s">
        <v>106</v>
      </c>
      <c r="BM827" s="142" t="s">
        <v>849</v>
      </c>
    </row>
    <row r="828" spans="2:65" s="1" customFormat="1" ht="11.25">
      <c r="B828" s="32"/>
      <c r="D828" s="144" t="s">
        <v>201</v>
      </c>
      <c r="F828" s="145" t="s">
        <v>850</v>
      </c>
      <c r="I828" s="146"/>
      <c r="L828" s="32"/>
      <c r="M828" s="147"/>
      <c r="T828" s="53"/>
      <c r="AT828" s="17" t="s">
        <v>201</v>
      </c>
      <c r="AU828" s="17" t="s">
        <v>82</v>
      </c>
    </row>
    <row r="829" spans="2:65" s="12" customFormat="1" ht="11.25">
      <c r="B829" s="148"/>
      <c r="D829" s="149" t="s">
        <v>203</v>
      </c>
      <c r="E829" s="150" t="s">
        <v>19</v>
      </c>
      <c r="F829" s="151" t="s">
        <v>286</v>
      </c>
      <c r="H829" s="150" t="s">
        <v>19</v>
      </c>
      <c r="I829" s="152"/>
      <c r="L829" s="148"/>
      <c r="M829" s="153"/>
      <c r="T829" s="154"/>
      <c r="AT829" s="150" t="s">
        <v>203</v>
      </c>
      <c r="AU829" s="150" t="s">
        <v>82</v>
      </c>
      <c r="AV829" s="12" t="s">
        <v>80</v>
      </c>
      <c r="AW829" s="12" t="s">
        <v>33</v>
      </c>
      <c r="AX829" s="12" t="s">
        <v>72</v>
      </c>
      <c r="AY829" s="150" t="s">
        <v>193</v>
      </c>
    </row>
    <row r="830" spans="2:65" s="12" customFormat="1" ht="11.25">
      <c r="B830" s="148"/>
      <c r="D830" s="149" t="s">
        <v>203</v>
      </c>
      <c r="E830" s="150" t="s">
        <v>19</v>
      </c>
      <c r="F830" s="151" t="s">
        <v>205</v>
      </c>
      <c r="H830" s="150" t="s">
        <v>19</v>
      </c>
      <c r="I830" s="152"/>
      <c r="L830" s="148"/>
      <c r="M830" s="153"/>
      <c r="T830" s="154"/>
      <c r="AT830" s="150" t="s">
        <v>203</v>
      </c>
      <c r="AU830" s="150" t="s">
        <v>82</v>
      </c>
      <c r="AV830" s="12" t="s">
        <v>80</v>
      </c>
      <c r="AW830" s="12" t="s">
        <v>33</v>
      </c>
      <c r="AX830" s="12" t="s">
        <v>72</v>
      </c>
      <c r="AY830" s="150" t="s">
        <v>193</v>
      </c>
    </row>
    <row r="831" spans="2:65" s="12" customFormat="1" ht="11.25">
      <c r="B831" s="148"/>
      <c r="D831" s="149" t="s">
        <v>203</v>
      </c>
      <c r="E831" s="150" t="s">
        <v>19</v>
      </c>
      <c r="F831" s="151" t="s">
        <v>206</v>
      </c>
      <c r="H831" s="150" t="s">
        <v>19</v>
      </c>
      <c r="I831" s="152"/>
      <c r="L831" s="148"/>
      <c r="M831" s="153"/>
      <c r="T831" s="154"/>
      <c r="AT831" s="150" t="s">
        <v>203</v>
      </c>
      <c r="AU831" s="150" t="s">
        <v>82</v>
      </c>
      <c r="AV831" s="12" t="s">
        <v>80</v>
      </c>
      <c r="AW831" s="12" t="s">
        <v>33</v>
      </c>
      <c r="AX831" s="12" t="s">
        <v>72</v>
      </c>
      <c r="AY831" s="150" t="s">
        <v>193</v>
      </c>
    </row>
    <row r="832" spans="2:65" s="12" customFormat="1" ht="11.25">
      <c r="B832" s="148"/>
      <c r="D832" s="149" t="s">
        <v>203</v>
      </c>
      <c r="E832" s="150" t="s">
        <v>19</v>
      </c>
      <c r="F832" s="151" t="s">
        <v>205</v>
      </c>
      <c r="H832" s="150" t="s">
        <v>19</v>
      </c>
      <c r="I832" s="152"/>
      <c r="L832" s="148"/>
      <c r="M832" s="153"/>
      <c r="T832" s="154"/>
      <c r="AT832" s="150" t="s">
        <v>203</v>
      </c>
      <c r="AU832" s="150" t="s">
        <v>82</v>
      </c>
      <c r="AV832" s="12" t="s">
        <v>80</v>
      </c>
      <c r="AW832" s="12" t="s">
        <v>33</v>
      </c>
      <c r="AX832" s="12" t="s">
        <v>72</v>
      </c>
      <c r="AY832" s="150" t="s">
        <v>193</v>
      </c>
    </row>
    <row r="833" spans="2:65" s="12" customFormat="1" ht="11.25">
      <c r="B833" s="148"/>
      <c r="D833" s="149" t="s">
        <v>203</v>
      </c>
      <c r="E833" s="150" t="s">
        <v>19</v>
      </c>
      <c r="F833" s="151" t="s">
        <v>828</v>
      </c>
      <c r="H833" s="150" t="s">
        <v>19</v>
      </c>
      <c r="I833" s="152"/>
      <c r="L833" s="148"/>
      <c r="M833" s="153"/>
      <c r="T833" s="154"/>
      <c r="AT833" s="150" t="s">
        <v>203</v>
      </c>
      <c r="AU833" s="150" t="s">
        <v>82</v>
      </c>
      <c r="AV833" s="12" t="s">
        <v>80</v>
      </c>
      <c r="AW833" s="12" t="s">
        <v>33</v>
      </c>
      <c r="AX833" s="12" t="s">
        <v>72</v>
      </c>
      <c r="AY833" s="150" t="s">
        <v>193</v>
      </c>
    </row>
    <row r="834" spans="2:65" s="13" customFormat="1" ht="11.25">
      <c r="B834" s="155"/>
      <c r="D834" s="149" t="s">
        <v>203</v>
      </c>
      <c r="E834" s="156" t="s">
        <v>19</v>
      </c>
      <c r="F834" s="157" t="s">
        <v>851</v>
      </c>
      <c r="H834" s="158">
        <v>17.399999999999999</v>
      </c>
      <c r="I834" s="159"/>
      <c r="L834" s="155"/>
      <c r="M834" s="160"/>
      <c r="T834" s="161"/>
      <c r="AT834" s="156" t="s">
        <v>203</v>
      </c>
      <c r="AU834" s="156" t="s">
        <v>82</v>
      </c>
      <c r="AV834" s="13" t="s">
        <v>82</v>
      </c>
      <c r="AW834" s="13" t="s">
        <v>33</v>
      </c>
      <c r="AX834" s="13" t="s">
        <v>72</v>
      </c>
      <c r="AY834" s="156" t="s">
        <v>193</v>
      </c>
    </row>
    <row r="835" spans="2:65" s="1" customFormat="1" ht="21.75" customHeight="1">
      <c r="B835" s="32"/>
      <c r="C835" s="131" t="s">
        <v>852</v>
      </c>
      <c r="D835" s="131" t="s">
        <v>195</v>
      </c>
      <c r="E835" s="132" t="s">
        <v>853</v>
      </c>
      <c r="F835" s="133" t="s">
        <v>854</v>
      </c>
      <c r="G835" s="134" t="s">
        <v>210</v>
      </c>
      <c r="H835" s="135">
        <v>200.71199999999999</v>
      </c>
      <c r="I835" s="136"/>
      <c r="J835" s="137">
        <f>ROUND(I835*H835,2)</f>
        <v>0</v>
      </c>
      <c r="K835" s="133" t="s">
        <v>199</v>
      </c>
      <c r="L835" s="32"/>
      <c r="M835" s="138" t="s">
        <v>19</v>
      </c>
      <c r="N835" s="139" t="s">
        <v>43</v>
      </c>
      <c r="P835" s="140">
        <f>O835*H835</f>
        <v>0</v>
      </c>
      <c r="Q835" s="140">
        <v>2.5018699999999998</v>
      </c>
      <c r="R835" s="140">
        <f>Q835*H835</f>
        <v>502.15533143999994</v>
      </c>
      <c r="S835" s="140">
        <v>0</v>
      </c>
      <c r="T835" s="141">
        <f>S835*H835</f>
        <v>0</v>
      </c>
      <c r="AR835" s="142" t="s">
        <v>106</v>
      </c>
      <c r="AT835" s="142" t="s">
        <v>195</v>
      </c>
      <c r="AU835" s="142" t="s">
        <v>82</v>
      </c>
      <c r="AY835" s="17" t="s">
        <v>193</v>
      </c>
      <c r="BE835" s="143">
        <f>IF(N835="základní",J835,0)</f>
        <v>0</v>
      </c>
      <c r="BF835" s="143">
        <f>IF(N835="snížená",J835,0)</f>
        <v>0</v>
      </c>
      <c r="BG835" s="143">
        <f>IF(N835="zákl. přenesená",J835,0)</f>
        <v>0</v>
      </c>
      <c r="BH835" s="143">
        <f>IF(N835="sníž. přenesená",J835,0)</f>
        <v>0</v>
      </c>
      <c r="BI835" s="143">
        <f>IF(N835="nulová",J835,0)</f>
        <v>0</v>
      </c>
      <c r="BJ835" s="17" t="s">
        <v>80</v>
      </c>
      <c r="BK835" s="143">
        <f>ROUND(I835*H835,2)</f>
        <v>0</v>
      </c>
      <c r="BL835" s="17" t="s">
        <v>106</v>
      </c>
      <c r="BM835" s="142" t="s">
        <v>855</v>
      </c>
    </row>
    <row r="836" spans="2:65" s="1" customFormat="1" ht="11.25">
      <c r="B836" s="32"/>
      <c r="D836" s="144" t="s">
        <v>201</v>
      </c>
      <c r="F836" s="145" t="s">
        <v>856</v>
      </c>
      <c r="I836" s="146"/>
      <c r="L836" s="32"/>
      <c r="M836" s="147"/>
      <c r="T836" s="53"/>
      <c r="AT836" s="17" t="s">
        <v>201</v>
      </c>
      <c r="AU836" s="17" t="s">
        <v>82</v>
      </c>
    </row>
    <row r="837" spans="2:65" s="12" customFormat="1" ht="11.25">
      <c r="B837" s="148"/>
      <c r="D837" s="149" t="s">
        <v>203</v>
      </c>
      <c r="E837" s="150" t="s">
        <v>19</v>
      </c>
      <c r="F837" s="151" t="s">
        <v>286</v>
      </c>
      <c r="H837" s="150" t="s">
        <v>19</v>
      </c>
      <c r="I837" s="152"/>
      <c r="L837" s="148"/>
      <c r="M837" s="153"/>
      <c r="T837" s="154"/>
      <c r="AT837" s="150" t="s">
        <v>203</v>
      </c>
      <c r="AU837" s="150" t="s">
        <v>82</v>
      </c>
      <c r="AV837" s="12" t="s">
        <v>80</v>
      </c>
      <c r="AW837" s="12" t="s">
        <v>33</v>
      </c>
      <c r="AX837" s="12" t="s">
        <v>72</v>
      </c>
      <c r="AY837" s="150" t="s">
        <v>193</v>
      </c>
    </row>
    <row r="838" spans="2:65" s="12" customFormat="1" ht="11.25">
      <c r="B838" s="148"/>
      <c r="D838" s="149" t="s">
        <v>203</v>
      </c>
      <c r="E838" s="150" t="s">
        <v>19</v>
      </c>
      <c r="F838" s="151" t="s">
        <v>205</v>
      </c>
      <c r="H838" s="150" t="s">
        <v>19</v>
      </c>
      <c r="I838" s="152"/>
      <c r="L838" s="148"/>
      <c r="M838" s="153"/>
      <c r="T838" s="154"/>
      <c r="AT838" s="150" t="s">
        <v>203</v>
      </c>
      <c r="AU838" s="150" t="s">
        <v>82</v>
      </c>
      <c r="AV838" s="12" t="s">
        <v>80</v>
      </c>
      <c r="AW838" s="12" t="s">
        <v>33</v>
      </c>
      <c r="AX838" s="12" t="s">
        <v>72</v>
      </c>
      <c r="AY838" s="150" t="s">
        <v>193</v>
      </c>
    </row>
    <row r="839" spans="2:65" s="12" customFormat="1" ht="11.25">
      <c r="B839" s="148"/>
      <c r="D839" s="149" t="s">
        <v>203</v>
      </c>
      <c r="E839" s="150" t="s">
        <v>19</v>
      </c>
      <c r="F839" s="151" t="s">
        <v>206</v>
      </c>
      <c r="H839" s="150" t="s">
        <v>19</v>
      </c>
      <c r="I839" s="152"/>
      <c r="L839" s="148"/>
      <c r="M839" s="153"/>
      <c r="T839" s="154"/>
      <c r="AT839" s="150" t="s">
        <v>203</v>
      </c>
      <c r="AU839" s="150" t="s">
        <v>82</v>
      </c>
      <c r="AV839" s="12" t="s">
        <v>80</v>
      </c>
      <c r="AW839" s="12" t="s">
        <v>33</v>
      </c>
      <c r="AX839" s="12" t="s">
        <v>72</v>
      </c>
      <c r="AY839" s="150" t="s">
        <v>193</v>
      </c>
    </row>
    <row r="840" spans="2:65" s="12" customFormat="1" ht="11.25">
      <c r="B840" s="148"/>
      <c r="D840" s="149" t="s">
        <v>203</v>
      </c>
      <c r="E840" s="150" t="s">
        <v>19</v>
      </c>
      <c r="F840" s="151" t="s">
        <v>205</v>
      </c>
      <c r="H840" s="150" t="s">
        <v>19</v>
      </c>
      <c r="I840" s="152"/>
      <c r="L840" s="148"/>
      <c r="M840" s="153"/>
      <c r="T840" s="154"/>
      <c r="AT840" s="150" t="s">
        <v>203</v>
      </c>
      <c r="AU840" s="150" t="s">
        <v>82</v>
      </c>
      <c r="AV840" s="12" t="s">
        <v>80</v>
      </c>
      <c r="AW840" s="12" t="s">
        <v>33</v>
      </c>
      <c r="AX840" s="12" t="s">
        <v>72</v>
      </c>
      <c r="AY840" s="150" t="s">
        <v>193</v>
      </c>
    </row>
    <row r="841" spans="2:65" s="12" customFormat="1" ht="11.25">
      <c r="B841" s="148"/>
      <c r="D841" s="149" t="s">
        <v>203</v>
      </c>
      <c r="E841" s="150" t="s">
        <v>19</v>
      </c>
      <c r="F841" s="151" t="s">
        <v>644</v>
      </c>
      <c r="H841" s="150" t="s">
        <v>19</v>
      </c>
      <c r="I841" s="152"/>
      <c r="L841" s="148"/>
      <c r="M841" s="153"/>
      <c r="T841" s="154"/>
      <c r="AT841" s="150" t="s">
        <v>203</v>
      </c>
      <c r="AU841" s="150" t="s">
        <v>82</v>
      </c>
      <c r="AV841" s="12" t="s">
        <v>80</v>
      </c>
      <c r="AW841" s="12" t="s">
        <v>33</v>
      </c>
      <c r="AX841" s="12" t="s">
        <v>72</v>
      </c>
      <c r="AY841" s="150" t="s">
        <v>193</v>
      </c>
    </row>
    <row r="842" spans="2:65" s="12" customFormat="1" ht="11.25">
      <c r="B842" s="148"/>
      <c r="D842" s="149" t="s">
        <v>203</v>
      </c>
      <c r="E842" s="150" t="s">
        <v>19</v>
      </c>
      <c r="F842" s="151" t="s">
        <v>857</v>
      </c>
      <c r="H842" s="150" t="s">
        <v>19</v>
      </c>
      <c r="I842" s="152"/>
      <c r="L842" s="148"/>
      <c r="M842" s="153"/>
      <c r="T842" s="154"/>
      <c r="AT842" s="150" t="s">
        <v>203</v>
      </c>
      <c r="AU842" s="150" t="s">
        <v>82</v>
      </c>
      <c r="AV842" s="12" t="s">
        <v>80</v>
      </c>
      <c r="AW842" s="12" t="s">
        <v>33</v>
      </c>
      <c r="AX842" s="12" t="s">
        <v>72</v>
      </c>
      <c r="AY842" s="150" t="s">
        <v>193</v>
      </c>
    </row>
    <row r="843" spans="2:65" s="13" customFormat="1" ht="11.25">
      <c r="B843" s="155"/>
      <c r="D843" s="149" t="s">
        <v>203</v>
      </c>
      <c r="E843" s="156" t="s">
        <v>19</v>
      </c>
      <c r="F843" s="157" t="s">
        <v>858</v>
      </c>
      <c r="H843" s="158">
        <v>8.4109999999999996</v>
      </c>
      <c r="I843" s="159"/>
      <c r="L843" s="155"/>
      <c r="M843" s="160"/>
      <c r="T843" s="161"/>
      <c r="AT843" s="156" t="s">
        <v>203</v>
      </c>
      <c r="AU843" s="156" t="s">
        <v>82</v>
      </c>
      <c r="AV843" s="13" t="s">
        <v>82</v>
      </c>
      <c r="AW843" s="13" t="s">
        <v>33</v>
      </c>
      <c r="AX843" s="13" t="s">
        <v>72</v>
      </c>
      <c r="AY843" s="156" t="s">
        <v>193</v>
      </c>
    </row>
    <row r="844" spans="2:65" s="13" customFormat="1" ht="11.25">
      <c r="B844" s="155"/>
      <c r="D844" s="149" t="s">
        <v>203</v>
      </c>
      <c r="E844" s="156" t="s">
        <v>19</v>
      </c>
      <c r="F844" s="157" t="s">
        <v>859</v>
      </c>
      <c r="H844" s="158">
        <v>6.8209999999999997</v>
      </c>
      <c r="I844" s="159"/>
      <c r="L844" s="155"/>
      <c r="M844" s="160"/>
      <c r="T844" s="161"/>
      <c r="AT844" s="156" t="s">
        <v>203</v>
      </c>
      <c r="AU844" s="156" t="s">
        <v>82</v>
      </c>
      <c r="AV844" s="13" t="s">
        <v>82</v>
      </c>
      <c r="AW844" s="13" t="s">
        <v>33</v>
      </c>
      <c r="AX844" s="13" t="s">
        <v>72</v>
      </c>
      <c r="AY844" s="156" t="s">
        <v>193</v>
      </c>
    </row>
    <row r="845" spans="2:65" s="13" customFormat="1" ht="11.25">
      <c r="B845" s="155"/>
      <c r="D845" s="149" t="s">
        <v>203</v>
      </c>
      <c r="E845" s="156" t="s">
        <v>19</v>
      </c>
      <c r="F845" s="157" t="s">
        <v>860</v>
      </c>
      <c r="H845" s="158">
        <v>5.0030000000000001</v>
      </c>
      <c r="I845" s="159"/>
      <c r="L845" s="155"/>
      <c r="M845" s="160"/>
      <c r="T845" s="161"/>
      <c r="AT845" s="156" t="s">
        <v>203</v>
      </c>
      <c r="AU845" s="156" t="s">
        <v>82</v>
      </c>
      <c r="AV845" s="13" t="s">
        <v>82</v>
      </c>
      <c r="AW845" s="13" t="s">
        <v>33</v>
      </c>
      <c r="AX845" s="13" t="s">
        <v>72</v>
      </c>
      <c r="AY845" s="156" t="s">
        <v>193</v>
      </c>
    </row>
    <row r="846" spans="2:65" s="12" customFormat="1" ht="11.25">
      <c r="B846" s="148"/>
      <c r="D846" s="149" t="s">
        <v>203</v>
      </c>
      <c r="E846" s="150" t="s">
        <v>19</v>
      </c>
      <c r="F846" s="151" t="s">
        <v>205</v>
      </c>
      <c r="H846" s="150" t="s">
        <v>19</v>
      </c>
      <c r="I846" s="152"/>
      <c r="L846" s="148"/>
      <c r="M846" s="153"/>
      <c r="T846" s="154"/>
      <c r="AT846" s="150" t="s">
        <v>203</v>
      </c>
      <c r="AU846" s="150" t="s">
        <v>82</v>
      </c>
      <c r="AV846" s="12" t="s">
        <v>80</v>
      </c>
      <c r="AW846" s="12" t="s">
        <v>33</v>
      </c>
      <c r="AX846" s="12" t="s">
        <v>72</v>
      </c>
      <c r="AY846" s="150" t="s">
        <v>193</v>
      </c>
    </row>
    <row r="847" spans="2:65" s="12" customFormat="1" ht="11.25">
      <c r="B847" s="148"/>
      <c r="D847" s="149" t="s">
        <v>203</v>
      </c>
      <c r="E847" s="150" t="s">
        <v>19</v>
      </c>
      <c r="F847" s="151" t="s">
        <v>820</v>
      </c>
      <c r="H847" s="150" t="s">
        <v>19</v>
      </c>
      <c r="I847" s="152"/>
      <c r="L847" s="148"/>
      <c r="M847" s="153"/>
      <c r="T847" s="154"/>
      <c r="AT847" s="150" t="s">
        <v>203</v>
      </c>
      <c r="AU847" s="150" t="s">
        <v>82</v>
      </c>
      <c r="AV847" s="12" t="s">
        <v>80</v>
      </c>
      <c r="AW847" s="12" t="s">
        <v>33</v>
      </c>
      <c r="AX847" s="12" t="s">
        <v>72</v>
      </c>
      <c r="AY847" s="150" t="s">
        <v>193</v>
      </c>
    </row>
    <row r="848" spans="2:65" s="12" customFormat="1" ht="11.25">
      <c r="B848" s="148"/>
      <c r="D848" s="149" t="s">
        <v>203</v>
      </c>
      <c r="E848" s="150" t="s">
        <v>19</v>
      </c>
      <c r="F848" s="151" t="s">
        <v>861</v>
      </c>
      <c r="H848" s="150" t="s">
        <v>19</v>
      </c>
      <c r="I848" s="152"/>
      <c r="L848" s="148"/>
      <c r="M848" s="153"/>
      <c r="T848" s="154"/>
      <c r="AT848" s="150" t="s">
        <v>203</v>
      </c>
      <c r="AU848" s="150" t="s">
        <v>82</v>
      </c>
      <c r="AV848" s="12" t="s">
        <v>80</v>
      </c>
      <c r="AW848" s="12" t="s">
        <v>33</v>
      </c>
      <c r="AX848" s="12" t="s">
        <v>72</v>
      </c>
      <c r="AY848" s="150" t="s">
        <v>193</v>
      </c>
    </row>
    <row r="849" spans="2:51" s="13" customFormat="1" ht="11.25">
      <c r="B849" s="155"/>
      <c r="D849" s="149" t="s">
        <v>203</v>
      </c>
      <c r="E849" s="156" t="s">
        <v>19</v>
      </c>
      <c r="F849" s="157" t="s">
        <v>862</v>
      </c>
      <c r="H849" s="158">
        <v>39.563000000000002</v>
      </c>
      <c r="I849" s="159"/>
      <c r="L849" s="155"/>
      <c r="M849" s="160"/>
      <c r="T849" s="161"/>
      <c r="AT849" s="156" t="s">
        <v>203</v>
      </c>
      <c r="AU849" s="156" t="s">
        <v>82</v>
      </c>
      <c r="AV849" s="13" t="s">
        <v>82</v>
      </c>
      <c r="AW849" s="13" t="s">
        <v>33</v>
      </c>
      <c r="AX849" s="13" t="s">
        <v>72</v>
      </c>
      <c r="AY849" s="156" t="s">
        <v>193</v>
      </c>
    </row>
    <row r="850" spans="2:51" s="13" customFormat="1" ht="11.25">
      <c r="B850" s="155"/>
      <c r="D850" s="149" t="s">
        <v>203</v>
      </c>
      <c r="E850" s="156" t="s">
        <v>19</v>
      </c>
      <c r="F850" s="157" t="s">
        <v>863</v>
      </c>
      <c r="H850" s="158">
        <v>27.927</v>
      </c>
      <c r="I850" s="159"/>
      <c r="L850" s="155"/>
      <c r="M850" s="160"/>
      <c r="T850" s="161"/>
      <c r="AT850" s="156" t="s">
        <v>203</v>
      </c>
      <c r="AU850" s="156" t="s">
        <v>82</v>
      </c>
      <c r="AV850" s="13" t="s">
        <v>82</v>
      </c>
      <c r="AW850" s="13" t="s">
        <v>33</v>
      </c>
      <c r="AX850" s="13" t="s">
        <v>72</v>
      </c>
      <c r="AY850" s="156" t="s">
        <v>193</v>
      </c>
    </row>
    <row r="851" spans="2:51" s="12" customFormat="1" ht="11.25">
      <c r="B851" s="148"/>
      <c r="D851" s="149" t="s">
        <v>203</v>
      </c>
      <c r="E851" s="150" t="s">
        <v>19</v>
      </c>
      <c r="F851" s="151" t="s">
        <v>857</v>
      </c>
      <c r="H851" s="150" t="s">
        <v>19</v>
      </c>
      <c r="I851" s="152"/>
      <c r="L851" s="148"/>
      <c r="M851" s="153"/>
      <c r="T851" s="154"/>
      <c r="AT851" s="150" t="s">
        <v>203</v>
      </c>
      <c r="AU851" s="150" t="s">
        <v>82</v>
      </c>
      <c r="AV851" s="12" t="s">
        <v>80</v>
      </c>
      <c r="AW851" s="12" t="s">
        <v>33</v>
      </c>
      <c r="AX851" s="12" t="s">
        <v>72</v>
      </c>
      <c r="AY851" s="150" t="s">
        <v>193</v>
      </c>
    </row>
    <row r="852" spans="2:51" s="13" customFormat="1" ht="11.25">
      <c r="B852" s="155"/>
      <c r="D852" s="149" t="s">
        <v>203</v>
      </c>
      <c r="E852" s="156" t="s">
        <v>19</v>
      </c>
      <c r="F852" s="157" t="s">
        <v>864</v>
      </c>
      <c r="H852" s="158">
        <v>21.686</v>
      </c>
      <c r="I852" s="159"/>
      <c r="L852" s="155"/>
      <c r="M852" s="160"/>
      <c r="T852" s="161"/>
      <c r="AT852" s="156" t="s">
        <v>203</v>
      </c>
      <c r="AU852" s="156" t="s">
        <v>82</v>
      </c>
      <c r="AV852" s="13" t="s">
        <v>82</v>
      </c>
      <c r="AW852" s="13" t="s">
        <v>33</v>
      </c>
      <c r="AX852" s="13" t="s">
        <v>72</v>
      </c>
      <c r="AY852" s="156" t="s">
        <v>193</v>
      </c>
    </row>
    <row r="853" spans="2:51" s="13" customFormat="1" ht="11.25">
      <c r="B853" s="155"/>
      <c r="D853" s="149" t="s">
        <v>203</v>
      </c>
      <c r="E853" s="156" t="s">
        <v>19</v>
      </c>
      <c r="F853" s="157" t="s">
        <v>865</v>
      </c>
      <c r="H853" s="158">
        <v>11.737</v>
      </c>
      <c r="I853" s="159"/>
      <c r="L853" s="155"/>
      <c r="M853" s="160"/>
      <c r="T853" s="161"/>
      <c r="AT853" s="156" t="s">
        <v>203</v>
      </c>
      <c r="AU853" s="156" t="s">
        <v>82</v>
      </c>
      <c r="AV853" s="13" t="s">
        <v>82</v>
      </c>
      <c r="AW853" s="13" t="s">
        <v>33</v>
      </c>
      <c r="AX853" s="13" t="s">
        <v>72</v>
      </c>
      <c r="AY853" s="156" t="s">
        <v>193</v>
      </c>
    </row>
    <row r="854" spans="2:51" s="13" customFormat="1" ht="11.25">
      <c r="B854" s="155"/>
      <c r="D854" s="149" t="s">
        <v>203</v>
      </c>
      <c r="E854" s="156" t="s">
        <v>19</v>
      </c>
      <c r="F854" s="157" t="s">
        <v>866</v>
      </c>
      <c r="H854" s="158">
        <v>6.8719999999999999</v>
      </c>
      <c r="I854" s="159"/>
      <c r="L854" s="155"/>
      <c r="M854" s="160"/>
      <c r="T854" s="161"/>
      <c r="AT854" s="156" t="s">
        <v>203</v>
      </c>
      <c r="AU854" s="156" t="s">
        <v>82</v>
      </c>
      <c r="AV854" s="13" t="s">
        <v>82</v>
      </c>
      <c r="AW854" s="13" t="s">
        <v>33</v>
      </c>
      <c r="AX854" s="13" t="s">
        <v>72</v>
      </c>
      <c r="AY854" s="156" t="s">
        <v>193</v>
      </c>
    </row>
    <row r="855" spans="2:51" s="12" customFormat="1" ht="11.25">
      <c r="B855" s="148"/>
      <c r="D855" s="149" t="s">
        <v>203</v>
      </c>
      <c r="E855" s="150" t="s">
        <v>19</v>
      </c>
      <c r="F855" s="151" t="s">
        <v>205</v>
      </c>
      <c r="H855" s="150" t="s">
        <v>19</v>
      </c>
      <c r="I855" s="152"/>
      <c r="L855" s="148"/>
      <c r="M855" s="153"/>
      <c r="T855" s="154"/>
      <c r="AT855" s="150" t="s">
        <v>203</v>
      </c>
      <c r="AU855" s="150" t="s">
        <v>82</v>
      </c>
      <c r="AV855" s="12" t="s">
        <v>80</v>
      </c>
      <c r="AW855" s="12" t="s">
        <v>33</v>
      </c>
      <c r="AX855" s="12" t="s">
        <v>72</v>
      </c>
      <c r="AY855" s="150" t="s">
        <v>193</v>
      </c>
    </row>
    <row r="856" spans="2:51" s="12" customFormat="1" ht="11.25">
      <c r="B856" s="148"/>
      <c r="D856" s="149" t="s">
        <v>203</v>
      </c>
      <c r="E856" s="150" t="s">
        <v>19</v>
      </c>
      <c r="F856" s="151" t="s">
        <v>822</v>
      </c>
      <c r="H856" s="150" t="s">
        <v>19</v>
      </c>
      <c r="I856" s="152"/>
      <c r="L856" s="148"/>
      <c r="M856" s="153"/>
      <c r="T856" s="154"/>
      <c r="AT856" s="150" t="s">
        <v>203</v>
      </c>
      <c r="AU856" s="150" t="s">
        <v>82</v>
      </c>
      <c r="AV856" s="12" t="s">
        <v>80</v>
      </c>
      <c r="AW856" s="12" t="s">
        <v>33</v>
      </c>
      <c r="AX856" s="12" t="s">
        <v>72</v>
      </c>
      <c r="AY856" s="150" t="s">
        <v>193</v>
      </c>
    </row>
    <row r="857" spans="2:51" s="12" customFormat="1" ht="11.25">
      <c r="B857" s="148"/>
      <c r="D857" s="149" t="s">
        <v>203</v>
      </c>
      <c r="E857" s="150" t="s">
        <v>19</v>
      </c>
      <c r="F857" s="151" t="s">
        <v>861</v>
      </c>
      <c r="H857" s="150" t="s">
        <v>19</v>
      </c>
      <c r="I857" s="152"/>
      <c r="L857" s="148"/>
      <c r="M857" s="153"/>
      <c r="T857" s="154"/>
      <c r="AT857" s="150" t="s">
        <v>203</v>
      </c>
      <c r="AU857" s="150" t="s">
        <v>82</v>
      </c>
      <c r="AV857" s="12" t="s">
        <v>80</v>
      </c>
      <c r="AW857" s="12" t="s">
        <v>33</v>
      </c>
      <c r="AX857" s="12" t="s">
        <v>72</v>
      </c>
      <c r="AY857" s="150" t="s">
        <v>193</v>
      </c>
    </row>
    <row r="858" spans="2:51" s="13" customFormat="1" ht="11.25">
      <c r="B858" s="155"/>
      <c r="D858" s="149" t="s">
        <v>203</v>
      </c>
      <c r="E858" s="156" t="s">
        <v>19</v>
      </c>
      <c r="F858" s="157" t="s">
        <v>867</v>
      </c>
      <c r="H858" s="158">
        <v>32.311999999999998</v>
      </c>
      <c r="I858" s="159"/>
      <c r="L858" s="155"/>
      <c r="M858" s="160"/>
      <c r="T858" s="161"/>
      <c r="AT858" s="156" t="s">
        <v>203</v>
      </c>
      <c r="AU858" s="156" t="s">
        <v>82</v>
      </c>
      <c r="AV858" s="13" t="s">
        <v>82</v>
      </c>
      <c r="AW858" s="13" t="s">
        <v>33</v>
      </c>
      <c r="AX858" s="13" t="s">
        <v>72</v>
      </c>
      <c r="AY858" s="156" t="s">
        <v>193</v>
      </c>
    </row>
    <row r="859" spans="2:51" s="12" customFormat="1" ht="11.25">
      <c r="B859" s="148"/>
      <c r="D859" s="149" t="s">
        <v>203</v>
      </c>
      <c r="E859" s="150" t="s">
        <v>19</v>
      </c>
      <c r="F859" s="151" t="s">
        <v>857</v>
      </c>
      <c r="H859" s="150" t="s">
        <v>19</v>
      </c>
      <c r="I859" s="152"/>
      <c r="L859" s="148"/>
      <c r="M859" s="153"/>
      <c r="T859" s="154"/>
      <c r="AT859" s="150" t="s">
        <v>203</v>
      </c>
      <c r="AU859" s="150" t="s">
        <v>82</v>
      </c>
      <c r="AV859" s="12" t="s">
        <v>80</v>
      </c>
      <c r="AW859" s="12" t="s">
        <v>33</v>
      </c>
      <c r="AX859" s="12" t="s">
        <v>72</v>
      </c>
      <c r="AY859" s="150" t="s">
        <v>193</v>
      </c>
    </row>
    <row r="860" spans="2:51" s="13" customFormat="1" ht="11.25">
      <c r="B860" s="155"/>
      <c r="D860" s="149" t="s">
        <v>203</v>
      </c>
      <c r="E860" s="156" t="s">
        <v>19</v>
      </c>
      <c r="F860" s="157" t="s">
        <v>868</v>
      </c>
      <c r="H860" s="158">
        <v>2.34</v>
      </c>
      <c r="I860" s="159"/>
      <c r="L860" s="155"/>
      <c r="M860" s="160"/>
      <c r="T860" s="161"/>
      <c r="AT860" s="156" t="s">
        <v>203</v>
      </c>
      <c r="AU860" s="156" t="s">
        <v>82</v>
      </c>
      <c r="AV860" s="13" t="s">
        <v>82</v>
      </c>
      <c r="AW860" s="13" t="s">
        <v>33</v>
      </c>
      <c r="AX860" s="13" t="s">
        <v>72</v>
      </c>
      <c r="AY860" s="156" t="s">
        <v>193</v>
      </c>
    </row>
    <row r="861" spans="2:51" s="13" customFormat="1" ht="11.25">
      <c r="B861" s="155"/>
      <c r="D861" s="149" t="s">
        <v>203</v>
      </c>
      <c r="E861" s="156" t="s">
        <v>19</v>
      </c>
      <c r="F861" s="157" t="s">
        <v>869</v>
      </c>
      <c r="H861" s="158">
        <v>10.406000000000001</v>
      </c>
      <c r="I861" s="159"/>
      <c r="L861" s="155"/>
      <c r="M861" s="160"/>
      <c r="T861" s="161"/>
      <c r="AT861" s="156" t="s">
        <v>203</v>
      </c>
      <c r="AU861" s="156" t="s">
        <v>82</v>
      </c>
      <c r="AV861" s="13" t="s">
        <v>82</v>
      </c>
      <c r="AW861" s="13" t="s">
        <v>33</v>
      </c>
      <c r="AX861" s="13" t="s">
        <v>72</v>
      </c>
      <c r="AY861" s="156" t="s">
        <v>193</v>
      </c>
    </row>
    <row r="862" spans="2:51" s="13" customFormat="1" ht="11.25">
      <c r="B862" s="155"/>
      <c r="D862" s="149" t="s">
        <v>203</v>
      </c>
      <c r="E862" s="156" t="s">
        <v>19</v>
      </c>
      <c r="F862" s="157" t="s">
        <v>866</v>
      </c>
      <c r="H862" s="158">
        <v>6.8719999999999999</v>
      </c>
      <c r="I862" s="159"/>
      <c r="L862" s="155"/>
      <c r="M862" s="160"/>
      <c r="T862" s="161"/>
      <c r="AT862" s="156" t="s">
        <v>203</v>
      </c>
      <c r="AU862" s="156" t="s">
        <v>82</v>
      </c>
      <c r="AV862" s="13" t="s">
        <v>82</v>
      </c>
      <c r="AW862" s="13" t="s">
        <v>33</v>
      </c>
      <c r="AX862" s="13" t="s">
        <v>72</v>
      </c>
      <c r="AY862" s="156" t="s">
        <v>193</v>
      </c>
    </row>
    <row r="863" spans="2:51" s="12" customFormat="1" ht="11.25">
      <c r="B863" s="148"/>
      <c r="D863" s="149" t="s">
        <v>203</v>
      </c>
      <c r="E863" s="150" t="s">
        <v>19</v>
      </c>
      <c r="F863" s="151" t="s">
        <v>205</v>
      </c>
      <c r="H863" s="150" t="s">
        <v>19</v>
      </c>
      <c r="I863" s="152"/>
      <c r="L863" s="148"/>
      <c r="M863" s="153"/>
      <c r="T863" s="154"/>
      <c r="AT863" s="150" t="s">
        <v>203</v>
      </c>
      <c r="AU863" s="150" t="s">
        <v>82</v>
      </c>
      <c r="AV863" s="12" t="s">
        <v>80</v>
      </c>
      <c r="AW863" s="12" t="s">
        <v>33</v>
      </c>
      <c r="AX863" s="12" t="s">
        <v>72</v>
      </c>
      <c r="AY863" s="150" t="s">
        <v>193</v>
      </c>
    </row>
    <row r="864" spans="2:51" s="12" customFormat="1" ht="11.25">
      <c r="B864" s="148"/>
      <c r="D864" s="149" t="s">
        <v>203</v>
      </c>
      <c r="E864" s="150" t="s">
        <v>19</v>
      </c>
      <c r="F864" s="151" t="s">
        <v>828</v>
      </c>
      <c r="H864" s="150" t="s">
        <v>19</v>
      </c>
      <c r="I864" s="152"/>
      <c r="L864" s="148"/>
      <c r="M864" s="153"/>
      <c r="T864" s="154"/>
      <c r="AT864" s="150" t="s">
        <v>203</v>
      </c>
      <c r="AU864" s="150" t="s">
        <v>82</v>
      </c>
      <c r="AV864" s="12" t="s">
        <v>80</v>
      </c>
      <c r="AW864" s="12" t="s">
        <v>33</v>
      </c>
      <c r="AX864" s="12" t="s">
        <v>72</v>
      </c>
      <c r="AY864" s="150" t="s">
        <v>193</v>
      </c>
    </row>
    <row r="865" spans="2:65" s="12" customFormat="1" ht="11.25">
      <c r="B865" s="148"/>
      <c r="D865" s="149" t="s">
        <v>203</v>
      </c>
      <c r="E865" s="150" t="s">
        <v>19</v>
      </c>
      <c r="F865" s="151" t="s">
        <v>861</v>
      </c>
      <c r="H865" s="150" t="s">
        <v>19</v>
      </c>
      <c r="I865" s="152"/>
      <c r="L865" s="148"/>
      <c r="M865" s="153"/>
      <c r="T865" s="154"/>
      <c r="AT865" s="150" t="s">
        <v>203</v>
      </c>
      <c r="AU865" s="150" t="s">
        <v>82</v>
      </c>
      <c r="AV865" s="12" t="s">
        <v>80</v>
      </c>
      <c r="AW865" s="12" t="s">
        <v>33</v>
      </c>
      <c r="AX865" s="12" t="s">
        <v>72</v>
      </c>
      <c r="AY865" s="150" t="s">
        <v>193</v>
      </c>
    </row>
    <row r="866" spans="2:65" s="13" customFormat="1" ht="11.25">
      <c r="B866" s="155"/>
      <c r="D866" s="149" t="s">
        <v>203</v>
      </c>
      <c r="E866" s="156" t="s">
        <v>19</v>
      </c>
      <c r="F866" s="157" t="s">
        <v>870</v>
      </c>
      <c r="H866" s="158">
        <v>11.662000000000001</v>
      </c>
      <c r="I866" s="159"/>
      <c r="L866" s="155"/>
      <c r="M866" s="160"/>
      <c r="T866" s="161"/>
      <c r="AT866" s="156" t="s">
        <v>203</v>
      </c>
      <c r="AU866" s="156" t="s">
        <v>82</v>
      </c>
      <c r="AV866" s="13" t="s">
        <v>82</v>
      </c>
      <c r="AW866" s="13" t="s">
        <v>33</v>
      </c>
      <c r="AX866" s="13" t="s">
        <v>72</v>
      </c>
      <c r="AY866" s="156" t="s">
        <v>193</v>
      </c>
    </row>
    <row r="867" spans="2:65" s="12" customFormat="1" ht="11.25">
      <c r="B867" s="148"/>
      <c r="D867" s="149" t="s">
        <v>203</v>
      </c>
      <c r="E867" s="150" t="s">
        <v>19</v>
      </c>
      <c r="F867" s="151" t="s">
        <v>857</v>
      </c>
      <c r="H867" s="150" t="s">
        <v>19</v>
      </c>
      <c r="I867" s="152"/>
      <c r="L867" s="148"/>
      <c r="M867" s="153"/>
      <c r="T867" s="154"/>
      <c r="AT867" s="150" t="s">
        <v>203</v>
      </c>
      <c r="AU867" s="150" t="s">
        <v>82</v>
      </c>
      <c r="AV867" s="12" t="s">
        <v>80</v>
      </c>
      <c r="AW867" s="12" t="s">
        <v>33</v>
      </c>
      <c r="AX867" s="12" t="s">
        <v>72</v>
      </c>
      <c r="AY867" s="150" t="s">
        <v>193</v>
      </c>
    </row>
    <row r="868" spans="2:65" s="13" customFormat="1" ht="11.25">
      <c r="B868" s="155"/>
      <c r="D868" s="149" t="s">
        <v>203</v>
      </c>
      <c r="E868" s="156" t="s">
        <v>19</v>
      </c>
      <c r="F868" s="157" t="s">
        <v>871</v>
      </c>
      <c r="H868" s="158">
        <v>3.2290000000000001</v>
      </c>
      <c r="I868" s="159"/>
      <c r="L868" s="155"/>
      <c r="M868" s="160"/>
      <c r="T868" s="161"/>
      <c r="AT868" s="156" t="s">
        <v>203</v>
      </c>
      <c r="AU868" s="156" t="s">
        <v>82</v>
      </c>
      <c r="AV868" s="13" t="s">
        <v>82</v>
      </c>
      <c r="AW868" s="13" t="s">
        <v>33</v>
      </c>
      <c r="AX868" s="13" t="s">
        <v>72</v>
      </c>
      <c r="AY868" s="156" t="s">
        <v>193</v>
      </c>
    </row>
    <row r="869" spans="2:65" s="13" customFormat="1" ht="11.25">
      <c r="B869" s="155"/>
      <c r="D869" s="149" t="s">
        <v>203</v>
      </c>
      <c r="E869" s="156" t="s">
        <v>19</v>
      </c>
      <c r="F869" s="157" t="s">
        <v>872</v>
      </c>
      <c r="H869" s="158">
        <v>5.8710000000000004</v>
      </c>
      <c r="I869" s="159"/>
      <c r="L869" s="155"/>
      <c r="M869" s="160"/>
      <c r="T869" s="161"/>
      <c r="AT869" s="156" t="s">
        <v>203</v>
      </c>
      <c r="AU869" s="156" t="s">
        <v>82</v>
      </c>
      <c r="AV869" s="13" t="s">
        <v>82</v>
      </c>
      <c r="AW869" s="13" t="s">
        <v>33</v>
      </c>
      <c r="AX869" s="13" t="s">
        <v>72</v>
      </c>
      <c r="AY869" s="156" t="s">
        <v>193</v>
      </c>
    </row>
    <row r="870" spans="2:65" s="1" customFormat="1" ht="16.5" customHeight="1">
      <c r="B870" s="32"/>
      <c r="C870" s="131" t="s">
        <v>873</v>
      </c>
      <c r="D870" s="131" t="s">
        <v>195</v>
      </c>
      <c r="E870" s="132" t="s">
        <v>874</v>
      </c>
      <c r="F870" s="133" t="s">
        <v>875</v>
      </c>
      <c r="G870" s="134" t="s">
        <v>198</v>
      </c>
      <c r="H870" s="135">
        <v>1791.0740000000001</v>
      </c>
      <c r="I870" s="136"/>
      <c r="J870" s="137">
        <f>ROUND(I870*H870,2)</f>
        <v>0</v>
      </c>
      <c r="K870" s="133" t="s">
        <v>199</v>
      </c>
      <c r="L870" s="32"/>
      <c r="M870" s="138" t="s">
        <v>19</v>
      </c>
      <c r="N870" s="139" t="s">
        <v>43</v>
      </c>
      <c r="P870" s="140">
        <f>O870*H870</f>
        <v>0</v>
      </c>
      <c r="Q870" s="140">
        <v>2.7499999999999998E-3</v>
      </c>
      <c r="R870" s="140">
        <f>Q870*H870</f>
        <v>4.9254534999999997</v>
      </c>
      <c r="S870" s="140">
        <v>0</v>
      </c>
      <c r="T870" s="141">
        <f>S870*H870</f>
        <v>0</v>
      </c>
      <c r="AR870" s="142" t="s">
        <v>106</v>
      </c>
      <c r="AT870" s="142" t="s">
        <v>195</v>
      </c>
      <c r="AU870" s="142" t="s">
        <v>82</v>
      </c>
      <c r="AY870" s="17" t="s">
        <v>193</v>
      </c>
      <c r="BE870" s="143">
        <f>IF(N870="základní",J870,0)</f>
        <v>0</v>
      </c>
      <c r="BF870" s="143">
        <f>IF(N870="snížená",J870,0)</f>
        <v>0</v>
      </c>
      <c r="BG870" s="143">
        <f>IF(N870="zákl. přenesená",J870,0)</f>
        <v>0</v>
      </c>
      <c r="BH870" s="143">
        <f>IF(N870="sníž. přenesená",J870,0)</f>
        <v>0</v>
      </c>
      <c r="BI870" s="143">
        <f>IF(N870="nulová",J870,0)</f>
        <v>0</v>
      </c>
      <c r="BJ870" s="17" t="s">
        <v>80</v>
      </c>
      <c r="BK870" s="143">
        <f>ROUND(I870*H870,2)</f>
        <v>0</v>
      </c>
      <c r="BL870" s="17" t="s">
        <v>106</v>
      </c>
      <c r="BM870" s="142" t="s">
        <v>876</v>
      </c>
    </row>
    <row r="871" spans="2:65" s="1" customFormat="1" ht="11.25">
      <c r="B871" s="32"/>
      <c r="D871" s="144" t="s">
        <v>201</v>
      </c>
      <c r="F871" s="145" t="s">
        <v>877</v>
      </c>
      <c r="I871" s="146"/>
      <c r="L871" s="32"/>
      <c r="M871" s="147"/>
      <c r="T871" s="53"/>
      <c r="AT871" s="17" t="s">
        <v>201</v>
      </c>
      <c r="AU871" s="17" t="s">
        <v>82</v>
      </c>
    </row>
    <row r="872" spans="2:65" s="12" customFormat="1" ht="11.25">
      <c r="B872" s="148"/>
      <c r="D872" s="149" t="s">
        <v>203</v>
      </c>
      <c r="E872" s="150" t="s">
        <v>19</v>
      </c>
      <c r="F872" s="151" t="s">
        <v>286</v>
      </c>
      <c r="H872" s="150" t="s">
        <v>19</v>
      </c>
      <c r="I872" s="152"/>
      <c r="L872" s="148"/>
      <c r="M872" s="153"/>
      <c r="T872" s="154"/>
      <c r="AT872" s="150" t="s">
        <v>203</v>
      </c>
      <c r="AU872" s="150" t="s">
        <v>82</v>
      </c>
      <c r="AV872" s="12" t="s">
        <v>80</v>
      </c>
      <c r="AW872" s="12" t="s">
        <v>33</v>
      </c>
      <c r="AX872" s="12" t="s">
        <v>72</v>
      </c>
      <c r="AY872" s="150" t="s">
        <v>193</v>
      </c>
    </row>
    <row r="873" spans="2:65" s="12" customFormat="1" ht="11.25">
      <c r="B873" s="148"/>
      <c r="D873" s="149" t="s">
        <v>203</v>
      </c>
      <c r="E873" s="150" t="s">
        <v>19</v>
      </c>
      <c r="F873" s="151" t="s">
        <v>205</v>
      </c>
      <c r="H873" s="150" t="s">
        <v>19</v>
      </c>
      <c r="I873" s="152"/>
      <c r="L873" s="148"/>
      <c r="M873" s="153"/>
      <c r="T873" s="154"/>
      <c r="AT873" s="150" t="s">
        <v>203</v>
      </c>
      <c r="AU873" s="150" t="s">
        <v>82</v>
      </c>
      <c r="AV873" s="12" t="s">
        <v>80</v>
      </c>
      <c r="AW873" s="12" t="s">
        <v>33</v>
      </c>
      <c r="AX873" s="12" t="s">
        <v>72</v>
      </c>
      <c r="AY873" s="150" t="s">
        <v>193</v>
      </c>
    </row>
    <row r="874" spans="2:65" s="12" customFormat="1" ht="11.25">
      <c r="B874" s="148"/>
      <c r="D874" s="149" t="s">
        <v>203</v>
      </c>
      <c r="E874" s="150" t="s">
        <v>19</v>
      </c>
      <c r="F874" s="151" t="s">
        <v>206</v>
      </c>
      <c r="H874" s="150" t="s">
        <v>19</v>
      </c>
      <c r="I874" s="152"/>
      <c r="L874" s="148"/>
      <c r="M874" s="153"/>
      <c r="T874" s="154"/>
      <c r="AT874" s="150" t="s">
        <v>203</v>
      </c>
      <c r="AU874" s="150" t="s">
        <v>82</v>
      </c>
      <c r="AV874" s="12" t="s">
        <v>80</v>
      </c>
      <c r="AW874" s="12" t="s">
        <v>33</v>
      </c>
      <c r="AX874" s="12" t="s">
        <v>72</v>
      </c>
      <c r="AY874" s="150" t="s">
        <v>193</v>
      </c>
    </row>
    <row r="875" spans="2:65" s="12" customFormat="1" ht="11.25">
      <c r="B875" s="148"/>
      <c r="D875" s="149" t="s">
        <v>203</v>
      </c>
      <c r="E875" s="150" t="s">
        <v>19</v>
      </c>
      <c r="F875" s="151" t="s">
        <v>205</v>
      </c>
      <c r="H875" s="150" t="s">
        <v>19</v>
      </c>
      <c r="I875" s="152"/>
      <c r="L875" s="148"/>
      <c r="M875" s="153"/>
      <c r="T875" s="154"/>
      <c r="AT875" s="150" t="s">
        <v>203</v>
      </c>
      <c r="AU875" s="150" t="s">
        <v>82</v>
      </c>
      <c r="AV875" s="12" t="s">
        <v>80</v>
      </c>
      <c r="AW875" s="12" t="s">
        <v>33</v>
      </c>
      <c r="AX875" s="12" t="s">
        <v>72</v>
      </c>
      <c r="AY875" s="150" t="s">
        <v>193</v>
      </c>
    </row>
    <row r="876" spans="2:65" s="12" customFormat="1" ht="11.25">
      <c r="B876" s="148"/>
      <c r="D876" s="149" t="s">
        <v>203</v>
      </c>
      <c r="E876" s="150" t="s">
        <v>19</v>
      </c>
      <c r="F876" s="151" t="s">
        <v>644</v>
      </c>
      <c r="H876" s="150" t="s">
        <v>19</v>
      </c>
      <c r="I876" s="152"/>
      <c r="L876" s="148"/>
      <c r="M876" s="153"/>
      <c r="T876" s="154"/>
      <c r="AT876" s="150" t="s">
        <v>203</v>
      </c>
      <c r="AU876" s="150" t="s">
        <v>82</v>
      </c>
      <c r="AV876" s="12" t="s">
        <v>80</v>
      </c>
      <c r="AW876" s="12" t="s">
        <v>33</v>
      </c>
      <c r="AX876" s="12" t="s">
        <v>72</v>
      </c>
      <c r="AY876" s="150" t="s">
        <v>193</v>
      </c>
    </row>
    <row r="877" spans="2:65" s="12" customFormat="1" ht="11.25">
      <c r="B877" s="148"/>
      <c r="D877" s="149" t="s">
        <v>203</v>
      </c>
      <c r="E877" s="150" t="s">
        <v>19</v>
      </c>
      <c r="F877" s="151" t="s">
        <v>857</v>
      </c>
      <c r="H877" s="150" t="s">
        <v>19</v>
      </c>
      <c r="I877" s="152"/>
      <c r="L877" s="148"/>
      <c r="M877" s="153"/>
      <c r="T877" s="154"/>
      <c r="AT877" s="150" t="s">
        <v>203</v>
      </c>
      <c r="AU877" s="150" t="s">
        <v>82</v>
      </c>
      <c r="AV877" s="12" t="s">
        <v>80</v>
      </c>
      <c r="AW877" s="12" t="s">
        <v>33</v>
      </c>
      <c r="AX877" s="12" t="s">
        <v>72</v>
      </c>
      <c r="AY877" s="150" t="s">
        <v>193</v>
      </c>
    </row>
    <row r="878" spans="2:65" s="13" customFormat="1" ht="11.25">
      <c r="B878" s="155"/>
      <c r="D878" s="149" t="s">
        <v>203</v>
      </c>
      <c r="E878" s="156" t="s">
        <v>19</v>
      </c>
      <c r="F878" s="157" t="s">
        <v>878</v>
      </c>
      <c r="H878" s="158">
        <v>72.965000000000003</v>
      </c>
      <c r="I878" s="159"/>
      <c r="L878" s="155"/>
      <c r="M878" s="160"/>
      <c r="T878" s="161"/>
      <c r="AT878" s="156" t="s">
        <v>203</v>
      </c>
      <c r="AU878" s="156" t="s">
        <v>82</v>
      </c>
      <c r="AV878" s="13" t="s">
        <v>82</v>
      </c>
      <c r="AW878" s="13" t="s">
        <v>33</v>
      </c>
      <c r="AX878" s="13" t="s">
        <v>72</v>
      </c>
      <c r="AY878" s="156" t="s">
        <v>193</v>
      </c>
    </row>
    <row r="879" spans="2:65" s="13" customFormat="1" ht="11.25">
      <c r="B879" s="155"/>
      <c r="D879" s="149" t="s">
        <v>203</v>
      </c>
      <c r="E879" s="156" t="s">
        <v>19</v>
      </c>
      <c r="F879" s="157" t="s">
        <v>879</v>
      </c>
      <c r="H879" s="158">
        <v>69.451999999999998</v>
      </c>
      <c r="I879" s="159"/>
      <c r="L879" s="155"/>
      <c r="M879" s="160"/>
      <c r="T879" s="161"/>
      <c r="AT879" s="156" t="s">
        <v>203</v>
      </c>
      <c r="AU879" s="156" t="s">
        <v>82</v>
      </c>
      <c r="AV879" s="13" t="s">
        <v>82</v>
      </c>
      <c r="AW879" s="13" t="s">
        <v>33</v>
      </c>
      <c r="AX879" s="13" t="s">
        <v>72</v>
      </c>
      <c r="AY879" s="156" t="s">
        <v>193</v>
      </c>
    </row>
    <row r="880" spans="2:65" s="13" customFormat="1" ht="11.25">
      <c r="B880" s="155"/>
      <c r="D880" s="149" t="s">
        <v>203</v>
      </c>
      <c r="E880" s="156" t="s">
        <v>19</v>
      </c>
      <c r="F880" s="157" t="s">
        <v>880</v>
      </c>
      <c r="H880" s="158">
        <v>42.69</v>
      </c>
      <c r="I880" s="159"/>
      <c r="L880" s="155"/>
      <c r="M880" s="160"/>
      <c r="T880" s="161"/>
      <c r="AT880" s="156" t="s">
        <v>203</v>
      </c>
      <c r="AU880" s="156" t="s">
        <v>82</v>
      </c>
      <c r="AV880" s="13" t="s">
        <v>82</v>
      </c>
      <c r="AW880" s="13" t="s">
        <v>33</v>
      </c>
      <c r="AX880" s="13" t="s">
        <v>72</v>
      </c>
      <c r="AY880" s="156" t="s">
        <v>193</v>
      </c>
    </row>
    <row r="881" spans="2:51" s="12" customFormat="1" ht="11.25">
      <c r="B881" s="148"/>
      <c r="D881" s="149" t="s">
        <v>203</v>
      </c>
      <c r="E881" s="150" t="s">
        <v>19</v>
      </c>
      <c r="F881" s="151" t="s">
        <v>205</v>
      </c>
      <c r="H881" s="150" t="s">
        <v>19</v>
      </c>
      <c r="I881" s="152"/>
      <c r="L881" s="148"/>
      <c r="M881" s="153"/>
      <c r="T881" s="154"/>
      <c r="AT881" s="150" t="s">
        <v>203</v>
      </c>
      <c r="AU881" s="150" t="s">
        <v>82</v>
      </c>
      <c r="AV881" s="12" t="s">
        <v>80</v>
      </c>
      <c r="AW881" s="12" t="s">
        <v>33</v>
      </c>
      <c r="AX881" s="12" t="s">
        <v>72</v>
      </c>
      <c r="AY881" s="150" t="s">
        <v>193</v>
      </c>
    </row>
    <row r="882" spans="2:51" s="12" customFormat="1" ht="11.25">
      <c r="B882" s="148"/>
      <c r="D882" s="149" t="s">
        <v>203</v>
      </c>
      <c r="E882" s="150" t="s">
        <v>19</v>
      </c>
      <c r="F882" s="151" t="s">
        <v>820</v>
      </c>
      <c r="H882" s="150" t="s">
        <v>19</v>
      </c>
      <c r="I882" s="152"/>
      <c r="L882" s="148"/>
      <c r="M882" s="153"/>
      <c r="T882" s="154"/>
      <c r="AT882" s="150" t="s">
        <v>203</v>
      </c>
      <c r="AU882" s="150" t="s">
        <v>82</v>
      </c>
      <c r="AV882" s="12" t="s">
        <v>80</v>
      </c>
      <c r="AW882" s="12" t="s">
        <v>33</v>
      </c>
      <c r="AX882" s="12" t="s">
        <v>72</v>
      </c>
      <c r="AY882" s="150" t="s">
        <v>193</v>
      </c>
    </row>
    <row r="883" spans="2:51" s="12" customFormat="1" ht="11.25">
      <c r="B883" s="148"/>
      <c r="D883" s="149" t="s">
        <v>203</v>
      </c>
      <c r="E883" s="150" t="s">
        <v>19</v>
      </c>
      <c r="F883" s="151" t="s">
        <v>861</v>
      </c>
      <c r="H883" s="150" t="s">
        <v>19</v>
      </c>
      <c r="I883" s="152"/>
      <c r="L883" s="148"/>
      <c r="M883" s="153"/>
      <c r="T883" s="154"/>
      <c r="AT883" s="150" t="s">
        <v>203</v>
      </c>
      <c r="AU883" s="150" t="s">
        <v>82</v>
      </c>
      <c r="AV883" s="12" t="s">
        <v>80</v>
      </c>
      <c r="AW883" s="12" t="s">
        <v>33</v>
      </c>
      <c r="AX883" s="12" t="s">
        <v>72</v>
      </c>
      <c r="AY883" s="150" t="s">
        <v>193</v>
      </c>
    </row>
    <row r="884" spans="2:51" s="13" customFormat="1" ht="11.25">
      <c r="B884" s="155"/>
      <c r="D884" s="149" t="s">
        <v>203</v>
      </c>
      <c r="E884" s="156" t="s">
        <v>19</v>
      </c>
      <c r="F884" s="157" t="s">
        <v>881</v>
      </c>
      <c r="H884" s="158">
        <v>362.745</v>
      </c>
      <c r="I884" s="159"/>
      <c r="L884" s="155"/>
      <c r="M884" s="160"/>
      <c r="T884" s="161"/>
      <c r="AT884" s="156" t="s">
        <v>203</v>
      </c>
      <c r="AU884" s="156" t="s">
        <v>82</v>
      </c>
      <c r="AV884" s="13" t="s">
        <v>82</v>
      </c>
      <c r="AW884" s="13" t="s">
        <v>33</v>
      </c>
      <c r="AX884" s="13" t="s">
        <v>72</v>
      </c>
      <c r="AY884" s="156" t="s">
        <v>193</v>
      </c>
    </row>
    <row r="885" spans="2:51" s="13" customFormat="1" ht="11.25">
      <c r="B885" s="155"/>
      <c r="D885" s="149" t="s">
        <v>203</v>
      </c>
      <c r="E885" s="156" t="s">
        <v>19</v>
      </c>
      <c r="F885" s="157" t="s">
        <v>882</v>
      </c>
      <c r="H885" s="158">
        <v>249.11500000000001</v>
      </c>
      <c r="I885" s="159"/>
      <c r="L885" s="155"/>
      <c r="M885" s="160"/>
      <c r="T885" s="161"/>
      <c r="AT885" s="156" t="s">
        <v>203</v>
      </c>
      <c r="AU885" s="156" t="s">
        <v>82</v>
      </c>
      <c r="AV885" s="13" t="s">
        <v>82</v>
      </c>
      <c r="AW885" s="13" t="s">
        <v>33</v>
      </c>
      <c r="AX885" s="13" t="s">
        <v>72</v>
      </c>
      <c r="AY885" s="156" t="s">
        <v>193</v>
      </c>
    </row>
    <row r="886" spans="2:51" s="12" customFormat="1" ht="11.25">
      <c r="B886" s="148"/>
      <c r="D886" s="149" t="s">
        <v>203</v>
      </c>
      <c r="E886" s="150" t="s">
        <v>19</v>
      </c>
      <c r="F886" s="151" t="s">
        <v>857</v>
      </c>
      <c r="H886" s="150" t="s">
        <v>19</v>
      </c>
      <c r="I886" s="152"/>
      <c r="L886" s="148"/>
      <c r="M886" s="153"/>
      <c r="T886" s="154"/>
      <c r="AT886" s="150" t="s">
        <v>203</v>
      </c>
      <c r="AU886" s="150" t="s">
        <v>82</v>
      </c>
      <c r="AV886" s="12" t="s">
        <v>80</v>
      </c>
      <c r="AW886" s="12" t="s">
        <v>33</v>
      </c>
      <c r="AX886" s="12" t="s">
        <v>72</v>
      </c>
      <c r="AY886" s="150" t="s">
        <v>193</v>
      </c>
    </row>
    <row r="887" spans="2:51" s="13" customFormat="1" ht="11.25">
      <c r="B887" s="155"/>
      <c r="D887" s="149" t="s">
        <v>203</v>
      </c>
      <c r="E887" s="156" t="s">
        <v>19</v>
      </c>
      <c r="F887" s="157" t="s">
        <v>883</v>
      </c>
      <c r="H887" s="158">
        <v>158.16999999999999</v>
      </c>
      <c r="I887" s="159"/>
      <c r="L887" s="155"/>
      <c r="M887" s="160"/>
      <c r="T887" s="161"/>
      <c r="AT887" s="156" t="s">
        <v>203</v>
      </c>
      <c r="AU887" s="156" t="s">
        <v>82</v>
      </c>
      <c r="AV887" s="13" t="s">
        <v>82</v>
      </c>
      <c r="AW887" s="13" t="s">
        <v>33</v>
      </c>
      <c r="AX887" s="13" t="s">
        <v>72</v>
      </c>
      <c r="AY887" s="156" t="s">
        <v>193</v>
      </c>
    </row>
    <row r="888" spans="2:51" s="13" customFormat="1" ht="11.25">
      <c r="B888" s="155"/>
      <c r="D888" s="149" t="s">
        <v>203</v>
      </c>
      <c r="E888" s="156" t="s">
        <v>19</v>
      </c>
      <c r="F888" s="157" t="s">
        <v>884</v>
      </c>
      <c r="H888" s="158">
        <v>95.284000000000006</v>
      </c>
      <c r="I888" s="159"/>
      <c r="L888" s="155"/>
      <c r="M888" s="160"/>
      <c r="T888" s="161"/>
      <c r="AT888" s="156" t="s">
        <v>203</v>
      </c>
      <c r="AU888" s="156" t="s">
        <v>82</v>
      </c>
      <c r="AV888" s="13" t="s">
        <v>82</v>
      </c>
      <c r="AW888" s="13" t="s">
        <v>33</v>
      </c>
      <c r="AX888" s="13" t="s">
        <v>72</v>
      </c>
      <c r="AY888" s="156" t="s">
        <v>193</v>
      </c>
    </row>
    <row r="889" spans="2:51" s="13" customFormat="1" ht="11.25">
      <c r="B889" s="155"/>
      <c r="D889" s="149" t="s">
        <v>203</v>
      </c>
      <c r="E889" s="156" t="s">
        <v>19</v>
      </c>
      <c r="F889" s="157" t="s">
        <v>885</v>
      </c>
      <c r="H889" s="158">
        <v>75.061999999999998</v>
      </c>
      <c r="I889" s="159"/>
      <c r="L889" s="155"/>
      <c r="M889" s="160"/>
      <c r="T889" s="161"/>
      <c r="AT889" s="156" t="s">
        <v>203</v>
      </c>
      <c r="AU889" s="156" t="s">
        <v>82</v>
      </c>
      <c r="AV889" s="13" t="s">
        <v>82</v>
      </c>
      <c r="AW889" s="13" t="s">
        <v>33</v>
      </c>
      <c r="AX889" s="13" t="s">
        <v>72</v>
      </c>
      <c r="AY889" s="156" t="s">
        <v>193</v>
      </c>
    </row>
    <row r="890" spans="2:51" s="12" customFormat="1" ht="11.25">
      <c r="B890" s="148"/>
      <c r="D890" s="149" t="s">
        <v>203</v>
      </c>
      <c r="E890" s="150" t="s">
        <v>19</v>
      </c>
      <c r="F890" s="151" t="s">
        <v>205</v>
      </c>
      <c r="H890" s="150" t="s">
        <v>19</v>
      </c>
      <c r="I890" s="152"/>
      <c r="L890" s="148"/>
      <c r="M890" s="153"/>
      <c r="T890" s="154"/>
      <c r="AT890" s="150" t="s">
        <v>203</v>
      </c>
      <c r="AU890" s="150" t="s">
        <v>82</v>
      </c>
      <c r="AV890" s="12" t="s">
        <v>80</v>
      </c>
      <c r="AW890" s="12" t="s">
        <v>33</v>
      </c>
      <c r="AX890" s="12" t="s">
        <v>72</v>
      </c>
      <c r="AY890" s="150" t="s">
        <v>193</v>
      </c>
    </row>
    <row r="891" spans="2:51" s="12" customFormat="1" ht="11.25">
      <c r="B891" s="148"/>
      <c r="D891" s="149" t="s">
        <v>203</v>
      </c>
      <c r="E891" s="150" t="s">
        <v>19</v>
      </c>
      <c r="F891" s="151" t="s">
        <v>822</v>
      </c>
      <c r="H891" s="150" t="s">
        <v>19</v>
      </c>
      <c r="I891" s="152"/>
      <c r="L891" s="148"/>
      <c r="M891" s="153"/>
      <c r="T891" s="154"/>
      <c r="AT891" s="150" t="s">
        <v>203</v>
      </c>
      <c r="AU891" s="150" t="s">
        <v>82</v>
      </c>
      <c r="AV891" s="12" t="s">
        <v>80</v>
      </c>
      <c r="AW891" s="12" t="s">
        <v>33</v>
      </c>
      <c r="AX891" s="12" t="s">
        <v>72</v>
      </c>
      <c r="AY891" s="150" t="s">
        <v>193</v>
      </c>
    </row>
    <row r="892" spans="2:51" s="12" customFormat="1" ht="11.25">
      <c r="B892" s="148"/>
      <c r="D892" s="149" t="s">
        <v>203</v>
      </c>
      <c r="E892" s="150" t="s">
        <v>19</v>
      </c>
      <c r="F892" s="151" t="s">
        <v>861</v>
      </c>
      <c r="H892" s="150" t="s">
        <v>19</v>
      </c>
      <c r="I892" s="152"/>
      <c r="L892" s="148"/>
      <c r="M892" s="153"/>
      <c r="T892" s="154"/>
      <c r="AT892" s="150" t="s">
        <v>203</v>
      </c>
      <c r="AU892" s="150" t="s">
        <v>82</v>
      </c>
      <c r="AV892" s="12" t="s">
        <v>80</v>
      </c>
      <c r="AW892" s="12" t="s">
        <v>33</v>
      </c>
      <c r="AX892" s="12" t="s">
        <v>72</v>
      </c>
      <c r="AY892" s="150" t="s">
        <v>193</v>
      </c>
    </row>
    <row r="893" spans="2:51" s="13" customFormat="1" ht="11.25">
      <c r="B893" s="155"/>
      <c r="D893" s="149" t="s">
        <v>203</v>
      </c>
      <c r="E893" s="156" t="s">
        <v>19</v>
      </c>
      <c r="F893" s="157" t="s">
        <v>886</v>
      </c>
      <c r="H893" s="158">
        <v>325.64999999999998</v>
      </c>
      <c r="I893" s="159"/>
      <c r="L893" s="155"/>
      <c r="M893" s="160"/>
      <c r="T893" s="161"/>
      <c r="AT893" s="156" t="s">
        <v>203</v>
      </c>
      <c r="AU893" s="156" t="s">
        <v>82</v>
      </c>
      <c r="AV893" s="13" t="s">
        <v>82</v>
      </c>
      <c r="AW893" s="13" t="s">
        <v>33</v>
      </c>
      <c r="AX893" s="13" t="s">
        <v>72</v>
      </c>
      <c r="AY893" s="156" t="s">
        <v>193</v>
      </c>
    </row>
    <row r="894" spans="2:51" s="12" customFormat="1" ht="11.25">
      <c r="B894" s="148"/>
      <c r="D894" s="149" t="s">
        <v>203</v>
      </c>
      <c r="E894" s="150" t="s">
        <v>19</v>
      </c>
      <c r="F894" s="151" t="s">
        <v>857</v>
      </c>
      <c r="H894" s="150" t="s">
        <v>19</v>
      </c>
      <c r="I894" s="152"/>
      <c r="L894" s="148"/>
      <c r="M894" s="153"/>
      <c r="T894" s="154"/>
      <c r="AT894" s="150" t="s">
        <v>203</v>
      </c>
      <c r="AU894" s="150" t="s">
        <v>82</v>
      </c>
      <c r="AV894" s="12" t="s">
        <v>80</v>
      </c>
      <c r="AW894" s="12" t="s">
        <v>33</v>
      </c>
      <c r="AX894" s="12" t="s">
        <v>72</v>
      </c>
      <c r="AY894" s="150" t="s">
        <v>193</v>
      </c>
    </row>
    <row r="895" spans="2:51" s="13" customFormat="1" ht="11.25">
      <c r="B895" s="155"/>
      <c r="D895" s="149" t="s">
        <v>203</v>
      </c>
      <c r="E895" s="156" t="s">
        <v>19</v>
      </c>
      <c r="F895" s="157" t="s">
        <v>887</v>
      </c>
      <c r="H895" s="158">
        <v>15.6</v>
      </c>
      <c r="I895" s="159"/>
      <c r="L895" s="155"/>
      <c r="M895" s="160"/>
      <c r="T895" s="161"/>
      <c r="AT895" s="156" t="s">
        <v>203</v>
      </c>
      <c r="AU895" s="156" t="s">
        <v>82</v>
      </c>
      <c r="AV895" s="13" t="s">
        <v>82</v>
      </c>
      <c r="AW895" s="13" t="s">
        <v>33</v>
      </c>
      <c r="AX895" s="13" t="s">
        <v>72</v>
      </c>
      <c r="AY895" s="156" t="s">
        <v>193</v>
      </c>
    </row>
    <row r="896" spans="2:51" s="13" customFormat="1" ht="11.25">
      <c r="B896" s="155"/>
      <c r="D896" s="149" t="s">
        <v>203</v>
      </c>
      <c r="E896" s="156" t="s">
        <v>19</v>
      </c>
      <c r="F896" s="157" t="s">
        <v>888</v>
      </c>
      <c r="H896" s="158">
        <v>92.99</v>
      </c>
      <c r="I896" s="159"/>
      <c r="L896" s="155"/>
      <c r="M896" s="160"/>
      <c r="T896" s="161"/>
      <c r="AT896" s="156" t="s">
        <v>203</v>
      </c>
      <c r="AU896" s="156" t="s">
        <v>82</v>
      </c>
      <c r="AV896" s="13" t="s">
        <v>82</v>
      </c>
      <c r="AW896" s="13" t="s">
        <v>33</v>
      </c>
      <c r="AX896" s="13" t="s">
        <v>72</v>
      </c>
      <c r="AY896" s="156" t="s">
        <v>193</v>
      </c>
    </row>
    <row r="897" spans="2:65" s="13" customFormat="1" ht="11.25">
      <c r="B897" s="155"/>
      <c r="D897" s="149" t="s">
        <v>203</v>
      </c>
      <c r="E897" s="156" t="s">
        <v>19</v>
      </c>
      <c r="F897" s="157" t="s">
        <v>885</v>
      </c>
      <c r="H897" s="158">
        <v>75.061999999999998</v>
      </c>
      <c r="I897" s="159"/>
      <c r="L897" s="155"/>
      <c r="M897" s="160"/>
      <c r="T897" s="161"/>
      <c r="AT897" s="156" t="s">
        <v>203</v>
      </c>
      <c r="AU897" s="156" t="s">
        <v>82</v>
      </c>
      <c r="AV897" s="13" t="s">
        <v>82</v>
      </c>
      <c r="AW897" s="13" t="s">
        <v>33</v>
      </c>
      <c r="AX897" s="13" t="s">
        <v>72</v>
      </c>
      <c r="AY897" s="156" t="s">
        <v>193</v>
      </c>
    </row>
    <row r="898" spans="2:65" s="12" customFormat="1" ht="11.25">
      <c r="B898" s="148"/>
      <c r="D898" s="149" t="s">
        <v>203</v>
      </c>
      <c r="E898" s="150" t="s">
        <v>19</v>
      </c>
      <c r="F898" s="151" t="s">
        <v>205</v>
      </c>
      <c r="H898" s="150" t="s">
        <v>19</v>
      </c>
      <c r="I898" s="152"/>
      <c r="L898" s="148"/>
      <c r="M898" s="153"/>
      <c r="T898" s="154"/>
      <c r="AT898" s="150" t="s">
        <v>203</v>
      </c>
      <c r="AU898" s="150" t="s">
        <v>82</v>
      </c>
      <c r="AV898" s="12" t="s">
        <v>80</v>
      </c>
      <c r="AW898" s="12" t="s">
        <v>33</v>
      </c>
      <c r="AX898" s="12" t="s">
        <v>72</v>
      </c>
      <c r="AY898" s="150" t="s">
        <v>193</v>
      </c>
    </row>
    <row r="899" spans="2:65" s="12" customFormat="1" ht="11.25">
      <c r="B899" s="148"/>
      <c r="D899" s="149" t="s">
        <v>203</v>
      </c>
      <c r="E899" s="150" t="s">
        <v>19</v>
      </c>
      <c r="F899" s="151" t="s">
        <v>828</v>
      </c>
      <c r="H899" s="150" t="s">
        <v>19</v>
      </c>
      <c r="I899" s="152"/>
      <c r="L899" s="148"/>
      <c r="M899" s="153"/>
      <c r="T899" s="154"/>
      <c r="AT899" s="150" t="s">
        <v>203</v>
      </c>
      <c r="AU899" s="150" t="s">
        <v>82</v>
      </c>
      <c r="AV899" s="12" t="s">
        <v>80</v>
      </c>
      <c r="AW899" s="12" t="s">
        <v>33</v>
      </c>
      <c r="AX899" s="12" t="s">
        <v>72</v>
      </c>
      <c r="AY899" s="150" t="s">
        <v>193</v>
      </c>
    </row>
    <row r="900" spans="2:65" s="12" customFormat="1" ht="11.25">
      <c r="B900" s="148"/>
      <c r="D900" s="149" t="s">
        <v>203</v>
      </c>
      <c r="E900" s="150" t="s">
        <v>19</v>
      </c>
      <c r="F900" s="151" t="s">
        <v>861</v>
      </c>
      <c r="H900" s="150" t="s">
        <v>19</v>
      </c>
      <c r="I900" s="152"/>
      <c r="L900" s="148"/>
      <c r="M900" s="153"/>
      <c r="T900" s="154"/>
      <c r="AT900" s="150" t="s">
        <v>203</v>
      </c>
      <c r="AU900" s="150" t="s">
        <v>82</v>
      </c>
      <c r="AV900" s="12" t="s">
        <v>80</v>
      </c>
      <c r="AW900" s="12" t="s">
        <v>33</v>
      </c>
      <c r="AX900" s="12" t="s">
        <v>72</v>
      </c>
      <c r="AY900" s="150" t="s">
        <v>193</v>
      </c>
    </row>
    <row r="901" spans="2:65" s="13" customFormat="1" ht="11.25">
      <c r="B901" s="155"/>
      <c r="D901" s="149" t="s">
        <v>203</v>
      </c>
      <c r="E901" s="156" t="s">
        <v>19</v>
      </c>
      <c r="F901" s="157" t="s">
        <v>889</v>
      </c>
      <c r="H901" s="158">
        <v>58.94</v>
      </c>
      <c r="I901" s="159"/>
      <c r="L901" s="155"/>
      <c r="M901" s="160"/>
      <c r="T901" s="161"/>
      <c r="AT901" s="156" t="s">
        <v>203</v>
      </c>
      <c r="AU901" s="156" t="s">
        <v>82</v>
      </c>
      <c r="AV901" s="13" t="s">
        <v>82</v>
      </c>
      <c r="AW901" s="13" t="s">
        <v>33</v>
      </c>
      <c r="AX901" s="13" t="s">
        <v>72</v>
      </c>
      <c r="AY901" s="156" t="s">
        <v>193</v>
      </c>
    </row>
    <row r="902" spans="2:65" s="12" customFormat="1" ht="11.25">
      <c r="B902" s="148"/>
      <c r="D902" s="149" t="s">
        <v>203</v>
      </c>
      <c r="E902" s="150" t="s">
        <v>19</v>
      </c>
      <c r="F902" s="151" t="s">
        <v>857</v>
      </c>
      <c r="H902" s="150" t="s">
        <v>19</v>
      </c>
      <c r="I902" s="152"/>
      <c r="L902" s="148"/>
      <c r="M902" s="153"/>
      <c r="T902" s="154"/>
      <c r="AT902" s="150" t="s">
        <v>203</v>
      </c>
      <c r="AU902" s="150" t="s">
        <v>82</v>
      </c>
      <c r="AV902" s="12" t="s">
        <v>80</v>
      </c>
      <c r="AW902" s="12" t="s">
        <v>33</v>
      </c>
      <c r="AX902" s="12" t="s">
        <v>72</v>
      </c>
      <c r="AY902" s="150" t="s">
        <v>193</v>
      </c>
    </row>
    <row r="903" spans="2:65" s="13" customFormat="1" ht="11.25">
      <c r="B903" s="155"/>
      <c r="D903" s="149" t="s">
        <v>203</v>
      </c>
      <c r="E903" s="156" t="s">
        <v>19</v>
      </c>
      <c r="F903" s="157" t="s">
        <v>890</v>
      </c>
      <c r="H903" s="158">
        <v>32.292000000000002</v>
      </c>
      <c r="I903" s="159"/>
      <c r="L903" s="155"/>
      <c r="M903" s="160"/>
      <c r="T903" s="161"/>
      <c r="AT903" s="156" t="s">
        <v>203</v>
      </c>
      <c r="AU903" s="156" t="s">
        <v>82</v>
      </c>
      <c r="AV903" s="13" t="s">
        <v>82</v>
      </c>
      <c r="AW903" s="13" t="s">
        <v>33</v>
      </c>
      <c r="AX903" s="13" t="s">
        <v>72</v>
      </c>
      <c r="AY903" s="156" t="s">
        <v>193</v>
      </c>
    </row>
    <row r="904" spans="2:65" s="13" customFormat="1" ht="11.25">
      <c r="B904" s="155"/>
      <c r="D904" s="149" t="s">
        <v>203</v>
      </c>
      <c r="E904" s="156" t="s">
        <v>19</v>
      </c>
      <c r="F904" s="157" t="s">
        <v>891</v>
      </c>
      <c r="H904" s="158">
        <v>65.057000000000002</v>
      </c>
      <c r="I904" s="159"/>
      <c r="L904" s="155"/>
      <c r="M904" s="160"/>
      <c r="T904" s="161"/>
      <c r="AT904" s="156" t="s">
        <v>203</v>
      </c>
      <c r="AU904" s="156" t="s">
        <v>82</v>
      </c>
      <c r="AV904" s="13" t="s">
        <v>82</v>
      </c>
      <c r="AW904" s="13" t="s">
        <v>33</v>
      </c>
      <c r="AX904" s="13" t="s">
        <v>72</v>
      </c>
      <c r="AY904" s="156" t="s">
        <v>193</v>
      </c>
    </row>
    <row r="905" spans="2:65" s="1" customFormat="1" ht="16.5" customHeight="1">
      <c r="B905" s="32"/>
      <c r="C905" s="131" t="s">
        <v>892</v>
      </c>
      <c r="D905" s="131" t="s">
        <v>195</v>
      </c>
      <c r="E905" s="132" t="s">
        <v>893</v>
      </c>
      <c r="F905" s="133" t="s">
        <v>894</v>
      </c>
      <c r="G905" s="134" t="s">
        <v>198</v>
      </c>
      <c r="H905" s="135">
        <v>1791.0740000000001</v>
      </c>
      <c r="I905" s="136"/>
      <c r="J905" s="137">
        <f>ROUND(I905*H905,2)</f>
        <v>0</v>
      </c>
      <c r="K905" s="133" t="s">
        <v>199</v>
      </c>
      <c r="L905" s="32"/>
      <c r="M905" s="138" t="s">
        <v>19</v>
      </c>
      <c r="N905" s="139" t="s">
        <v>43</v>
      </c>
      <c r="P905" s="140">
        <f>O905*H905</f>
        <v>0</v>
      </c>
      <c r="Q905" s="140">
        <v>0</v>
      </c>
      <c r="R905" s="140">
        <f>Q905*H905</f>
        <v>0</v>
      </c>
      <c r="S905" s="140">
        <v>0</v>
      </c>
      <c r="T905" s="141">
        <f>S905*H905</f>
        <v>0</v>
      </c>
      <c r="AR905" s="142" t="s">
        <v>106</v>
      </c>
      <c r="AT905" s="142" t="s">
        <v>195</v>
      </c>
      <c r="AU905" s="142" t="s">
        <v>82</v>
      </c>
      <c r="AY905" s="17" t="s">
        <v>193</v>
      </c>
      <c r="BE905" s="143">
        <f>IF(N905="základní",J905,0)</f>
        <v>0</v>
      </c>
      <c r="BF905" s="143">
        <f>IF(N905="snížená",J905,0)</f>
        <v>0</v>
      </c>
      <c r="BG905" s="143">
        <f>IF(N905="zákl. přenesená",J905,0)</f>
        <v>0</v>
      </c>
      <c r="BH905" s="143">
        <f>IF(N905="sníž. přenesená",J905,0)</f>
        <v>0</v>
      </c>
      <c r="BI905" s="143">
        <f>IF(N905="nulová",J905,0)</f>
        <v>0</v>
      </c>
      <c r="BJ905" s="17" t="s">
        <v>80</v>
      </c>
      <c r="BK905" s="143">
        <f>ROUND(I905*H905,2)</f>
        <v>0</v>
      </c>
      <c r="BL905" s="17" t="s">
        <v>106</v>
      </c>
      <c r="BM905" s="142" t="s">
        <v>895</v>
      </c>
    </row>
    <row r="906" spans="2:65" s="1" customFormat="1" ht="11.25">
      <c r="B906" s="32"/>
      <c r="D906" s="144" t="s">
        <v>201</v>
      </c>
      <c r="F906" s="145" t="s">
        <v>896</v>
      </c>
      <c r="I906" s="146"/>
      <c r="L906" s="32"/>
      <c r="M906" s="147"/>
      <c r="T906" s="53"/>
      <c r="AT906" s="17" t="s">
        <v>201</v>
      </c>
      <c r="AU906" s="17" t="s">
        <v>82</v>
      </c>
    </row>
    <row r="907" spans="2:65" s="1" customFormat="1" ht="24.2" customHeight="1">
      <c r="B907" s="32"/>
      <c r="C907" s="131" t="s">
        <v>897</v>
      </c>
      <c r="D907" s="131" t="s">
        <v>195</v>
      </c>
      <c r="E907" s="132" t="s">
        <v>898</v>
      </c>
      <c r="F907" s="133" t="s">
        <v>899</v>
      </c>
      <c r="G907" s="134" t="s">
        <v>465</v>
      </c>
      <c r="H907" s="135">
        <v>21</v>
      </c>
      <c r="I907" s="136"/>
      <c r="J907" s="137">
        <f>ROUND(I907*H907,2)</f>
        <v>0</v>
      </c>
      <c r="K907" s="133" t="s">
        <v>19</v>
      </c>
      <c r="L907" s="32"/>
      <c r="M907" s="138" t="s">
        <v>19</v>
      </c>
      <c r="N907" s="139" t="s">
        <v>43</v>
      </c>
      <c r="P907" s="140">
        <f>O907*H907</f>
        <v>0</v>
      </c>
      <c r="Q907" s="140">
        <v>0</v>
      </c>
      <c r="R907" s="140">
        <f>Q907*H907</f>
        <v>0</v>
      </c>
      <c r="S907" s="140">
        <v>0</v>
      </c>
      <c r="T907" s="141">
        <f>S907*H907</f>
        <v>0</v>
      </c>
      <c r="AR907" s="142" t="s">
        <v>106</v>
      </c>
      <c r="AT907" s="142" t="s">
        <v>195</v>
      </c>
      <c r="AU907" s="142" t="s">
        <v>82</v>
      </c>
      <c r="AY907" s="17" t="s">
        <v>193</v>
      </c>
      <c r="BE907" s="143">
        <f>IF(N907="základní",J907,0)</f>
        <v>0</v>
      </c>
      <c r="BF907" s="143">
        <f>IF(N907="snížená",J907,0)</f>
        <v>0</v>
      </c>
      <c r="BG907" s="143">
        <f>IF(N907="zákl. přenesená",J907,0)</f>
        <v>0</v>
      </c>
      <c r="BH907" s="143">
        <f>IF(N907="sníž. přenesená",J907,0)</f>
        <v>0</v>
      </c>
      <c r="BI907" s="143">
        <f>IF(N907="nulová",J907,0)</f>
        <v>0</v>
      </c>
      <c r="BJ907" s="17" t="s">
        <v>80</v>
      </c>
      <c r="BK907" s="143">
        <f>ROUND(I907*H907,2)</f>
        <v>0</v>
      </c>
      <c r="BL907" s="17" t="s">
        <v>106</v>
      </c>
      <c r="BM907" s="142" t="s">
        <v>900</v>
      </c>
    </row>
    <row r="908" spans="2:65" s="12" customFormat="1" ht="11.25">
      <c r="B908" s="148"/>
      <c r="D908" s="149" t="s">
        <v>203</v>
      </c>
      <c r="E908" s="150" t="s">
        <v>19</v>
      </c>
      <c r="F908" s="151" t="s">
        <v>901</v>
      </c>
      <c r="H908" s="150" t="s">
        <v>19</v>
      </c>
      <c r="I908" s="152"/>
      <c r="L908" s="148"/>
      <c r="M908" s="153"/>
      <c r="T908" s="154"/>
      <c r="AT908" s="150" t="s">
        <v>203</v>
      </c>
      <c r="AU908" s="150" t="s">
        <v>82</v>
      </c>
      <c r="AV908" s="12" t="s">
        <v>80</v>
      </c>
      <c r="AW908" s="12" t="s">
        <v>33</v>
      </c>
      <c r="AX908" s="12" t="s">
        <v>72</v>
      </c>
      <c r="AY908" s="150" t="s">
        <v>193</v>
      </c>
    </row>
    <row r="909" spans="2:65" s="12" customFormat="1" ht="11.25">
      <c r="B909" s="148"/>
      <c r="D909" s="149" t="s">
        <v>203</v>
      </c>
      <c r="E909" s="150" t="s">
        <v>19</v>
      </c>
      <c r="F909" s="151" t="s">
        <v>205</v>
      </c>
      <c r="H909" s="150" t="s">
        <v>19</v>
      </c>
      <c r="I909" s="152"/>
      <c r="L909" s="148"/>
      <c r="M909" s="153"/>
      <c r="T909" s="154"/>
      <c r="AT909" s="150" t="s">
        <v>203</v>
      </c>
      <c r="AU909" s="150" t="s">
        <v>82</v>
      </c>
      <c r="AV909" s="12" t="s">
        <v>80</v>
      </c>
      <c r="AW909" s="12" t="s">
        <v>33</v>
      </c>
      <c r="AX909" s="12" t="s">
        <v>72</v>
      </c>
      <c r="AY909" s="150" t="s">
        <v>193</v>
      </c>
    </row>
    <row r="910" spans="2:65" s="12" customFormat="1" ht="11.25">
      <c r="B910" s="148"/>
      <c r="D910" s="149" t="s">
        <v>203</v>
      </c>
      <c r="E910" s="150" t="s">
        <v>19</v>
      </c>
      <c r="F910" s="151" t="s">
        <v>902</v>
      </c>
      <c r="H910" s="150" t="s">
        <v>19</v>
      </c>
      <c r="I910" s="152"/>
      <c r="L910" s="148"/>
      <c r="M910" s="153"/>
      <c r="T910" s="154"/>
      <c r="AT910" s="150" t="s">
        <v>203</v>
      </c>
      <c r="AU910" s="150" t="s">
        <v>82</v>
      </c>
      <c r="AV910" s="12" t="s">
        <v>80</v>
      </c>
      <c r="AW910" s="12" t="s">
        <v>33</v>
      </c>
      <c r="AX910" s="12" t="s">
        <v>72</v>
      </c>
      <c r="AY910" s="150" t="s">
        <v>193</v>
      </c>
    </row>
    <row r="911" spans="2:65" s="13" customFormat="1" ht="11.25">
      <c r="B911" s="155"/>
      <c r="D911" s="149" t="s">
        <v>203</v>
      </c>
      <c r="E911" s="156" t="s">
        <v>19</v>
      </c>
      <c r="F911" s="157" t="s">
        <v>7</v>
      </c>
      <c r="H911" s="158">
        <v>21</v>
      </c>
      <c r="I911" s="159"/>
      <c r="L911" s="155"/>
      <c r="M911" s="160"/>
      <c r="T911" s="161"/>
      <c r="AT911" s="156" t="s">
        <v>203</v>
      </c>
      <c r="AU911" s="156" t="s">
        <v>82</v>
      </c>
      <c r="AV911" s="13" t="s">
        <v>82</v>
      </c>
      <c r="AW911" s="13" t="s">
        <v>33</v>
      </c>
      <c r="AX911" s="13" t="s">
        <v>72</v>
      </c>
      <c r="AY911" s="156" t="s">
        <v>193</v>
      </c>
    </row>
    <row r="912" spans="2:65" s="1" customFormat="1" ht="24.2" customHeight="1">
      <c r="B912" s="32"/>
      <c r="C912" s="131" t="s">
        <v>118</v>
      </c>
      <c r="D912" s="131" t="s">
        <v>195</v>
      </c>
      <c r="E912" s="132" t="s">
        <v>903</v>
      </c>
      <c r="F912" s="133" t="s">
        <v>904</v>
      </c>
      <c r="G912" s="134" t="s">
        <v>432</v>
      </c>
      <c r="H912" s="135">
        <v>310.25</v>
      </c>
      <c r="I912" s="136"/>
      <c r="J912" s="137">
        <f>ROUND(I912*H912,2)</f>
        <v>0</v>
      </c>
      <c r="K912" s="133" t="s">
        <v>19</v>
      </c>
      <c r="L912" s="32"/>
      <c r="M912" s="138" t="s">
        <v>19</v>
      </c>
      <c r="N912" s="139" t="s">
        <v>43</v>
      </c>
      <c r="P912" s="140">
        <f>O912*H912</f>
        <v>0</v>
      </c>
      <c r="Q912" s="140">
        <v>0</v>
      </c>
      <c r="R912" s="140">
        <f>Q912*H912</f>
        <v>0</v>
      </c>
      <c r="S912" s="140">
        <v>0</v>
      </c>
      <c r="T912" s="141">
        <f>S912*H912</f>
        <v>0</v>
      </c>
      <c r="AR912" s="142" t="s">
        <v>106</v>
      </c>
      <c r="AT912" s="142" t="s">
        <v>195</v>
      </c>
      <c r="AU912" s="142" t="s">
        <v>82</v>
      </c>
      <c r="AY912" s="17" t="s">
        <v>193</v>
      </c>
      <c r="BE912" s="143">
        <f>IF(N912="základní",J912,0)</f>
        <v>0</v>
      </c>
      <c r="BF912" s="143">
        <f>IF(N912="snížená",J912,0)</f>
        <v>0</v>
      </c>
      <c r="BG912" s="143">
        <f>IF(N912="zákl. přenesená",J912,0)</f>
        <v>0</v>
      </c>
      <c r="BH912" s="143">
        <f>IF(N912="sníž. přenesená",J912,0)</f>
        <v>0</v>
      </c>
      <c r="BI912" s="143">
        <f>IF(N912="nulová",J912,0)</f>
        <v>0</v>
      </c>
      <c r="BJ912" s="17" t="s">
        <v>80</v>
      </c>
      <c r="BK912" s="143">
        <f>ROUND(I912*H912,2)</f>
        <v>0</v>
      </c>
      <c r="BL912" s="17" t="s">
        <v>106</v>
      </c>
      <c r="BM912" s="142" t="s">
        <v>905</v>
      </c>
    </row>
    <row r="913" spans="2:65" s="12" customFormat="1" ht="11.25">
      <c r="B913" s="148"/>
      <c r="D913" s="149" t="s">
        <v>203</v>
      </c>
      <c r="E913" s="150" t="s">
        <v>19</v>
      </c>
      <c r="F913" s="151" t="s">
        <v>901</v>
      </c>
      <c r="H913" s="150" t="s">
        <v>19</v>
      </c>
      <c r="I913" s="152"/>
      <c r="L913" s="148"/>
      <c r="M913" s="153"/>
      <c r="T913" s="154"/>
      <c r="AT913" s="150" t="s">
        <v>203</v>
      </c>
      <c r="AU913" s="150" t="s">
        <v>82</v>
      </c>
      <c r="AV913" s="12" t="s">
        <v>80</v>
      </c>
      <c r="AW913" s="12" t="s">
        <v>33</v>
      </c>
      <c r="AX913" s="12" t="s">
        <v>72</v>
      </c>
      <c r="AY913" s="150" t="s">
        <v>193</v>
      </c>
    </row>
    <row r="914" spans="2:65" s="12" customFormat="1" ht="11.25">
      <c r="B914" s="148"/>
      <c r="D914" s="149" t="s">
        <v>203</v>
      </c>
      <c r="E914" s="150" t="s">
        <v>19</v>
      </c>
      <c r="F914" s="151" t="s">
        <v>205</v>
      </c>
      <c r="H914" s="150" t="s">
        <v>19</v>
      </c>
      <c r="I914" s="152"/>
      <c r="L914" s="148"/>
      <c r="M914" s="153"/>
      <c r="T914" s="154"/>
      <c r="AT914" s="150" t="s">
        <v>203</v>
      </c>
      <c r="AU914" s="150" t="s">
        <v>82</v>
      </c>
      <c r="AV914" s="12" t="s">
        <v>80</v>
      </c>
      <c r="AW914" s="12" t="s">
        <v>33</v>
      </c>
      <c r="AX914" s="12" t="s">
        <v>72</v>
      </c>
      <c r="AY914" s="150" t="s">
        <v>193</v>
      </c>
    </row>
    <row r="915" spans="2:65" s="12" customFormat="1" ht="11.25">
      <c r="B915" s="148"/>
      <c r="D915" s="149" t="s">
        <v>203</v>
      </c>
      <c r="E915" s="150" t="s">
        <v>19</v>
      </c>
      <c r="F915" s="151" t="s">
        <v>902</v>
      </c>
      <c r="H915" s="150" t="s">
        <v>19</v>
      </c>
      <c r="I915" s="152"/>
      <c r="L915" s="148"/>
      <c r="M915" s="153"/>
      <c r="T915" s="154"/>
      <c r="AT915" s="150" t="s">
        <v>203</v>
      </c>
      <c r="AU915" s="150" t="s">
        <v>82</v>
      </c>
      <c r="AV915" s="12" t="s">
        <v>80</v>
      </c>
      <c r="AW915" s="12" t="s">
        <v>33</v>
      </c>
      <c r="AX915" s="12" t="s">
        <v>72</v>
      </c>
      <c r="AY915" s="150" t="s">
        <v>193</v>
      </c>
    </row>
    <row r="916" spans="2:65" s="13" customFormat="1" ht="11.25">
      <c r="B916" s="155"/>
      <c r="D916" s="149" t="s">
        <v>203</v>
      </c>
      <c r="E916" s="156" t="s">
        <v>19</v>
      </c>
      <c r="F916" s="157" t="s">
        <v>906</v>
      </c>
      <c r="H916" s="158">
        <v>310.25</v>
      </c>
      <c r="I916" s="159"/>
      <c r="L916" s="155"/>
      <c r="M916" s="160"/>
      <c r="T916" s="161"/>
      <c r="AT916" s="156" t="s">
        <v>203</v>
      </c>
      <c r="AU916" s="156" t="s">
        <v>82</v>
      </c>
      <c r="AV916" s="13" t="s">
        <v>82</v>
      </c>
      <c r="AW916" s="13" t="s">
        <v>33</v>
      </c>
      <c r="AX916" s="13" t="s">
        <v>72</v>
      </c>
      <c r="AY916" s="156" t="s">
        <v>193</v>
      </c>
    </row>
    <row r="917" spans="2:65" s="1" customFormat="1" ht="24.2" customHeight="1">
      <c r="B917" s="32"/>
      <c r="C917" s="131" t="s">
        <v>907</v>
      </c>
      <c r="D917" s="131" t="s">
        <v>195</v>
      </c>
      <c r="E917" s="132" t="s">
        <v>908</v>
      </c>
      <c r="F917" s="133" t="s">
        <v>909</v>
      </c>
      <c r="G917" s="134" t="s">
        <v>349</v>
      </c>
      <c r="H917" s="135">
        <v>25.831</v>
      </c>
      <c r="I917" s="136"/>
      <c r="J917" s="137">
        <f>ROUND(I917*H917,2)</f>
        <v>0</v>
      </c>
      <c r="K917" s="133" t="s">
        <v>199</v>
      </c>
      <c r="L917" s="32"/>
      <c r="M917" s="138" t="s">
        <v>19</v>
      </c>
      <c r="N917" s="139" t="s">
        <v>43</v>
      </c>
      <c r="P917" s="140">
        <f>O917*H917</f>
        <v>0</v>
      </c>
      <c r="Q917" s="140">
        <v>1.04922</v>
      </c>
      <c r="R917" s="140">
        <f>Q917*H917</f>
        <v>27.102401820000001</v>
      </c>
      <c r="S917" s="140">
        <v>0</v>
      </c>
      <c r="T917" s="141">
        <f>S917*H917</f>
        <v>0</v>
      </c>
      <c r="AR917" s="142" t="s">
        <v>106</v>
      </c>
      <c r="AT917" s="142" t="s">
        <v>195</v>
      </c>
      <c r="AU917" s="142" t="s">
        <v>82</v>
      </c>
      <c r="AY917" s="17" t="s">
        <v>193</v>
      </c>
      <c r="BE917" s="143">
        <f>IF(N917="základní",J917,0)</f>
        <v>0</v>
      </c>
      <c r="BF917" s="143">
        <f>IF(N917="snížená",J917,0)</f>
        <v>0</v>
      </c>
      <c r="BG917" s="143">
        <f>IF(N917="zákl. přenesená",J917,0)</f>
        <v>0</v>
      </c>
      <c r="BH917" s="143">
        <f>IF(N917="sníž. přenesená",J917,0)</f>
        <v>0</v>
      </c>
      <c r="BI917" s="143">
        <f>IF(N917="nulová",J917,0)</f>
        <v>0</v>
      </c>
      <c r="BJ917" s="17" t="s">
        <v>80</v>
      </c>
      <c r="BK917" s="143">
        <f>ROUND(I917*H917,2)</f>
        <v>0</v>
      </c>
      <c r="BL917" s="17" t="s">
        <v>106</v>
      </c>
      <c r="BM917" s="142" t="s">
        <v>910</v>
      </c>
    </row>
    <row r="918" spans="2:65" s="1" customFormat="1" ht="11.25">
      <c r="B918" s="32"/>
      <c r="D918" s="144" t="s">
        <v>201</v>
      </c>
      <c r="F918" s="145" t="s">
        <v>911</v>
      </c>
      <c r="I918" s="146"/>
      <c r="L918" s="32"/>
      <c r="M918" s="147"/>
      <c r="T918" s="53"/>
      <c r="AT918" s="17" t="s">
        <v>201</v>
      </c>
      <c r="AU918" s="17" t="s">
        <v>82</v>
      </c>
    </row>
    <row r="919" spans="2:65" s="12" customFormat="1" ht="11.25">
      <c r="B919" s="148"/>
      <c r="D919" s="149" t="s">
        <v>203</v>
      </c>
      <c r="E919" s="150" t="s">
        <v>19</v>
      </c>
      <c r="F919" s="151" t="s">
        <v>286</v>
      </c>
      <c r="H919" s="150" t="s">
        <v>19</v>
      </c>
      <c r="I919" s="152"/>
      <c r="L919" s="148"/>
      <c r="M919" s="153"/>
      <c r="T919" s="154"/>
      <c r="AT919" s="150" t="s">
        <v>203</v>
      </c>
      <c r="AU919" s="150" t="s">
        <v>82</v>
      </c>
      <c r="AV919" s="12" t="s">
        <v>80</v>
      </c>
      <c r="AW919" s="12" t="s">
        <v>33</v>
      </c>
      <c r="AX919" s="12" t="s">
        <v>72</v>
      </c>
      <c r="AY919" s="150" t="s">
        <v>193</v>
      </c>
    </row>
    <row r="920" spans="2:65" s="12" customFormat="1" ht="11.25">
      <c r="B920" s="148"/>
      <c r="D920" s="149" t="s">
        <v>203</v>
      </c>
      <c r="E920" s="150" t="s">
        <v>19</v>
      </c>
      <c r="F920" s="151" t="s">
        <v>205</v>
      </c>
      <c r="H920" s="150" t="s">
        <v>19</v>
      </c>
      <c r="I920" s="152"/>
      <c r="L920" s="148"/>
      <c r="M920" s="153"/>
      <c r="T920" s="154"/>
      <c r="AT920" s="150" t="s">
        <v>203</v>
      </c>
      <c r="AU920" s="150" t="s">
        <v>82</v>
      </c>
      <c r="AV920" s="12" t="s">
        <v>80</v>
      </c>
      <c r="AW920" s="12" t="s">
        <v>33</v>
      </c>
      <c r="AX920" s="12" t="s">
        <v>72</v>
      </c>
      <c r="AY920" s="150" t="s">
        <v>193</v>
      </c>
    </row>
    <row r="921" spans="2:65" s="12" customFormat="1" ht="11.25">
      <c r="B921" s="148"/>
      <c r="D921" s="149" t="s">
        <v>203</v>
      </c>
      <c r="E921" s="150" t="s">
        <v>19</v>
      </c>
      <c r="F921" s="151" t="s">
        <v>912</v>
      </c>
      <c r="H921" s="150" t="s">
        <v>19</v>
      </c>
      <c r="I921" s="152"/>
      <c r="L921" s="148"/>
      <c r="M921" s="153"/>
      <c r="T921" s="154"/>
      <c r="AT921" s="150" t="s">
        <v>203</v>
      </c>
      <c r="AU921" s="150" t="s">
        <v>82</v>
      </c>
      <c r="AV921" s="12" t="s">
        <v>80</v>
      </c>
      <c r="AW921" s="12" t="s">
        <v>33</v>
      </c>
      <c r="AX921" s="12" t="s">
        <v>72</v>
      </c>
      <c r="AY921" s="150" t="s">
        <v>193</v>
      </c>
    </row>
    <row r="922" spans="2:65" s="13" customFormat="1" ht="11.25">
      <c r="B922" s="155"/>
      <c r="D922" s="149" t="s">
        <v>203</v>
      </c>
      <c r="E922" s="156" t="s">
        <v>19</v>
      </c>
      <c r="F922" s="157" t="s">
        <v>913</v>
      </c>
      <c r="H922" s="158">
        <v>10.574</v>
      </c>
      <c r="I922" s="159"/>
      <c r="L922" s="155"/>
      <c r="M922" s="160"/>
      <c r="T922" s="161"/>
      <c r="AT922" s="156" t="s">
        <v>203</v>
      </c>
      <c r="AU922" s="156" t="s">
        <v>82</v>
      </c>
      <c r="AV922" s="13" t="s">
        <v>82</v>
      </c>
      <c r="AW922" s="13" t="s">
        <v>33</v>
      </c>
      <c r="AX922" s="13" t="s">
        <v>72</v>
      </c>
      <c r="AY922" s="156" t="s">
        <v>193</v>
      </c>
    </row>
    <row r="923" spans="2:65" s="13" customFormat="1" ht="11.25">
      <c r="B923" s="155"/>
      <c r="D923" s="149" t="s">
        <v>203</v>
      </c>
      <c r="E923" s="156" t="s">
        <v>19</v>
      </c>
      <c r="F923" s="157" t="s">
        <v>914</v>
      </c>
      <c r="H923" s="158">
        <v>11.888</v>
      </c>
      <c r="I923" s="159"/>
      <c r="L923" s="155"/>
      <c r="M923" s="160"/>
      <c r="T923" s="161"/>
      <c r="AT923" s="156" t="s">
        <v>203</v>
      </c>
      <c r="AU923" s="156" t="s">
        <v>82</v>
      </c>
      <c r="AV923" s="13" t="s">
        <v>82</v>
      </c>
      <c r="AW923" s="13" t="s">
        <v>33</v>
      </c>
      <c r="AX923" s="13" t="s">
        <v>72</v>
      </c>
      <c r="AY923" s="156" t="s">
        <v>193</v>
      </c>
    </row>
    <row r="924" spans="2:65" s="13" customFormat="1" ht="11.25">
      <c r="B924" s="155"/>
      <c r="D924" s="149" t="s">
        <v>203</v>
      </c>
      <c r="F924" s="157" t="s">
        <v>915</v>
      </c>
      <c r="H924" s="158">
        <v>25.831</v>
      </c>
      <c r="I924" s="159"/>
      <c r="L924" s="155"/>
      <c r="M924" s="160"/>
      <c r="T924" s="161"/>
      <c r="AT924" s="156" t="s">
        <v>203</v>
      </c>
      <c r="AU924" s="156" t="s">
        <v>82</v>
      </c>
      <c r="AV924" s="13" t="s">
        <v>82</v>
      </c>
      <c r="AW924" s="13" t="s">
        <v>4</v>
      </c>
      <c r="AX924" s="13" t="s">
        <v>80</v>
      </c>
      <c r="AY924" s="156" t="s">
        <v>193</v>
      </c>
    </row>
    <row r="925" spans="2:65" s="1" customFormat="1" ht="24.2" customHeight="1">
      <c r="B925" s="32"/>
      <c r="C925" s="131" t="s">
        <v>120</v>
      </c>
      <c r="D925" s="131" t="s">
        <v>195</v>
      </c>
      <c r="E925" s="132" t="s">
        <v>916</v>
      </c>
      <c r="F925" s="133" t="s">
        <v>917</v>
      </c>
      <c r="G925" s="134" t="s">
        <v>465</v>
      </c>
      <c r="H925" s="135">
        <v>3</v>
      </c>
      <c r="I925" s="136"/>
      <c r="J925" s="137">
        <f>ROUND(I925*H925,2)</f>
        <v>0</v>
      </c>
      <c r="K925" s="133" t="s">
        <v>199</v>
      </c>
      <c r="L925" s="32"/>
      <c r="M925" s="138" t="s">
        <v>19</v>
      </c>
      <c r="N925" s="139" t="s">
        <v>43</v>
      </c>
      <c r="P925" s="140">
        <f>O925*H925</f>
        <v>0</v>
      </c>
      <c r="Q925" s="140">
        <v>3.8460000000000001E-2</v>
      </c>
      <c r="R925" s="140">
        <f>Q925*H925</f>
        <v>0.11538000000000001</v>
      </c>
      <c r="S925" s="140">
        <v>0</v>
      </c>
      <c r="T925" s="141">
        <f>S925*H925</f>
        <v>0</v>
      </c>
      <c r="AR925" s="142" t="s">
        <v>106</v>
      </c>
      <c r="AT925" s="142" t="s">
        <v>195</v>
      </c>
      <c r="AU925" s="142" t="s">
        <v>82</v>
      </c>
      <c r="AY925" s="17" t="s">
        <v>193</v>
      </c>
      <c r="BE925" s="143">
        <f>IF(N925="základní",J925,0)</f>
        <v>0</v>
      </c>
      <c r="BF925" s="143">
        <f>IF(N925="snížená",J925,0)</f>
        <v>0</v>
      </c>
      <c r="BG925" s="143">
        <f>IF(N925="zákl. přenesená",J925,0)</f>
        <v>0</v>
      </c>
      <c r="BH925" s="143">
        <f>IF(N925="sníž. přenesená",J925,0)</f>
        <v>0</v>
      </c>
      <c r="BI925" s="143">
        <f>IF(N925="nulová",J925,0)</f>
        <v>0</v>
      </c>
      <c r="BJ925" s="17" t="s">
        <v>80</v>
      </c>
      <c r="BK925" s="143">
        <f>ROUND(I925*H925,2)</f>
        <v>0</v>
      </c>
      <c r="BL925" s="17" t="s">
        <v>106</v>
      </c>
      <c r="BM925" s="142" t="s">
        <v>918</v>
      </c>
    </row>
    <row r="926" spans="2:65" s="1" customFormat="1" ht="11.25">
      <c r="B926" s="32"/>
      <c r="D926" s="144" t="s">
        <v>201</v>
      </c>
      <c r="F926" s="145" t="s">
        <v>919</v>
      </c>
      <c r="I926" s="146"/>
      <c r="L926" s="32"/>
      <c r="M926" s="147"/>
      <c r="T926" s="53"/>
      <c r="AT926" s="17" t="s">
        <v>201</v>
      </c>
      <c r="AU926" s="17" t="s">
        <v>82</v>
      </c>
    </row>
    <row r="927" spans="2:65" s="12" customFormat="1" ht="11.25">
      <c r="B927" s="148"/>
      <c r="D927" s="149" t="s">
        <v>203</v>
      </c>
      <c r="E927" s="150" t="s">
        <v>19</v>
      </c>
      <c r="F927" s="151" t="s">
        <v>286</v>
      </c>
      <c r="H927" s="150" t="s">
        <v>19</v>
      </c>
      <c r="I927" s="152"/>
      <c r="L927" s="148"/>
      <c r="M927" s="153"/>
      <c r="T927" s="154"/>
      <c r="AT927" s="150" t="s">
        <v>203</v>
      </c>
      <c r="AU927" s="150" t="s">
        <v>82</v>
      </c>
      <c r="AV927" s="12" t="s">
        <v>80</v>
      </c>
      <c r="AW927" s="12" t="s">
        <v>33</v>
      </c>
      <c r="AX927" s="12" t="s">
        <v>72</v>
      </c>
      <c r="AY927" s="150" t="s">
        <v>193</v>
      </c>
    </row>
    <row r="928" spans="2:65" s="12" customFormat="1" ht="11.25">
      <c r="B928" s="148"/>
      <c r="D928" s="149" t="s">
        <v>203</v>
      </c>
      <c r="E928" s="150" t="s">
        <v>19</v>
      </c>
      <c r="F928" s="151" t="s">
        <v>205</v>
      </c>
      <c r="H928" s="150" t="s">
        <v>19</v>
      </c>
      <c r="I928" s="152"/>
      <c r="L928" s="148"/>
      <c r="M928" s="153"/>
      <c r="T928" s="154"/>
      <c r="AT928" s="150" t="s">
        <v>203</v>
      </c>
      <c r="AU928" s="150" t="s">
        <v>82</v>
      </c>
      <c r="AV928" s="12" t="s">
        <v>80</v>
      </c>
      <c r="AW928" s="12" t="s">
        <v>33</v>
      </c>
      <c r="AX928" s="12" t="s">
        <v>72</v>
      </c>
      <c r="AY928" s="150" t="s">
        <v>193</v>
      </c>
    </row>
    <row r="929" spans="2:65" s="12" customFormat="1" ht="11.25">
      <c r="B929" s="148"/>
      <c r="D929" s="149" t="s">
        <v>203</v>
      </c>
      <c r="E929" s="150" t="s">
        <v>19</v>
      </c>
      <c r="F929" s="151" t="s">
        <v>206</v>
      </c>
      <c r="H929" s="150" t="s">
        <v>19</v>
      </c>
      <c r="I929" s="152"/>
      <c r="L929" s="148"/>
      <c r="M929" s="153"/>
      <c r="T929" s="154"/>
      <c r="AT929" s="150" t="s">
        <v>203</v>
      </c>
      <c r="AU929" s="150" t="s">
        <v>82</v>
      </c>
      <c r="AV929" s="12" t="s">
        <v>80</v>
      </c>
      <c r="AW929" s="12" t="s">
        <v>33</v>
      </c>
      <c r="AX929" s="12" t="s">
        <v>72</v>
      </c>
      <c r="AY929" s="150" t="s">
        <v>193</v>
      </c>
    </row>
    <row r="930" spans="2:65" s="12" customFormat="1" ht="11.25">
      <c r="B930" s="148"/>
      <c r="D930" s="149" t="s">
        <v>203</v>
      </c>
      <c r="E930" s="150" t="s">
        <v>19</v>
      </c>
      <c r="F930" s="151" t="s">
        <v>205</v>
      </c>
      <c r="H930" s="150" t="s">
        <v>19</v>
      </c>
      <c r="I930" s="152"/>
      <c r="L930" s="148"/>
      <c r="M930" s="153"/>
      <c r="T930" s="154"/>
      <c r="AT930" s="150" t="s">
        <v>203</v>
      </c>
      <c r="AU930" s="150" t="s">
        <v>82</v>
      </c>
      <c r="AV930" s="12" t="s">
        <v>80</v>
      </c>
      <c r="AW930" s="12" t="s">
        <v>33</v>
      </c>
      <c r="AX930" s="12" t="s">
        <v>72</v>
      </c>
      <c r="AY930" s="150" t="s">
        <v>193</v>
      </c>
    </row>
    <row r="931" spans="2:65" s="12" customFormat="1" ht="11.25">
      <c r="B931" s="148"/>
      <c r="D931" s="149" t="s">
        <v>203</v>
      </c>
      <c r="E931" s="150" t="s">
        <v>19</v>
      </c>
      <c r="F931" s="151" t="s">
        <v>822</v>
      </c>
      <c r="H931" s="150" t="s">
        <v>19</v>
      </c>
      <c r="I931" s="152"/>
      <c r="L931" s="148"/>
      <c r="M931" s="153"/>
      <c r="T931" s="154"/>
      <c r="AT931" s="150" t="s">
        <v>203</v>
      </c>
      <c r="AU931" s="150" t="s">
        <v>82</v>
      </c>
      <c r="AV931" s="12" t="s">
        <v>80</v>
      </c>
      <c r="AW931" s="12" t="s">
        <v>33</v>
      </c>
      <c r="AX931" s="12" t="s">
        <v>72</v>
      </c>
      <c r="AY931" s="150" t="s">
        <v>193</v>
      </c>
    </row>
    <row r="932" spans="2:65" s="13" customFormat="1" ht="11.25">
      <c r="B932" s="155"/>
      <c r="D932" s="149" t="s">
        <v>203</v>
      </c>
      <c r="E932" s="156" t="s">
        <v>19</v>
      </c>
      <c r="F932" s="157" t="s">
        <v>920</v>
      </c>
      <c r="H932" s="158">
        <v>2</v>
      </c>
      <c r="I932" s="159"/>
      <c r="L932" s="155"/>
      <c r="M932" s="160"/>
      <c r="T932" s="161"/>
      <c r="AT932" s="156" t="s">
        <v>203</v>
      </c>
      <c r="AU932" s="156" t="s">
        <v>82</v>
      </c>
      <c r="AV932" s="13" t="s">
        <v>82</v>
      </c>
      <c r="AW932" s="13" t="s">
        <v>33</v>
      </c>
      <c r="AX932" s="13" t="s">
        <v>72</v>
      </c>
      <c r="AY932" s="156" t="s">
        <v>193</v>
      </c>
    </row>
    <row r="933" spans="2:65" s="12" customFormat="1" ht="11.25">
      <c r="B933" s="148"/>
      <c r="D933" s="149" t="s">
        <v>203</v>
      </c>
      <c r="E933" s="150" t="s">
        <v>19</v>
      </c>
      <c r="F933" s="151" t="s">
        <v>828</v>
      </c>
      <c r="H933" s="150" t="s">
        <v>19</v>
      </c>
      <c r="I933" s="152"/>
      <c r="L933" s="148"/>
      <c r="M933" s="153"/>
      <c r="T933" s="154"/>
      <c r="AT933" s="150" t="s">
        <v>203</v>
      </c>
      <c r="AU933" s="150" t="s">
        <v>82</v>
      </c>
      <c r="AV933" s="12" t="s">
        <v>80</v>
      </c>
      <c r="AW933" s="12" t="s">
        <v>33</v>
      </c>
      <c r="AX933" s="12" t="s">
        <v>72</v>
      </c>
      <c r="AY933" s="150" t="s">
        <v>193</v>
      </c>
    </row>
    <row r="934" spans="2:65" s="13" customFormat="1" ht="11.25">
      <c r="B934" s="155"/>
      <c r="D934" s="149" t="s">
        <v>203</v>
      </c>
      <c r="E934" s="156" t="s">
        <v>19</v>
      </c>
      <c r="F934" s="157" t="s">
        <v>80</v>
      </c>
      <c r="H934" s="158">
        <v>1</v>
      </c>
      <c r="I934" s="159"/>
      <c r="L934" s="155"/>
      <c r="M934" s="160"/>
      <c r="T934" s="161"/>
      <c r="AT934" s="156" t="s">
        <v>203</v>
      </c>
      <c r="AU934" s="156" t="s">
        <v>82</v>
      </c>
      <c r="AV934" s="13" t="s">
        <v>82</v>
      </c>
      <c r="AW934" s="13" t="s">
        <v>33</v>
      </c>
      <c r="AX934" s="13" t="s">
        <v>72</v>
      </c>
      <c r="AY934" s="156" t="s">
        <v>193</v>
      </c>
    </row>
    <row r="935" spans="2:65" s="1" customFormat="1" ht="24.2" customHeight="1">
      <c r="B935" s="32"/>
      <c r="C935" s="131" t="s">
        <v>921</v>
      </c>
      <c r="D935" s="131" t="s">
        <v>195</v>
      </c>
      <c r="E935" s="132" t="s">
        <v>922</v>
      </c>
      <c r="F935" s="133" t="s">
        <v>923</v>
      </c>
      <c r="G935" s="134" t="s">
        <v>465</v>
      </c>
      <c r="H935" s="135">
        <v>4</v>
      </c>
      <c r="I935" s="136"/>
      <c r="J935" s="137">
        <f>ROUND(I935*H935,2)</f>
        <v>0</v>
      </c>
      <c r="K935" s="133" t="s">
        <v>199</v>
      </c>
      <c r="L935" s="32"/>
      <c r="M935" s="138" t="s">
        <v>19</v>
      </c>
      <c r="N935" s="139" t="s">
        <v>43</v>
      </c>
      <c r="P935" s="140">
        <f>O935*H935</f>
        <v>0</v>
      </c>
      <c r="Q935" s="140">
        <v>6.6000000000000003E-2</v>
      </c>
      <c r="R935" s="140">
        <f>Q935*H935</f>
        <v>0.26400000000000001</v>
      </c>
      <c r="S935" s="140">
        <v>0</v>
      </c>
      <c r="T935" s="141">
        <f>S935*H935</f>
        <v>0</v>
      </c>
      <c r="AR935" s="142" t="s">
        <v>106</v>
      </c>
      <c r="AT935" s="142" t="s">
        <v>195</v>
      </c>
      <c r="AU935" s="142" t="s">
        <v>82</v>
      </c>
      <c r="AY935" s="17" t="s">
        <v>193</v>
      </c>
      <c r="BE935" s="143">
        <f>IF(N935="základní",J935,0)</f>
        <v>0</v>
      </c>
      <c r="BF935" s="143">
        <f>IF(N935="snížená",J935,0)</f>
        <v>0</v>
      </c>
      <c r="BG935" s="143">
        <f>IF(N935="zákl. přenesená",J935,0)</f>
        <v>0</v>
      </c>
      <c r="BH935" s="143">
        <f>IF(N935="sníž. přenesená",J935,0)</f>
        <v>0</v>
      </c>
      <c r="BI935" s="143">
        <f>IF(N935="nulová",J935,0)</f>
        <v>0</v>
      </c>
      <c r="BJ935" s="17" t="s">
        <v>80</v>
      </c>
      <c r="BK935" s="143">
        <f>ROUND(I935*H935,2)</f>
        <v>0</v>
      </c>
      <c r="BL935" s="17" t="s">
        <v>106</v>
      </c>
      <c r="BM935" s="142" t="s">
        <v>924</v>
      </c>
    </row>
    <row r="936" spans="2:65" s="1" customFormat="1" ht="11.25">
      <c r="B936" s="32"/>
      <c r="D936" s="144" t="s">
        <v>201</v>
      </c>
      <c r="F936" s="145" t="s">
        <v>925</v>
      </c>
      <c r="I936" s="146"/>
      <c r="L936" s="32"/>
      <c r="M936" s="147"/>
      <c r="T936" s="53"/>
      <c r="AT936" s="17" t="s">
        <v>201</v>
      </c>
      <c r="AU936" s="17" t="s">
        <v>82</v>
      </c>
    </row>
    <row r="937" spans="2:65" s="12" customFormat="1" ht="11.25">
      <c r="B937" s="148"/>
      <c r="D937" s="149" t="s">
        <v>203</v>
      </c>
      <c r="E937" s="150" t="s">
        <v>19</v>
      </c>
      <c r="F937" s="151" t="s">
        <v>286</v>
      </c>
      <c r="H937" s="150" t="s">
        <v>19</v>
      </c>
      <c r="I937" s="152"/>
      <c r="L937" s="148"/>
      <c r="M937" s="153"/>
      <c r="T937" s="154"/>
      <c r="AT937" s="150" t="s">
        <v>203</v>
      </c>
      <c r="AU937" s="150" t="s">
        <v>82</v>
      </c>
      <c r="AV937" s="12" t="s">
        <v>80</v>
      </c>
      <c r="AW937" s="12" t="s">
        <v>33</v>
      </c>
      <c r="AX937" s="12" t="s">
        <v>72</v>
      </c>
      <c r="AY937" s="150" t="s">
        <v>193</v>
      </c>
    </row>
    <row r="938" spans="2:65" s="12" customFormat="1" ht="11.25">
      <c r="B938" s="148"/>
      <c r="D938" s="149" t="s">
        <v>203</v>
      </c>
      <c r="E938" s="150" t="s">
        <v>19</v>
      </c>
      <c r="F938" s="151" t="s">
        <v>205</v>
      </c>
      <c r="H938" s="150" t="s">
        <v>19</v>
      </c>
      <c r="I938" s="152"/>
      <c r="L938" s="148"/>
      <c r="M938" s="153"/>
      <c r="T938" s="154"/>
      <c r="AT938" s="150" t="s">
        <v>203</v>
      </c>
      <c r="AU938" s="150" t="s">
        <v>82</v>
      </c>
      <c r="AV938" s="12" t="s">
        <v>80</v>
      </c>
      <c r="AW938" s="12" t="s">
        <v>33</v>
      </c>
      <c r="AX938" s="12" t="s">
        <v>72</v>
      </c>
      <c r="AY938" s="150" t="s">
        <v>193</v>
      </c>
    </row>
    <row r="939" spans="2:65" s="12" customFormat="1" ht="11.25">
      <c r="B939" s="148"/>
      <c r="D939" s="149" t="s">
        <v>203</v>
      </c>
      <c r="E939" s="150" t="s">
        <v>19</v>
      </c>
      <c r="F939" s="151" t="s">
        <v>206</v>
      </c>
      <c r="H939" s="150" t="s">
        <v>19</v>
      </c>
      <c r="I939" s="152"/>
      <c r="L939" s="148"/>
      <c r="M939" s="153"/>
      <c r="T939" s="154"/>
      <c r="AT939" s="150" t="s">
        <v>203</v>
      </c>
      <c r="AU939" s="150" t="s">
        <v>82</v>
      </c>
      <c r="AV939" s="12" t="s">
        <v>80</v>
      </c>
      <c r="AW939" s="12" t="s">
        <v>33</v>
      </c>
      <c r="AX939" s="12" t="s">
        <v>72</v>
      </c>
      <c r="AY939" s="150" t="s">
        <v>193</v>
      </c>
    </row>
    <row r="940" spans="2:65" s="12" customFormat="1" ht="11.25">
      <c r="B940" s="148"/>
      <c r="D940" s="149" t="s">
        <v>203</v>
      </c>
      <c r="E940" s="150" t="s">
        <v>19</v>
      </c>
      <c r="F940" s="151" t="s">
        <v>205</v>
      </c>
      <c r="H940" s="150" t="s">
        <v>19</v>
      </c>
      <c r="I940" s="152"/>
      <c r="L940" s="148"/>
      <c r="M940" s="153"/>
      <c r="T940" s="154"/>
      <c r="AT940" s="150" t="s">
        <v>203</v>
      </c>
      <c r="AU940" s="150" t="s">
        <v>82</v>
      </c>
      <c r="AV940" s="12" t="s">
        <v>80</v>
      </c>
      <c r="AW940" s="12" t="s">
        <v>33</v>
      </c>
      <c r="AX940" s="12" t="s">
        <v>72</v>
      </c>
      <c r="AY940" s="150" t="s">
        <v>193</v>
      </c>
    </row>
    <row r="941" spans="2:65" s="12" customFormat="1" ht="11.25">
      <c r="B941" s="148"/>
      <c r="D941" s="149" t="s">
        <v>203</v>
      </c>
      <c r="E941" s="150" t="s">
        <v>19</v>
      </c>
      <c r="F941" s="151" t="s">
        <v>822</v>
      </c>
      <c r="H941" s="150" t="s">
        <v>19</v>
      </c>
      <c r="I941" s="152"/>
      <c r="L941" s="148"/>
      <c r="M941" s="153"/>
      <c r="T941" s="154"/>
      <c r="AT941" s="150" t="s">
        <v>203</v>
      </c>
      <c r="AU941" s="150" t="s">
        <v>82</v>
      </c>
      <c r="AV941" s="12" t="s">
        <v>80</v>
      </c>
      <c r="AW941" s="12" t="s">
        <v>33</v>
      </c>
      <c r="AX941" s="12" t="s">
        <v>72</v>
      </c>
      <c r="AY941" s="150" t="s">
        <v>193</v>
      </c>
    </row>
    <row r="942" spans="2:65" s="13" customFormat="1" ht="11.25">
      <c r="B942" s="155"/>
      <c r="D942" s="149" t="s">
        <v>203</v>
      </c>
      <c r="E942" s="156" t="s">
        <v>19</v>
      </c>
      <c r="F942" s="157" t="s">
        <v>80</v>
      </c>
      <c r="H942" s="158">
        <v>1</v>
      </c>
      <c r="I942" s="159"/>
      <c r="L942" s="155"/>
      <c r="M942" s="160"/>
      <c r="T942" s="161"/>
      <c r="AT942" s="156" t="s">
        <v>203</v>
      </c>
      <c r="AU942" s="156" t="s">
        <v>82</v>
      </c>
      <c r="AV942" s="13" t="s">
        <v>82</v>
      </c>
      <c r="AW942" s="13" t="s">
        <v>33</v>
      </c>
      <c r="AX942" s="13" t="s">
        <v>72</v>
      </c>
      <c r="AY942" s="156" t="s">
        <v>193</v>
      </c>
    </row>
    <row r="943" spans="2:65" s="12" customFormat="1" ht="11.25">
      <c r="B943" s="148"/>
      <c r="D943" s="149" t="s">
        <v>203</v>
      </c>
      <c r="E943" s="150" t="s">
        <v>19</v>
      </c>
      <c r="F943" s="151" t="s">
        <v>828</v>
      </c>
      <c r="H943" s="150" t="s">
        <v>19</v>
      </c>
      <c r="I943" s="152"/>
      <c r="L943" s="148"/>
      <c r="M943" s="153"/>
      <c r="T943" s="154"/>
      <c r="AT943" s="150" t="s">
        <v>203</v>
      </c>
      <c r="AU943" s="150" t="s">
        <v>82</v>
      </c>
      <c r="AV943" s="12" t="s">
        <v>80</v>
      </c>
      <c r="AW943" s="12" t="s">
        <v>33</v>
      </c>
      <c r="AX943" s="12" t="s">
        <v>72</v>
      </c>
      <c r="AY943" s="150" t="s">
        <v>193</v>
      </c>
    </row>
    <row r="944" spans="2:65" s="13" customFormat="1" ht="11.25">
      <c r="B944" s="155"/>
      <c r="D944" s="149" t="s">
        <v>203</v>
      </c>
      <c r="E944" s="156" t="s">
        <v>19</v>
      </c>
      <c r="F944" s="157" t="s">
        <v>926</v>
      </c>
      <c r="H944" s="158">
        <v>3</v>
      </c>
      <c r="I944" s="159"/>
      <c r="L944" s="155"/>
      <c r="M944" s="160"/>
      <c r="T944" s="161"/>
      <c r="AT944" s="156" t="s">
        <v>203</v>
      </c>
      <c r="AU944" s="156" t="s">
        <v>82</v>
      </c>
      <c r="AV944" s="13" t="s">
        <v>82</v>
      </c>
      <c r="AW944" s="13" t="s">
        <v>33</v>
      </c>
      <c r="AX944" s="13" t="s">
        <v>72</v>
      </c>
      <c r="AY944" s="156" t="s">
        <v>193</v>
      </c>
    </row>
    <row r="945" spans="2:65" s="1" customFormat="1" ht="24.2" customHeight="1">
      <c r="B945" s="32"/>
      <c r="C945" s="131" t="s">
        <v>927</v>
      </c>
      <c r="D945" s="131" t="s">
        <v>195</v>
      </c>
      <c r="E945" s="132" t="s">
        <v>928</v>
      </c>
      <c r="F945" s="133" t="s">
        <v>929</v>
      </c>
      <c r="G945" s="134" t="s">
        <v>465</v>
      </c>
      <c r="H945" s="135">
        <v>3</v>
      </c>
      <c r="I945" s="136"/>
      <c r="J945" s="137">
        <f>ROUND(I945*H945,2)</f>
        <v>0</v>
      </c>
      <c r="K945" s="133" t="s">
        <v>199</v>
      </c>
      <c r="L945" s="32"/>
      <c r="M945" s="138" t="s">
        <v>19</v>
      </c>
      <c r="N945" s="139" t="s">
        <v>43</v>
      </c>
      <c r="P945" s="140">
        <f>O945*H945</f>
        <v>0</v>
      </c>
      <c r="Q945" s="140">
        <v>8.2320000000000004E-2</v>
      </c>
      <c r="R945" s="140">
        <f>Q945*H945</f>
        <v>0.24696000000000001</v>
      </c>
      <c r="S945" s="140">
        <v>0</v>
      </c>
      <c r="T945" s="141">
        <f>S945*H945</f>
        <v>0</v>
      </c>
      <c r="AR945" s="142" t="s">
        <v>106</v>
      </c>
      <c r="AT945" s="142" t="s">
        <v>195</v>
      </c>
      <c r="AU945" s="142" t="s">
        <v>82</v>
      </c>
      <c r="AY945" s="17" t="s">
        <v>193</v>
      </c>
      <c r="BE945" s="143">
        <f>IF(N945="základní",J945,0)</f>
        <v>0</v>
      </c>
      <c r="BF945" s="143">
        <f>IF(N945="snížená",J945,0)</f>
        <v>0</v>
      </c>
      <c r="BG945" s="143">
        <f>IF(N945="zákl. přenesená",J945,0)</f>
        <v>0</v>
      </c>
      <c r="BH945" s="143">
        <f>IF(N945="sníž. přenesená",J945,0)</f>
        <v>0</v>
      </c>
      <c r="BI945" s="143">
        <f>IF(N945="nulová",J945,0)</f>
        <v>0</v>
      </c>
      <c r="BJ945" s="17" t="s">
        <v>80</v>
      </c>
      <c r="BK945" s="143">
        <f>ROUND(I945*H945,2)</f>
        <v>0</v>
      </c>
      <c r="BL945" s="17" t="s">
        <v>106</v>
      </c>
      <c r="BM945" s="142" t="s">
        <v>930</v>
      </c>
    </row>
    <row r="946" spans="2:65" s="1" customFormat="1" ht="11.25">
      <c r="B946" s="32"/>
      <c r="D946" s="144" t="s">
        <v>201</v>
      </c>
      <c r="F946" s="145" t="s">
        <v>931</v>
      </c>
      <c r="I946" s="146"/>
      <c r="L946" s="32"/>
      <c r="M946" s="147"/>
      <c r="T946" s="53"/>
      <c r="AT946" s="17" t="s">
        <v>201</v>
      </c>
      <c r="AU946" s="17" t="s">
        <v>82</v>
      </c>
    </row>
    <row r="947" spans="2:65" s="12" customFormat="1" ht="11.25">
      <c r="B947" s="148"/>
      <c r="D947" s="149" t="s">
        <v>203</v>
      </c>
      <c r="E947" s="150" t="s">
        <v>19</v>
      </c>
      <c r="F947" s="151" t="s">
        <v>286</v>
      </c>
      <c r="H947" s="150" t="s">
        <v>19</v>
      </c>
      <c r="I947" s="152"/>
      <c r="L947" s="148"/>
      <c r="M947" s="153"/>
      <c r="T947" s="154"/>
      <c r="AT947" s="150" t="s">
        <v>203</v>
      </c>
      <c r="AU947" s="150" t="s">
        <v>82</v>
      </c>
      <c r="AV947" s="12" t="s">
        <v>80</v>
      </c>
      <c r="AW947" s="12" t="s">
        <v>33</v>
      </c>
      <c r="AX947" s="12" t="s">
        <v>72</v>
      </c>
      <c r="AY947" s="150" t="s">
        <v>193</v>
      </c>
    </row>
    <row r="948" spans="2:65" s="12" customFormat="1" ht="11.25">
      <c r="B948" s="148"/>
      <c r="D948" s="149" t="s">
        <v>203</v>
      </c>
      <c r="E948" s="150" t="s">
        <v>19</v>
      </c>
      <c r="F948" s="151" t="s">
        <v>205</v>
      </c>
      <c r="H948" s="150" t="s">
        <v>19</v>
      </c>
      <c r="I948" s="152"/>
      <c r="L948" s="148"/>
      <c r="M948" s="153"/>
      <c r="T948" s="154"/>
      <c r="AT948" s="150" t="s">
        <v>203</v>
      </c>
      <c r="AU948" s="150" t="s">
        <v>82</v>
      </c>
      <c r="AV948" s="12" t="s">
        <v>80</v>
      </c>
      <c r="AW948" s="12" t="s">
        <v>33</v>
      </c>
      <c r="AX948" s="12" t="s">
        <v>72</v>
      </c>
      <c r="AY948" s="150" t="s">
        <v>193</v>
      </c>
    </row>
    <row r="949" spans="2:65" s="12" customFormat="1" ht="11.25">
      <c r="B949" s="148"/>
      <c r="D949" s="149" t="s">
        <v>203</v>
      </c>
      <c r="E949" s="150" t="s">
        <v>19</v>
      </c>
      <c r="F949" s="151" t="s">
        <v>206</v>
      </c>
      <c r="H949" s="150" t="s">
        <v>19</v>
      </c>
      <c r="I949" s="152"/>
      <c r="L949" s="148"/>
      <c r="M949" s="153"/>
      <c r="T949" s="154"/>
      <c r="AT949" s="150" t="s">
        <v>203</v>
      </c>
      <c r="AU949" s="150" t="s">
        <v>82</v>
      </c>
      <c r="AV949" s="12" t="s">
        <v>80</v>
      </c>
      <c r="AW949" s="12" t="s">
        <v>33</v>
      </c>
      <c r="AX949" s="12" t="s">
        <v>72</v>
      </c>
      <c r="AY949" s="150" t="s">
        <v>193</v>
      </c>
    </row>
    <row r="950" spans="2:65" s="12" customFormat="1" ht="11.25">
      <c r="B950" s="148"/>
      <c r="D950" s="149" t="s">
        <v>203</v>
      </c>
      <c r="E950" s="150" t="s">
        <v>19</v>
      </c>
      <c r="F950" s="151" t="s">
        <v>205</v>
      </c>
      <c r="H950" s="150" t="s">
        <v>19</v>
      </c>
      <c r="I950" s="152"/>
      <c r="L950" s="148"/>
      <c r="M950" s="153"/>
      <c r="T950" s="154"/>
      <c r="AT950" s="150" t="s">
        <v>203</v>
      </c>
      <c r="AU950" s="150" t="s">
        <v>82</v>
      </c>
      <c r="AV950" s="12" t="s">
        <v>80</v>
      </c>
      <c r="AW950" s="12" t="s">
        <v>33</v>
      </c>
      <c r="AX950" s="12" t="s">
        <v>72</v>
      </c>
      <c r="AY950" s="150" t="s">
        <v>193</v>
      </c>
    </row>
    <row r="951" spans="2:65" s="12" customFormat="1" ht="11.25">
      <c r="B951" s="148"/>
      <c r="D951" s="149" t="s">
        <v>203</v>
      </c>
      <c r="E951" s="150" t="s">
        <v>19</v>
      </c>
      <c r="F951" s="151" t="s">
        <v>822</v>
      </c>
      <c r="H951" s="150" t="s">
        <v>19</v>
      </c>
      <c r="I951" s="152"/>
      <c r="L951" s="148"/>
      <c r="M951" s="153"/>
      <c r="T951" s="154"/>
      <c r="AT951" s="150" t="s">
        <v>203</v>
      </c>
      <c r="AU951" s="150" t="s">
        <v>82</v>
      </c>
      <c r="AV951" s="12" t="s">
        <v>80</v>
      </c>
      <c r="AW951" s="12" t="s">
        <v>33</v>
      </c>
      <c r="AX951" s="12" t="s">
        <v>72</v>
      </c>
      <c r="AY951" s="150" t="s">
        <v>193</v>
      </c>
    </row>
    <row r="952" spans="2:65" s="13" customFormat="1" ht="11.25">
      <c r="B952" s="155"/>
      <c r="D952" s="149" t="s">
        <v>203</v>
      </c>
      <c r="E952" s="156" t="s">
        <v>19</v>
      </c>
      <c r="F952" s="157" t="s">
        <v>920</v>
      </c>
      <c r="H952" s="158">
        <v>2</v>
      </c>
      <c r="I952" s="159"/>
      <c r="L952" s="155"/>
      <c r="M952" s="160"/>
      <c r="T952" s="161"/>
      <c r="AT952" s="156" t="s">
        <v>203</v>
      </c>
      <c r="AU952" s="156" t="s">
        <v>82</v>
      </c>
      <c r="AV952" s="13" t="s">
        <v>82</v>
      </c>
      <c r="AW952" s="13" t="s">
        <v>33</v>
      </c>
      <c r="AX952" s="13" t="s">
        <v>72</v>
      </c>
      <c r="AY952" s="156" t="s">
        <v>193</v>
      </c>
    </row>
    <row r="953" spans="2:65" s="12" customFormat="1" ht="11.25">
      <c r="B953" s="148"/>
      <c r="D953" s="149" t="s">
        <v>203</v>
      </c>
      <c r="E953" s="150" t="s">
        <v>19</v>
      </c>
      <c r="F953" s="151" t="s">
        <v>828</v>
      </c>
      <c r="H953" s="150" t="s">
        <v>19</v>
      </c>
      <c r="I953" s="152"/>
      <c r="L953" s="148"/>
      <c r="M953" s="153"/>
      <c r="T953" s="154"/>
      <c r="AT953" s="150" t="s">
        <v>203</v>
      </c>
      <c r="AU953" s="150" t="s">
        <v>82</v>
      </c>
      <c r="AV953" s="12" t="s">
        <v>80</v>
      </c>
      <c r="AW953" s="12" t="s">
        <v>33</v>
      </c>
      <c r="AX953" s="12" t="s">
        <v>72</v>
      </c>
      <c r="AY953" s="150" t="s">
        <v>193</v>
      </c>
    </row>
    <row r="954" spans="2:65" s="13" customFormat="1" ht="11.25">
      <c r="B954" s="155"/>
      <c r="D954" s="149" t="s">
        <v>203</v>
      </c>
      <c r="E954" s="156" t="s">
        <v>19</v>
      </c>
      <c r="F954" s="157" t="s">
        <v>80</v>
      </c>
      <c r="H954" s="158">
        <v>1</v>
      </c>
      <c r="I954" s="159"/>
      <c r="L954" s="155"/>
      <c r="M954" s="160"/>
      <c r="T954" s="161"/>
      <c r="AT954" s="156" t="s">
        <v>203</v>
      </c>
      <c r="AU954" s="156" t="s">
        <v>82</v>
      </c>
      <c r="AV954" s="13" t="s">
        <v>82</v>
      </c>
      <c r="AW954" s="13" t="s">
        <v>33</v>
      </c>
      <c r="AX954" s="13" t="s">
        <v>72</v>
      </c>
      <c r="AY954" s="156" t="s">
        <v>193</v>
      </c>
    </row>
    <row r="955" spans="2:65" s="1" customFormat="1" ht="24.2" customHeight="1">
      <c r="B955" s="32"/>
      <c r="C955" s="131" t="s">
        <v>932</v>
      </c>
      <c r="D955" s="131" t="s">
        <v>195</v>
      </c>
      <c r="E955" s="132" t="s">
        <v>933</v>
      </c>
      <c r="F955" s="133" t="s">
        <v>934</v>
      </c>
      <c r="G955" s="134" t="s">
        <v>465</v>
      </c>
      <c r="H955" s="135">
        <v>1</v>
      </c>
      <c r="I955" s="136"/>
      <c r="J955" s="137">
        <f>ROUND(I955*H955,2)</f>
        <v>0</v>
      </c>
      <c r="K955" s="133" t="s">
        <v>199</v>
      </c>
      <c r="L955" s="32"/>
      <c r="M955" s="138" t="s">
        <v>19</v>
      </c>
      <c r="N955" s="139" t="s">
        <v>43</v>
      </c>
      <c r="P955" s="140">
        <f>O955*H955</f>
        <v>0</v>
      </c>
      <c r="Q955" s="140">
        <v>9.3539999999999998E-2</v>
      </c>
      <c r="R955" s="140">
        <f>Q955*H955</f>
        <v>9.3539999999999998E-2</v>
      </c>
      <c r="S955" s="140">
        <v>0</v>
      </c>
      <c r="T955" s="141">
        <f>S955*H955</f>
        <v>0</v>
      </c>
      <c r="AR955" s="142" t="s">
        <v>106</v>
      </c>
      <c r="AT955" s="142" t="s">
        <v>195</v>
      </c>
      <c r="AU955" s="142" t="s">
        <v>82</v>
      </c>
      <c r="AY955" s="17" t="s">
        <v>193</v>
      </c>
      <c r="BE955" s="143">
        <f>IF(N955="základní",J955,0)</f>
        <v>0</v>
      </c>
      <c r="BF955" s="143">
        <f>IF(N955="snížená",J955,0)</f>
        <v>0</v>
      </c>
      <c r="BG955" s="143">
        <f>IF(N955="zákl. přenesená",J955,0)</f>
        <v>0</v>
      </c>
      <c r="BH955" s="143">
        <f>IF(N955="sníž. přenesená",J955,0)</f>
        <v>0</v>
      </c>
      <c r="BI955" s="143">
        <f>IF(N955="nulová",J955,0)</f>
        <v>0</v>
      </c>
      <c r="BJ955" s="17" t="s">
        <v>80</v>
      </c>
      <c r="BK955" s="143">
        <f>ROUND(I955*H955,2)</f>
        <v>0</v>
      </c>
      <c r="BL955" s="17" t="s">
        <v>106</v>
      </c>
      <c r="BM955" s="142" t="s">
        <v>935</v>
      </c>
    </row>
    <row r="956" spans="2:65" s="1" customFormat="1" ht="11.25">
      <c r="B956" s="32"/>
      <c r="D956" s="144" t="s">
        <v>201</v>
      </c>
      <c r="F956" s="145" t="s">
        <v>936</v>
      </c>
      <c r="I956" s="146"/>
      <c r="L956" s="32"/>
      <c r="M956" s="147"/>
      <c r="T956" s="53"/>
      <c r="AT956" s="17" t="s">
        <v>201</v>
      </c>
      <c r="AU956" s="17" t="s">
        <v>82</v>
      </c>
    </row>
    <row r="957" spans="2:65" s="12" customFormat="1" ht="11.25">
      <c r="B957" s="148"/>
      <c r="D957" s="149" t="s">
        <v>203</v>
      </c>
      <c r="E957" s="150" t="s">
        <v>19</v>
      </c>
      <c r="F957" s="151" t="s">
        <v>286</v>
      </c>
      <c r="H957" s="150" t="s">
        <v>19</v>
      </c>
      <c r="I957" s="152"/>
      <c r="L957" s="148"/>
      <c r="M957" s="153"/>
      <c r="T957" s="154"/>
      <c r="AT957" s="150" t="s">
        <v>203</v>
      </c>
      <c r="AU957" s="150" t="s">
        <v>82</v>
      </c>
      <c r="AV957" s="12" t="s">
        <v>80</v>
      </c>
      <c r="AW957" s="12" t="s">
        <v>33</v>
      </c>
      <c r="AX957" s="12" t="s">
        <v>72</v>
      </c>
      <c r="AY957" s="150" t="s">
        <v>193</v>
      </c>
    </row>
    <row r="958" spans="2:65" s="12" customFormat="1" ht="11.25">
      <c r="B958" s="148"/>
      <c r="D958" s="149" t="s">
        <v>203</v>
      </c>
      <c r="E958" s="150" t="s">
        <v>19</v>
      </c>
      <c r="F958" s="151" t="s">
        <v>205</v>
      </c>
      <c r="H958" s="150" t="s">
        <v>19</v>
      </c>
      <c r="I958" s="152"/>
      <c r="L958" s="148"/>
      <c r="M958" s="153"/>
      <c r="T958" s="154"/>
      <c r="AT958" s="150" t="s">
        <v>203</v>
      </c>
      <c r="AU958" s="150" t="s">
        <v>82</v>
      </c>
      <c r="AV958" s="12" t="s">
        <v>80</v>
      </c>
      <c r="AW958" s="12" t="s">
        <v>33</v>
      </c>
      <c r="AX958" s="12" t="s">
        <v>72</v>
      </c>
      <c r="AY958" s="150" t="s">
        <v>193</v>
      </c>
    </row>
    <row r="959" spans="2:65" s="12" customFormat="1" ht="11.25">
      <c r="B959" s="148"/>
      <c r="D959" s="149" t="s">
        <v>203</v>
      </c>
      <c r="E959" s="150" t="s">
        <v>19</v>
      </c>
      <c r="F959" s="151" t="s">
        <v>206</v>
      </c>
      <c r="H959" s="150" t="s">
        <v>19</v>
      </c>
      <c r="I959" s="152"/>
      <c r="L959" s="148"/>
      <c r="M959" s="153"/>
      <c r="T959" s="154"/>
      <c r="AT959" s="150" t="s">
        <v>203</v>
      </c>
      <c r="AU959" s="150" t="s">
        <v>82</v>
      </c>
      <c r="AV959" s="12" t="s">
        <v>80</v>
      </c>
      <c r="AW959" s="12" t="s">
        <v>33</v>
      </c>
      <c r="AX959" s="12" t="s">
        <v>72</v>
      </c>
      <c r="AY959" s="150" t="s">
        <v>193</v>
      </c>
    </row>
    <row r="960" spans="2:65" s="12" customFormat="1" ht="11.25">
      <c r="B960" s="148"/>
      <c r="D960" s="149" t="s">
        <v>203</v>
      </c>
      <c r="E960" s="150" t="s">
        <v>19</v>
      </c>
      <c r="F960" s="151" t="s">
        <v>205</v>
      </c>
      <c r="H960" s="150" t="s">
        <v>19</v>
      </c>
      <c r="I960" s="152"/>
      <c r="L960" s="148"/>
      <c r="M960" s="153"/>
      <c r="T960" s="154"/>
      <c r="AT960" s="150" t="s">
        <v>203</v>
      </c>
      <c r="AU960" s="150" t="s">
        <v>82</v>
      </c>
      <c r="AV960" s="12" t="s">
        <v>80</v>
      </c>
      <c r="AW960" s="12" t="s">
        <v>33</v>
      </c>
      <c r="AX960" s="12" t="s">
        <v>72</v>
      </c>
      <c r="AY960" s="150" t="s">
        <v>193</v>
      </c>
    </row>
    <row r="961" spans="2:65" s="12" customFormat="1" ht="11.25">
      <c r="B961" s="148"/>
      <c r="D961" s="149" t="s">
        <v>203</v>
      </c>
      <c r="E961" s="150" t="s">
        <v>19</v>
      </c>
      <c r="F961" s="151" t="s">
        <v>822</v>
      </c>
      <c r="H961" s="150" t="s">
        <v>19</v>
      </c>
      <c r="I961" s="152"/>
      <c r="L961" s="148"/>
      <c r="M961" s="153"/>
      <c r="T961" s="154"/>
      <c r="AT961" s="150" t="s">
        <v>203</v>
      </c>
      <c r="AU961" s="150" t="s">
        <v>82</v>
      </c>
      <c r="AV961" s="12" t="s">
        <v>80</v>
      </c>
      <c r="AW961" s="12" t="s">
        <v>33</v>
      </c>
      <c r="AX961" s="12" t="s">
        <v>72</v>
      </c>
      <c r="AY961" s="150" t="s">
        <v>193</v>
      </c>
    </row>
    <row r="962" spans="2:65" s="13" customFormat="1" ht="11.25">
      <c r="B962" s="155"/>
      <c r="D962" s="149" t="s">
        <v>203</v>
      </c>
      <c r="E962" s="156" t="s">
        <v>19</v>
      </c>
      <c r="F962" s="157" t="s">
        <v>80</v>
      </c>
      <c r="H962" s="158">
        <v>1</v>
      </c>
      <c r="I962" s="159"/>
      <c r="L962" s="155"/>
      <c r="M962" s="160"/>
      <c r="T962" s="161"/>
      <c r="AT962" s="156" t="s">
        <v>203</v>
      </c>
      <c r="AU962" s="156" t="s">
        <v>82</v>
      </c>
      <c r="AV962" s="13" t="s">
        <v>82</v>
      </c>
      <c r="AW962" s="13" t="s">
        <v>33</v>
      </c>
      <c r="AX962" s="13" t="s">
        <v>72</v>
      </c>
      <c r="AY962" s="156" t="s">
        <v>193</v>
      </c>
    </row>
    <row r="963" spans="2:65" s="1" customFormat="1" ht="24.2" customHeight="1">
      <c r="B963" s="32"/>
      <c r="C963" s="131" t="s">
        <v>937</v>
      </c>
      <c r="D963" s="131" t="s">
        <v>195</v>
      </c>
      <c r="E963" s="132" t="s">
        <v>938</v>
      </c>
      <c r="F963" s="133" t="s">
        <v>939</v>
      </c>
      <c r="G963" s="134" t="s">
        <v>465</v>
      </c>
      <c r="H963" s="135">
        <v>5</v>
      </c>
      <c r="I963" s="136"/>
      <c r="J963" s="137">
        <f>ROUND(I963*H963,2)</f>
        <v>0</v>
      </c>
      <c r="K963" s="133" t="s">
        <v>199</v>
      </c>
      <c r="L963" s="32"/>
      <c r="M963" s="138" t="s">
        <v>19</v>
      </c>
      <c r="N963" s="139" t="s">
        <v>43</v>
      </c>
      <c r="P963" s="140">
        <f>O963*H963</f>
        <v>0</v>
      </c>
      <c r="Q963" s="140">
        <v>2.6280000000000001E-2</v>
      </c>
      <c r="R963" s="140">
        <f>Q963*H963</f>
        <v>0.13140000000000002</v>
      </c>
      <c r="S963" s="140">
        <v>0</v>
      </c>
      <c r="T963" s="141">
        <f>S963*H963</f>
        <v>0</v>
      </c>
      <c r="AR963" s="142" t="s">
        <v>106</v>
      </c>
      <c r="AT963" s="142" t="s">
        <v>195</v>
      </c>
      <c r="AU963" s="142" t="s">
        <v>82</v>
      </c>
      <c r="AY963" s="17" t="s">
        <v>193</v>
      </c>
      <c r="BE963" s="143">
        <f>IF(N963="základní",J963,0)</f>
        <v>0</v>
      </c>
      <c r="BF963" s="143">
        <f>IF(N963="snížená",J963,0)</f>
        <v>0</v>
      </c>
      <c r="BG963" s="143">
        <f>IF(N963="zákl. přenesená",J963,0)</f>
        <v>0</v>
      </c>
      <c r="BH963" s="143">
        <f>IF(N963="sníž. přenesená",J963,0)</f>
        <v>0</v>
      </c>
      <c r="BI963" s="143">
        <f>IF(N963="nulová",J963,0)</f>
        <v>0</v>
      </c>
      <c r="BJ963" s="17" t="s">
        <v>80</v>
      </c>
      <c r="BK963" s="143">
        <f>ROUND(I963*H963,2)</f>
        <v>0</v>
      </c>
      <c r="BL963" s="17" t="s">
        <v>106</v>
      </c>
      <c r="BM963" s="142" t="s">
        <v>940</v>
      </c>
    </row>
    <row r="964" spans="2:65" s="1" customFormat="1" ht="11.25">
      <c r="B964" s="32"/>
      <c r="D964" s="144" t="s">
        <v>201</v>
      </c>
      <c r="F964" s="145" t="s">
        <v>941</v>
      </c>
      <c r="I964" s="146"/>
      <c r="L964" s="32"/>
      <c r="M964" s="147"/>
      <c r="T964" s="53"/>
      <c r="AT964" s="17" t="s">
        <v>201</v>
      </c>
      <c r="AU964" s="17" t="s">
        <v>82</v>
      </c>
    </row>
    <row r="965" spans="2:65" s="12" customFormat="1" ht="11.25">
      <c r="B965" s="148"/>
      <c r="D965" s="149" t="s">
        <v>203</v>
      </c>
      <c r="E965" s="150" t="s">
        <v>19</v>
      </c>
      <c r="F965" s="151" t="s">
        <v>286</v>
      </c>
      <c r="H965" s="150" t="s">
        <v>19</v>
      </c>
      <c r="I965" s="152"/>
      <c r="L965" s="148"/>
      <c r="M965" s="153"/>
      <c r="T965" s="154"/>
      <c r="AT965" s="150" t="s">
        <v>203</v>
      </c>
      <c r="AU965" s="150" t="s">
        <v>82</v>
      </c>
      <c r="AV965" s="12" t="s">
        <v>80</v>
      </c>
      <c r="AW965" s="12" t="s">
        <v>33</v>
      </c>
      <c r="AX965" s="12" t="s">
        <v>72</v>
      </c>
      <c r="AY965" s="150" t="s">
        <v>193</v>
      </c>
    </row>
    <row r="966" spans="2:65" s="12" customFormat="1" ht="11.25">
      <c r="B966" s="148"/>
      <c r="D966" s="149" t="s">
        <v>203</v>
      </c>
      <c r="E966" s="150" t="s">
        <v>19</v>
      </c>
      <c r="F966" s="151" t="s">
        <v>205</v>
      </c>
      <c r="H966" s="150" t="s">
        <v>19</v>
      </c>
      <c r="I966" s="152"/>
      <c r="L966" s="148"/>
      <c r="M966" s="153"/>
      <c r="T966" s="154"/>
      <c r="AT966" s="150" t="s">
        <v>203</v>
      </c>
      <c r="AU966" s="150" t="s">
        <v>82</v>
      </c>
      <c r="AV966" s="12" t="s">
        <v>80</v>
      </c>
      <c r="AW966" s="12" t="s">
        <v>33</v>
      </c>
      <c r="AX966" s="12" t="s">
        <v>72</v>
      </c>
      <c r="AY966" s="150" t="s">
        <v>193</v>
      </c>
    </row>
    <row r="967" spans="2:65" s="12" customFormat="1" ht="11.25">
      <c r="B967" s="148"/>
      <c r="D967" s="149" t="s">
        <v>203</v>
      </c>
      <c r="E967" s="150" t="s">
        <v>19</v>
      </c>
      <c r="F967" s="151" t="s">
        <v>206</v>
      </c>
      <c r="H967" s="150" t="s">
        <v>19</v>
      </c>
      <c r="I967" s="152"/>
      <c r="L967" s="148"/>
      <c r="M967" s="153"/>
      <c r="T967" s="154"/>
      <c r="AT967" s="150" t="s">
        <v>203</v>
      </c>
      <c r="AU967" s="150" t="s">
        <v>82</v>
      </c>
      <c r="AV967" s="12" t="s">
        <v>80</v>
      </c>
      <c r="AW967" s="12" t="s">
        <v>33</v>
      </c>
      <c r="AX967" s="12" t="s">
        <v>72</v>
      </c>
      <c r="AY967" s="150" t="s">
        <v>193</v>
      </c>
    </row>
    <row r="968" spans="2:65" s="12" customFormat="1" ht="11.25">
      <c r="B968" s="148"/>
      <c r="D968" s="149" t="s">
        <v>203</v>
      </c>
      <c r="E968" s="150" t="s">
        <v>19</v>
      </c>
      <c r="F968" s="151" t="s">
        <v>205</v>
      </c>
      <c r="H968" s="150" t="s">
        <v>19</v>
      </c>
      <c r="I968" s="152"/>
      <c r="L968" s="148"/>
      <c r="M968" s="153"/>
      <c r="T968" s="154"/>
      <c r="AT968" s="150" t="s">
        <v>203</v>
      </c>
      <c r="AU968" s="150" t="s">
        <v>82</v>
      </c>
      <c r="AV968" s="12" t="s">
        <v>80</v>
      </c>
      <c r="AW968" s="12" t="s">
        <v>33</v>
      </c>
      <c r="AX968" s="12" t="s">
        <v>72</v>
      </c>
      <c r="AY968" s="150" t="s">
        <v>193</v>
      </c>
    </row>
    <row r="969" spans="2:65" s="12" customFormat="1" ht="11.25">
      <c r="B969" s="148"/>
      <c r="D969" s="149" t="s">
        <v>203</v>
      </c>
      <c r="E969" s="150" t="s">
        <v>19</v>
      </c>
      <c r="F969" s="151" t="s">
        <v>820</v>
      </c>
      <c r="H969" s="150" t="s">
        <v>19</v>
      </c>
      <c r="I969" s="152"/>
      <c r="L969" s="148"/>
      <c r="M969" s="153"/>
      <c r="T969" s="154"/>
      <c r="AT969" s="150" t="s">
        <v>203</v>
      </c>
      <c r="AU969" s="150" t="s">
        <v>82</v>
      </c>
      <c r="AV969" s="12" t="s">
        <v>80</v>
      </c>
      <c r="AW969" s="12" t="s">
        <v>33</v>
      </c>
      <c r="AX969" s="12" t="s">
        <v>72</v>
      </c>
      <c r="AY969" s="150" t="s">
        <v>193</v>
      </c>
    </row>
    <row r="970" spans="2:65" s="13" customFormat="1" ht="11.25">
      <c r="B970" s="155"/>
      <c r="D970" s="149" t="s">
        <v>203</v>
      </c>
      <c r="E970" s="156" t="s">
        <v>19</v>
      </c>
      <c r="F970" s="157" t="s">
        <v>80</v>
      </c>
      <c r="H970" s="158">
        <v>1</v>
      </c>
      <c r="I970" s="159"/>
      <c r="L970" s="155"/>
      <c r="M970" s="160"/>
      <c r="T970" s="161"/>
      <c r="AT970" s="156" t="s">
        <v>203</v>
      </c>
      <c r="AU970" s="156" t="s">
        <v>82</v>
      </c>
      <c r="AV970" s="13" t="s">
        <v>82</v>
      </c>
      <c r="AW970" s="13" t="s">
        <v>33</v>
      </c>
      <c r="AX970" s="13" t="s">
        <v>72</v>
      </c>
      <c r="AY970" s="156" t="s">
        <v>193</v>
      </c>
    </row>
    <row r="971" spans="2:65" s="12" customFormat="1" ht="11.25">
      <c r="B971" s="148"/>
      <c r="D971" s="149" t="s">
        <v>203</v>
      </c>
      <c r="E971" s="150" t="s">
        <v>19</v>
      </c>
      <c r="F971" s="151" t="s">
        <v>822</v>
      </c>
      <c r="H971" s="150" t="s">
        <v>19</v>
      </c>
      <c r="I971" s="152"/>
      <c r="L971" s="148"/>
      <c r="M971" s="153"/>
      <c r="T971" s="154"/>
      <c r="AT971" s="150" t="s">
        <v>203</v>
      </c>
      <c r="AU971" s="150" t="s">
        <v>82</v>
      </c>
      <c r="AV971" s="12" t="s">
        <v>80</v>
      </c>
      <c r="AW971" s="12" t="s">
        <v>33</v>
      </c>
      <c r="AX971" s="12" t="s">
        <v>72</v>
      </c>
      <c r="AY971" s="150" t="s">
        <v>193</v>
      </c>
    </row>
    <row r="972" spans="2:65" s="13" customFormat="1" ht="11.25">
      <c r="B972" s="155"/>
      <c r="D972" s="149" t="s">
        <v>203</v>
      </c>
      <c r="E972" s="156" t="s">
        <v>19</v>
      </c>
      <c r="F972" s="157" t="s">
        <v>80</v>
      </c>
      <c r="H972" s="158">
        <v>1</v>
      </c>
      <c r="I972" s="159"/>
      <c r="L972" s="155"/>
      <c r="M972" s="160"/>
      <c r="T972" s="161"/>
      <c r="AT972" s="156" t="s">
        <v>203</v>
      </c>
      <c r="AU972" s="156" t="s">
        <v>82</v>
      </c>
      <c r="AV972" s="13" t="s">
        <v>82</v>
      </c>
      <c r="AW972" s="13" t="s">
        <v>33</v>
      </c>
      <c r="AX972" s="13" t="s">
        <v>72</v>
      </c>
      <c r="AY972" s="156" t="s">
        <v>193</v>
      </c>
    </row>
    <row r="973" spans="2:65" s="12" customFormat="1" ht="11.25">
      <c r="B973" s="148"/>
      <c r="D973" s="149" t="s">
        <v>203</v>
      </c>
      <c r="E973" s="150" t="s">
        <v>19</v>
      </c>
      <c r="F973" s="151" t="s">
        <v>828</v>
      </c>
      <c r="H973" s="150" t="s">
        <v>19</v>
      </c>
      <c r="I973" s="152"/>
      <c r="L973" s="148"/>
      <c r="M973" s="153"/>
      <c r="T973" s="154"/>
      <c r="AT973" s="150" t="s">
        <v>203</v>
      </c>
      <c r="AU973" s="150" t="s">
        <v>82</v>
      </c>
      <c r="AV973" s="12" t="s">
        <v>80</v>
      </c>
      <c r="AW973" s="12" t="s">
        <v>33</v>
      </c>
      <c r="AX973" s="12" t="s">
        <v>72</v>
      </c>
      <c r="AY973" s="150" t="s">
        <v>193</v>
      </c>
    </row>
    <row r="974" spans="2:65" s="13" customFormat="1" ht="11.25">
      <c r="B974" s="155"/>
      <c r="D974" s="149" t="s">
        <v>203</v>
      </c>
      <c r="E974" s="156" t="s">
        <v>19</v>
      </c>
      <c r="F974" s="157" t="s">
        <v>926</v>
      </c>
      <c r="H974" s="158">
        <v>3</v>
      </c>
      <c r="I974" s="159"/>
      <c r="L974" s="155"/>
      <c r="M974" s="160"/>
      <c r="T974" s="161"/>
      <c r="AT974" s="156" t="s">
        <v>203</v>
      </c>
      <c r="AU974" s="156" t="s">
        <v>82</v>
      </c>
      <c r="AV974" s="13" t="s">
        <v>82</v>
      </c>
      <c r="AW974" s="13" t="s">
        <v>33</v>
      </c>
      <c r="AX974" s="13" t="s">
        <v>72</v>
      </c>
      <c r="AY974" s="156" t="s">
        <v>193</v>
      </c>
    </row>
    <row r="975" spans="2:65" s="1" customFormat="1" ht="24.2" customHeight="1">
      <c r="B975" s="32"/>
      <c r="C975" s="131" t="s">
        <v>942</v>
      </c>
      <c r="D975" s="131" t="s">
        <v>195</v>
      </c>
      <c r="E975" s="132" t="s">
        <v>943</v>
      </c>
      <c r="F975" s="133" t="s">
        <v>944</v>
      </c>
      <c r="G975" s="134" t="s">
        <v>465</v>
      </c>
      <c r="H975" s="135">
        <v>1</v>
      </c>
      <c r="I975" s="136"/>
      <c r="J975" s="137">
        <f>ROUND(I975*H975,2)</f>
        <v>0</v>
      </c>
      <c r="K975" s="133" t="s">
        <v>199</v>
      </c>
      <c r="L975" s="32"/>
      <c r="M975" s="138" t="s">
        <v>19</v>
      </c>
      <c r="N975" s="139" t="s">
        <v>43</v>
      </c>
      <c r="P975" s="140">
        <f>O975*H975</f>
        <v>0</v>
      </c>
      <c r="Q975" s="140">
        <v>5.5280000000000003E-2</v>
      </c>
      <c r="R975" s="140">
        <f>Q975*H975</f>
        <v>5.5280000000000003E-2</v>
      </c>
      <c r="S975" s="140">
        <v>0</v>
      </c>
      <c r="T975" s="141">
        <f>S975*H975</f>
        <v>0</v>
      </c>
      <c r="AR975" s="142" t="s">
        <v>106</v>
      </c>
      <c r="AT975" s="142" t="s">
        <v>195</v>
      </c>
      <c r="AU975" s="142" t="s">
        <v>82</v>
      </c>
      <c r="AY975" s="17" t="s">
        <v>193</v>
      </c>
      <c r="BE975" s="143">
        <f>IF(N975="základní",J975,0)</f>
        <v>0</v>
      </c>
      <c r="BF975" s="143">
        <f>IF(N975="snížená",J975,0)</f>
        <v>0</v>
      </c>
      <c r="BG975" s="143">
        <f>IF(N975="zákl. přenesená",J975,0)</f>
        <v>0</v>
      </c>
      <c r="BH975" s="143">
        <f>IF(N975="sníž. přenesená",J975,0)</f>
        <v>0</v>
      </c>
      <c r="BI975" s="143">
        <f>IF(N975="nulová",J975,0)</f>
        <v>0</v>
      </c>
      <c r="BJ975" s="17" t="s">
        <v>80</v>
      </c>
      <c r="BK975" s="143">
        <f>ROUND(I975*H975,2)</f>
        <v>0</v>
      </c>
      <c r="BL975" s="17" t="s">
        <v>106</v>
      </c>
      <c r="BM975" s="142" t="s">
        <v>945</v>
      </c>
    </row>
    <row r="976" spans="2:65" s="1" customFormat="1" ht="11.25">
      <c r="B976" s="32"/>
      <c r="D976" s="144" t="s">
        <v>201</v>
      </c>
      <c r="F976" s="145" t="s">
        <v>946</v>
      </c>
      <c r="I976" s="146"/>
      <c r="L976" s="32"/>
      <c r="M976" s="147"/>
      <c r="T976" s="53"/>
      <c r="AT976" s="17" t="s">
        <v>201</v>
      </c>
      <c r="AU976" s="17" t="s">
        <v>82</v>
      </c>
    </row>
    <row r="977" spans="2:65" s="12" customFormat="1" ht="11.25">
      <c r="B977" s="148"/>
      <c r="D977" s="149" t="s">
        <v>203</v>
      </c>
      <c r="E977" s="150" t="s">
        <v>19</v>
      </c>
      <c r="F977" s="151" t="s">
        <v>286</v>
      </c>
      <c r="H977" s="150" t="s">
        <v>19</v>
      </c>
      <c r="I977" s="152"/>
      <c r="L977" s="148"/>
      <c r="M977" s="153"/>
      <c r="T977" s="154"/>
      <c r="AT977" s="150" t="s">
        <v>203</v>
      </c>
      <c r="AU977" s="150" t="s">
        <v>82</v>
      </c>
      <c r="AV977" s="12" t="s">
        <v>80</v>
      </c>
      <c r="AW977" s="12" t="s">
        <v>33</v>
      </c>
      <c r="AX977" s="12" t="s">
        <v>72</v>
      </c>
      <c r="AY977" s="150" t="s">
        <v>193</v>
      </c>
    </row>
    <row r="978" spans="2:65" s="12" customFormat="1" ht="11.25">
      <c r="B978" s="148"/>
      <c r="D978" s="149" t="s">
        <v>203</v>
      </c>
      <c r="E978" s="150" t="s">
        <v>19</v>
      </c>
      <c r="F978" s="151" t="s">
        <v>205</v>
      </c>
      <c r="H978" s="150" t="s">
        <v>19</v>
      </c>
      <c r="I978" s="152"/>
      <c r="L978" s="148"/>
      <c r="M978" s="153"/>
      <c r="T978" s="154"/>
      <c r="AT978" s="150" t="s">
        <v>203</v>
      </c>
      <c r="AU978" s="150" t="s">
        <v>82</v>
      </c>
      <c r="AV978" s="12" t="s">
        <v>80</v>
      </c>
      <c r="AW978" s="12" t="s">
        <v>33</v>
      </c>
      <c r="AX978" s="12" t="s">
        <v>72</v>
      </c>
      <c r="AY978" s="150" t="s">
        <v>193</v>
      </c>
    </row>
    <row r="979" spans="2:65" s="12" customFormat="1" ht="11.25">
      <c r="B979" s="148"/>
      <c r="D979" s="149" t="s">
        <v>203</v>
      </c>
      <c r="E979" s="150" t="s">
        <v>19</v>
      </c>
      <c r="F979" s="151" t="s">
        <v>206</v>
      </c>
      <c r="H979" s="150" t="s">
        <v>19</v>
      </c>
      <c r="I979" s="152"/>
      <c r="L979" s="148"/>
      <c r="M979" s="153"/>
      <c r="T979" s="154"/>
      <c r="AT979" s="150" t="s">
        <v>203</v>
      </c>
      <c r="AU979" s="150" t="s">
        <v>82</v>
      </c>
      <c r="AV979" s="12" t="s">
        <v>80</v>
      </c>
      <c r="AW979" s="12" t="s">
        <v>33</v>
      </c>
      <c r="AX979" s="12" t="s">
        <v>72</v>
      </c>
      <c r="AY979" s="150" t="s">
        <v>193</v>
      </c>
    </row>
    <row r="980" spans="2:65" s="12" customFormat="1" ht="11.25">
      <c r="B980" s="148"/>
      <c r="D980" s="149" t="s">
        <v>203</v>
      </c>
      <c r="E980" s="150" t="s">
        <v>19</v>
      </c>
      <c r="F980" s="151" t="s">
        <v>205</v>
      </c>
      <c r="H980" s="150" t="s">
        <v>19</v>
      </c>
      <c r="I980" s="152"/>
      <c r="L980" s="148"/>
      <c r="M980" s="153"/>
      <c r="T980" s="154"/>
      <c r="AT980" s="150" t="s">
        <v>203</v>
      </c>
      <c r="AU980" s="150" t="s">
        <v>82</v>
      </c>
      <c r="AV980" s="12" t="s">
        <v>80</v>
      </c>
      <c r="AW980" s="12" t="s">
        <v>33</v>
      </c>
      <c r="AX980" s="12" t="s">
        <v>72</v>
      </c>
      <c r="AY980" s="150" t="s">
        <v>193</v>
      </c>
    </row>
    <row r="981" spans="2:65" s="12" customFormat="1" ht="11.25">
      <c r="B981" s="148"/>
      <c r="D981" s="149" t="s">
        <v>203</v>
      </c>
      <c r="E981" s="150" t="s">
        <v>19</v>
      </c>
      <c r="F981" s="151" t="s">
        <v>828</v>
      </c>
      <c r="H981" s="150" t="s">
        <v>19</v>
      </c>
      <c r="I981" s="152"/>
      <c r="L981" s="148"/>
      <c r="M981" s="153"/>
      <c r="T981" s="154"/>
      <c r="AT981" s="150" t="s">
        <v>203</v>
      </c>
      <c r="AU981" s="150" t="s">
        <v>82</v>
      </c>
      <c r="AV981" s="12" t="s">
        <v>80</v>
      </c>
      <c r="AW981" s="12" t="s">
        <v>33</v>
      </c>
      <c r="AX981" s="12" t="s">
        <v>72</v>
      </c>
      <c r="AY981" s="150" t="s">
        <v>193</v>
      </c>
    </row>
    <row r="982" spans="2:65" s="13" customFormat="1" ht="11.25">
      <c r="B982" s="155"/>
      <c r="D982" s="149" t="s">
        <v>203</v>
      </c>
      <c r="E982" s="156" t="s">
        <v>19</v>
      </c>
      <c r="F982" s="157" t="s">
        <v>80</v>
      </c>
      <c r="H982" s="158">
        <v>1</v>
      </c>
      <c r="I982" s="159"/>
      <c r="L982" s="155"/>
      <c r="M982" s="160"/>
      <c r="T982" s="161"/>
      <c r="AT982" s="156" t="s">
        <v>203</v>
      </c>
      <c r="AU982" s="156" t="s">
        <v>82</v>
      </c>
      <c r="AV982" s="13" t="s">
        <v>82</v>
      </c>
      <c r="AW982" s="13" t="s">
        <v>33</v>
      </c>
      <c r="AX982" s="13" t="s">
        <v>72</v>
      </c>
      <c r="AY982" s="156" t="s">
        <v>193</v>
      </c>
    </row>
    <row r="983" spans="2:65" s="1" customFormat="1" ht="16.5" customHeight="1">
      <c r="B983" s="32"/>
      <c r="C983" s="131" t="s">
        <v>947</v>
      </c>
      <c r="D983" s="131" t="s">
        <v>195</v>
      </c>
      <c r="E983" s="132" t="s">
        <v>948</v>
      </c>
      <c r="F983" s="133" t="s">
        <v>949</v>
      </c>
      <c r="G983" s="134" t="s">
        <v>465</v>
      </c>
      <c r="H983" s="135">
        <v>8</v>
      </c>
      <c r="I983" s="136"/>
      <c r="J983" s="137">
        <f>ROUND(I983*H983,2)</f>
        <v>0</v>
      </c>
      <c r="K983" s="133" t="s">
        <v>19</v>
      </c>
      <c r="L983" s="32"/>
      <c r="M983" s="138" t="s">
        <v>19</v>
      </c>
      <c r="N983" s="139" t="s">
        <v>43</v>
      </c>
      <c r="P983" s="140">
        <f>O983*H983</f>
        <v>0</v>
      </c>
      <c r="Q983" s="140">
        <v>3.1099999999999999E-2</v>
      </c>
      <c r="R983" s="140">
        <f>Q983*H983</f>
        <v>0.24879999999999999</v>
      </c>
      <c r="S983" s="140">
        <v>0</v>
      </c>
      <c r="T983" s="141">
        <f>S983*H983</f>
        <v>0</v>
      </c>
      <c r="AR983" s="142" t="s">
        <v>106</v>
      </c>
      <c r="AT983" s="142" t="s">
        <v>195</v>
      </c>
      <c r="AU983" s="142" t="s">
        <v>82</v>
      </c>
      <c r="AY983" s="17" t="s">
        <v>193</v>
      </c>
      <c r="BE983" s="143">
        <f>IF(N983="základní",J983,0)</f>
        <v>0</v>
      </c>
      <c r="BF983" s="143">
        <f>IF(N983="snížená",J983,0)</f>
        <v>0</v>
      </c>
      <c r="BG983" s="143">
        <f>IF(N983="zákl. přenesená",J983,0)</f>
        <v>0</v>
      </c>
      <c r="BH983" s="143">
        <f>IF(N983="sníž. přenesená",J983,0)</f>
        <v>0</v>
      </c>
      <c r="BI983" s="143">
        <f>IF(N983="nulová",J983,0)</f>
        <v>0</v>
      </c>
      <c r="BJ983" s="17" t="s">
        <v>80</v>
      </c>
      <c r="BK983" s="143">
        <f>ROUND(I983*H983,2)</f>
        <v>0</v>
      </c>
      <c r="BL983" s="17" t="s">
        <v>106</v>
      </c>
      <c r="BM983" s="142" t="s">
        <v>950</v>
      </c>
    </row>
    <row r="984" spans="2:65" s="12" customFormat="1" ht="11.25">
      <c r="B984" s="148"/>
      <c r="D984" s="149" t="s">
        <v>203</v>
      </c>
      <c r="E984" s="150" t="s">
        <v>19</v>
      </c>
      <c r="F984" s="151" t="s">
        <v>286</v>
      </c>
      <c r="H984" s="150" t="s">
        <v>19</v>
      </c>
      <c r="I984" s="152"/>
      <c r="L984" s="148"/>
      <c r="M984" s="153"/>
      <c r="T984" s="154"/>
      <c r="AT984" s="150" t="s">
        <v>203</v>
      </c>
      <c r="AU984" s="150" t="s">
        <v>82</v>
      </c>
      <c r="AV984" s="12" t="s">
        <v>80</v>
      </c>
      <c r="AW984" s="12" t="s">
        <v>33</v>
      </c>
      <c r="AX984" s="12" t="s">
        <v>72</v>
      </c>
      <c r="AY984" s="150" t="s">
        <v>193</v>
      </c>
    </row>
    <row r="985" spans="2:65" s="12" customFormat="1" ht="11.25">
      <c r="B985" s="148"/>
      <c r="D985" s="149" t="s">
        <v>203</v>
      </c>
      <c r="E985" s="150" t="s">
        <v>19</v>
      </c>
      <c r="F985" s="151" t="s">
        <v>205</v>
      </c>
      <c r="H985" s="150" t="s">
        <v>19</v>
      </c>
      <c r="I985" s="152"/>
      <c r="L985" s="148"/>
      <c r="M985" s="153"/>
      <c r="T985" s="154"/>
      <c r="AT985" s="150" t="s">
        <v>203</v>
      </c>
      <c r="AU985" s="150" t="s">
        <v>82</v>
      </c>
      <c r="AV985" s="12" t="s">
        <v>80</v>
      </c>
      <c r="AW985" s="12" t="s">
        <v>33</v>
      </c>
      <c r="AX985" s="12" t="s">
        <v>72</v>
      </c>
      <c r="AY985" s="150" t="s">
        <v>193</v>
      </c>
    </row>
    <row r="986" spans="2:65" s="12" customFormat="1" ht="11.25">
      <c r="B986" s="148"/>
      <c r="D986" s="149" t="s">
        <v>203</v>
      </c>
      <c r="E986" s="150" t="s">
        <v>19</v>
      </c>
      <c r="F986" s="151" t="s">
        <v>206</v>
      </c>
      <c r="H986" s="150" t="s">
        <v>19</v>
      </c>
      <c r="I986" s="152"/>
      <c r="L986" s="148"/>
      <c r="M986" s="153"/>
      <c r="T986" s="154"/>
      <c r="AT986" s="150" t="s">
        <v>203</v>
      </c>
      <c r="AU986" s="150" t="s">
        <v>82</v>
      </c>
      <c r="AV986" s="12" t="s">
        <v>80</v>
      </c>
      <c r="AW986" s="12" t="s">
        <v>33</v>
      </c>
      <c r="AX986" s="12" t="s">
        <v>72</v>
      </c>
      <c r="AY986" s="150" t="s">
        <v>193</v>
      </c>
    </row>
    <row r="987" spans="2:65" s="12" customFormat="1" ht="11.25">
      <c r="B987" s="148"/>
      <c r="D987" s="149" t="s">
        <v>203</v>
      </c>
      <c r="E987" s="150" t="s">
        <v>19</v>
      </c>
      <c r="F987" s="151" t="s">
        <v>205</v>
      </c>
      <c r="H987" s="150" t="s">
        <v>19</v>
      </c>
      <c r="I987" s="152"/>
      <c r="L987" s="148"/>
      <c r="M987" s="153"/>
      <c r="T987" s="154"/>
      <c r="AT987" s="150" t="s">
        <v>203</v>
      </c>
      <c r="AU987" s="150" t="s">
        <v>82</v>
      </c>
      <c r="AV987" s="12" t="s">
        <v>80</v>
      </c>
      <c r="AW987" s="12" t="s">
        <v>33</v>
      </c>
      <c r="AX987" s="12" t="s">
        <v>72</v>
      </c>
      <c r="AY987" s="150" t="s">
        <v>193</v>
      </c>
    </row>
    <row r="988" spans="2:65" s="12" customFormat="1" ht="11.25">
      <c r="B988" s="148"/>
      <c r="D988" s="149" t="s">
        <v>203</v>
      </c>
      <c r="E988" s="150" t="s">
        <v>19</v>
      </c>
      <c r="F988" s="151" t="s">
        <v>822</v>
      </c>
      <c r="H988" s="150" t="s">
        <v>19</v>
      </c>
      <c r="I988" s="152"/>
      <c r="L988" s="148"/>
      <c r="M988" s="153"/>
      <c r="T988" s="154"/>
      <c r="AT988" s="150" t="s">
        <v>203</v>
      </c>
      <c r="AU988" s="150" t="s">
        <v>82</v>
      </c>
      <c r="AV988" s="12" t="s">
        <v>80</v>
      </c>
      <c r="AW988" s="12" t="s">
        <v>33</v>
      </c>
      <c r="AX988" s="12" t="s">
        <v>72</v>
      </c>
      <c r="AY988" s="150" t="s">
        <v>193</v>
      </c>
    </row>
    <row r="989" spans="2:65" s="13" customFormat="1" ht="11.25">
      <c r="B989" s="155"/>
      <c r="D989" s="149" t="s">
        <v>203</v>
      </c>
      <c r="E989" s="156" t="s">
        <v>19</v>
      </c>
      <c r="F989" s="157" t="s">
        <v>951</v>
      </c>
      <c r="H989" s="158">
        <v>4</v>
      </c>
      <c r="I989" s="159"/>
      <c r="L989" s="155"/>
      <c r="M989" s="160"/>
      <c r="T989" s="161"/>
      <c r="AT989" s="156" t="s">
        <v>203</v>
      </c>
      <c r="AU989" s="156" t="s">
        <v>82</v>
      </c>
      <c r="AV989" s="13" t="s">
        <v>82</v>
      </c>
      <c r="AW989" s="13" t="s">
        <v>33</v>
      </c>
      <c r="AX989" s="13" t="s">
        <v>72</v>
      </c>
      <c r="AY989" s="156" t="s">
        <v>193</v>
      </c>
    </row>
    <row r="990" spans="2:65" s="12" customFormat="1" ht="11.25">
      <c r="B990" s="148"/>
      <c r="D990" s="149" t="s">
        <v>203</v>
      </c>
      <c r="E990" s="150" t="s">
        <v>19</v>
      </c>
      <c r="F990" s="151" t="s">
        <v>828</v>
      </c>
      <c r="H990" s="150" t="s">
        <v>19</v>
      </c>
      <c r="I990" s="152"/>
      <c r="L990" s="148"/>
      <c r="M990" s="153"/>
      <c r="T990" s="154"/>
      <c r="AT990" s="150" t="s">
        <v>203</v>
      </c>
      <c r="AU990" s="150" t="s">
        <v>82</v>
      </c>
      <c r="AV990" s="12" t="s">
        <v>80</v>
      </c>
      <c r="AW990" s="12" t="s">
        <v>33</v>
      </c>
      <c r="AX990" s="12" t="s">
        <v>72</v>
      </c>
      <c r="AY990" s="150" t="s">
        <v>193</v>
      </c>
    </row>
    <row r="991" spans="2:65" s="13" customFormat="1" ht="11.25">
      <c r="B991" s="155"/>
      <c r="D991" s="149" t="s">
        <v>203</v>
      </c>
      <c r="E991" s="156" t="s">
        <v>19</v>
      </c>
      <c r="F991" s="157" t="s">
        <v>951</v>
      </c>
      <c r="H991" s="158">
        <v>4</v>
      </c>
      <c r="I991" s="159"/>
      <c r="L991" s="155"/>
      <c r="M991" s="160"/>
      <c r="T991" s="161"/>
      <c r="AT991" s="156" t="s">
        <v>203</v>
      </c>
      <c r="AU991" s="156" t="s">
        <v>82</v>
      </c>
      <c r="AV991" s="13" t="s">
        <v>82</v>
      </c>
      <c r="AW991" s="13" t="s">
        <v>33</v>
      </c>
      <c r="AX991" s="13" t="s">
        <v>72</v>
      </c>
      <c r="AY991" s="156" t="s">
        <v>193</v>
      </c>
    </row>
    <row r="992" spans="2:65" s="1" customFormat="1" ht="16.5" customHeight="1">
      <c r="B992" s="32"/>
      <c r="C992" s="131" t="s">
        <v>952</v>
      </c>
      <c r="D992" s="131" t="s">
        <v>195</v>
      </c>
      <c r="E992" s="132" t="s">
        <v>953</v>
      </c>
      <c r="F992" s="133" t="s">
        <v>954</v>
      </c>
      <c r="G992" s="134" t="s">
        <v>465</v>
      </c>
      <c r="H992" s="135">
        <v>8</v>
      </c>
      <c r="I992" s="136"/>
      <c r="J992" s="137">
        <f>ROUND(I992*H992,2)</f>
        <v>0</v>
      </c>
      <c r="K992" s="133" t="s">
        <v>19</v>
      </c>
      <c r="L992" s="32"/>
      <c r="M992" s="138" t="s">
        <v>19</v>
      </c>
      <c r="N992" s="139" t="s">
        <v>43</v>
      </c>
      <c r="P992" s="140">
        <f>O992*H992</f>
        <v>0</v>
      </c>
      <c r="Q992" s="140">
        <v>3.1099999999999999E-2</v>
      </c>
      <c r="R992" s="140">
        <f>Q992*H992</f>
        <v>0.24879999999999999</v>
      </c>
      <c r="S992" s="140">
        <v>0</v>
      </c>
      <c r="T992" s="141">
        <f>S992*H992</f>
        <v>0</v>
      </c>
      <c r="AR992" s="142" t="s">
        <v>106</v>
      </c>
      <c r="AT992" s="142" t="s">
        <v>195</v>
      </c>
      <c r="AU992" s="142" t="s">
        <v>82</v>
      </c>
      <c r="AY992" s="17" t="s">
        <v>193</v>
      </c>
      <c r="BE992" s="143">
        <f>IF(N992="základní",J992,0)</f>
        <v>0</v>
      </c>
      <c r="BF992" s="143">
        <f>IF(N992="snížená",J992,0)</f>
        <v>0</v>
      </c>
      <c r="BG992" s="143">
        <f>IF(N992="zákl. přenesená",J992,0)</f>
        <v>0</v>
      </c>
      <c r="BH992" s="143">
        <f>IF(N992="sníž. přenesená",J992,0)</f>
        <v>0</v>
      </c>
      <c r="BI992" s="143">
        <f>IF(N992="nulová",J992,0)</f>
        <v>0</v>
      </c>
      <c r="BJ992" s="17" t="s">
        <v>80</v>
      </c>
      <c r="BK992" s="143">
        <f>ROUND(I992*H992,2)</f>
        <v>0</v>
      </c>
      <c r="BL992" s="17" t="s">
        <v>106</v>
      </c>
      <c r="BM992" s="142" t="s">
        <v>955</v>
      </c>
    </row>
    <row r="993" spans="2:65" s="12" customFormat="1" ht="11.25">
      <c r="B993" s="148"/>
      <c r="D993" s="149" t="s">
        <v>203</v>
      </c>
      <c r="E993" s="150" t="s">
        <v>19</v>
      </c>
      <c r="F993" s="151" t="s">
        <v>286</v>
      </c>
      <c r="H993" s="150" t="s">
        <v>19</v>
      </c>
      <c r="I993" s="152"/>
      <c r="L993" s="148"/>
      <c r="M993" s="153"/>
      <c r="T993" s="154"/>
      <c r="AT993" s="150" t="s">
        <v>203</v>
      </c>
      <c r="AU993" s="150" t="s">
        <v>82</v>
      </c>
      <c r="AV993" s="12" t="s">
        <v>80</v>
      </c>
      <c r="AW993" s="12" t="s">
        <v>33</v>
      </c>
      <c r="AX993" s="12" t="s">
        <v>72</v>
      </c>
      <c r="AY993" s="150" t="s">
        <v>193</v>
      </c>
    </row>
    <row r="994" spans="2:65" s="12" customFormat="1" ht="11.25">
      <c r="B994" s="148"/>
      <c r="D994" s="149" t="s">
        <v>203</v>
      </c>
      <c r="E994" s="150" t="s">
        <v>19</v>
      </c>
      <c r="F994" s="151" t="s">
        <v>205</v>
      </c>
      <c r="H994" s="150" t="s">
        <v>19</v>
      </c>
      <c r="I994" s="152"/>
      <c r="L994" s="148"/>
      <c r="M994" s="153"/>
      <c r="T994" s="154"/>
      <c r="AT994" s="150" t="s">
        <v>203</v>
      </c>
      <c r="AU994" s="150" t="s">
        <v>82</v>
      </c>
      <c r="AV994" s="12" t="s">
        <v>80</v>
      </c>
      <c r="AW994" s="12" t="s">
        <v>33</v>
      </c>
      <c r="AX994" s="12" t="s">
        <v>72</v>
      </c>
      <c r="AY994" s="150" t="s">
        <v>193</v>
      </c>
    </row>
    <row r="995" spans="2:65" s="12" customFormat="1" ht="11.25">
      <c r="B995" s="148"/>
      <c r="D995" s="149" t="s">
        <v>203</v>
      </c>
      <c r="E995" s="150" t="s">
        <v>19</v>
      </c>
      <c r="F995" s="151" t="s">
        <v>206</v>
      </c>
      <c r="H995" s="150" t="s">
        <v>19</v>
      </c>
      <c r="I995" s="152"/>
      <c r="L995" s="148"/>
      <c r="M995" s="153"/>
      <c r="T995" s="154"/>
      <c r="AT995" s="150" t="s">
        <v>203</v>
      </c>
      <c r="AU995" s="150" t="s">
        <v>82</v>
      </c>
      <c r="AV995" s="12" t="s">
        <v>80</v>
      </c>
      <c r="AW995" s="12" t="s">
        <v>33</v>
      </c>
      <c r="AX995" s="12" t="s">
        <v>72</v>
      </c>
      <c r="AY995" s="150" t="s">
        <v>193</v>
      </c>
    </row>
    <row r="996" spans="2:65" s="12" customFormat="1" ht="11.25">
      <c r="B996" s="148"/>
      <c r="D996" s="149" t="s">
        <v>203</v>
      </c>
      <c r="E996" s="150" t="s">
        <v>19</v>
      </c>
      <c r="F996" s="151" t="s">
        <v>205</v>
      </c>
      <c r="H996" s="150" t="s">
        <v>19</v>
      </c>
      <c r="I996" s="152"/>
      <c r="L996" s="148"/>
      <c r="M996" s="153"/>
      <c r="T996" s="154"/>
      <c r="AT996" s="150" t="s">
        <v>203</v>
      </c>
      <c r="AU996" s="150" t="s">
        <v>82</v>
      </c>
      <c r="AV996" s="12" t="s">
        <v>80</v>
      </c>
      <c r="AW996" s="12" t="s">
        <v>33</v>
      </c>
      <c r="AX996" s="12" t="s">
        <v>72</v>
      </c>
      <c r="AY996" s="150" t="s">
        <v>193</v>
      </c>
    </row>
    <row r="997" spans="2:65" s="12" customFormat="1" ht="11.25">
      <c r="B997" s="148"/>
      <c r="D997" s="149" t="s">
        <v>203</v>
      </c>
      <c r="E997" s="150" t="s">
        <v>19</v>
      </c>
      <c r="F997" s="151" t="s">
        <v>822</v>
      </c>
      <c r="H997" s="150" t="s">
        <v>19</v>
      </c>
      <c r="I997" s="152"/>
      <c r="L997" s="148"/>
      <c r="M997" s="153"/>
      <c r="T997" s="154"/>
      <c r="AT997" s="150" t="s">
        <v>203</v>
      </c>
      <c r="AU997" s="150" t="s">
        <v>82</v>
      </c>
      <c r="AV997" s="12" t="s">
        <v>80</v>
      </c>
      <c r="AW997" s="12" t="s">
        <v>33</v>
      </c>
      <c r="AX997" s="12" t="s">
        <v>72</v>
      </c>
      <c r="AY997" s="150" t="s">
        <v>193</v>
      </c>
    </row>
    <row r="998" spans="2:65" s="13" customFormat="1" ht="11.25">
      <c r="B998" s="155"/>
      <c r="D998" s="149" t="s">
        <v>203</v>
      </c>
      <c r="E998" s="156" t="s">
        <v>19</v>
      </c>
      <c r="F998" s="157" t="s">
        <v>956</v>
      </c>
      <c r="H998" s="158">
        <v>2</v>
      </c>
      <c r="I998" s="159"/>
      <c r="L998" s="155"/>
      <c r="M998" s="160"/>
      <c r="T998" s="161"/>
      <c r="AT998" s="156" t="s">
        <v>203</v>
      </c>
      <c r="AU998" s="156" t="s">
        <v>82</v>
      </c>
      <c r="AV998" s="13" t="s">
        <v>82</v>
      </c>
      <c r="AW998" s="13" t="s">
        <v>33</v>
      </c>
      <c r="AX998" s="13" t="s">
        <v>72</v>
      </c>
      <c r="AY998" s="156" t="s">
        <v>193</v>
      </c>
    </row>
    <row r="999" spans="2:65" s="12" customFormat="1" ht="11.25">
      <c r="B999" s="148"/>
      <c r="D999" s="149" t="s">
        <v>203</v>
      </c>
      <c r="E999" s="150" t="s">
        <v>19</v>
      </c>
      <c r="F999" s="151" t="s">
        <v>828</v>
      </c>
      <c r="H999" s="150" t="s">
        <v>19</v>
      </c>
      <c r="I999" s="152"/>
      <c r="L999" s="148"/>
      <c r="M999" s="153"/>
      <c r="T999" s="154"/>
      <c r="AT999" s="150" t="s">
        <v>203</v>
      </c>
      <c r="AU999" s="150" t="s">
        <v>82</v>
      </c>
      <c r="AV999" s="12" t="s">
        <v>80</v>
      </c>
      <c r="AW999" s="12" t="s">
        <v>33</v>
      </c>
      <c r="AX999" s="12" t="s">
        <v>72</v>
      </c>
      <c r="AY999" s="150" t="s">
        <v>193</v>
      </c>
    </row>
    <row r="1000" spans="2:65" s="13" customFormat="1" ht="11.25">
      <c r="B1000" s="155"/>
      <c r="D1000" s="149" t="s">
        <v>203</v>
      </c>
      <c r="E1000" s="156" t="s">
        <v>19</v>
      </c>
      <c r="F1000" s="157" t="s">
        <v>957</v>
      </c>
      <c r="H1000" s="158">
        <v>6</v>
      </c>
      <c r="I1000" s="159"/>
      <c r="L1000" s="155"/>
      <c r="M1000" s="160"/>
      <c r="T1000" s="161"/>
      <c r="AT1000" s="156" t="s">
        <v>203</v>
      </c>
      <c r="AU1000" s="156" t="s">
        <v>82</v>
      </c>
      <c r="AV1000" s="13" t="s">
        <v>82</v>
      </c>
      <c r="AW1000" s="13" t="s">
        <v>33</v>
      </c>
      <c r="AX1000" s="13" t="s">
        <v>72</v>
      </c>
      <c r="AY1000" s="156" t="s">
        <v>193</v>
      </c>
    </row>
    <row r="1001" spans="2:65" s="1" customFormat="1" ht="16.5" customHeight="1">
      <c r="B1001" s="32"/>
      <c r="C1001" s="131" t="s">
        <v>958</v>
      </c>
      <c r="D1001" s="131" t="s">
        <v>195</v>
      </c>
      <c r="E1001" s="132" t="s">
        <v>959</v>
      </c>
      <c r="F1001" s="133" t="s">
        <v>960</v>
      </c>
      <c r="G1001" s="134" t="s">
        <v>465</v>
      </c>
      <c r="H1001" s="135">
        <v>6</v>
      </c>
      <c r="I1001" s="136"/>
      <c r="J1001" s="137">
        <f>ROUND(I1001*H1001,2)</f>
        <v>0</v>
      </c>
      <c r="K1001" s="133" t="s">
        <v>19</v>
      </c>
      <c r="L1001" s="32"/>
      <c r="M1001" s="138" t="s">
        <v>19</v>
      </c>
      <c r="N1001" s="139" t="s">
        <v>43</v>
      </c>
      <c r="P1001" s="140">
        <f>O1001*H1001</f>
        <v>0</v>
      </c>
      <c r="Q1001" s="140">
        <v>6.2199999999999998E-2</v>
      </c>
      <c r="R1001" s="140">
        <f>Q1001*H1001</f>
        <v>0.37319999999999998</v>
      </c>
      <c r="S1001" s="140">
        <v>0</v>
      </c>
      <c r="T1001" s="141">
        <f>S1001*H1001</f>
        <v>0</v>
      </c>
      <c r="AR1001" s="142" t="s">
        <v>106</v>
      </c>
      <c r="AT1001" s="142" t="s">
        <v>195</v>
      </c>
      <c r="AU1001" s="142" t="s">
        <v>82</v>
      </c>
      <c r="AY1001" s="17" t="s">
        <v>193</v>
      </c>
      <c r="BE1001" s="143">
        <f>IF(N1001="základní",J1001,0)</f>
        <v>0</v>
      </c>
      <c r="BF1001" s="143">
        <f>IF(N1001="snížená",J1001,0)</f>
        <v>0</v>
      </c>
      <c r="BG1001" s="143">
        <f>IF(N1001="zákl. přenesená",J1001,0)</f>
        <v>0</v>
      </c>
      <c r="BH1001" s="143">
        <f>IF(N1001="sníž. přenesená",J1001,0)</f>
        <v>0</v>
      </c>
      <c r="BI1001" s="143">
        <f>IF(N1001="nulová",J1001,0)</f>
        <v>0</v>
      </c>
      <c r="BJ1001" s="17" t="s">
        <v>80</v>
      </c>
      <c r="BK1001" s="143">
        <f>ROUND(I1001*H1001,2)</f>
        <v>0</v>
      </c>
      <c r="BL1001" s="17" t="s">
        <v>106</v>
      </c>
      <c r="BM1001" s="142" t="s">
        <v>961</v>
      </c>
    </row>
    <row r="1002" spans="2:65" s="12" customFormat="1" ht="11.25">
      <c r="B1002" s="148"/>
      <c r="D1002" s="149" t="s">
        <v>203</v>
      </c>
      <c r="E1002" s="150" t="s">
        <v>19</v>
      </c>
      <c r="F1002" s="151" t="s">
        <v>286</v>
      </c>
      <c r="H1002" s="150" t="s">
        <v>19</v>
      </c>
      <c r="I1002" s="152"/>
      <c r="L1002" s="148"/>
      <c r="M1002" s="153"/>
      <c r="T1002" s="154"/>
      <c r="AT1002" s="150" t="s">
        <v>203</v>
      </c>
      <c r="AU1002" s="150" t="s">
        <v>82</v>
      </c>
      <c r="AV1002" s="12" t="s">
        <v>80</v>
      </c>
      <c r="AW1002" s="12" t="s">
        <v>33</v>
      </c>
      <c r="AX1002" s="12" t="s">
        <v>72</v>
      </c>
      <c r="AY1002" s="150" t="s">
        <v>193</v>
      </c>
    </row>
    <row r="1003" spans="2:65" s="12" customFormat="1" ht="11.25">
      <c r="B1003" s="148"/>
      <c r="D1003" s="149" t="s">
        <v>203</v>
      </c>
      <c r="E1003" s="150" t="s">
        <v>19</v>
      </c>
      <c r="F1003" s="151" t="s">
        <v>205</v>
      </c>
      <c r="H1003" s="150" t="s">
        <v>19</v>
      </c>
      <c r="I1003" s="152"/>
      <c r="L1003" s="148"/>
      <c r="M1003" s="153"/>
      <c r="T1003" s="154"/>
      <c r="AT1003" s="150" t="s">
        <v>203</v>
      </c>
      <c r="AU1003" s="150" t="s">
        <v>82</v>
      </c>
      <c r="AV1003" s="12" t="s">
        <v>80</v>
      </c>
      <c r="AW1003" s="12" t="s">
        <v>33</v>
      </c>
      <c r="AX1003" s="12" t="s">
        <v>72</v>
      </c>
      <c r="AY1003" s="150" t="s">
        <v>193</v>
      </c>
    </row>
    <row r="1004" spans="2:65" s="12" customFormat="1" ht="11.25">
      <c r="B1004" s="148"/>
      <c r="D1004" s="149" t="s">
        <v>203</v>
      </c>
      <c r="E1004" s="150" t="s">
        <v>19</v>
      </c>
      <c r="F1004" s="151" t="s">
        <v>206</v>
      </c>
      <c r="H1004" s="150" t="s">
        <v>19</v>
      </c>
      <c r="I1004" s="152"/>
      <c r="L1004" s="148"/>
      <c r="M1004" s="153"/>
      <c r="T1004" s="154"/>
      <c r="AT1004" s="150" t="s">
        <v>203</v>
      </c>
      <c r="AU1004" s="150" t="s">
        <v>82</v>
      </c>
      <c r="AV1004" s="12" t="s">
        <v>80</v>
      </c>
      <c r="AW1004" s="12" t="s">
        <v>33</v>
      </c>
      <c r="AX1004" s="12" t="s">
        <v>72</v>
      </c>
      <c r="AY1004" s="150" t="s">
        <v>193</v>
      </c>
    </row>
    <row r="1005" spans="2:65" s="12" customFormat="1" ht="11.25">
      <c r="B1005" s="148"/>
      <c r="D1005" s="149" t="s">
        <v>203</v>
      </c>
      <c r="E1005" s="150" t="s">
        <v>19</v>
      </c>
      <c r="F1005" s="151" t="s">
        <v>205</v>
      </c>
      <c r="H1005" s="150" t="s">
        <v>19</v>
      </c>
      <c r="I1005" s="152"/>
      <c r="L1005" s="148"/>
      <c r="M1005" s="153"/>
      <c r="T1005" s="154"/>
      <c r="AT1005" s="150" t="s">
        <v>203</v>
      </c>
      <c r="AU1005" s="150" t="s">
        <v>82</v>
      </c>
      <c r="AV1005" s="12" t="s">
        <v>80</v>
      </c>
      <c r="AW1005" s="12" t="s">
        <v>33</v>
      </c>
      <c r="AX1005" s="12" t="s">
        <v>72</v>
      </c>
      <c r="AY1005" s="150" t="s">
        <v>193</v>
      </c>
    </row>
    <row r="1006" spans="2:65" s="12" customFormat="1" ht="11.25">
      <c r="B1006" s="148"/>
      <c r="D1006" s="149" t="s">
        <v>203</v>
      </c>
      <c r="E1006" s="150" t="s">
        <v>19</v>
      </c>
      <c r="F1006" s="151" t="s">
        <v>822</v>
      </c>
      <c r="H1006" s="150" t="s">
        <v>19</v>
      </c>
      <c r="I1006" s="152"/>
      <c r="L1006" s="148"/>
      <c r="M1006" s="153"/>
      <c r="T1006" s="154"/>
      <c r="AT1006" s="150" t="s">
        <v>203</v>
      </c>
      <c r="AU1006" s="150" t="s">
        <v>82</v>
      </c>
      <c r="AV1006" s="12" t="s">
        <v>80</v>
      </c>
      <c r="AW1006" s="12" t="s">
        <v>33</v>
      </c>
      <c r="AX1006" s="12" t="s">
        <v>72</v>
      </c>
      <c r="AY1006" s="150" t="s">
        <v>193</v>
      </c>
    </row>
    <row r="1007" spans="2:65" s="13" customFormat="1" ht="11.25">
      <c r="B1007" s="155"/>
      <c r="D1007" s="149" t="s">
        <v>203</v>
      </c>
      <c r="E1007" s="156" t="s">
        <v>19</v>
      </c>
      <c r="F1007" s="157" t="s">
        <v>951</v>
      </c>
      <c r="H1007" s="158">
        <v>4</v>
      </c>
      <c r="I1007" s="159"/>
      <c r="L1007" s="155"/>
      <c r="M1007" s="160"/>
      <c r="T1007" s="161"/>
      <c r="AT1007" s="156" t="s">
        <v>203</v>
      </c>
      <c r="AU1007" s="156" t="s">
        <v>82</v>
      </c>
      <c r="AV1007" s="13" t="s">
        <v>82</v>
      </c>
      <c r="AW1007" s="13" t="s">
        <v>33</v>
      </c>
      <c r="AX1007" s="13" t="s">
        <v>72</v>
      </c>
      <c r="AY1007" s="156" t="s">
        <v>193</v>
      </c>
    </row>
    <row r="1008" spans="2:65" s="12" customFormat="1" ht="11.25">
      <c r="B1008" s="148"/>
      <c r="D1008" s="149" t="s">
        <v>203</v>
      </c>
      <c r="E1008" s="150" t="s">
        <v>19</v>
      </c>
      <c r="F1008" s="151" t="s">
        <v>828</v>
      </c>
      <c r="H1008" s="150" t="s">
        <v>19</v>
      </c>
      <c r="I1008" s="152"/>
      <c r="L1008" s="148"/>
      <c r="M1008" s="153"/>
      <c r="T1008" s="154"/>
      <c r="AT1008" s="150" t="s">
        <v>203</v>
      </c>
      <c r="AU1008" s="150" t="s">
        <v>82</v>
      </c>
      <c r="AV1008" s="12" t="s">
        <v>80</v>
      </c>
      <c r="AW1008" s="12" t="s">
        <v>33</v>
      </c>
      <c r="AX1008" s="12" t="s">
        <v>72</v>
      </c>
      <c r="AY1008" s="150" t="s">
        <v>193</v>
      </c>
    </row>
    <row r="1009" spans="2:65" s="13" customFormat="1" ht="11.25">
      <c r="B1009" s="155"/>
      <c r="D1009" s="149" t="s">
        <v>203</v>
      </c>
      <c r="E1009" s="156" t="s">
        <v>19</v>
      </c>
      <c r="F1009" s="157" t="s">
        <v>956</v>
      </c>
      <c r="H1009" s="158">
        <v>2</v>
      </c>
      <c r="I1009" s="159"/>
      <c r="L1009" s="155"/>
      <c r="M1009" s="160"/>
      <c r="T1009" s="161"/>
      <c r="AT1009" s="156" t="s">
        <v>203</v>
      </c>
      <c r="AU1009" s="156" t="s">
        <v>82</v>
      </c>
      <c r="AV1009" s="13" t="s">
        <v>82</v>
      </c>
      <c r="AW1009" s="13" t="s">
        <v>33</v>
      </c>
      <c r="AX1009" s="13" t="s">
        <v>72</v>
      </c>
      <c r="AY1009" s="156" t="s">
        <v>193</v>
      </c>
    </row>
    <row r="1010" spans="2:65" s="1" customFormat="1" ht="16.5" customHeight="1">
      <c r="B1010" s="32"/>
      <c r="C1010" s="131" t="s">
        <v>962</v>
      </c>
      <c r="D1010" s="131" t="s">
        <v>195</v>
      </c>
      <c r="E1010" s="132" t="s">
        <v>963</v>
      </c>
      <c r="F1010" s="133" t="s">
        <v>964</v>
      </c>
      <c r="G1010" s="134" t="s">
        <v>465</v>
      </c>
      <c r="H1010" s="135">
        <v>2</v>
      </c>
      <c r="I1010" s="136"/>
      <c r="J1010" s="137">
        <f>ROUND(I1010*H1010,2)</f>
        <v>0</v>
      </c>
      <c r="K1010" s="133" t="s">
        <v>19</v>
      </c>
      <c r="L1010" s="32"/>
      <c r="M1010" s="138" t="s">
        <v>19</v>
      </c>
      <c r="N1010" s="139" t="s">
        <v>43</v>
      </c>
      <c r="P1010" s="140">
        <f>O1010*H1010</f>
        <v>0</v>
      </c>
      <c r="Q1010" s="140">
        <v>7.0999999999999994E-2</v>
      </c>
      <c r="R1010" s="140">
        <f>Q1010*H1010</f>
        <v>0.14199999999999999</v>
      </c>
      <c r="S1010" s="140">
        <v>0</v>
      </c>
      <c r="T1010" s="141">
        <f>S1010*H1010</f>
        <v>0</v>
      </c>
      <c r="AR1010" s="142" t="s">
        <v>106</v>
      </c>
      <c r="AT1010" s="142" t="s">
        <v>195</v>
      </c>
      <c r="AU1010" s="142" t="s">
        <v>82</v>
      </c>
      <c r="AY1010" s="17" t="s">
        <v>193</v>
      </c>
      <c r="BE1010" s="143">
        <f>IF(N1010="základní",J1010,0)</f>
        <v>0</v>
      </c>
      <c r="BF1010" s="143">
        <f>IF(N1010="snížená",J1010,0)</f>
        <v>0</v>
      </c>
      <c r="BG1010" s="143">
        <f>IF(N1010="zákl. přenesená",J1010,0)</f>
        <v>0</v>
      </c>
      <c r="BH1010" s="143">
        <f>IF(N1010="sníž. přenesená",J1010,0)</f>
        <v>0</v>
      </c>
      <c r="BI1010" s="143">
        <f>IF(N1010="nulová",J1010,0)</f>
        <v>0</v>
      </c>
      <c r="BJ1010" s="17" t="s">
        <v>80</v>
      </c>
      <c r="BK1010" s="143">
        <f>ROUND(I1010*H1010,2)</f>
        <v>0</v>
      </c>
      <c r="BL1010" s="17" t="s">
        <v>106</v>
      </c>
      <c r="BM1010" s="142" t="s">
        <v>965</v>
      </c>
    </row>
    <row r="1011" spans="2:65" s="12" customFormat="1" ht="11.25">
      <c r="B1011" s="148"/>
      <c r="D1011" s="149" t="s">
        <v>203</v>
      </c>
      <c r="E1011" s="150" t="s">
        <v>19</v>
      </c>
      <c r="F1011" s="151" t="s">
        <v>286</v>
      </c>
      <c r="H1011" s="150" t="s">
        <v>19</v>
      </c>
      <c r="I1011" s="152"/>
      <c r="L1011" s="148"/>
      <c r="M1011" s="153"/>
      <c r="T1011" s="154"/>
      <c r="AT1011" s="150" t="s">
        <v>203</v>
      </c>
      <c r="AU1011" s="150" t="s">
        <v>82</v>
      </c>
      <c r="AV1011" s="12" t="s">
        <v>80</v>
      </c>
      <c r="AW1011" s="12" t="s">
        <v>33</v>
      </c>
      <c r="AX1011" s="12" t="s">
        <v>72</v>
      </c>
      <c r="AY1011" s="150" t="s">
        <v>193</v>
      </c>
    </row>
    <row r="1012" spans="2:65" s="12" customFormat="1" ht="11.25">
      <c r="B1012" s="148"/>
      <c r="D1012" s="149" t="s">
        <v>203</v>
      </c>
      <c r="E1012" s="150" t="s">
        <v>19</v>
      </c>
      <c r="F1012" s="151" t="s">
        <v>205</v>
      </c>
      <c r="H1012" s="150" t="s">
        <v>19</v>
      </c>
      <c r="I1012" s="152"/>
      <c r="L1012" s="148"/>
      <c r="M1012" s="153"/>
      <c r="T1012" s="154"/>
      <c r="AT1012" s="150" t="s">
        <v>203</v>
      </c>
      <c r="AU1012" s="150" t="s">
        <v>82</v>
      </c>
      <c r="AV1012" s="12" t="s">
        <v>80</v>
      </c>
      <c r="AW1012" s="12" t="s">
        <v>33</v>
      </c>
      <c r="AX1012" s="12" t="s">
        <v>72</v>
      </c>
      <c r="AY1012" s="150" t="s">
        <v>193</v>
      </c>
    </row>
    <row r="1013" spans="2:65" s="12" customFormat="1" ht="11.25">
      <c r="B1013" s="148"/>
      <c r="D1013" s="149" t="s">
        <v>203</v>
      </c>
      <c r="E1013" s="150" t="s">
        <v>19</v>
      </c>
      <c r="F1013" s="151" t="s">
        <v>206</v>
      </c>
      <c r="H1013" s="150" t="s">
        <v>19</v>
      </c>
      <c r="I1013" s="152"/>
      <c r="L1013" s="148"/>
      <c r="M1013" s="153"/>
      <c r="T1013" s="154"/>
      <c r="AT1013" s="150" t="s">
        <v>203</v>
      </c>
      <c r="AU1013" s="150" t="s">
        <v>82</v>
      </c>
      <c r="AV1013" s="12" t="s">
        <v>80</v>
      </c>
      <c r="AW1013" s="12" t="s">
        <v>33</v>
      </c>
      <c r="AX1013" s="12" t="s">
        <v>72</v>
      </c>
      <c r="AY1013" s="150" t="s">
        <v>193</v>
      </c>
    </row>
    <row r="1014" spans="2:65" s="12" customFormat="1" ht="11.25">
      <c r="B1014" s="148"/>
      <c r="D1014" s="149" t="s">
        <v>203</v>
      </c>
      <c r="E1014" s="150" t="s">
        <v>19</v>
      </c>
      <c r="F1014" s="151" t="s">
        <v>205</v>
      </c>
      <c r="H1014" s="150" t="s">
        <v>19</v>
      </c>
      <c r="I1014" s="152"/>
      <c r="L1014" s="148"/>
      <c r="M1014" s="153"/>
      <c r="T1014" s="154"/>
      <c r="AT1014" s="150" t="s">
        <v>203</v>
      </c>
      <c r="AU1014" s="150" t="s">
        <v>82</v>
      </c>
      <c r="AV1014" s="12" t="s">
        <v>80</v>
      </c>
      <c r="AW1014" s="12" t="s">
        <v>33</v>
      </c>
      <c r="AX1014" s="12" t="s">
        <v>72</v>
      </c>
      <c r="AY1014" s="150" t="s">
        <v>193</v>
      </c>
    </row>
    <row r="1015" spans="2:65" s="12" customFormat="1" ht="11.25">
      <c r="B1015" s="148"/>
      <c r="D1015" s="149" t="s">
        <v>203</v>
      </c>
      <c r="E1015" s="150" t="s">
        <v>19</v>
      </c>
      <c r="F1015" s="151" t="s">
        <v>822</v>
      </c>
      <c r="H1015" s="150" t="s">
        <v>19</v>
      </c>
      <c r="I1015" s="152"/>
      <c r="L1015" s="148"/>
      <c r="M1015" s="153"/>
      <c r="T1015" s="154"/>
      <c r="AT1015" s="150" t="s">
        <v>203</v>
      </c>
      <c r="AU1015" s="150" t="s">
        <v>82</v>
      </c>
      <c r="AV1015" s="12" t="s">
        <v>80</v>
      </c>
      <c r="AW1015" s="12" t="s">
        <v>33</v>
      </c>
      <c r="AX1015" s="12" t="s">
        <v>72</v>
      </c>
      <c r="AY1015" s="150" t="s">
        <v>193</v>
      </c>
    </row>
    <row r="1016" spans="2:65" s="13" customFormat="1" ht="11.25">
      <c r="B1016" s="155"/>
      <c r="D1016" s="149" t="s">
        <v>203</v>
      </c>
      <c r="E1016" s="156" t="s">
        <v>19</v>
      </c>
      <c r="F1016" s="157" t="s">
        <v>956</v>
      </c>
      <c r="H1016" s="158">
        <v>2</v>
      </c>
      <c r="I1016" s="159"/>
      <c r="L1016" s="155"/>
      <c r="M1016" s="160"/>
      <c r="T1016" s="161"/>
      <c r="AT1016" s="156" t="s">
        <v>203</v>
      </c>
      <c r="AU1016" s="156" t="s">
        <v>82</v>
      </c>
      <c r="AV1016" s="13" t="s">
        <v>82</v>
      </c>
      <c r="AW1016" s="13" t="s">
        <v>33</v>
      </c>
      <c r="AX1016" s="13" t="s">
        <v>72</v>
      </c>
      <c r="AY1016" s="156" t="s">
        <v>193</v>
      </c>
    </row>
    <row r="1017" spans="2:65" s="1" customFormat="1" ht="24.2" customHeight="1">
      <c r="B1017" s="32"/>
      <c r="C1017" s="131" t="s">
        <v>966</v>
      </c>
      <c r="D1017" s="131" t="s">
        <v>195</v>
      </c>
      <c r="E1017" s="132" t="s">
        <v>967</v>
      </c>
      <c r="F1017" s="133" t="s">
        <v>968</v>
      </c>
      <c r="G1017" s="134" t="s">
        <v>198</v>
      </c>
      <c r="H1017" s="135">
        <v>174.95</v>
      </c>
      <c r="I1017" s="136"/>
      <c r="J1017" s="137">
        <f>ROUND(I1017*H1017,2)</f>
        <v>0</v>
      </c>
      <c r="K1017" s="133" t="s">
        <v>199</v>
      </c>
      <c r="L1017" s="32"/>
      <c r="M1017" s="138" t="s">
        <v>19</v>
      </c>
      <c r="N1017" s="139" t="s">
        <v>43</v>
      </c>
      <c r="P1017" s="140">
        <f>O1017*H1017</f>
        <v>0</v>
      </c>
      <c r="Q1017" s="140">
        <v>6.1719999999999997E-2</v>
      </c>
      <c r="R1017" s="140">
        <f>Q1017*H1017</f>
        <v>10.797913999999999</v>
      </c>
      <c r="S1017" s="140">
        <v>0</v>
      </c>
      <c r="T1017" s="141">
        <f>S1017*H1017</f>
        <v>0</v>
      </c>
      <c r="AR1017" s="142" t="s">
        <v>106</v>
      </c>
      <c r="AT1017" s="142" t="s">
        <v>195</v>
      </c>
      <c r="AU1017" s="142" t="s">
        <v>82</v>
      </c>
      <c r="AY1017" s="17" t="s">
        <v>193</v>
      </c>
      <c r="BE1017" s="143">
        <f>IF(N1017="základní",J1017,0)</f>
        <v>0</v>
      </c>
      <c r="BF1017" s="143">
        <f>IF(N1017="snížená",J1017,0)</f>
        <v>0</v>
      </c>
      <c r="BG1017" s="143">
        <f>IF(N1017="zákl. přenesená",J1017,0)</f>
        <v>0</v>
      </c>
      <c r="BH1017" s="143">
        <f>IF(N1017="sníž. přenesená",J1017,0)</f>
        <v>0</v>
      </c>
      <c r="BI1017" s="143">
        <f>IF(N1017="nulová",J1017,0)</f>
        <v>0</v>
      </c>
      <c r="BJ1017" s="17" t="s">
        <v>80</v>
      </c>
      <c r="BK1017" s="143">
        <f>ROUND(I1017*H1017,2)</f>
        <v>0</v>
      </c>
      <c r="BL1017" s="17" t="s">
        <v>106</v>
      </c>
      <c r="BM1017" s="142" t="s">
        <v>969</v>
      </c>
    </row>
    <row r="1018" spans="2:65" s="1" customFormat="1" ht="11.25">
      <c r="B1018" s="32"/>
      <c r="D1018" s="144" t="s">
        <v>201</v>
      </c>
      <c r="F1018" s="145" t="s">
        <v>970</v>
      </c>
      <c r="I1018" s="146"/>
      <c r="L1018" s="32"/>
      <c r="M1018" s="147"/>
      <c r="T1018" s="53"/>
      <c r="AT1018" s="17" t="s">
        <v>201</v>
      </c>
      <c r="AU1018" s="17" t="s">
        <v>82</v>
      </c>
    </row>
    <row r="1019" spans="2:65" s="12" customFormat="1" ht="11.25">
      <c r="B1019" s="148"/>
      <c r="D1019" s="149" t="s">
        <v>203</v>
      </c>
      <c r="E1019" s="150" t="s">
        <v>19</v>
      </c>
      <c r="F1019" s="151" t="s">
        <v>286</v>
      </c>
      <c r="H1019" s="150" t="s">
        <v>19</v>
      </c>
      <c r="I1019" s="152"/>
      <c r="L1019" s="148"/>
      <c r="M1019" s="153"/>
      <c r="T1019" s="154"/>
      <c r="AT1019" s="150" t="s">
        <v>203</v>
      </c>
      <c r="AU1019" s="150" t="s">
        <v>82</v>
      </c>
      <c r="AV1019" s="12" t="s">
        <v>80</v>
      </c>
      <c r="AW1019" s="12" t="s">
        <v>33</v>
      </c>
      <c r="AX1019" s="12" t="s">
        <v>72</v>
      </c>
      <c r="AY1019" s="150" t="s">
        <v>193</v>
      </c>
    </row>
    <row r="1020" spans="2:65" s="12" customFormat="1" ht="11.25">
      <c r="B1020" s="148"/>
      <c r="D1020" s="149" t="s">
        <v>203</v>
      </c>
      <c r="E1020" s="150" t="s">
        <v>19</v>
      </c>
      <c r="F1020" s="151" t="s">
        <v>205</v>
      </c>
      <c r="H1020" s="150" t="s">
        <v>19</v>
      </c>
      <c r="I1020" s="152"/>
      <c r="L1020" s="148"/>
      <c r="M1020" s="153"/>
      <c r="T1020" s="154"/>
      <c r="AT1020" s="150" t="s">
        <v>203</v>
      </c>
      <c r="AU1020" s="150" t="s">
        <v>82</v>
      </c>
      <c r="AV1020" s="12" t="s">
        <v>80</v>
      </c>
      <c r="AW1020" s="12" t="s">
        <v>33</v>
      </c>
      <c r="AX1020" s="12" t="s">
        <v>72</v>
      </c>
      <c r="AY1020" s="150" t="s">
        <v>193</v>
      </c>
    </row>
    <row r="1021" spans="2:65" s="12" customFormat="1" ht="11.25">
      <c r="B1021" s="148"/>
      <c r="D1021" s="149" t="s">
        <v>203</v>
      </c>
      <c r="E1021" s="150" t="s">
        <v>19</v>
      </c>
      <c r="F1021" s="151" t="s">
        <v>206</v>
      </c>
      <c r="H1021" s="150" t="s">
        <v>19</v>
      </c>
      <c r="I1021" s="152"/>
      <c r="L1021" s="148"/>
      <c r="M1021" s="153"/>
      <c r="T1021" s="154"/>
      <c r="AT1021" s="150" t="s">
        <v>203</v>
      </c>
      <c r="AU1021" s="150" t="s">
        <v>82</v>
      </c>
      <c r="AV1021" s="12" t="s">
        <v>80</v>
      </c>
      <c r="AW1021" s="12" t="s">
        <v>33</v>
      </c>
      <c r="AX1021" s="12" t="s">
        <v>72</v>
      </c>
      <c r="AY1021" s="150" t="s">
        <v>193</v>
      </c>
    </row>
    <row r="1022" spans="2:65" s="12" customFormat="1" ht="11.25">
      <c r="B1022" s="148"/>
      <c r="D1022" s="149" t="s">
        <v>203</v>
      </c>
      <c r="E1022" s="150" t="s">
        <v>19</v>
      </c>
      <c r="F1022" s="151" t="s">
        <v>205</v>
      </c>
      <c r="H1022" s="150" t="s">
        <v>19</v>
      </c>
      <c r="I1022" s="152"/>
      <c r="L1022" s="148"/>
      <c r="M1022" s="153"/>
      <c r="T1022" s="154"/>
      <c r="AT1022" s="150" t="s">
        <v>203</v>
      </c>
      <c r="AU1022" s="150" t="s">
        <v>82</v>
      </c>
      <c r="AV1022" s="12" t="s">
        <v>80</v>
      </c>
      <c r="AW1022" s="12" t="s">
        <v>33</v>
      </c>
      <c r="AX1022" s="12" t="s">
        <v>72</v>
      </c>
      <c r="AY1022" s="150" t="s">
        <v>193</v>
      </c>
    </row>
    <row r="1023" spans="2:65" s="12" customFormat="1" ht="11.25">
      <c r="B1023" s="148"/>
      <c r="D1023" s="149" t="s">
        <v>203</v>
      </c>
      <c r="E1023" s="150" t="s">
        <v>19</v>
      </c>
      <c r="F1023" s="151" t="s">
        <v>644</v>
      </c>
      <c r="H1023" s="150" t="s">
        <v>19</v>
      </c>
      <c r="I1023" s="152"/>
      <c r="L1023" s="148"/>
      <c r="M1023" s="153"/>
      <c r="T1023" s="154"/>
      <c r="AT1023" s="150" t="s">
        <v>203</v>
      </c>
      <c r="AU1023" s="150" t="s">
        <v>82</v>
      </c>
      <c r="AV1023" s="12" t="s">
        <v>80</v>
      </c>
      <c r="AW1023" s="12" t="s">
        <v>33</v>
      </c>
      <c r="AX1023" s="12" t="s">
        <v>72</v>
      </c>
      <c r="AY1023" s="150" t="s">
        <v>193</v>
      </c>
    </row>
    <row r="1024" spans="2:65" s="13" customFormat="1" ht="11.25">
      <c r="B1024" s="155"/>
      <c r="D1024" s="149" t="s">
        <v>203</v>
      </c>
      <c r="E1024" s="156" t="s">
        <v>19</v>
      </c>
      <c r="F1024" s="157" t="s">
        <v>971</v>
      </c>
      <c r="H1024" s="158">
        <v>1.62</v>
      </c>
      <c r="I1024" s="159"/>
      <c r="L1024" s="155"/>
      <c r="M1024" s="160"/>
      <c r="T1024" s="161"/>
      <c r="AT1024" s="156" t="s">
        <v>203</v>
      </c>
      <c r="AU1024" s="156" t="s">
        <v>82</v>
      </c>
      <c r="AV1024" s="13" t="s">
        <v>82</v>
      </c>
      <c r="AW1024" s="13" t="s">
        <v>33</v>
      </c>
      <c r="AX1024" s="13" t="s">
        <v>72</v>
      </c>
      <c r="AY1024" s="156" t="s">
        <v>193</v>
      </c>
    </row>
    <row r="1025" spans="2:65" s="12" customFormat="1" ht="11.25">
      <c r="B1025" s="148"/>
      <c r="D1025" s="149" t="s">
        <v>203</v>
      </c>
      <c r="E1025" s="150" t="s">
        <v>19</v>
      </c>
      <c r="F1025" s="151" t="s">
        <v>820</v>
      </c>
      <c r="H1025" s="150" t="s">
        <v>19</v>
      </c>
      <c r="I1025" s="152"/>
      <c r="L1025" s="148"/>
      <c r="M1025" s="153"/>
      <c r="T1025" s="154"/>
      <c r="AT1025" s="150" t="s">
        <v>203</v>
      </c>
      <c r="AU1025" s="150" t="s">
        <v>82</v>
      </c>
      <c r="AV1025" s="12" t="s">
        <v>80</v>
      </c>
      <c r="AW1025" s="12" t="s">
        <v>33</v>
      </c>
      <c r="AX1025" s="12" t="s">
        <v>72</v>
      </c>
      <c r="AY1025" s="150" t="s">
        <v>193</v>
      </c>
    </row>
    <row r="1026" spans="2:65" s="13" customFormat="1" ht="11.25">
      <c r="B1026" s="155"/>
      <c r="D1026" s="149" t="s">
        <v>203</v>
      </c>
      <c r="E1026" s="156" t="s">
        <v>19</v>
      </c>
      <c r="F1026" s="157" t="s">
        <v>972</v>
      </c>
      <c r="H1026" s="158">
        <v>64.92</v>
      </c>
      <c r="I1026" s="159"/>
      <c r="L1026" s="155"/>
      <c r="M1026" s="160"/>
      <c r="T1026" s="161"/>
      <c r="AT1026" s="156" t="s">
        <v>203</v>
      </c>
      <c r="AU1026" s="156" t="s">
        <v>82</v>
      </c>
      <c r="AV1026" s="13" t="s">
        <v>82</v>
      </c>
      <c r="AW1026" s="13" t="s">
        <v>33</v>
      </c>
      <c r="AX1026" s="13" t="s">
        <v>72</v>
      </c>
      <c r="AY1026" s="156" t="s">
        <v>193</v>
      </c>
    </row>
    <row r="1027" spans="2:65" s="12" customFormat="1" ht="11.25">
      <c r="B1027" s="148"/>
      <c r="D1027" s="149" t="s">
        <v>203</v>
      </c>
      <c r="E1027" s="150" t="s">
        <v>19</v>
      </c>
      <c r="F1027" s="151" t="s">
        <v>822</v>
      </c>
      <c r="H1027" s="150" t="s">
        <v>19</v>
      </c>
      <c r="I1027" s="152"/>
      <c r="L1027" s="148"/>
      <c r="M1027" s="153"/>
      <c r="T1027" s="154"/>
      <c r="AT1027" s="150" t="s">
        <v>203</v>
      </c>
      <c r="AU1027" s="150" t="s">
        <v>82</v>
      </c>
      <c r="AV1027" s="12" t="s">
        <v>80</v>
      </c>
      <c r="AW1027" s="12" t="s">
        <v>33</v>
      </c>
      <c r="AX1027" s="12" t="s">
        <v>72</v>
      </c>
      <c r="AY1027" s="150" t="s">
        <v>193</v>
      </c>
    </row>
    <row r="1028" spans="2:65" s="13" customFormat="1" ht="11.25">
      <c r="B1028" s="155"/>
      <c r="D1028" s="149" t="s">
        <v>203</v>
      </c>
      <c r="E1028" s="156" t="s">
        <v>19</v>
      </c>
      <c r="F1028" s="157" t="s">
        <v>973</v>
      </c>
      <c r="H1028" s="158">
        <v>57.26</v>
      </c>
      <c r="I1028" s="159"/>
      <c r="L1028" s="155"/>
      <c r="M1028" s="160"/>
      <c r="T1028" s="161"/>
      <c r="AT1028" s="156" t="s">
        <v>203</v>
      </c>
      <c r="AU1028" s="156" t="s">
        <v>82</v>
      </c>
      <c r="AV1028" s="13" t="s">
        <v>82</v>
      </c>
      <c r="AW1028" s="13" t="s">
        <v>33</v>
      </c>
      <c r="AX1028" s="13" t="s">
        <v>72</v>
      </c>
      <c r="AY1028" s="156" t="s">
        <v>193</v>
      </c>
    </row>
    <row r="1029" spans="2:65" s="12" customFormat="1" ht="11.25">
      <c r="B1029" s="148"/>
      <c r="D1029" s="149" t="s">
        <v>203</v>
      </c>
      <c r="E1029" s="150" t="s">
        <v>19</v>
      </c>
      <c r="F1029" s="151" t="s">
        <v>828</v>
      </c>
      <c r="H1029" s="150" t="s">
        <v>19</v>
      </c>
      <c r="I1029" s="152"/>
      <c r="L1029" s="148"/>
      <c r="M1029" s="153"/>
      <c r="T1029" s="154"/>
      <c r="AT1029" s="150" t="s">
        <v>203</v>
      </c>
      <c r="AU1029" s="150" t="s">
        <v>82</v>
      </c>
      <c r="AV1029" s="12" t="s">
        <v>80</v>
      </c>
      <c r="AW1029" s="12" t="s">
        <v>33</v>
      </c>
      <c r="AX1029" s="12" t="s">
        <v>72</v>
      </c>
      <c r="AY1029" s="150" t="s">
        <v>193</v>
      </c>
    </row>
    <row r="1030" spans="2:65" s="13" customFormat="1" ht="11.25">
      <c r="B1030" s="155"/>
      <c r="D1030" s="149" t="s">
        <v>203</v>
      </c>
      <c r="E1030" s="156" t="s">
        <v>19</v>
      </c>
      <c r="F1030" s="157" t="s">
        <v>974</v>
      </c>
      <c r="H1030" s="158">
        <v>51.15</v>
      </c>
      <c r="I1030" s="159"/>
      <c r="L1030" s="155"/>
      <c r="M1030" s="160"/>
      <c r="T1030" s="161"/>
      <c r="AT1030" s="156" t="s">
        <v>203</v>
      </c>
      <c r="AU1030" s="156" t="s">
        <v>82</v>
      </c>
      <c r="AV1030" s="13" t="s">
        <v>82</v>
      </c>
      <c r="AW1030" s="13" t="s">
        <v>33</v>
      </c>
      <c r="AX1030" s="13" t="s">
        <v>72</v>
      </c>
      <c r="AY1030" s="156" t="s">
        <v>193</v>
      </c>
    </row>
    <row r="1031" spans="2:65" s="1" customFormat="1" ht="37.9" customHeight="1">
      <c r="B1031" s="32"/>
      <c r="C1031" s="131" t="s">
        <v>975</v>
      </c>
      <c r="D1031" s="131" t="s">
        <v>195</v>
      </c>
      <c r="E1031" s="132" t="s">
        <v>976</v>
      </c>
      <c r="F1031" s="133" t="s">
        <v>977</v>
      </c>
      <c r="G1031" s="134" t="s">
        <v>198</v>
      </c>
      <c r="H1031" s="135">
        <v>50.91</v>
      </c>
      <c r="I1031" s="136"/>
      <c r="J1031" s="137">
        <f>ROUND(I1031*H1031,2)</f>
        <v>0</v>
      </c>
      <c r="K1031" s="133" t="s">
        <v>199</v>
      </c>
      <c r="L1031" s="32"/>
      <c r="M1031" s="138" t="s">
        <v>19</v>
      </c>
      <c r="N1031" s="139" t="s">
        <v>43</v>
      </c>
      <c r="P1031" s="140">
        <f>O1031*H1031</f>
        <v>0</v>
      </c>
      <c r="Q1031" s="140">
        <v>0.16039999999999999</v>
      </c>
      <c r="R1031" s="140">
        <f>Q1031*H1031</f>
        <v>8.1659639999999989</v>
      </c>
      <c r="S1031" s="140">
        <v>0</v>
      </c>
      <c r="T1031" s="141">
        <f>S1031*H1031</f>
        <v>0</v>
      </c>
      <c r="AR1031" s="142" t="s">
        <v>106</v>
      </c>
      <c r="AT1031" s="142" t="s">
        <v>195</v>
      </c>
      <c r="AU1031" s="142" t="s">
        <v>82</v>
      </c>
      <c r="AY1031" s="17" t="s">
        <v>193</v>
      </c>
      <c r="BE1031" s="143">
        <f>IF(N1031="základní",J1031,0)</f>
        <v>0</v>
      </c>
      <c r="BF1031" s="143">
        <f>IF(N1031="snížená",J1031,0)</f>
        <v>0</v>
      </c>
      <c r="BG1031" s="143">
        <f>IF(N1031="zákl. přenesená",J1031,0)</f>
        <v>0</v>
      </c>
      <c r="BH1031" s="143">
        <f>IF(N1031="sníž. přenesená",J1031,0)</f>
        <v>0</v>
      </c>
      <c r="BI1031" s="143">
        <f>IF(N1031="nulová",J1031,0)</f>
        <v>0</v>
      </c>
      <c r="BJ1031" s="17" t="s">
        <v>80</v>
      </c>
      <c r="BK1031" s="143">
        <f>ROUND(I1031*H1031,2)</f>
        <v>0</v>
      </c>
      <c r="BL1031" s="17" t="s">
        <v>106</v>
      </c>
      <c r="BM1031" s="142" t="s">
        <v>978</v>
      </c>
    </row>
    <row r="1032" spans="2:65" s="1" customFormat="1" ht="11.25">
      <c r="B1032" s="32"/>
      <c r="D1032" s="144" t="s">
        <v>201</v>
      </c>
      <c r="F1032" s="145" t="s">
        <v>979</v>
      </c>
      <c r="I1032" s="146"/>
      <c r="L1032" s="32"/>
      <c r="M1032" s="147"/>
      <c r="T1032" s="53"/>
      <c r="AT1032" s="17" t="s">
        <v>201</v>
      </c>
      <c r="AU1032" s="17" t="s">
        <v>82</v>
      </c>
    </row>
    <row r="1033" spans="2:65" s="12" customFormat="1" ht="11.25">
      <c r="B1033" s="148"/>
      <c r="D1033" s="149" t="s">
        <v>203</v>
      </c>
      <c r="E1033" s="150" t="s">
        <v>19</v>
      </c>
      <c r="F1033" s="151" t="s">
        <v>286</v>
      </c>
      <c r="H1033" s="150" t="s">
        <v>19</v>
      </c>
      <c r="I1033" s="152"/>
      <c r="L1033" s="148"/>
      <c r="M1033" s="153"/>
      <c r="T1033" s="154"/>
      <c r="AT1033" s="150" t="s">
        <v>203</v>
      </c>
      <c r="AU1033" s="150" t="s">
        <v>82</v>
      </c>
      <c r="AV1033" s="12" t="s">
        <v>80</v>
      </c>
      <c r="AW1033" s="12" t="s">
        <v>33</v>
      </c>
      <c r="AX1033" s="12" t="s">
        <v>72</v>
      </c>
      <c r="AY1033" s="150" t="s">
        <v>193</v>
      </c>
    </row>
    <row r="1034" spans="2:65" s="12" customFormat="1" ht="11.25">
      <c r="B1034" s="148"/>
      <c r="D1034" s="149" t="s">
        <v>203</v>
      </c>
      <c r="E1034" s="150" t="s">
        <v>19</v>
      </c>
      <c r="F1034" s="151" t="s">
        <v>205</v>
      </c>
      <c r="H1034" s="150" t="s">
        <v>19</v>
      </c>
      <c r="I1034" s="152"/>
      <c r="L1034" s="148"/>
      <c r="M1034" s="153"/>
      <c r="T1034" s="154"/>
      <c r="AT1034" s="150" t="s">
        <v>203</v>
      </c>
      <c r="AU1034" s="150" t="s">
        <v>82</v>
      </c>
      <c r="AV1034" s="12" t="s">
        <v>80</v>
      </c>
      <c r="AW1034" s="12" t="s">
        <v>33</v>
      </c>
      <c r="AX1034" s="12" t="s">
        <v>72</v>
      </c>
      <c r="AY1034" s="150" t="s">
        <v>193</v>
      </c>
    </row>
    <row r="1035" spans="2:65" s="12" customFormat="1" ht="11.25">
      <c r="B1035" s="148"/>
      <c r="D1035" s="149" t="s">
        <v>203</v>
      </c>
      <c r="E1035" s="150" t="s">
        <v>19</v>
      </c>
      <c r="F1035" s="151" t="s">
        <v>648</v>
      </c>
      <c r="H1035" s="150" t="s">
        <v>19</v>
      </c>
      <c r="I1035" s="152"/>
      <c r="L1035" s="148"/>
      <c r="M1035" s="153"/>
      <c r="T1035" s="154"/>
      <c r="AT1035" s="150" t="s">
        <v>203</v>
      </c>
      <c r="AU1035" s="150" t="s">
        <v>82</v>
      </c>
      <c r="AV1035" s="12" t="s">
        <v>80</v>
      </c>
      <c r="AW1035" s="12" t="s">
        <v>33</v>
      </c>
      <c r="AX1035" s="12" t="s">
        <v>72</v>
      </c>
      <c r="AY1035" s="150" t="s">
        <v>193</v>
      </c>
    </row>
    <row r="1036" spans="2:65" s="13" customFormat="1" ht="11.25">
      <c r="B1036" s="155"/>
      <c r="D1036" s="149" t="s">
        <v>203</v>
      </c>
      <c r="E1036" s="156" t="s">
        <v>19</v>
      </c>
      <c r="F1036" s="157" t="s">
        <v>980</v>
      </c>
      <c r="H1036" s="158">
        <v>8.91</v>
      </c>
      <c r="I1036" s="159"/>
      <c r="L1036" s="155"/>
      <c r="M1036" s="160"/>
      <c r="T1036" s="161"/>
      <c r="AT1036" s="156" t="s">
        <v>203</v>
      </c>
      <c r="AU1036" s="156" t="s">
        <v>82</v>
      </c>
      <c r="AV1036" s="13" t="s">
        <v>82</v>
      </c>
      <c r="AW1036" s="13" t="s">
        <v>33</v>
      </c>
      <c r="AX1036" s="13" t="s">
        <v>72</v>
      </c>
      <c r="AY1036" s="156" t="s">
        <v>193</v>
      </c>
    </row>
    <row r="1037" spans="2:65" s="12" customFormat="1" ht="11.25">
      <c r="B1037" s="148"/>
      <c r="D1037" s="149" t="s">
        <v>203</v>
      </c>
      <c r="E1037" s="150" t="s">
        <v>19</v>
      </c>
      <c r="F1037" s="151" t="s">
        <v>205</v>
      </c>
      <c r="H1037" s="150" t="s">
        <v>19</v>
      </c>
      <c r="I1037" s="152"/>
      <c r="L1037" s="148"/>
      <c r="M1037" s="153"/>
      <c r="T1037" s="154"/>
      <c r="AT1037" s="150" t="s">
        <v>203</v>
      </c>
      <c r="AU1037" s="150" t="s">
        <v>82</v>
      </c>
      <c r="AV1037" s="12" t="s">
        <v>80</v>
      </c>
      <c r="AW1037" s="12" t="s">
        <v>33</v>
      </c>
      <c r="AX1037" s="12" t="s">
        <v>72</v>
      </c>
      <c r="AY1037" s="150" t="s">
        <v>193</v>
      </c>
    </row>
    <row r="1038" spans="2:65" s="12" customFormat="1" ht="11.25">
      <c r="B1038" s="148"/>
      <c r="D1038" s="149" t="s">
        <v>203</v>
      </c>
      <c r="E1038" s="150" t="s">
        <v>19</v>
      </c>
      <c r="F1038" s="151" t="s">
        <v>644</v>
      </c>
      <c r="H1038" s="150" t="s">
        <v>19</v>
      </c>
      <c r="I1038" s="152"/>
      <c r="L1038" s="148"/>
      <c r="M1038" s="153"/>
      <c r="T1038" s="154"/>
      <c r="AT1038" s="150" t="s">
        <v>203</v>
      </c>
      <c r="AU1038" s="150" t="s">
        <v>82</v>
      </c>
      <c r="AV1038" s="12" t="s">
        <v>80</v>
      </c>
      <c r="AW1038" s="12" t="s">
        <v>33</v>
      </c>
      <c r="AX1038" s="12" t="s">
        <v>72</v>
      </c>
      <c r="AY1038" s="150" t="s">
        <v>193</v>
      </c>
    </row>
    <row r="1039" spans="2:65" s="13" customFormat="1" ht="11.25">
      <c r="B1039" s="155"/>
      <c r="D1039" s="149" t="s">
        <v>203</v>
      </c>
      <c r="E1039" s="156" t="s">
        <v>19</v>
      </c>
      <c r="F1039" s="157" t="s">
        <v>981</v>
      </c>
      <c r="H1039" s="158">
        <v>42</v>
      </c>
      <c r="I1039" s="159"/>
      <c r="L1039" s="155"/>
      <c r="M1039" s="160"/>
      <c r="T1039" s="161"/>
      <c r="AT1039" s="156" t="s">
        <v>203</v>
      </c>
      <c r="AU1039" s="156" t="s">
        <v>82</v>
      </c>
      <c r="AV1039" s="13" t="s">
        <v>82</v>
      </c>
      <c r="AW1039" s="13" t="s">
        <v>33</v>
      </c>
      <c r="AX1039" s="13" t="s">
        <v>72</v>
      </c>
      <c r="AY1039" s="156" t="s">
        <v>193</v>
      </c>
    </row>
    <row r="1040" spans="2:65" s="1" customFormat="1" ht="24.2" customHeight="1">
      <c r="B1040" s="32"/>
      <c r="C1040" s="131" t="s">
        <v>982</v>
      </c>
      <c r="D1040" s="131" t="s">
        <v>195</v>
      </c>
      <c r="E1040" s="132" t="s">
        <v>983</v>
      </c>
      <c r="F1040" s="133" t="s">
        <v>984</v>
      </c>
      <c r="G1040" s="134" t="s">
        <v>198</v>
      </c>
      <c r="H1040" s="135">
        <v>5.5190000000000001</v>
      </c>
      <c r="I1040" s="136"/>
      <c r="J1040" s="137">
        <f>ROUND(I1040*H1040,2)</f>
        <v>0</v>
      </c>
      <c r="K1040" s="133" t="s">
        <v>199</v>
      </c>
      <c r="L1040" s="32"/>
      <c r="M1040" s="138" t="s">
        <v>19</v>
      </c>
      <c r="N1040" s="139" t="s">
        <v>43</v>
      </c>
      <c r="P1040" s="140">
        <f>O1040*H1040</f>
        <v>0</v>
      </c>
      <c r="Q1040" s="140">
        <v>6.4519999999999994E-2</v>
      </c>
      <c r="R1040" s="140">
        <f>Q1040*H1040</f>
        <v>0.35608587999999997</v>
      </c>
      <c r="S1040" s="140">
        <v>0</v>
      </c>
      <c r="T1040" s="141">
        <f>S1040*H1040</f>
        <v>0</v>
      </c>
      <c r="AR1040" s="142" t="s">
        <v>106</v>
      </c>
      <c r="AT1040" s="142" t="s">
        <v>195</v>
      </c>
      <c r="AU1040" s="142" t="s">
        <v>82</v>
      </c>
      <c r="AY1040" s="17" t="s">
        <v>193</v>
      </c>
      <c r="BE1040" s="143">
        <f>IF(N1040="základní",J1040,0)</f>
        <v>0</v>
      </c>
      <c r="BF1040" s="143">
        <f>IF(N1040="snížená",J1040,0)</f>
        <v>0</v>
      </c>
      <c r="BG1040" s="143">
        <f>IF(N1040="zákl. přenesená",J1040,0)</f>
        <v>0</v>
      </c>
      <c r="BH1040" s="143">
        <f>IF(N1040="sníž. přenesená",J1040,0)</f>
        <v>0</v>
      </c>
      <c r="BI1040" s="143">
        <f>IF(N1040="nulová",J1040,0)</f>
        <v>0</v>
      </c>
      <c r="BJ1040" s="17" t="s">
        <v>80</v>
      </c>
      <c r="BK1040" s="143">
        <f>ROUND(I1040*H1040,2)</f>
        <v>0</v>
      </c>
      <c r="BL1040" s="17" t="s">
        <v>106</v>
      </c>
      <c r="BM1040" s="142" t="s">
        <v>985</v>
      </c>
    </row>
    <row r="1041" spans="2:65" s="1" customFormat="1" ht="11.25">
      <c r="B1041" s="32"/>
      <c r="D1041" s="144" t="s">
        <v>201</v>
      </c>
      <c r="F1041" s="145" t="s">
        <v>986</v>
      </c>
      <c r="I1041" s="146"/>
      <c r="L1041" s="32"/>
      <c r="M1041" s="147"/>
      <c r="T1041" s="53"/>
      <c r="AT1041" s="17" t="s">
        <v>201</v>
      </c>
      <c r="AU1041" s="17" t="s">
        <v>82</v>
      </c>
    </row>
    <row r="1042" spans="2:65" s="12" customFormat="1" ht="11.25">
      <c r="B1042" s="148"/>
      <c r="D1042" s="149" t="s">
        <v>203</v>
      </c>
      <c r="E1042" s="150" t="s">
        <v>19</v>
      </c>
      <c r="F1042" s="151" t="s">
        <v>286</v>
      </c>
      <c r="H1042" s="150" t="s">
        <v>19</v>
      </c>
      <c r="I1042" s="152"/>
      <c r="L1042" s="148"/>
      <c r="M1042" s="153"/>
      <c r="T1042" s="154"/>
      <c r="AT1042" s="150" t="s">
        <v>203</v>
      </c>
      <c r="AU1042" s="150" t="s">
        <v>82</v>
      </c>
      <c r="AV1042" s="12" t="s">
        <v>80</v>
      </c>
      <c r="AW1042" s="12" t="s">
        <v>33</v>
      </c>
      <c r="AX1042" s="12" t="s">
        <v>72</v>
      </c>
      <c r="AY1042" s="150" t="s">
        <v>193</v>
      </c>
    </row>
    <row r="1043" spans="2:65" s="12" customFormat="1" ht="11.25">
      <c r="B1043" s="148"/>
      <c r="D1043" s="149" t="s">
        <v>203</v>
      </c>
      <c r="E1043" s="150" t="s">
        <v>19</v>
      </c>
      <c r="F1043" s="151" t="s">
        <v>205</v>
      </c>
      <c r="H1043" s="150" t="s">
        <v>19</v>
      </c>
      <c r="I1043" s="152"/>
      <c r="L1043" s="148"/>
      <c r="M1043" s="153"/>
      <c r="T1043" s="154"/>
      <c r="AT1043" s="150" t="s">
        <v>203</v>
      </c>
      <c r="AU1043" s="150" t="s">
        <v>82</v>
      </c>
      <c r="AV1043" s="12" t="s">
        <v>80</v>
      </c>
      <c r="AW1043" s="12" t="s">
        <v>33</v>
      </c>
      <c r="AX1043" s="12" t="s">
        <v>72</v>
      </c>
      <c r="AY1043" s="150" t="s">
        <v>193</v>
      </c>
    </row>
    <row r="1044" spans="2:65" s="12" customFormat="1" ht="11.25">
      <c r="B1044" s="148"/>
      <c r="D1044" s="149" t="s">
        <v>203</v>
      </c>
      <c r="E1044" s="150" t="s">
        <v>19</v>
      </c>
      <c r="F1044" s="151" t="s">
        <v>206</v>
      </c>
      <c r="H1044" s="150" t="s">
        <v>19</v>
      </c>
      <c r="I1044" s="152"/>
      <c r="L1044" s="148"/>
      <c r="M1044" s="153"/>
      <c r="T1044" s="154"/>
      <c r="AT1044" s="150" t="s">
        <v>203</v>
      </c>
      <c r="AU1044" s="150" t="s">
        <v>82</v>
      </c>
      <c r="AV1044" s="12" t="s">
        <v>80</v>
      </c>
      <c r="AW1044" s="12" t="s">
        <v>33</v>
      </c>
      <c r="AX1044" s="12" t="s">
        <v>72</v>
      </c>
      <c r="AY1044" s="150" t="s">
        <v>193</v>
      </c>
    </row>
    <row r="1045" spans="2:65" s="12" customFormat="1" ht="11.25">
      <c r="B1045" s="148"/>
      <c r="D1045" s="149" t="s">
        <v>203</v>
      </c>
      <c r="E1045" s="150" t="s">
        <v>19</v>
      </c>
      <c r="F1045" s="151" t="s">
        <v>205</v>
      </c>
      <c r="H1045" s="150" t="s">
        <v>19</v>
      </c>
      <c r="I1045" s="152"/>
      <c r="L1045" s="148"/>
      <c r="M1045" s="153"/>
      <c r="T1045" s="154"/>
      <c r="AT1045" s="150" t="s">
        <v>203</v>
      </c>
      <c r="AU1045" s="150" t="s">
        <v>82</v>
      </c>
      <c r="AV1045" s="12" t="s">
        <v>80</v>
      </c>
      <c r="AW1045" s="12" t="s">
        <v>33</v>
      </c>
      <c r="AX1045" s="12" t="s">
        <v>72</v>
      </c>
      <c r="AY1045" s="150" t="s">
        <v>193</v>
      </c>
    </row>
    <row r="1046" spans="2:65" s="12" customFormat="1" ht="11.25">
      <c r="B1046" s="148"/>
      <c r="D1046" s="149" t="s">
        <v>203</v>
      </c>
      <c r="E1046" s="150" t="s">
        <v>19</v>
      </c>
      <c r="F1046" s="151" t="s">
        <v>820</v>
      </c>
      <c r="H1046" s="150" t="s">
        <v>19</v>
      </c>
      <c r="I1046" s="152"/>
      <c r="L1046" s="148"/>
      <c r="M1046" s="153"/>
      <c r="T1046" s="154"/>
      <c r="AT1046" s="150" t="s">
        <v>203</v>
      </c>
      <c r="AU1046" s="150" t="s">
        <v>82</v>
      </c>
      <c r="AV1046" s="12" t="s">
        <v>80</v>
      </c>
      <c r="AW1046" s="12" t="s">
        <v>33</v>
      </c>
      <c r="AX1046" s="12" t="s">
        <v>72</v>
      </c>
      <c r="AY1046" s="150" t="s">
        <v>193</v>
      </c>
    </row>
    <row r="1047" spans="2:65" s="13" customFormat="1" ht="11.25">
      <c r="B1047" s="155"/>
      <c r="D1047" s="149" t="s">
        <v>203</v>
      </c>
      <c r="E1047" s="156" t="s">
        <v>19</v>
      </c>
      <c r="F1047" s="157" t="s">
        <v>987</v>
      </c>
      <c r="H1047" s="158">
        <v>3.556</v>
      </c>
      <c r="I1047" s="159"/>
      <c r="L1047" s="155"/>
      <c r="M1047" s="160"/>
      <c r="T1047" s="161"/>
      <c r="AT1047" s="156" t="s">
        <v>203</v>
      </c>
      <c r="AU1047" s="156" t="s">
        <v>82</v>
      </c>
      <c r="AV1047" s="13" t="s">
        <v>82</v>
      </c>
      <c r="AW1047" s="13" t="s">
        <v>33</v>
      </c>
      <c r="AX1047" s="13" t="s">
        <v>72</v>
      </c>
      <c r="AY1047" s="156" t="s">
        <v>193</v>
      </c>
    </row>
    <row r="1048" spans="2:65" s="12" customFormat="1" ht="11.25">
      <c r="B1048" s="148"/>
      <c r="D1048" s="149" t="s">
        <v>203</v>
      </c>
      <c r="E1048" s="150" t="s">
        <v>19</v>
      </c>
      <c r="F1048" s="151" t="s">
        <v>828</v>
      </c>
      <c r="H1048" s="150" t="s">
        <v>19</v>
      </c>
      <c r="I1048" s="152"/>
      <c r="L1048" s="148"/>
      <c r="M1048" s="153"/>
      <c r="T1048" s="154"/>
      <c r="AT1048" s="150" t="s">
        <v>203</v>
      </c>
      <c r="AU1048" s="150" t="s">
        <v>82</v>
      </c>
      <c r="AV1048" s="12" t="s">
        <v>80</v>
      </c>
      <c r="AW1048" s="12" t="s">
        <v>33</v>
      </c>
      <c r="AX1048" s="12" t="s">
        <v>72</v>
      </c>
      <c r="AY1048" s="150" t="s">
        <v>193</v>
      </c>
    </row>
    <row r="1049" spans="2:65" s="13" customFormat="1" ht="11.25">
      <c r="B1049" s="155"/>
      <c r="D1049" s="149" t="s">
        <v>203</v>
      </c>
      <c r="E1049" s="156" t="s">
        <v>19</v>
      </c>
      <c r="F1049" s="157" t="s">
        <v>988</v>
      </c>
      <c r="H1049" s="158">
        <v>1.9630000000000001</v>
      </c>
      <c r="I1049" s="159"/>
      <c r="L1049" s="155"/>
      <c r="M1049" s="160"/>
      <c r="T1049" s="161"/>
      <c r="AT1049" s="156" t="s">
        <v>203</v>
      </c>
      <c r="AU1049" s="156" t="s">
        <v>82</v>
      </c>
      <c r="AV1049" s="13" t="s">
        <v>82</v>
      </c>
      <c r="AW1049" s="13" t="s">
        <v>33</v>
      </c>
      <c r="AX1049" s="13" t="s">
        <v>72</v>
      </c>
      <c r="AY1049" s="156" t="s">
        <v>193</v>
      </c>
    </row>
    <row r="1050" spans="2:65" s="1" customFormat="1" ht="24.2" customHeight="1">
      <c r="B1050" s="32"/>
      <c r="C1050" s="131" t="s">
        <v>989</v>
      </c>
      <c r="D1050" s="131" t="s">
        <v>195</v>
      </c>
      <c r="E1050" s="132" t="s">
        <v>990</v>
      </c>
      <c r="F1050" s="133" t="s">
        <v>991</v>
      </c>
      <c r="G1050" s="134" t="s">
        <v>198</v>
      </c>
      <c r="H1050" s="135">
        <v>41.290999999999997</v>
      </c>
      <c r="I1050" s="136"/>
      <c r="J1050" s="137">
        <f>ROUND(I1050*H1050,2)</f>
        <v>0</v>
      </c>
      <c r="K1050" s="133" t="s">
        <v>199</v>
      </c>
      <c r="L1050" s="32"/>
      <c r="M1050" s="138" t="s">
        <v>19</v>
      </c>
      <c r="N1050" s="139" t="s">
        <v>43</v>
      </c>
      <c r="P1050" s="140">
        <f>O1050*H1050</f>
        <v>0</v>
      </c>
      <c r="Q1050" s="140">
        <v>8.3409999999999998E-2</v>
      </c>
      <c r="R1050" s="140">
        <f>Q1050*H1050</f>
        <v>3.4440823099999998</v>
      </c>
      <c r="S1050" s="140">
        <v>0</v>
      </c>
      <c r="T1050" s="141">
        <f>S1050*H1050</f>
        <v>0</v>
      </c>
      <c r="AR1050" s="142" t="s">
        <v>106</v>
      </c>
      <c r="AT1050" s="142" t="s">
        <v>195</v>
      </c>
      <c r="AU1050" s="142" t="s">
        <v>82</v>
      </c>
      <c r="AY1050" s="17" t="s">
        <v>193</v>
      </c>
      <c r="BE1050" s="143">
        <f>IF(N1050="základní",J1050,0)</f>
        <v>0</v>
      </c>
      <c r="BF1050" s="143">
        <f>IF(N1050="snížená",J1050,0)</f>
        <v>0</v>
      </c>
      <c r="BG1050" s="143">
        <f>IF(N1050="zákl. přenesená",J1050,0)</f>
        <v>0</v>
      </c>
      <c r="BH1050" s="143">
        <f>IF(N1050="sníž. přenesená",J1050,0)</f>
        <v>0</v>
      </c>
      <c r="BI1050" s="143">
        <f>IF(N1050="nulová",J1050,0)</f>
        <v>0</v>
      </c>
      <c r="BJ1050" s="17" t="s">
        <v>80</v>
      </c>
      <c r="BK1050" s="143">
        <f>ROUND(I1050*H1050,2)</f>
        <v>0</v>
      </c>
      <c r="BL1050" s="17" t="s">
        <v>106</v>
      </c>
      <c r="BM1050" s="142" t="s">
        <v>992</v>
      </c>
    </row>
    <row r="1051" spans="2:65" s="1" customFormat="1" ht="11.25">
      <c r="B1051" s="32"/>
      <c r="D1051" s="144" t="s">
        <v>201</v>
      </c>
      <c r="F1051" s="145" t="s">
        <v>993</v>
      </c>
      <c r="I1051" s="146"/>
      <c r="L1051" s="32"/>
      <c r="M1051" s="147"/>
      <c r="T1051" s="53"/>
      <c r="AT1051" s="17" t="s">
        <v>201</v>
      </c>
      <c r="AU1051" s="17" t="s">
        <v>82</v>
      </c>
    </row>
    <row r="1052" spans="2:65" s="12" customFormat="1" ht="11.25">
      <c r="B1052" s="148"/>
      <c r="D1052" s="149" t="s">
        <v>203</v>
      </c>
      <c r="E1052" s="150" t="s">
        <v>19</v>
      </c>
      <c r="F1052" s="151" t="s">
        <v>286</v>
      </c>
      <c r="H1052" s="150" t="s">
        <v>19</v>
      </c>
      <c r="I1052" s="152"/>
      <c r="L1052" s="148"/>
      <c r="M1052" s="153"/>
      <c r="T1052" s="154"/>
      <c r="AT1052" s="150" t="s">
        <v>203</v>
      </c>
      <c r="AU1052" s="150" t="s">
        <v>82</v>
      </c>
      <c r="AV1052" s="12" t="s">
        <v>80</v>
      </c>
      <c r="AW1052" s="12" t="s">
        <v>33</v>
      </c>
      <c r="AX1052" s="12" t="s">
        <v>72</v>
      </c>
      <c r="AY1052" s="150" t="s">
        <v>193</v>
      </c>
    </row>
    <row r="1053" spans="2:65" s="12" customFormat="1" ht="11.25">
      <c r="B1053" s="148"/>
      <c r="D1053" s="149" t="s">
        <v>203</v>
      </c>
      <c r="E1053" s="150" t="s">
        <v>19</v>
      </c>
      <c r="F1053" s="151" t="s">
        <v>205</v>
      </c>
      <c r="H1053" s="150" t="s">
        <v>19</v>
      </c>
      <c r="I1053" s="152"/>
      <c r="L1053" s="148"/>
      <c r="M1053" s="153"/>
      <c r="T1053" s="154"/>
      <c r="AT1053" s="150" t="s">
        <v>203</v>
      </c>
      <c r="AU1053" s="150" t="s">
        <v>82</v>
      </c>
      <c r="AV1053" s="12" t="s">
        <v>80</v>
      </c>
      <c r="AW1053" s="12" t="s">
        <v>33</v>
      </c>
      <c r="AX1053" s="12" t="s">
        <v>72</v>
      </c>
      <c r="AY1053" s="150" t="s">
        <v>193</v>
      </c>
    </row>
    <row r="1054" spans="2:65" s="12" customFormat="1" ht="11.25">
      <c r="B1054" s="148"/>
      <c r="D1054" s="149" t="s">
        <v>203</v>
      </c>
      <c r="E1054" s="150" t="s">
        <v>19</v>
      </c>
      <c r="F1054" s="151" t="s">
        <v>206</v>
      </c>
      <c r="H1054" s="150" t="s">
        <v>19</v>
      </c>
      <c r="I1054" s="152"/>
      <c r="L1054" s="148"/>
      <c r="M1054" s="153"/>
      <c r="T1054" s="154"/>
      <c r="AT1054" s="150" t="s">
        <v>203</v>
      </c>
      <c r="AU1054" s="150" t="s">
        <v>82</v>
      </c>
      <c r="AV1054" s="12" t="s">
        <v>80</v>
      </c>
      <c r="AW1054" s="12" t="s">
        <v>33</v>
      </c>
      <c r="AX1054" s="12" t="s">
        <v>72</v>
      </c>
      <c r="AY1054" s="150" t="s">
        <v>193</v>
      </c>
    </row>
    <row r="1055" spans="2:65" s="12" customFormat="1" ht="11.25">
      <c r="B1055" s="148"/>
      <c r="D1055" s="149" t="s">
        <v>203</v>
      </c>
      <c r="E1055" s="150" t="s">
        <v>19</v>
      </c>
      <c r="F1055" s="151" t="s">
        <v>205</v>
      </c>
      <c r="H1055" s="150" t="s">
        <v>19</v>
      </c>
      <c r="I1055" s="152"/>
      <c r="L1055" s="148"/>
      <c r="M1055" s="153"/>
      <c r="T1055" s="154"/>
      <c r="AT1055" s="150" t="s">
        <v>203</v>
      </c>
      <c r="AU1055" s="150" t="s">
        <v>82</v>
      </c>
      <c r="AV1055" s="12" t="s">
        <v>80</v>
      </c>
      <c r="AW1055" s="12" t="s">
        <v>33</v>
      </c>
      <c r="AX1055" s="12" t="s">
        <v>72</v>
      </c>
      <c r="AY1055" s="150" t="s">
        <v>193</v>
      </c>
    </row>
    <row r="1056" spans="2:65" s="12" customFormat="1" ht="11.25">
      <c r="B1056" s="148"/>
      <c r="D1056" s="149" t="s">
        <v>203</v>
      </c>
      <c r="E1056" s="150" t="s">
        <v>19</v>
      </c>
      <c r="F1056" s="151" t="s">
        <v>820</v>
      </c>
      <c r="H1056" s="150" t="s">
        <v>19</v>
      </c>
      <c r="I1056" s="152"/>
      <c r="L1056" s="148"/>
      <c r="M1056" s="153"/>
      <c r="T1056" s="154"/>
      <c r="AT1056" s="150" t="s">
        <v>203</v>
      </c>
      <c r="AU1056" s="150" t="s">
        <v>82</v>
      </c>
      <c r="AV1056" s="12" t="s">
        <v>80</v>
      </c>
      <c r="AW1056" s="12" t="s">
        <v>33</v>
      </c>
      <c r="AX1056" s="12" t="s">
        <v>72</v>
      </c>
      <c r="AY1056" s="150" t="s">
        <v>193</v>
      </c>
    </row>
    <row r="1057" spans="2:65" s="13" customFormat="1" ht="11.25">
      <c r="B1057" s="155"/>
      <c r="D1057" s="149" t="s">
        <v>203</v>
      </c>
      <c r="E1057" s="156" t="s">
        <v>19</v>
      </c>
      <c r="F1057" s="157" t="s">
        <v>994</v>
      </c>
      <c r="H1057" s="158">
        <v>16.367000000000001</v>
      </c>
      <c r="I1057" s="159"/>
      <c r="L1057" s="155"/>
      <c r="M1057" s="160"/>
      <c r="T1057" s="161"/>
      <c r="AT1057" s="156" t="s">
        <v>203</v>
      </c>
      <c r="AU1057" s="156" t="s">
        <v>82</v>
      </c>
      <c r="AV1057" s="13" t="s">
        <v>82</v>
      </c>
      <c r="AW1057" s="13" t="s">
        <v>33</v>
      </c>
      <c r="AX1057" s="13" t="s">
        <v>72</v>
      </c>
      <c r="AY1057" s="156" t="s">
        <v>193</v>
      </c>
    </row>
    <row r="1058" spans="2:65" s="12" customFormat="1" ht="11.25">
      <c r="B1058" s="148"/>
      <c r="D1058" s="149" t="s">
        <v>203</v>
      </c>
      <c r="E1058" s="150" t="s">
        <v>19</v>
      </c>
      <c r="F1058" s="151" t="s">
        <v>822</v>
      </c>
      <c r="H1058" s="150" t="s">
        <v>19</v>
      </c>
      <c r="I1058" s="152"/>
      <c r="L1058" s="148"/>
      <c r="M1058" s="153"/>
      <c r="T1058" s="154"/>
      <c r="AT1058" s="150" t="s">
        <v>203</v>
      </c>
      <c r="AU1058" s="150" t="s">
        <v>82</v>
      </c>
      <c r="AV1058" s="12" t="s">
        <v>80</v>
      </c>
      <c r="AW1058" s="12" t="s">
        <v>33</v>
      </c>
      <c r="AX1058" s="12" t="s">
        <v>72</v>
      </c>
      <c r="AY1058" s="150" t="s">
        <v>193</v>
      </c>
    </row>
    <row r="1059" spans="2:65" s="13" customFormat="1" ht="11.25">
      <c r="B1059" s="155"/>
      <c r="D1059" s="149" t="s">
        <v>203</v>
      </c>
      <c r="E1059" s="156" t="s">
        <v>19</v>
      </c>
      <c r="F1059" s="157" t="s">
        <v>995</v>
      </c>
      <c r="H1059" s="158">
        <v>19.39</v>
      </c>
      <c r="I1059" s="159"/>
      <c r="L1059" s="155"/>
      <c r="M1059" s="160"/>
      <c r="T1059" s="161"/>
      <c r="AT1059" s="156" t="s">
        <v>203</v>
      </c>
      <c r="AU1059" s="156" t="s">
        <v>82</v>
      </c>
      <c r="AV1059" s="13" t="s">
        <v>82</v>
      </c>
      <c r="AW1059" s="13" t="s">
        <v>33</v>
      </c>
      <c r="AX1059" s="13" t="s">
        <v>72</v>
      </c>
      <c r="AY1059" s="156" t="s">
        <v>193</v>
      </c>
    </row>
    <row r="1060" spans="2:65" s="12" customFormat="1" ht="11.25">
      <c r="B1060" s="148"/>
      <c r="D1060" s="149" t="s">
        <v>203</v>
      </c>
      <c r="E1060" s="150" t="s">
        <v>19</v>
      </c>
      <c r="F1060" s="151" t="s">
        <v>828</v>
      </c>
      <c r="H1060" s="150" t="s">
        <v>19</v>
      </c>
      <c r="I1060" s="152"/>
      <c r="L1060" s="148"/>
      <c r="M1060" s="153"/>
      <c r="T1060" s="154"/>
      <c r="AT1060" s="150" t="s">
        <v>203</v>
      </c>
      <c r="AU1060" s="150" t="s">
        <v>82</v>
      </c>
      <c r="AV1060" s="12" t="s">
        <v>80</v>
      </c>
      <c r="AW1060" s="12" t="s">
        <v>33</v>
      </c>
      <c r="AX1060" s="12" t="s">
        <v>72</v>
      </c>
      <c r="AY1060" s="150" t="s">
        <v>193</v>
      </c>
    </row>
    <row r="1061" spans="2:65" s="13" customFormat="1" ht="11.25">
      <c r="B1061" s="155"/>
      <c r="D1061" s="149" t="s">
        <v>203</v>
      </c>
      <c r="E1061" s="156" t="s">
        <v>19</v>
      </c>
      <c r="F1061" s="157" t="s">
        <v>996</v>
      </c>
      <c r="H1061" s="158">
        <v>5.5339999999999998</v>
      </c>
      <c r="I1061" s="159"/>
      <c r="L1061" s="155"/>
      <c r="M1061" s="160"/>
      <c r="T1061" s="161"/>
      <c r="AT1061" s="156" t="s">
        <v>203</v>
      </c>
      <c r="AU1061" s="156" t="s">
        <v>82</v>
      </c>
      <c r="AV1061" s="13" t="s">
        <v>82</v>
      </c>
      <c r="AW1061" s="13" t="s">
        <v>33</v>
      </c>
      <c r="AX1061" s="13" t="s">
        <v>72</v>
      </c>
      <c r="AY1061" s="156" t="s">
        <v>193</v>
      </c>
    </row>
    <row r="1062" spans="2:65" s="1" customFormat="1" ht="24.2" customHeight="1">
      <c r="B1062" s="32"/>
      <c r="C1062" s="131" t="s">
        <v>997</v>
      </c>
      <c r="D1062" s="131" t="s">
        <v>195</v>
      </c>
      <c r="E1062" s="132" t="s">
        <v>998</v>
      </c>
      <c r="F1062" s="133" t="s">
        <v>999</v>
      </c>
      <c r="G1062" s="134" t="s">
        <v>349</v>
      </c>
      <c r="H1062" s="135">
        <v>1.042</v>
      </c>
      <c r="I1062" s="136"/>
      <c r="J1062" s="137">
        <f>ROUND(I1062*H1062,2)</f>
        <v>0</v>
      </c>
      <c r="K1062" s="133" t="s">
        <v>199</v>
      </c>
      <c r="L1062" s="32"/>
      <c r="M1062" s="138" t="s">
        <v>19</v>
      </c>
      <c r="N1062" s="139" t="s">
        <v>43</v>
      </c>
      <c r="P1062" s="140">
        <f>O1062*H1062</f>
        <v>0</v>
      </c>
      <c r="Q1062" s="140">
        <v>1.7090000000000001E-2</v>
      </c>
      <c r="R1062" s="140">
        <f>Q1062*H1062</f>
        <v>1.7807780000000002E-2</v>
      </c>
      <c r="S1062" s="140">
        <v>0</v>
      </c>
      <c r="T1062" s="141">
        <f>S1062*H1062</f>
        <v>0</v>
      </c>
      <c r="AR1062" s="142" t="s">
        <v>106</v>
      </c>
      <c r="AT1062" s="142" t="s">
        <v>195</v>
      </c>
      <c r="AU1062" s="142" t="s">
        <v>82</v>
      </c>
      <c r="AY1062" s="17" t="s">
        <v>193</v>
      </c>
      <c r="BE1062" s="143">
        <f>IF(N1062="základní",J1062,0)</f>
        <v>0</v>
      </c>
      <c r="BF1062" s="143">
        <f>IF(N1062="snížená",J1062,0)</f>
        <v>0</v>
      </c>
      <c r="BG1062" s="143">
        <f>IF(N1062="zákl. přenesená",J1062,0)</f>
        <v>0</v>
      </c>
      <c r="BH1062" s="143">
        <f>IF(N1062="sníž. přenesená",J1062,0)</f>
        <v>0</v>
      </c>
      <c r="BI1062" s="143">
        <f>IF(N1062="nulová",J1062,0)</f>
        <v>0</v>
      </c>
      <c r="BJ1062" s="17" t="s">
        <v>80</v>
      </c>
      <c r="BK1062" s="143">
        <f>ROUND(I1062*H1062,2)</f>
        <v>0</v>
      </c>
      <c r="BL1062" s="17" t="s">
        <v>106</v>
      </c>
      <c r="BM1062" s="142" t="s">
        <v>1000</v>
      </c>
    </row>
    <row r="1063" spans="2:65" s="1" customFormat="1" ht="11.25">
      <c r="B1063" s="32"/>
      <c r="D1063" s="144" t="s">
        <v>201</v>
      </c>
      <c r="F1063" s="145" t="s">
        <v>1001</v>
      </c>
      <c r="I1063" s="146"/>
      <c r="L1063" s="32"/>
      <c r="M1063" s="147"/>
      <c r="T1063" s="53"/>
      <c r="AT1063" s="17" t="s">
        <v>201</v>
      </c>
      <c r="AU1063" s="17" t="s">
        <v>82</v>
      </c>
    </row>
    <row r="1064" spans="2:65" s="1" customFormat="1" ht="16.5" customHeight="1">
      <c r="B1064" s="32"/>
      <c r="C1064" s="162" t="s">
        <v>1002</v>
      </c>
      <c r="D1064" s="162" t="s">
        <v>380</v>
      </c>
      <c r="E1064" s="163" t="s">
        <v>1003</v>
      </c>
      <c r="F1064" s="164" t="s">
        <v>1004</v>
      </c>
      <c r="G1064" s="165" t="s">
        <v>349</v>
      </c>
      <c r="H1064" s="166">
        <v>3.1E-2</v>
      </c>
      <c r="I1064" s="167"/>
      <c r="J1064" s="168">
        <f>ROUND(I1064*H1064,2)</f>
        <v>0</v>
      </c>
      <c r="K1064" s="164" t="s">
        <v>199</v>
      </c>
      <c r="L1064" s="169"/>
      <c r="M1064" s="170" t="s">
        <v>19</v>
      </c>
      <c r="N1064" s="171" t="s">
        <v>43</v>
      </c>
      <c r="P1064" s="140">
        <f>O1064*H1064</f>
        <v>0</v>
      </c>
      <c r="Q1064" s="140">
        <v>1</v>
      </c>
      <c r="R1064" s="140">
        <f>Q1064*H1064</f>
        <v>3.1E-2</v>
      </c>
      <c r="S1064" s="140">
        <v>0</v>
      </c>
      <c r="T1064" s="141">
        <f>S1064*H1064</f>
        <v>0</v>
      </c>
      <c r="AR1064" s="142" t="s">
        <v>254</v>
      </c>
      <c r="AT1064" s="142" t="s">
        <v>380</v>
      </c>
      <c r="AU1064" s="142" t="s">
        <v>82</v>
      </c>
      <c r="AY1064" s="17" t="s">
        <v>193</v>
      </c>
      <c r="BE1064" s="143">
        <f>IF(N1064="základní",J1064,0)</f>
        <v>0</v>
      </c>
      <c r="BF1064" s="143">
        <f>IF(N1064="snížená",J1064,0)</f>
        <v>0</v>
      </c>
      <c r="BG1064" s="143">
        <f>IF(N1064="zákl. přenesená",J1064,0)</f>
        <v>0</v>
      </c>
      <c r="BH1064" s="143">
        <f>IF(N1064="sníž. přenesená",J1064,0)</f>
        <v>0</v>
      </c>
      <c r="BI1064" s="143">
        <f>IF(N1064="nulová",J1064,0)</f>
        <v>0</v>
      </c>
      <c r="BJ1064" s="17" t="s">
        <v>80</v>
      </c>
      <c r="BK1064" s="143">
        <f>ROUND(I1064*H1064,2)</f>
        <v>0</v>
      </c>
      <c r="BL1064" s="17" t="s">
        <v>106</v>
      </c>
      <c r="BM1064" s="142" t="s">
        <v>1005</v>
      </c>
    </row>
    <row r="1065" spans="2:65" s="12" customFormat="1" ht="11.25">
      <c r="B1065" s="148"/>
      <c r="D1065" s="149" t="s">
        <v>203</v>
      </c>
      <c r="E1065" s="150" t="s">
        <v>19</v>
      </c>
      <c r="F1065" s="151" t="s">
        <v>286</v>
      </c>
      <c r="H1065" s="150" t="s">
        <v>19</v>
      </c>
      <c r="I1065" s="152"/>
      <c r="L1065" s="148"/>
      <c r="M1065" s="153"/>
      <c r="T1065" s="154"/>
      <c r="AT1065" s="150" t="s">
        <v>203</v>
      </c>
      <c r="AU1065" s="150" t="s">
        <v>82</v>
      </c>
      <c r="AV1065" s="12" t="s">
        <v>80</v>
      </c>
      <c r="AW1065" s="12" t="s">
        <v>33</v>
      </c>
      <c r="AX1065" s="12" t="s">
        <v>72</v>
      </c>
      <c r="AY1065" s="150" t="s">
        <v>193</v>
      </c>
    </row>
    <row r="1066" spans="2:65" s="12" customFormat="1" ht="11.25">
      <c r="B1066" s="148"/>
      <c r="D1066" s="149" t="s">
        <v>203</v>
      </c>
      <c r="E1066" s="150" t="s">
        <v>19</v>
      </c>
      <c r="F1066" s="151" t="s">
        <v>205</v>
      </c>
      <c r="H1066" s="150" t="s">
        <v>19</v>
      </c>
      <c r="I1066" s="152"/>
      <c r="L1066" s="148"/>
      <c r="M1066" s="153"/>
      <c r="T1066" s="154"/>
      <c r="AT1066" s="150" t="s">
        <v>203</v>
      </c>
      <c r="AU1066" s="150" t="s">
        <v>82</v>
      </c>
      <c r="AV1066" s="12" t="s">
        <v>80</v>
      </c>
      <c r="AW1066" s="12" t="s">
        <v>33</v>
      </c>
      <c r="AX1066" s="12" t="s">
        <v>72</v>
      </c>
      <c r="AY1066" s="150" t="s">
        <v>193</v>
      </c>
    </row>
    <row r="1067" spans="2:65" s="12" customFormat="1" ht="11.25">
      <c r="B1067" s="148"/>
      <c r="D1067" s="149" t="s">
        <v>203</v>
      </c>
      <c r="E1067" s="150" t="s">
        <v>19</v>
      </c>
      <c r="F1067" s="151" t="s">
        <v>1006</v>
      </c>
      <c r="H1067" s="150" t="s">
        <v>19</v>
      </c>
      <c r="I1067" s="152"/>
      <c r="L1067" s="148"/>
      <c r="M1067" s="153"/>
      <c r="T1067" s="154"/>
      <c r="AT1067" s="150" t="s">
        <v>203</v>
      </c>
      <c r="AU1067" s="150" t="s">
        <v>82</v>
      </c>
      <c r="AV1067" s="12" t="s">
        <v>80</v>
      </c>
      <c r="AW1067" s="12" t="s">
        <v>33</v>
      </c>
      <c r="AX1067" s="12" t="s">
        <v>72</v>
      </c>
      <c r="AY1067" s="150" t="s">
        <v>193</v>
      </c>
    </row>
    <row r="1068" spans="2:65" s="12" customFormat="1" ht="11.25">
      <c r="B1068" s="148"/>
      <c r="D1068" s="149" t="s">
        <v>203</v>
      </c>
      <c r="E1068" s="150" t="s">
        <v>19</v>
      </c>
      <c r="F1068" s="151" t="s">
        <v>828</v>
      </c>
      <c r="H1068" s="150" t="s">
        <v>19</v>
      </c>
      <c r="I1068" s="152"/>
      <c r="L1068" s="148"/>
      <c r="M1068" s="153"/>
      <c r="T1068" s="154"/>
      <c r="AT1068" s="150" t="s">
        <v>203</v>
      </c>
      <c r="AU1068" s="150" t="s">
        <v>82</v>
      </c>
      <c r="AV1068" s="12" t="s">
        <v>80</v>
      </c>
      <c r="AW1068" s="12" t="s">
        <v>33</v>
      </c>
      <c r="AX1068" s="12" t="s">
        <v>72</v>
      </c>
      <c r="AY1068" s="150" t="s">
        <v>193</v>
      </c>
    </row>
    <row r="1069" spans="2:65" s="13" customFormat="1" ht="11.25">
      <c r="B1069" s="155"/>
      <c r="D1069" s="149" t="s">
        <v>203</v>
      </c>
      <c r="E1069" s="156" t="s">
        <v>19</v>
      </c>
      <c r="F1069" s="157" t="s">
        <v>1007</v>
      </c>
      <c r="H1069" s="158">
        <v>2.8000000000000001E-2</v>
      </c>
      <c r="I1069" s="159"/>
      <c r="L1069" s="155"/>
      <c r="M1069" s="160"/>
      <c r="T1069" s="161"/>
      <c r="AT1069" s="156" t="s">
        <v>203</v>
      </c>
      <c r="AU1069" s="156" t="s">
        <v>82</v>
      </c>
      <c r="AV1069" s="13" t="s">
        <v>82</v>
      </c>
      <c r="AW1069" s="13" t="s">
        <v>33</v>
      </c>
      <c r="AX1069" s="13" t="s">
        <v>72</v>
      </c>
      <c r="AY1069" s="156" t="s">
        <v>193</v>
      </c>
    </row>
    <row r="1070" spans="2:65" s="13" customFormat="1" ht="11.25">
      <c r="B1070" s="155"/>
      <c r="D1070" s="149" t="s">
        <v>203</v>
      </c>
      <c r="F1070" s="157" t="s">
        <v>1008</v>
      </c>
      <c r="H1070" s="158">
        <v>3.1E-2</v>
      </c>
      <c r="I1070" s="159"/>
      <c r="L1070" s="155"/>
      <c r="M1070" s="160"/>
      <c r="T1070" s="161"/>
      <c r="AT1070" s="156" t="s">
        <v>203</v>
      </c>
      <c r="AU1070" s="156" t="s">
        <v>82</v>
      </c>
      <c r="AV1070" s="13" t="s">
        <v>82</v>
      </c>
      <c r="AW1070" s="13" t="s">
        <v>4</v>
      </c>
      <c r="AX1070" s="13" t="s">
        <v>80</v>
      </c>
      <c r="AY1070" s="156" t="s">
        <v>193</v>
      </c>
    </row>
    <row r="1071" spans="2:65" s="1" customFormat="1" ht="16.5" customHeight="1">
      <c r="B1071" s="32"/>
      <c r="C1071" s="162" t="s">
        <v>1009</v>
      </c>
      <c r="D1071" s="162" t="s">
        <v>380</v>
      </c>
      <c r="E1071" s="163" t="s">
        <v>1010</v>
      </c>
      <c r="F1071" s="164" t="s">
        <v>1011</v>
      </c>
      <c r="G1071" s="165" t="s">
        <v>349</v>
      </c>
      <c r="H1071" s="166">
        <v>1.105</v>
      </c>
      <c r="I1071" s="167"/>
      <c r="J1071" s="168">
        <f>ROUND(I1071*H1071,2)</f>
        <v>0</v>
      </c>
      <c r="K1071" s="164" t="s">
        <v>199</v>
      </c>
      <c r="L1071" s="169"/>
      <c r="M1071" s="170" t="s">
        <v>19</v>
      </c>
      <c r="N1071" s="171" t="s">
        <v>43</v>
      </c>
      <c r="P1071" s="140">
        <f>O1071*H1071</f>
        <v>0</v>
      </c>
      <c r="Q1071" s="140">
        <v>1</v>
      </c>
      <c r="R1071" s="140">
        <f>Q1071*H1071</f>
        <v>1.105</v>
      </c>
      <c r="S1071" s="140">
        <v>0</v>
      </c>
      <c r="T1071" s="141">
        <f>S1071*H1071</f>
        <v>0</v>
      </c>
      <c r="AR1071" s="142" t="s">
        <v>254</v>
      </c>
      <c r="AT1071" s="142" t="s">
        <v>380</v>
      </c>
      <c r="AU1071" s="142" t="s">
        <v>82</v>
      </c>
      <c r="AY1071" s="17" t="s">
        <v>193</v>
      </c>
      <c r="BE1071" s="143">
        <f>IF(N1071="základní",J1071,0)</f>
        <v>0</v>
      </c>
      <c r="BF1071" s="143">
        <f>IF(N1071="snížená",J1071,0)</f>
        <v>0</v>
      </c>
      <c r="BG1071" s="143">
        <f>IF(N1071="zákl. přenesená",J1071,0)</f>
        <v>0</v>
      </c>
      <c r="BH1071" s="143">
        <f>IF(N1071="sníž. přenesená",J1071,0)</f>
        <v>0</v>
      </c>
      <c r="BI1071" s="143">
        <f>IF(N1071="nulová",J1071,0)</f>
        <v>0</v>
      </c>
      <c r="BJ1071" s="17" t="s">
        <v>80</v>
      </c>
      <c r="BK1071" s="143">
        <f>ROUND(I1071*H1071,2)</f>
        <v>0</v>
      </c>
      <c r="BL1071" s="17" t="s">
        <v>106</v>
      </c>
      <c r="BM1071" s="142" t="s">
        <v>1012</v>
      </c>
    </row>
    <row r="1072" spans="2:65" s="12" customFormat="1" ht="11.25">
      <c r="B1072" s="148"/>
      <c r="D1072" s="149" t="s">
        <v>203</v>
      </c>
      <c r="E1072" s="150" t="s">
        <v>19</v>
      </c>
      <c r="F1072" s="151" t="s">
        <v>286</v>
      </c>
      <c r="H1072" s="150" t="s">
        <v>19</v>
      </c>
      <c r="I1072" s="152"/>
      <c r="L1072" s="148"/>
      <c r="M1072" s="153"/>
      <c r="T1072" s="154"/>
      <c r="AT1072" s="150" t="s">
        <v>203</v>
      </c>
      <c r="AU1072" s="150" t="s">
        <v>82</v>
      </c>
      <c r="AV1072" s="12" t="s">
        <v>80</v>
      </c>
      <c r="AW1072" s="12" t="s">
        <v>33</v>
      </c>
      <c r="AX1072" s="12" t="s">
        <v>72</v>
      </c>
      <c r="AY1072" s="150" t="s">
        <v>193</v>
      </c>
    </row>
    <row r="1073" spans="2:65" s="12" customFormat="1" ht="11.25">
      <c r="B1073" s="148"/>
      <c r="D1073" s="149" t="s">
        <v>203</v>
      </c>
      <c r="E1073" s="150" t="s">
        <v>19</v>
      </c>
      <c r="F1073" s="151" t="s">
        <v>205</v>
      </c>
      <c r="H1073" s="150" t="s">
        <v>19</v>
      </c>
      <c r="I1073" s="152"/>
      <c r="L1073" s="148"/>
      <c r="M1073" s="153"/>
      <c r="T1073" s="154"/>
      <c r="AT1073" s="150" t="s">
        <v>203</v>
      </c>
      <c r="AU1073" s="150" t="s">
        <v>82</v>
      </c>
      <c r="AV1073" s="12" t="s">
        <v>80</v>
      </c>
      <c r="AW1073" s="12" t="s">
        <v>33</v>
      </c>
      <c r="AX1073" s="12" t="s">
        <v>72</v>
      </c>
      <c r="AY1073" s="150" t="s">
        <v>193</v>
      </c>
    </row>
    <row r="1074" spans="2:65" s="12" customFormat="1" ht="11.25">
      <c r="B1074" s="148"/>
      <c r="D1074" s="149" t="s">
        <v>203</v>
      </c>
      <c r="E1074" s="150" t="s">
        <v>19</v>
      </c>
      <c r="F1074" s="151" t="s">
        <v>1006</v>
      </c>
      <c r="H1074" s="150" t="s">
        <v>19</v>
      </c>
      <c r="I1074" s="152"/>
      <c r="L1074" s="148"/>
      <c r="M1074" s="153"/>
      <c r="T1074" s="154"/>
      <c r="AT1074" s="150" t="s">
        <v>203</v>
      </c>
      <c r="AU1074" s="150" t="s">
        <v>82</v>
      </c>
      <c r="AV1074" s="12" t="s">
        <v>80</v>
      </c>
      <c r="AW1074" s="12" t="s">
        <v>33</v>
      </c>
      <c r="AX1074" s="12" t="s">
        <v>72</v>
      </c>
      <c r="AY1074" s="150" t="s">
        <v>193</v>
      </c>
    </row>
    <row r="1075" spans="2:65" s="12" customFormat="1" ht="11.25">
      <c r="B1075" s="148"/>
      <c r="D1075" s="149" t="s">
        <v>203</v>
      </c>
      <c r="E1075" s="150" t="s">
        <v>19</v>
      </c>
      <c r="F1075" s="151" t="s">
        <v>644</v>
      </c>
      <c r="H1075" s="150" t="s">
        <v>19</v>
      </c>
      <c r="I1075" s="152"/>
      <c r="L1075" s="148"/>
      <c r="M1075" s="153"/>
      <c r="T1075" s="154"/>
      <c r="AT1075" s="150" t="s">
        <v>203</v>
      </c>
      <c r="AU1075" s="150" t="s">
        <v>82</v>
      </c>
      <c r="AV1075" s="12" t="s">
        <v>80</v>
      </c>
      <c r="AW1075" s="12" t="s">
        <v>33</v>
      </c>
      <c r="AX1075" s="12" t="s">
        <v>72</v>
      </c>
      <c r="AY1075" s="150" t="s">
        <v>193</v>
      </c>
    </row>
    <row r="1076" spans="2:65" s="13" customFormat="1" ht="11.25">
      <c r="B1076" s="155"/>
      <c r="D1076" s="149" t="s">
        <v>203</v>
      </c>
      <c r="E1076" s="156" t="s">
        <v>19</v>
      </c>
      <c r="F1076" s="157" t="s">
        <v>1013</v>
      </c>
      <c r="H1076" s="158">
        <v>0.09</v>
      </c>
      <c r="I1076" s="159"/>
      <c r="L1076" s="155"/>
      <c r="M1076" s="160"/>
      <c r="T1076" s="161"/>
      <c r="AT1076" s="156" t="s">
        <v>203</v>
      </c>
      <c r="AU1076" s="156" t="s">
        <v>82</v>
      </c>
      <c r="AV1076" s="13" t="s">
        <v>82</v>
      </c>
      <c r="AW1076" s="13" t="s">
        <v>33</v>
      </c>
      <c r="AX1076" s="13" t="s">
        <v>72</v>
      </c>
      <c r="AY1076" s="156" t="s">
        <v>193</v>
      </c>
    </row>
    <row r="1077" spans="2:65" s="12" customFormat="1" ht="11.25">
      <c r="B1077" s="148"/>
      <c r="D1077" s="149" t="s">
        <v>203</v>
      </c>
      <c r="E1077" s="150" t="s">
        <v>19</v>
      </c>
      <c r="F1077" s="151" t="s">
        <v>828</v>
      </c>
      <c r="H1077" s="150" t="s">
        <v>19</v>
      </c>
      <c r="I1077" s="152"/>
      <c r="L1077" s="148"/>
      <c r="M1077" s="153"/>
      <c r="T1077" s="154"/>
      <c r="AT1077" s="150" t="s">
        <v>203</v>
      </c>
      <c r="AU1077" s="150" t="s">
        <v>82</v>
      </c>
      <c r="AV1077" s="12" t="s">
        <v>80</v>
      </c>
      <c r="AW1077" s="12" t="s">
        <v>33</v>
      </c>
      <c r="AX1077" s="12" t="s">
        <v>72</v>
      </c>
      <c r="AY1077" s="150" t="s">
        <v>193</v>
      </c>
    </row>
    <row r="1078" spans="2:65" s="13" customFormat="1" ht="11.25">
      <c r="B1078" s="155"/>
      <c r="D1078" s="149" t="s">
        <v>203</v>
      </c>
      <c r="E1078" s="156" t="s">
        <v>19</v>
      </c>
      <c r="F1078" s="157" t="s">
        <v>1014</v>
      </c>
      <c r="H1078" s="158">
        <v>0.92400000000000004</v>
      </c>
      <c r="I1078" s="159"/>
      <c r="L1078" s="155"/>
      <c r="M1078" s="160"/>
      <c r="T1078" s="161"/>
      <c r="AT1078" s="156" t="s">
        <v>203</v>
      </c>
      <c r="AU1078" s="156" t="s">
        <v>82</v>
      </c>
      <c r="AV1078" s="13" t="s">
        <v>82</v>
      </c>
      <c r="AW1078" s="13" t="s">
        <v>33</v>
      </c>
      <c r="AX1078" s="13" t="s">
        <v>72</v>
      </c>
      <c r="AY1078" s="156" t="s">
        <v>193</v>
      </c>
    </row>
    <row r="1079" spans="2:65" s="13" customFormat="1" ht="11.25">
      <c r="B1079" s="155"/>
      <c r="D1079" s="149" t="s">
        <v>203</v>
      </c>
      <c r="F1079" s="157" t="s">
        <v>1015</v>
      </c>
      <c r="H1079" s="158">
        <v>1.105</v>
      </c>
      <c r="I1079" s="159"/>
      <c r="L1079" s="155"/>
      <c r="M1079" s="160"/>
      <c r="T1079" s="161"/>
      <c r="AT1079" s="156" t="s">
        <v>203</v>
      </c>
      <c r="AU1079" s="156" t="s">
        <v>82</v>
      </c>
      <c r="AV1079" s="13" t="s">
        <v>82</v>
      </c>
      <c r="AW1079" s="13" t="s">
        <v>4</v>
      </c>
      <c r="AX1079" s="13" t="s">
        <v>80</v>
      </c>
      <c r="AY1079" s="156" t="s">
        <v>193</v>
      </c>
    </row>
    <row r="1080" spans="2:65" s="1" customFormat="1" ht="16.5" customHeight="1">
      <c r="B1080" s="32"/>
      <c r="C1080" s="131" t="s">
        <v>1016</v>
      </c>
      <c r="D1080" s="131" t="s">
        <v>195</v>
      </c>
      <c r="E1080" s="132" t="s">
        <v>1017</v>
      </c>
      <c r="F1080" s="133" t="s">
        <v>1018</v>
      </c>
      <c r="G1080" s="134" t="s">
        <v>432</v>
      </c>
      <c r="H1080" s="135">
        <v>34.145000000000003</v>
      </c>
      <c r="I1080" s="136"/>
      <c r="J1080" s="137">
        <f>ROUND(I1080*H1080,2)</f>
        <v>0</v>
      </c>
      <c r="K1080" s="133" t="s">
        <v>199</v>
      </c>
      <c r="L1080" s="32"/>
      <c r="M1080" s="138" t="s">
        <v>19</v>
      </c>
      <c r="N1080" s="139" t="s">
        <v>43</v>
      </c>
      <c r="P1080" s="140">
        <f>O1080*H1080</f>
        <v>0</v>
      </c>
      <c r="Q1080" s="140">
        <v>8.0000000000000007E-5</v>
      </c>
      <c r="R1080" s="140">
        <f>Q1080*H1080</f>
        <v>2.7316000000000003E-3</v>
      </c>
      <c r="S1080" s="140">
        <v>0</v>
      </c>
      <c r="T1080" s="141">
        <f>S1080*H1080</f>
        <v>0</v>
      </c>
      <c r="AR1080" s="142" t="s">
        <v>106</v>
      </c>
      <c r="AT1080" s="142" t="s">
        <v>195</v>
      </c>
      <c r="AU1080" s="142" t="s">
        <v>82</v>
      </c>
      <c r="AY1080" s="17" t="s">
        <v>193</v>
      </c>
      <c r="BE1080" s="143">
        <f>IF(N1080="základní",J1080,0)</f>
        <v>0</v>
      </c>
      <c r="BF1080" s="143">
        <f>IF(N1080="snížená",J1080,0)</f>
        <v>0</v>
      </c>
      <c r="BG1080" s="143">
        <f>IF(N1080="zákl. přenesená",J1080,0)</f>
        <v>0</v>
      </c>
      <c r="BH1080" s="143">
        <f>IF(N1080="sníž. přenesená",J1080,0)</f>
        <v>0</v>
      </c>
      <c r="BI1080" s="143">
        <f>IF(N1080="nulová",J1080,0)</f>
        <v>0</v>
      </c>
      <c r="BJ1080" s="17" t="s">
        <v>80</v>
      </c>
      <c r="BK1080" s="143">
        <f>ROUND(I1080*H1080,2)</f>
        <v>0</v>
      </c>
      <c r="BL1080" s="17" t="s">
        <v>106</v>
      </c>
      <c r="BM1080" s="142" t="s">
        <v>1019</v>
      </c>
    </row>
    <row r="1081" spans="2:65" s="1" customFormat="1" ht="11.25">
      <c r="B1081" s="32"/>
      <c r="D1081" s="144" t="s">
        <v>201</v>
      </c>
      <c r="F1081" s="145" t="s">
        <v>1020</v>
      </c>
      <c r="I1081" s="146"/>
      <c r="L1081" s="32"/>
      <c r="M1081" s="147"/>
      <c r="T1081" s="53"/>
      <c r="AT1081" s="17" t="s">
        <v>201</v>
      </c>
      <c r="AU1081" s="17" t="s">
        <v>82</v>
      </c>
    </row>
    <row r="1082" spans="2:65" s="12" customFormat="1" ht="11.25">
      <c r="B1082" s="148"/>
      <c r="D1082" s="149" t="s">
        <v>203</v>
      </c>
      <c r="E1082" s="150" t="s">
        <v>19</v>
      </c>
      <c r="F1082" s="151" t="s">
        <v>286</v>
      </c>
      <c r="H1082" s="150" t="s">
        <v>19</v>
      </c>
      <c r="I1082" s="152"/>
      <c r="L1082" s="148"/>
      <c r="M1082" s="153"/>
      <c r="T1082" s="154"/>
      <c r="AT1082" s="150" t="s">
        <v>203</v>
      </c>
      <c r="AU1082" s="150" t="s">
        <v>82</v>
      </c>
      <c r="AV1082" s="12" t="s">
        <v>80</v>
      </c>
      <c r="AW1082" s="12" t="s">
        <v>33</v>
      </c>
      <c r="AX1082" s="12" t="s">
        <v>72</v>
      </c>
      <c r="AY1082" s="150" t="s">
        <v>193</v>
      </c>
    </row>
    <row r="1083" spans="2:65" s="12" customFormat="1" ht="11.25">
      <c r="B1083" s="148"/>
      <c r="D1083" s="149" t="s">
        <v>203</v>
      </c>
      <c r="E1083" s="150" t="s">
        <v>19</v>
      </c>
      <c r="F1083" s="151" t="s">
        <v>205</v>
      </c>
      <c r="H1083" s="150" t="s">
        <v>19</v>
      </c>
      <c r="I1083" s="152"/>
      <c r="L1083" s="148"/>
      <c r="M1083" s="153"/>
      <c r="T1083" s="154"/>
      <c r="AT1083" s="150" t="s">
        <v>203</v>
      </c>
      <c r="AU1083" s="150" t="s">
        <v>82</v>
      </c>
      <c r="AV1083" s="12" t="s">
        <v>80</v>
      </c>
      <c r="AW1083" s="12" t="s">
        <v>33</v>
      </c>
      <c r="AX1083" s="12" t="s">
        <v>72</v>
      </c>
      <c r="AY1083" s="150" t="s">
        <v>193</v>
      </c>
    </row>
    <row r="1084" spans="2:65" s="12" customFormat="1" ht="11.25">
      <c r="B1084" s="148"/>
      <c r="D1084" s="149" t="s">
        <v>203</v>
      </c>
      <c r="E1084" s="150" t="s">
        <v>19</v>
      </c>
      <c r="F1084" s="151" t="s">
        <v>206</v>
      </c>
      <c r="H1084" s="150" t="s">
        <v>19</v>
      </c>
      <c r="I1084" s="152"/>
      <c r="L1084" s="148"/>
      <c r="M1084" s="153"/>
      <c r="T1084" s="154"/>
      <c r="AT1084" s="150" t="s">
        <v>203</v>
      </c>
      <c r="AU1084" s="150" t="s">
        <v>82</v>
      </c>
      <c r="AV1084" s="12" t="s">
        <v>80</v>
      </c>
      <c r="AW1084" s="12" t="s">
        <v>33</v>
      </c>
      <c r="AX1084" s="12" t="s">
        <v>72</v>
      </c>
      <c r="AY1084" s="150" t="s">
        <v>193</v>
      </c>
    </row>
    <row r="1085" spans="2:65" s="12" customFormat="1" ht="11.25">
      <c r="B1085" s="148"/>
      <c r="D1085" s="149" t="s">
        <v>203</v>
      </c>
      <c r="E1085" s="150" t="s">
        <v>19</v>
      </c>
      <c r="F1085" s="151" t="s">
        <v>205</v>
      </c>
      <c r="H1085" s="150" t="s">
        <v>19</v>
      </c>
      <c r="I1085" s="152"/>
      <c r="L1085" s="148"/>
      <c r="M1085" s="153"/>
      <c r="T1085" s="154"/>
      <c r="AT1085" s="150" t="s">
        <v>203</v>
      </c>
      <c r="AU1085" s="150" t="s">
        <v>82</v>
      </c>
      <c r="AV1085" s="12" t="s">
        <v>80</v>
      </c>
      <c r="AW1085" s="12" t="s">
        <v>33</v>
      </c>
      <c r="AX1085" s="12" t="s">
        <v>72</v>
      </c>
      <c r="AY1085" s="150" t="s">
        <v>193</v>
      </c>
    </row>
    <row r="1086" spans="2:65" s="12" customFormat="1" ht="11.25">
      <c r="B1086" s="148"/>
      <c r="D1086" s="149" t="s">
        <v>203</v>
      </c>
      <c r="E1086" s="150" t="s">
        <v>19</v>
      </c>
      <c r="F1086" s="151" t="s">
        <v>644</v>
      </c>
      <c r="H1086" s="150" t="s">
        <v>19</v>
      </c>
      <c r="I1086" s="152"/>
      <c r="L1086" s="148"/>
      <c r="M1086" s="153"/>
      <c r="T1086" s="154"/>
      <c r="AT1086" s="150" t="s">
        <v>203</v>
      </c>
      <c r="AU1086" s="150" t="s">
        <v>82</v>
      </c>
      <c r="AV1086" s="12" t="s">
        <v>80</v>
      </c>
      <c r="AW1086" s="12" t="s">
        <v>33</v>
      </c>
      <c r="AX1086" s="12" t="s">
        <v>72</v>
      </c>
      <c r="AY1086" s="150" t="s">
        <v>193</v>
      </c>
    </row>
    <row r="1087" spans="2:65" s="13" customFormat="1" ht="11.25">
      <c r="B1087" s="155"/>
      <c r="D1087" s="149" t="s">
        <v>203</v>
      </c>
      <c r="E1087" s="156" t="s">
        <v>19</v>
      </c>
      <c r="F1087" s="157" t="s">
        <v>1021</v>
      </c>
      <c r="H1087" s="158">
        <v>3.6</v>
      </c>
      <c r="I1087" s="159"/>
      <c r="L1087" s="155"/>
      <c r="M1087" s="160"/>
      <c r="T1087" s="161"/>
      <c r="AT1087" s="156" t="s">
        <v>203</v>
      </c>
      <c r="AU1087" s="156" t="s">
        <v>82</v>
      </c>
      <c r="AV1087" s="13" t="s">
        <v>82</v>
      </c>
      <c r="AW1087" s="13" t="s">
        <v>33</v>
      </c>
      <c r="AX1087" s="13" t="s">
        <v>72</v>
      </c>
      <c r="AY1087" s="156" t="s">
        <v>193</v>
      </c>
    </row>
    <row r="1088" spans="2:65" s="12" customFormat="1" ht="11.25">
      <c r="B1088" s="148"/>
      <c r="D1088" s="149" t="s">
        <v>203</v>
      </c>
      <c r="E1088" s="150" t="s">
        <v>19</v>
      </c>
      <c r="F1088" s="151" t="s">
        <v>820</v>
      </c>
      <c r="H1088" s="150" t="s">
        <v>19</v>
      </c>
      <c r="I1088" s="152"/>
      <c r="L1088" s="148"/>
      <c r="M1088" s="153"/>
      <c r="T1088" s="154"/>
      <c r="AT1088" s="150" t="s">
        <v>203</v>
      </c>
      <c r="AU1088" s="150" t="s">
        <v>82</v>
      </c>
      <c r="AV1088" s="12" t="s">
        <v>80</v>
      </c>
      <c r="AW1088" s="12" t="s">
        <v>33</v>
      </c>
      <c r="AX1088" s="12" t="s">
        <v>72</v>
      </c>
      <c r="AY1088" s="150" t="s">
        <v>193</v>
      </c>
    </row>
    <row r="1089" spans="2:65" s="13" customFormat="1" ht="11.25">
      <c r="B1089" s="155"/>
      <c r="D1089" s="149" t="s">
        <v>203</v>
      </c>
      <c r="E1089" s="156" t="s">
        <v>19</v>
      </c>
      <c r="F1089" s="157" t="s">
        <v>1022</v>
      </c>
      <c r="H1089" s="158">
        <v>16.23</v>
      </c>
      <c r="I1089" s="159"/>
      <c r="L1089" s="155"/>
      <c r="M1089" s="160"/>
      <c r="T1089" s="161"/>
      <c r="AT1089" s="156" t="s">
        <v>203</v>
      </c>
      <c r="AU1089" s="156" t="s">
        <v>82</v>
      </c>
      <c r="AV1089" s="13" t="s">
        <v>82</v>
      </c>
      <c r="AW1089" s="13" t="s">
        <v>33</v>
      </c>
      <c r="AX1089" s="13" t="s">
        <v>72</v>
      </c>
      <c r="AY1089" s="156" t="s">
        <v>193</v>
      </c>
    </row>
    <row r="1090" spans="2:65" s="12" customFormat="1" ht="11.25">
      <c r="B1090" s="148"/>
      <c r="D1090" s="149" t="s">
        <v>203</v>
      </c>
      <c r="E1090" s="150" t="s">
        <v>19</v>
      </c>
      <c r="F1090" s="151" t="s">
        <v>822</v>
      </c>
      <c r="H1090" s="150" t="s">
        <v>19</v>
      </c>
      <c r="I1090" s="152"/>
      <c r="L1090" s="148"/>
      <c r="M1090" s="153"/>
      <c r="T1090" s="154"/>
      <c r="AT1090" s="150" t="s">
        <v>203</v>
      </c>
      <c r="AU1090" s="150" t="s">
        <v>82</v>
      </c>
      <c r="AV1090" s="12" t="s">
        <v>80</v>
      </c>
      <c r="AW1090" s="12" t="s">
        <v>33</v>
      </c>
      <c r="AX1090" s="12" t="s">
        <v>72</v>
      </c>
      <c r="AY1090" s="150" t="s">
        <v>193</v>
      </c>
    </row>
    <row r="1091" spans="2:65" s="13" customFormat="1" ht="11.25">
      <c r="B1091" s="155"/>
      <c r="D1091" s="149" t="s">
        <v>203</v>
      </c>
      <c r="E1091" s="156" t="s">
        <v>19</v>
      </c>
      <c r="F1091" s="157" t="s">
        <v>1023</v>
      </c>
      <c r="H1091" s="158">
        <v>14.315</v>
      </c>
      <c r="I1091" s="159"/>
      <c r="L1091" s="155"/>
      <c r="M1091" s="160"/>
      <c r="T1091" s="161"/>
      <c r="AT1091" s="156" t="s">
        <v>203</v>
      </c>
      <c r="AU1091" s="156" t="s">
        <v>82</v>
      </c>
      <c r="AV1091" s="13" t="s">
        <v>82</v>
      </c>
      <c r="AW1091" s="13" t="s">
        <v>33</v>
      </c>
      <c r="AX1091" s="13" t="s">
        <v>72</v>
      </c>
      <c r="AY1091" s="156" t="s">
        <v>193</v>
      </c>
    </row>
    <row r="1092" spans="2:65" s="1" customFormat="1" ht="16.5" customHeight="1">
      <c r="B1092" s="32"/>
      <c r="C1092" s="131" t="s">
        <v>1024</v>
      </c>
      <c r="D1092" s="131" t="s">
        <v>195</v>
      </c>
      <c r="E1092" s="132" t="s">
        <v>1025</v>
      </c>
      <c r="F1092" s="133" t="s">
        <v>1026</v>
      </c>
      <c r="G1092" s="134" t="s">
        <v>432</v>
      </c>
      <c r="H1092" s="135">
        <v>87.11</v>
      </c>
      <c r="I1092" s="136"/>
      <c r="J1092" s="137">
        <f>ROUND(I1092*H1092,2)</f>
        <v>0</v>
      </c>
      <c r="K1092" s="133" t="s">
        <v>199</v>
      </c>
      <c r="L1092" s="32"/>
      <c r="M1092" s="138" t="s">
        <v>19</v>
      </c>
      <c r="N1092" s="139" t="s">
        <v>43</v>
      </c>
      <c r="P1092" s="140">
        <f>O1092*H1092</f>
        <v>0</v>
      </c>
      <c r="Q1092" s="140">
        <v>1.3999999999999999E-4</v>
      </c>
      <c r="R1092" s="140">
        <f>Q1092*H1092</f>
        <v>1.2195399999999999E-2</v>
      </c>
      <c r="S1092" s="140">
        <v>0</v>
      </c>
      <c r="T1092" s="141">
        <f>S1092*H1092</f>
        <v>0</v>
      </c>
      <c r="AR1092" s="142" t="s">
        <v>106</v>
      </c>
      <c r="AT1092" s="142" t="s">
        <v>195</v>
      </c>
      <c r="AU1092" s="142" t="s">
        <v>82</v>
      </c>
      <c r="AY1092" s="17" t="s">
        <v>193</v>
      </c>
      <c r="BE1092" s="143">
        <f>IF(N1092="základní",J1092,0)</f>
        <v>0</v>
      </c>
      <c r="BF1092" s="143">
        <f>IF(N1092="snížená",J1092,0)</f>
        <v>0</v>
      </c>
      <c r="BG1092" s="143">
        <f>IF(N1092="zákl. přenesená",J1092,0)</f>
        <v>0</v>
      </c>
      <c r="BH1092" s="143">
        <f>IF(N1092="sníž. přenesená",J1092,0)</f>
        <v>0</v>
      </c>
      <c r="BI1092" s="143">
        <f>IF(N1092="nulová",J1092,0)</f>
        <v>0</v>
      </c>
      <c r="BJ1092" s="17" t="s">
        <v>80</v>
      </c>
      <c r="BK1092" s="143">
        <f>ROUND(I1092*H1092,2)</f>
        <v>0</v>
      </c>
      <c r="BL1092" s="17" t="s">
        <v>106</v>
      </c>
      <c r="BM1092" s="142" t="s">
        <v>1027</v>
      </c>
    </row>
    <row r="1093" spans="2:65" s="1" customFormat="1" ht="11.25">
      <c r="B1093" s="32"/>
      <c r="D1093" s="144" t="s">
        <v>201</v>
      </c>
      <c r="F1093" s="145" t="s">
        <v>1028</v>
      </c>
      <c r="I1093" s="146"/>
      <c r="L1093" s="32"/>
      <c r="M1093" s="147"/>
      <c r="T1093" s="53"/>
      <c r="AT1093" s="17" t="s">
        <v>201</v>
      </c>
      <c r="AU1093" s="17" t="s">
        <v>82</v>
      </c>
    </row>
    <row r="1094" spans="2:65" s="12" customFormat="1" ht="11.25">
      <c r="B1094" s="148"/>
      <c r="D1094" s="149" t="s">
        <v>203</v>
      </c>
      <c r="E1094" s="150" t="s">
        <v>19</v>
      </c>
      <c r="F1094" s="151" t="s">
        <v>286</v>
      </c>
      <c r="H1094" s="150" t="s">
        <v>19</v>
      </c>
      <c r="I1094" s="152"/>
      <c r="L1094" s="148"/>
      <c r="M1094" s="153"/>
      <c r="T1094" s="154"/>
      <c r="AT1094" s="150" t="s">
        <v>203</v>
      </c>
      <c r="AU1094" s="150" t="s">
        <v>82</v>
      </c>
      <c r="AV1094" s="12" t="s">
        <v>80</v>
      </c>
      <c r="AW1094" s="12" t="s">
        <v>33</v>
      </c>
      <c r="AX1094" s="12" t="s">
        <v>72</v>
      </c>
      <c r="AY1094" s="150" t="s">
        <v>193</v>
      </c>
    </row>
    <row r="1095" spans="2:65" s="12" customFormat="1" ht="11.25">
      <c r="B1095" s="148"/>
      <c r="D1095" s="149" t="s">
        <v>203</v>
      </c>
      <c r="E1095" s="150" t="s">
        <v>19</v>
      </c>
      <c r="F1095" s="151" t="s">
        <v>205</v>
      </c>
      <c r="H1095" s="150" t="s">
        <v>19</v>
      </c>
      <c r="I1095" s="152"/>
      <c r="L1095" s="148"/>
      <c r="M1095" s="153"/>
      <c r="T1095" s="154"/>
      <c r="AT1095" s="150" t="s">
        <v>203</v>
      </c>
      <c r="AU1095" s="150" t="s">
        <v>82</v>
      </c>
      <c r="AV1095" s="12" t="s">
        <v>80</v>
      </c>
      <c r="AW1095" s="12" t="s">
        <v>33</v>
      </c>
      <c r="AX1095" s="12" t="s">
        <v>72</v>
      </c>
      <c r="AY1095" s="150" t="s">
        <v>193</v>
      </c>
    </row>
    <row r="1096" spans="2:65" s="12" customFormat="1" ht="11.25">
      <c r="B1096" s="148"/>
      <c r="D1096" s="149" t="s">
        <v>203</v>
      </c>
      <c r="E1096" s="150" t="s">
        <v>19</v>
      </c>
      <c r="F1096" s="151" t="s">
        <v>206</v>
      </c>
      <c r="H1096" s="150" t="s">
        <v>19</v>
      </c>
      <c r="I1096" s="152"/>
      <c r="L1096" s="148"/>
      <c r="M1096" s="153"/>
      <c r="T1096" s="154"/>
      <c r="AT1096" s="150" t="s">
        <v>203</v>
      </c>
      <c r="AU1096" s="150" t="s">
        <v>82</v>
      </c>
      <c r="AV1096" s="12" t="s">
        <v>80</v>
      </c>
      <c r="AW1096" s="12" t="s">
        <v>33</v>
      </c>
      <c r="AX1096" s="12" t="s">
        <v>72</v>
      </c>
      <c r="AY1096" s="150" t="s">
        <v>193</v>
      </c>
    </row>
    <row r="1097" spans="2:65" s="12" customFormat="1" ht="11.25">
      <c r="B1097" s="148"/>
      <c r="D1097" s="149" t="s">
        <v>203</v>
      </c>
      <c r="E1097" s="150" t="s">
        <v>19</v>
      </c>
      <c r="F1097" s="151" t="s">
        <v>205</v>
      </c>
      <c r="H1097" s="150" t="s">
        <v>19</v>
      </c>
      <c r="I1097" s="152"/>
      <c r="L1097" s="148"/>
      <c r="M1097" s="153"/>
      <c r="T1097" s="154"/>
      <c r="AT1097" s="150" t="s">
        <v>203</v>
      </c>
      <c r="AU1097" s="150" t="s">
        <v>82</v>
      </c>
      <c r="AV1097" s="12" t="s">
        <v>80</v>
      </c>
      <c r="AW1097" s="12" t="s">
        <v>33</v>
      </c>
      <c r="AX1097" s="12" t="s">
        <v>72</v>
      </c>
      <c r="AY1097" s="150" t="s">
        <v>193</v>
      </c>
    </row>
    <row r="1098" spans="2:65" s="12" customFormat="1" ht="11.25">
      <c r="B1098" s="148"/>
      <c r="D1098" s="149" t="s">
        <v>203</v>
      </c>
      <c r="E1098" s="150" t="s">
        <v>19</v>
      </c>
      <c r="F1098" s="151" t="s">
        <v>1029</v>
      </c>
      <c r="H1098" s="150" t="s">
        <v>19</v>
      </c>
      <c r="I1098" s="152"/>
      <c r="L1098" s="148"/>
      <c r="M1098" s="153"/>
      <c r="T1098" s="154"/>
      <c r="AT1098" s="150" t="s">
        <v>203</v>
      </c>
      <c r="AU1098" s="150" t="s">
        <v>82</v>
      </c>
      <c r="AV1098" s="12" t="s">
        <v>80</v>
      </c>
      <c r="AW1098" s="12" t="s">
        <v>33</v>
      </c>
      <c r="AX1098" s="12" t="s">
        <v>72</v>
      </c>
      <c r="AY1098" s="150" t="s">
        <v>193</v>
      </c>
    </row>
    <row r="1099" spans="2:65" s="13" customFormat="1" ht="11.25">
      <c r="B1099" s="155"/>
      <c r="D1099" s="149" t="s">
        <v>203</v>
      </c>
      <c r="E1099" s="156" t="s">
        <v>19</v>
      </c>
      <c r="F1099" s="157" t="s">
        <v>1030</v>
      </c>
      <c r="H1099" s="158">
        <v>21</v>
      </c>
      <c r="I1099" s="159"/>
      <c r="L1099" s="155"/>
      <c r="M1099" s="160"/>
      <c r="T1099" s="161"/>
      <c r="AT1099" s="156" t="s">
        <v>203</v>
      </c>
      <c r="AU1099" s="156" t="s">
        <v>82</v>
      </c>
      <c r="AV1099" s="13" t="s">
        <v>82</v>
      </c>
      <c r="AW1099" s="13" t="s">
        <v>33</v>
      </c>
      <c r="AX1099" s="13" t="s">
        <v>72</v>
      </c>
      <c r="AY1099" s="156" t="s">
        <v>193</v>
      </c>
    </row>
    <row r="1100" spans="2:65" s="12" customFormat="1" ht="11.25">
      <c r="B1100" s="148"/>
      <c r="D1100" s="149" t="s">
        <v>203</v>
      </c>
      <c r="E1100" s="150" t="s">
        <v>19</v>
      </c>
      <c r="F1100" s="151" t="s">
        <v>205</v>
      </c>
      <c r="H1100" s="150" t="s">
        <v>19</v>
      </c>
      <c r="I1100" s="152"/>
      <c r="L1100" s="148"/>
      <c r="M1100" s="153"/>
      <c r="T1100" s="154"/>
      <c r="AT1100" s="150" t="s">
        <v>203</v>
      </c>
      <c r="AU1100" s="150" t="s">
        <v>82</v>
      </c>
      <c r="AV1100" s="12" t="s">
        <v>80</v>
      </c>
      <c r="AW1100" s="12" t="s">
        <v>33</v>
      </c>
      <c r="AX1100" s="12" t="s">
        <v>72</v>
      </c>
      <c r="AY1100" s="150" t="s">
        <v>193</v>
      </c>
    </row>
    <row r="1101" spans="2:65" s="12" customFormat="1" ht="11.25">
      <c r="B1101" s="148"/>
      <c r="D1101" s="149" t="s">
        <v>203</v>
      </c>
      <c r="E1101" s="150" t="s">
        <v>19</v>
      </c>
      <c r="F1101" s="151" t="s">
        <v>1031</v>
      </c>
      <c r="H1101" s="150" t="s">
        <v>19</v>
      </c>
      <c r="I1101" s="152"/>
      <c r="L1101" s="148"/>
      <c r="M1101" s="153"/>
      <c r="T1101" s="154"/>
      <c r="AT1101" s="150" t="s">
        <v>203</v>
      </c>
      <c r="AU1101" s="150" t="s">
        <v>82</v>
      </c>
      <c r="AV1101" s="12" t="s">
        <v>80</v>
      </c>
      <c r="AW1101" s="12" t="s">
        <v>33</v>
      </c>
      <c r="AX1101" s="12" t="s">
        <v>72</v>
      </c>
      <c r="AY1101" s="150" t="s">
        <v>193</v>
      </c>
    </row>
    <row r="1102" spans="2:65" s="13" customFormat="1" ht="11.25">
      <c r="B1102" s="155"/>
      <c r="D1102" s="149" t="s">
        <v>203</v>
      </c>
      <c r="E1102" s="156" t="s">
        <v>19</v>
      </c>
      <c r="F1102" s="157" t="s">
        <v>1032</v>
      </c>
      <c r="H1102" s="158">
        <v>12</v>
      </c>
      <c r="I1102" s="159"/>
      <c r="L1102" s="155"/>
      <c r="M1102" s="160"/>
      <c r="T1102" s="161"/>
      <c r="AT1102" s="156" t="s">
        <v>203</v>
      </c>
      <c r="AU1102" s="156" t="s">
        <v>82</v>
      </c>
      <c r="AV1102" s="13" t="s">
        <v>82</v>
      </c>
      <c r="AW1102" s="13" t="s">
        <v>33</v>
      </c>
      <c r="AX1102" s="13" t="s">
        <v>72</v>
      </c>
      <c r="AY1102" s="156" t="s">
        <v>193</v>
      </c>
    </row>
    <row r="1103" spans="2:65" s="13" customFormat="1" ht="11.25">
      <c r="B1103" s="155"/>
      <c r="D1103" s="149" t="s">
        <v>203</v>
      </c>
      <c r="E1103" s="156" t="s">
        <v>19</v>
      </c>
      <c r="F1103" s="157" t="s">
        <v>1033</v>
      </c>
      <c r="H1103" s="158">
        <v>54.11</v>
      </c>
      <c r="I1103" s="159"/>
      <c r="L1103" s="155"/>
      <c r="M1103" s="160"/>
      <c r="T1103" s="161"/>
      <c r="AT1103" s="156" t="s">
        <v>203</v>
      </c>
      <c r="AU1103" s="156" t="s">
        <v>82</v>
      </c>
      <c r="AV1103" s="13" t="s">
        <v>82</v>
      </c>
      <c r="AW1103" s="13" t="s">
        <v>33</v>
      </c>
      <c r="AX1103" s="13" t="s">
        <v>72</v>
      </c>
      <c r="AY1103" s="156" t="s">
        <v>193</v>
      </c>
    </row>
    <row r="1104" spans="2:65" s="1" customFormat="1" ht="16.5" customHeight="1">
      <c r="B1104" s="32"/>
      <c r="C1104" s="131" t="s">
        <v>1034</v>
      </c>
      <c r="D1104" s="131" t="s">
        <v>195</v>
      </c>
      <c r="E1104" s="132" t="s">
        <v>1035</v>
      </c>
      <c r="F1104" s="133" t="s">
        <v>1036</v>
      </c>
      <c r="G1104" s="134" t="s">
        <v>432</v>
      </c>
      <c r="H1104" s="135">
        <v>132.19999999999999</v>
      </c>
      <c r="I1104" s="136"/>
      <c r="J1104" s="137">
        <f>ROUND(I1104*H1104,2)</f>
        <v>0</v>
      </c>
      <c r="K1104" s="133" t="s">
        <v>199</v>
      </c>
      <c r="L1104" s="32"/>
      <c r="M1104" s="138" t="s">
        <v>19</v>
      </c>
      <c r="N1104" s="139" t="s">
        <v>43</v>
      </c>
      <c r="P1104" s="140">
        <f>O1104*H1104</f>
        <v>0</v>
      </c>
      <c r="Q1104" s="140">
        <v>2.0000000000000001E-4</v>
      </c>
      <c r="R1104" s="140">
        <f>Q1104*H1104</f>
        <v>2.6439999999999998E-2</v>
      </c>
      <c r="S1104" s="140">
        <v>0</v>
      </c>
      <c r="T1104" s="141">
        <f>S1104*H1104</f>
        <v>0</v>
      </c>
      <c r="AR1104" s="142" t="s">
        <v>106</v>
      </c>
      <c r="AT1104" s="142" t="s">
        <v>195</v>
      </c>
      <c r="AU1104" s="142" t="s">
        <v>82</v>
      </c>
      <c r="AY1104" s="17" t="s">
        <v>193</v>
      </c>
      <c r="BE1104" s="143">
        <f>IF(N1104="základní",J1104,0)</f>
        <v>0</v>
      </c>
      <c r="BF1104" s="143">
        <f>IF(N1104="snížená",J1104,0)</f>
        <v>0</v>
      </c>
      <c r="BG1104" s="143">
        <f>IF(N1104="zákl. přenesená",J1104,0)</f>
        <v>0</v>
      </c>
      <c r="BH1104" s="143">
        <f>IF(N1104="sníž. přenesená",J1104,0)</f>
        <v>0</v>
      </c>
      <c r="BI1104" s="143">
        <f>IF(N1104="nulová",J1104,0)</f>
        <v>0</v>
      </c>
      <c r="BJ1104" s="17" t="s">
        <v>80</v>
      </c>
      <c r="BK1104" s="143">
        <f>ROUND(I1104*H1104,2)</f>
        <v>0</v>
      </c>
      <c r="BL1104" s="17" t="s">
        <v>106</v>
      </c>
      <c r="BM1104" s="142" t="s">
        <v>1037</v>
      </c>
    </row>
    <row r="1105" spans="2:65" s="1" customFormat="1" ht="11.25">
      <c r="B1105" s="32"/>
      <c r="D1105" s="144" t="s">
        <v>201</v>
      </c>
      <c r="F1105" s="145" t="s">
        <v>1038</v>
      </c>
      <c r="I1105" s="146"/>
      <c r="L1105" s="32"/>
      <c r="M1105" s="147"/>
      <c r="T1105" s="53"/>
      <c r="AT1105" s="17" t="s">
        <v>201</v>
      </c>
      <c r="AU1105" s="17" t="s">
        <v>82</v>
      </c>
    </row>
    <row r="1106" spans="2:65" s="12" customFormat="1" ht="11.25">
      <c r="B1106" s="148"/>
      <c r="D1106" s="149" t="s">
        <v>203</v>
      </c>
      <c r="E1106" s="150" t="s">
        <v>19</v>
      </c>
      <c r="F1106" s="151" t="s">
        <v>286</v>
      </c>
      <c r="H1106" s="150" t="s">
        <v>19</v>
      </c>
      <c r="I1106" s="152"/>
      <c r="L1106" s="148"/>
      <c r="M1106" s="153"/>
      <c r="T1106" s="154"/>
      <c r="AT1106" s="150" t="s">
        <v>203</v>
      </c>
      <c r="AU1106" s="150" t="s">
        <v>82</v>
      </c>
      <c r="AV1106" s="12" t="s">
        <v>80</v>
      </c>
      <c r="AW1106" s="12" t="s">
        <v>33</v>
      </c>
      <c r="AX1106" s="12" t="s">
        <v>72</v>
      </c>
      <c r="AY1106" s="150" t="s">
        <v>193</v>
      </c>
    </row>
    <row r="1107" spans="2:65" s="12" customFormat="1" ht="11.25">
      <c r="B1107" s="148"/>
      <c r="D1107" s="149" t="s">
        <v>203</v>
      </c>
      <c r="E1107" s="150" t="s">
        <v>19</v>
      </c>
      <c r="F1107" s="151" t="s">
        <v>205</v>
      </c>
      <c r="H1107" s="150" t="s">
        <v>19</v>
      </c>
      <c r="I1107" s="152"/>
      <c r="L1107" s="148"/>
      <c r="M1107" s="153"/>
      <c r="T1107" s="154"/>
      <c r="AT1107" s="150" t="s">
        <v>203</v>
      </c>
      <c r="AU1107" s="150" t="s">
        <v>82</v>
      </c>
      <c r="AV1107" s="12" t="s">
        <v>80</v>
      </c>
      <c r="AW1107" s="12" t="s">
        <v>33</v>
      </c>
      <c r="AX1107" s="12" t="s">
        <v>72</v>
      </c>
      <c r="AY1107" s="150" t="s">
        <v>193</v>
      </c>
    </row>
    <row r="1108" spans="2:65" s="12" customFormat="1" ht="11.25">
      <c r="B1108" s="148"/>
      <c r="D1108" s="149" t="s">
        <v>203</v>
      </c>
      <c r="E1108" s="150" t="s">
        <v>19</v>
      </c>
      <c r="F1108" s="151" t="s">
        <v>206</v>
      </c>
      <c r="H1108" s="150" t="s">
        <v>19</v>
      </c>
      <c r="I1108" s="152"/>
      <c r="L1108" s="148"/>
      <c r="M1108" s="153"/>
      <c r="T1108" s="154"/>
      <c r="AT1108" s="150" t="s">
        <v>203</v>
      </c>
      <c r="AU1108" s="150" t="s">
        <v>82</v>
      </c>
      <c r="AV1108" s="12" t="s">
        <v>80</v>
      </c>
      <c r="AW1108" s="12" t="s">
        <v>33</v>
      </c>
      <c r="AX1108" s="12" t="s">
        <v>72</v>
      </c>
      <c r="AY1108" s="150" t="s">
        <v>193</v>
      </c>
    </row>
    <row r="1109" spans="2:65" s="12" customFormat="1" ht="11.25">
      <c r="B1109" s="148"/>
      <c r="D1109" s="149" t="s">
        <v>203</v>
      </c>
      <c r="E1109" s="150" t="s">
        <v>19</v>
      </c>
      <c r="F1109" s="151" t="s">
        <v>205</v>
      </c>
      <c r="H1109" s="150" t="s">
        <v>19</v>
      </c>
      <c r="I1109" s="152"/>
      <c r="L1109" s="148"/>
      <c r="M1109" s="153"/>
      <c r="T1109" s="154"/>
      <c r="AT1109" s="150" t="s">
        <v>203</v>
      </c>
      <c r="AU1109" s="150" t="s">
        <v>82</v>
      </c>
      <c r="AV1109" s="12" t="s">
        <v>80</v>
      </c>
      <c r="AW1109" s="12" t="s">
        <v>33</v>
      </c>
      <c r="AX1109" s="12" t="s">
        <v>72</v>
      </c>
      <c r="AY1109" s="150" t="s">
        <v>193</v>
      </c>
    </row>
    <row r="1110" spans="2:65" s="12" customFormat="1" ht="11.25">
      <c r="B1110" s="148"/>
      <c r="D1110" s="149" t="s">
        <v>203</v>
      </c>
      <c r="E1110" s="150" t="s">
        <v>19</v>
      </c>
      <c r="F1110" s="151" t="s">
        <v>1029</v>
      </c>
      <c r="H1110" s="150" t="s">
        <v>19</v>
      </c>
      <c r="I1110" s="152"/>
      <c r="L1110" s="148"/>
      <c r="M1110" s="153"/>
      <c r="T1110" s="154"/>
      <c r="AT1110" s="150" t="s">
        <v>203</v>
      </c>
      <c r="AU1110" s="150" t="s">
        <v>82</v>
      </c>
      <c r="AV1110" s="12" t="s">
        <v>80</v>
      </c>
      <c r="AW1110" s="12" t="s">
        <v>33</v>
      </c>
      <c r="AX1110" s="12" t="s">
        <v>72</v>
      </c>
      <c r="AY1110" s="150" t="s">
        <v>193</v>
      </c>
    </row>
    <row r="1111" spans="2:65" s="13" customFormat="1" ht="11.25">
      <c r="B1111" s="155"/>
      <c r="D1111" s="149" t="s">
        <v>203</v>
      </c>
      <c r="E1111" s="156" t="s">
        <v>19</v>
      </c>
      <c r="F1111" s="157" t="s">
        <v>1039</v>
      </c>
      <c r="H1111" s="158">
        <v>56</v>
      </c>
      <c r="I1111" s="159"/>
      <c r="L1111" s="155"/>
      <c r="M1111" s="160"/>
      <c r="T1111" s="161"/>
      <c r="AT1111" s="156" t="s">
        <v>203</v>
      </c>
      <c r="AU1111" s="156" t="s">
        <v>82</v>
      </c>
      <c r="AV1111" s="13" t="s">
        <v>82</v>
      </c>
      <c r="AW1111" s="13" t="s">
        <v>33</v>
      </c>
      <c r="AX1111" s="13" t="s">
        <v>72</v>
      </c>
      <c r="AY1111" s="156" t="s">
        <v>193</v>
      </c>
    </row>
    <row r="1112" spans="2:65" s="13" customFormat="1" ht="11.25">
      <c r="B1112" s="155"/>
      <c r="D1112" s="149" t="s">
        <v>203</v>
      </c>
      <c r="E1112" s="156" t="s">
        <v>19</v>
      </c>
      <c r="F1112" s="157" t="s">
        <v>1040</v>
      </c>
      <c r="H1112" s="158">
        <v>35</v>
      </c>
      <c r="I1112" s="159"/>
      <c r="L1112" s="155"/>
      <c r="M1112" s="160"/>
      <c r="T1112" s="161"/>
      <c r="AT1112" s="156" t="s">
        <v>203</v>
      </c>
      <c r="AU1112" s="156" t="s">
        <v>82</v>
      </c>
      <c r="AV1112" s="13" t="s">
        <v>82</v>
      </c>
      <c r="AW1112" s="13" t="s">
        <v>33</v>
      </c>
      <c r="AX1112" s="13" t="s">
        <v>72</v>
      </c>
      <c r="AY1112" s="156" t="s">
        <v>193</v>
      </c>
    </row>
    <row r="1113" spans="2:65" s="12" customFormat="1" ht="11.25">
      <c r="B1113" s="148"/>
      <c r="D1113" s="149" t="s">
        <v>203</v>
      </c>
      <c r="E1113" s="150" t="s">
        <v>19</v>
      </c>
      <c r="F1113" s="151" t="s">
        <v>205</v>
      </c>
      <c r="H1113" s="150" t="s">
        <v>19</v>
      </c>
      <c r="I1113" s="152"/>
      <c r="L1113" s="148"/>
      <c r="M1113" s="153"/>
      <c r="T1113" s="154"/>
      <c r="AT1113" s="150" t="s">
        <v>203</v>
      </c>
      <c r="AU1113" s="150" t="s">
        <v>82</v>
      </c>
      <c r="AV1113" s="12" t="s">
        <v>80</v>
      </c>
      <c r="AW1113" s="12" t="s">
        <v>33</v>
      </c>
      <c r="AX1113" s="12" t="s">
        <v>72</v>
      </c>
      <c r="AY1113" s="150" t="s">
        <v>193</v>
      </c>
    </row>
    <row r="1114" spans="2:65" s="12" customFormat="1" ht="11.25">
      <c r="B1114" s="148"/>
      <c r="D1114" s="149" t="s">
        <v>203</v>
      </c>
      <c r="E1114" s="150" t="s">
        <v>19</v>
      </c>
      <c r="F1114" s="151" t="s">
        <v>1031</v>
      </c>
      <c r="H1114" s="150" t="s">
        <v>19</v>
      </c>
      <c r="I1114" s="152"/>
      <c r="L1114" s="148"/>
      <c r="M1114" s="153"/>
      <c r="T1114" s="154"/>
      <c r="AT1114" s="150" t="s">
        <v>203</v>
      </c>
      <c r="AU1114" s="150" t="s">
        <v>82</v>
      </c>
      <c r="AV1114" s="12" t="s">
        <v>80</v>
      </c>
      <c r="AW1114" s="12" t="s">
        <v>33</v>
      </c>
      <c r="AX1114" s="12" t="s">
        <v>72</v>
      </c>
      <c r="AY1114" s="150" t="s">
        <v>193</v>
      </c>
    </row>
    <row r="1115" spans="2:65" s="13" customFormat="1" ht="11.25">
      <c r="B1115" s="155"/>
      <c r="D1115" s="149" t="s">
        <v>203</v>
      </c>
      <c r="E1115" s="156" t="s">
        <v>19</v>
      </c>
      <c r="F1115" s="157" t="s">
        <v>1041</v>
      </c>
      <c r="H1115" s="158">
        <v>0.9</v>
      </c>
      <c r="I1115" s="159"/>
      <c r="L1115" s="155"/>
      <c r="M1115" s="160"/>
      <c r="T1115" s="161"/>
      <c r="AT1115" s="156" t="s">
        <v>203</v>
      </c>
      <c r="AU1115" s="156" t="s">
        <v>82</v>
      </c>
      <c r="AV1115" s="13" t="s">
        <v>82</v>
      </c>
      <c r="AW1115" s="13" t="s">
        <v>33</v>
      </c>
      <c r="AX1115" s="13" t="s">
        <v>72</v>
      </c>
      <c r="AY1115" s="156" t="s">
        <v>193</v>
      </c>
    </row>
    <row r="1116" spans="2:65" s="13" customFormat="1" ht="11.25">
      <c r="B1116" s="155"/>
      <c r="D1116" s="149" t="s">
        <v>203</v>
      </c>
      <c r="E1116" s="156" t="s">
        <v>19</v>
      </c>
      <c r="F1116" s="157" t="s">
        <v>1042</v>
      </c>
      <c r="H1116" s="158">
        <v>24</v>
      </c>
      <c r="I1116" s="159"/>
      <c r="L1116" s="155"/>
      <c r="M1116" s="160"/>
      <c r="T1116" s="161"/>
      <c r="AT1116" s="156" t="s">
        <v>203</v>
      </c>
      <c r="AU1116" s="156" t="s">
        <v>82</v>
      </c>
      <c r="AV1116" s="13" t="s">
        <v>82</v>
      </c>
      <c r="AW1116" s="13" t="s">
        <v>33</v>
      </c>
      <c r="AX1116" s="13" t="s">
        <v>72</v>
      </c>
      <c r="AY1116" s="156" t="s">
        <v>193</v>
      </c>
    </row>
    <row r="1117" spans="2:65" s="13" customFormat="1" ht="11.25">
      <c r="B1117" s="155"/>
      <c r="D1117" s="149" t="s">
        <v>203</v>
      </c>
      <c r="E1117" s="156" t="s">
        <v>19</v>
      </c>
      <c r="F1117" s="157" t="s">
        <v>1043</v>
      </c>
      <c r="H1117" s="158">
        <v>8</v>
      </c>
      <c r="I1117" s="159"/>
      <c r="L1117" s="155"/>
      <c r="M1117" s="160"/>
      <c r="T1117" s="161"/>
      <c r="AT1117" s="156" t="s">
        <v>203</v>
      </c>
      <c r="AU1117" s="156" t="s">
        <v>82</v>
      </c>
      <c r="AV1117" s="13" t="s">
        <v>82</v>
      </c>
      <c r="AW1117" s="13" t="s">
        <v>33</v>
      </c>
      <c r="AX1117" s="13" t="s">
        <v>72</v>
      </c>
      <c r="AY1117" s="156" t="s">
        <v>193</v>
      </c>
    </row>
    <row r="1118" spans="2:65" s="13" customFormat="1" ht="11.25">
      <c r="B1118" s="155"/>
      <c r="D1118" s="149" t="s">
        <v>203</v>
      </c>
      <c r="E1118" s="156" t="s">
        <v>19</v>
      </c>
      <c r="F1118" s="157" t="s">
        <v>1044</v>
      </c>
      <c r="H1118" s="158">
        <v>8.3000000000000007</v>
      </c>
      <c r="I1118" s="159"/>
      <c r="L1118" s="155"/>
      <c r="M1118" s="160"/>
      <c r="T1118" s="161"/>
      <c r="AT1118" s="156" t="s">
        <v>203</v>
      </c>
      <c r="AU1118" s="156" t="s">
        <v>82</v>
      </c>
      <c r="AV1118" s="13" t="s">
        <v>82</v>
      </c>
      <c r="AW1118" s="13" t="s">
        <v>33</v>
      </c>
      <c r="AX1118" s="13" t="s">
        <v>72</v>
      </c>
      <c r="AY1118" s="156" t="s">
        <v>193</v>
      </c>
    </row>
    <row r="1119" spans="2:65" s="1" customFormat="1" ht="21.75" customHeight="1">
      <c r="B1119" s="32"/>
      <c r="C1119" s="131" t="s">
        <v>1045</v>
      </c>
      <c r="D1119" s="131" t="s">
        <v>195</v>
      </c>
      <c r="E1119" s="132" t="s">
        <v>1046</v>
      </c>
      <c r="F1119" s="133" t="s">
        <v>1047</v>
      </c>
      <c r="G1119" s="134" t="s">
        <v>198</v>
      </c>
      <c r="H1119" s="135">
        <v>3.65</v>
      </c>
      <c r="I1119" s="136"/>
      <c r="J1119" s="137">
        <f>ROUND(I1119*H1119,2)</f>
        <v>0</v>
      </c>
      <c r="K1119" s="133" t="s">
        <v>199</v>
      </c>
      <c r="L1119" s="32"/>
      <c r="M1119" s="138" t="s">
        <v>19</v>
      </c>
      <c r="N1119" s="139" t="s">
        <v>43</v>
      </c>
      <c r="P1119" s="140">
        <f>O1119*H1119</f>
        <v>0</v>
      </c>
      <c r="Q1119" s="140">
        <v>0.17818000000000001</v>
      </c>
      <c r="R1119" s="140">
        <f>Q1119*H1119</f>
        <v>0.65035699999999996</v>
      </c>
      <c r="S1119" s="140">
        <v>0</v>
      </c>
      <c r="T1119" s="141">
        <f>S1119*H1119</f>
        <v>0</v>
      </c>
      <c r="AR1119" s="142" t="s">
        <v>106</v>
      </c>
      <c r="AT1119" s="142" t="s">
        <v>195</v>
      </c>
      <c r="AU1119" s="142" t="s">
        <v>82</v>
      </c>
      <c r="AY1119" s="17" t="s">
        <v>193</v>
      </c>
      <c r="BE1119" s="143">
        <f>IF(N1119="základní",J1119,0)</f>
        <v>0</v>
      </c>
      <c r="BF1119" s="143">
        <f>IF(N1119="snížená",J1119,0)</f>
        <v>0</v>
      </c>
      <c r="BG1119" s="143">
        <f>IF(N1119="zákl. přenesená",J1119,0)</f>
        <v>0</v>
      </c>
      <c r="BH1119" s="143">
        <f>IF(N1119="sníž. přenesená",J1119,0)</f>
        <v>0</v>
      </c>
      <c r="BI1119" s="143">
        <f>IF(N1119="nulová",J1119,0)</f>
        <v>0</v>
      </c>
      <c r="BJ1119" s="17" t="s">
        <v>80</v>
      </c>
      <c r="BK1119" s="143">
        <f>ROUND(I1119*H1119,2)</f>
        <v>0</v>
      </c>
      <c r="BL1119" s="17" t="s">
        <v>106</v>
      </c>
      <c r="BM1119" s="142" t="s">
        <v>1048</v>
      </c>
    </row>
    <row r="1120" spans="2:65" s="1" customFormat="1" ht="11.25">
      <c r="B1120" s="32"/>
      <c r="D1120" s="144" t="s">
        <v>201</v>
      </c>
      <c r="F1120" s="145" t="s">
        <v>1049</v>
      </c>
      <c r="I1120" s="146"/>
      <c r="L1120" s="32"/>
      <c r="M1120" s="147"/>
      <c r="T1120" s="53"/>
      <c r="AT1120" s="17" t="s">
        <v>201</v>
      </c>
      <c r="AU1120" s="17" t="s">
        <v>82</v>
      </c>
    </row>
    <row r="1121" spans="2:65" s="12" customFormat="1" ht="11.25">
      <c r="B1121" s="148"/>
      <c r="D1121" s="149" t="s">
        <v>203</v>
      </c>
      <c r="E1121" s="150" t="s">
        <v>19</v>
      </c>
      <c r="F1121" s="151" t="s">
        <v>286</v>
      </c>
      <c r="H1121" s="150" t="s">
        <v>19</v>
      </c>
      <c r="I1121" s="152"/>
      <c r="L1121" s="148"/>
      <c r="M1121" s="153"/>
      <c r="T1121" s="154"/>
      <c r="AT1121" s="150" t="s">
        <v>203</v>
      </c>
      <c r="AU1121" s="150" t="s">
        <v>82</v>
      </c>
      <c r="AV1121" s="12" t="s">
        <v>80</v>
      </c>
      <c r="AW1121" s="12" t="s">
        <v>33</v>
      </c>
      <c r="AX1121" s="12" t="s">
        <v>72</v>
      </c>
      <c r="AY1121" s="150" t="s">
        <v>193</v>
      </c>
    </row>
    <row r="1122" spans="2:65" s="12" customFormat="1" ht="11.25">
      <c r="B1122" s="148"/>
      <c r="D1122" s="149" t="s">
        <v>203</v>
      </c>
      <c r="E1122" s="150" t="s">
        <v>19</v>
      </c>
      <c r="F1122" s="151" t="s">
        <v>205</v>
      </c>
      <c r="H1122" s="150" t="s">
        <v>19</v>
      </c>
      <c r="I1122" s="152"/>
      <c r="L1122" s="148"/>
      <c r="M1122" s="153"/>
      <c r="T1122" s="154"/>
      <c r="AT1122" s="150" t="s">
        <v>203</v>
      </c>
      <c r="AU1122" s="150" t="s">
        <v>82</v>
      </c>
      <c r="AV1122" s="12" t="s">
        <v>80</v>
      </c>
      <c r="AW1122" s="12" t="s">
        <v>33</v>
      </c>
      <c r="AX1122" s="12" t="s">
        <v>72</v>
      </c>
      <c r="AY1122" s="150" t="s">
        <v>193</v>
      </c>
    </row>
    <row r="1123" spans="2:65" s="12" customFormat="1" ht="11.25">
      <c r="B1123" s="148"/>
      <c r="D1123" s="149" t="s">
        <v>203</v>
      </c>
      <c r="E1123" s="150" t="s">
        <v>19</v>
      </c>
      <c r="F1123" s="151" t="s">
        <v>644</v>
      </c>
      <c r="H1123" s="150" t="s">
        <v>19</v>
      </c>
      <c r="I1123" s="152"/>
      <c r="L1123" s="148"/>
      <c r="M1123" s="153"/>
      <c r="T1123" s="154"/>
      <c r="AT1123" s="150" t="s">
        <v>203</v>
      </c>
      <c r="AU1123" s="150" t="s">
        <v>82</v>
      </c>
      <c r="AV1123" s="12" t="s">
        <v>80</v>
      </c>
      <c r="AW1123" s="12" t="s">
        <v>33</v>
      </c>
      <c r="AX1123" s="12" t="s">
        <v>72</v>
      </c>
      <c r="AY1123" s="150" t="s">
        <v>193</v>
      </c>
    </row>
    <row r="1124" spans="2:65" s="13" customFormat="1" ht="11.25">
      <c r="B1124" s="155"/>
      <c r="D1124" s="149" t="s">
        <v>203</v>
      </c>
      <c r="E1124" s="156" t="s">
        <v>19</v>
      </c>
      <c r="F1124" s="157" t="s">
        <v>1050</v>
      </c>
      <c r="H1124" s="158">
        <v>1.44</v>
      </c>
      <c r="I1124" s="159"/>
      <c r="L1124" s="155"/>
      <c r="M1124" s="160"/>
      <c r="T1124" s="161"/>
      <c r="AT1124" s="156" t="s">
        <v>203</v>
      </c>
      <c r="AU1124" s="156" t="s">
        <v>82</v>
      </c>
      <c r="AV1124" s="13" t="s">
        <v>82</v>
      </c>
      <c r="AW1124" s="13" t="s">
        <v>33</v>
      </c>
      <c r="AX1124" s="13" t="s">
        <v>72</v>
      </c>
      <c r="AY1124" s="156" t="s">
        <v>193</v>
      </c>
    </row>
    <row r="1125" spans="2:65" s="12" customFormat="1" ht="11.25">
      <c r="B1125" s="148"/>
      <c r="D1125" s="149" t="s">
        <v>203</v>
      </c>
      <c r="E1125" s="150" t="s">
        <v>19</v>
      </c>
      <c r="F1125" s="151" t="s">
        <v>828</v>
      </c>
      <c r="H1125" s="150" t="s">
        <v>19</v>
      </c>
      <c r="I1125" s="152"/>
      <c r="L1125" s="148"/>
      <c r="M1125" s="153"/>
      <c r="T1125" s="154"/>
      <c r="AT1125" s="150" t="s">
        <v>203</v>
      </c>
      <c r="AU1125" s="150" t="s">
        <v>82</v>
      </c>
      <c r="AV1125" s="12" t="s">
        <v>80</v>
      </c>
      <c r="AW1125" s="12" t="s">
        <v>33</v>
      </c>
      <c r="AX1125" s="12" t="s">
        <v>72</v>
      </c>
      <c r="AY1125" s="150" t="s">
        <v>193</v>
      </c>
    </row>
    <row r="1126" spans="2:65" s="13" customFormat="1" ht="11.25">
      <c r="B1126" s="155"/>
      <c r="D1126" s="149" t="s">
        <v>203</v>
      </c>
      <c r="E1126" s="156" t="s">
        <v>19</v>
      </c>
      <c r="F1126" s="157" t="s">
        <v>1051</v>
      </c>
      <c r="H1126" s="158">
        <v>2.21</v>
      </c>
      <c r="I1126" s="159"/>
      <c r="L1126" s="155"/>
      <c r="M1126" s="160"/>
      <c r="T1126" s="161"/>
      <c r="AT1126" s="156" t="s">
        <v>203</v>
      </c>
      <c r="AU1126" s="156" t="s">
        <v>82</v>
      </c>
      <c r="AV1126" s="13" t="s">
        <v>82</v>
      </c>
      <c r="AW1126" s="13" t="s">
        <v>33</v>
      </c>
      <c r="AX1126" s="13" t="s">
        <v>72</v>
      </c>
      <c r="AY1126" s="156" t="s">
        <v>193</v>
      </c>
    </row>
    <row r="1127" spans="2:65" s="11" customFormat="1" ht="22.9" customHeight="1">
      <c r="B1127" s="119"/>
      <c r="D1127" s="120" t="s">
        <v>71</v>
      </c>
      <c r="E1127" s="129" t="s">
        <v>436</v>
      </c>
      <c r="F1127" s="129" t="s">
        <v>1052</v>
      </c>
      <c r="I1127" s="122"/>
      <c r="J1127" s="130">
        <f>BK1127</f>
        <v>0</v>
      </c>
      <c r="L1127" s="119"/>
      <c r="M1127" s="124"/>
      <c r="P1127" s="125">
        <f>SUM(P1128:P1297)</f>
        <v>0</v>
      </c>
      <c r="R1127" s="125">
        <f>SUM(R1128:R1297)</f>
        <v>182.62092820999999</v>
      </c>
      <c r="T1127" s="126">
        <f>SUM(T1128:T1297)</f>
        <v>0</v>
      </c>
      <c r="AR1127" s="120" t="s">
        <v>80</v>
      </c>
      <c r="AT1127" s="127" t="s">
        <v>71</v>
      </c>
      <c r="AU1127" s="127" t="s">
        <v>80</v>
      </c>
      <c r="AY1127" s="120" t="s">
        <v>193</v>
      </c>
      <c r="BK1127" s="128">
        <f>SUM(BK1128:BK1297)</f>
        <v>0</v>
      </c>
    </row>
    <row r="1128" spans="2:65" s="1" customFormat="1" ht="24.2" customHeight="1">
      <c r="B1128" s="32"/>
      <c r="C1128" s="131" t="s">
        <v>1053</v>
      </c>
      <c r="D1128" s="131" t="s">
        <v>195</v>
      </c>
      <c r="E1128" s="132" t="s">
        <v>1054</v>
      </c>
      <c r="F1128" s="133" t="s">
        <v>1055</v>
      </c>
      <c r="G1128" s="134" t="s">
        <v>210</v>
      </c>
      <c r="H1128" s="135">
        <v>1.62</v>
      </c>
      <c r="I1128" s="136"/>
      <c r="J1128" s="137">
        <f>ROUND(I1128*H1128,2)</f>
        <v>0</v>
      </c>
      <c r="K1128" s="133" t="s">
        <v>199</v>
      </c>
      <c r="L1128" s="32"/>
      <c r="M1128" s="138" t="s">
        <v>19</v>
      </c>
      <c r="N1128" s="139" t="s">
        <v>43</v>
      </c>
      <c r="P1128" s="140">
        <f>O1128*H1128</f>
        <v>0</v>
      </c>
      <c r="Q1128" s="140">
        <v>0</v>
      </c>
      <c r="R1128" s="140">
        <f>Q1128*H1128</f>
        <v>0</v>
      </c>
      <c r="S1128" s="140">
        <v>0</v>
      </c>
      <c r="T1128" s="141">
        <f>S1128*H1128</f>
        <v>0</v>
      </c>
      <c r="AR1128" s="142" t="s">
        <v>106</v>
      </c>
      <c r="AT1128" s="142" t="s">
        <v>195</v>
      </c>
      <c r="AU1128" s="142" t="s">
        <v>82</v>
      </c>
      <c r="AY1128" s="17" t="s">
        <v>193</v>
      </c>
      <c r="BE1128" s="143">
        <f>IF(N1128="základní",J1128,0)</f>
        <v>0</v>
      </c>
      <c r="BF1128" s="143">
        <f>IF(N1128="snížená",J1128,0)</f>
        <v>0</v>
      </c>
      <c r="BG1128" s="143">
        <f>IF(N1128="zákl. přenesená",J1128,0)</f>
        <v>0</v>
      </c>
      <c r="BH1128" s="143">
        <f>IF(N1128="sníž. přenesená",J1128,0)</f>
        <v>0</v>
      </c>
      <c r="BI1128" s="143">
        <f>IF(N1128="nulová",J1128,0)</f>
        <v>0</v>
      </c>
      <c r="BJ1128" s="17" t="s">
        <v>80</v>
      </c>
      <c r="BK1128" s="143">
        <f>ROUND(I1128*H1128,2)</f>
        <v>0</v>
      </c>
      <c r="BL1128" s="17" t="s">
        <v>106</v>
      </c>
      <c r="BM1128" s="142" t="s">
        <v>1056</v>
      </c>
    </row>
    <row r="1129" spans="2:65" s="1" customFormat="1" ht="11.25">
      <c r="B1129" s="32"/>
      <c r="D1129" s="144" t="s">
        <v>201</v>
      </c>
      <c r="F1129" s="145" t="s">
        <v>1057</v>
      </c>
      <c r="I1129" s="146"/>
      <c r="L1129" s="32"/>
      <c r="M1129" s="147"/>
      <c r="T1129" s="53"/>
      <c r="AT1129" s="17" t="s">
        <v>201</v>
      </c>
      <c r="AU1129" s="17" t="s">
        <v>82</v>
      </c>
    </row>
    <row r="1130" spans="2:65" s="12" customFormat="1" ht="11.25">
      <c r="B1130" s="148"/>
      <c r="D1130" s="149" t="s">
        <v>203</v>
      </c>
      <c r="E1130" s="150" t="s">
        <v>19</v>
      </c>
      <c r="F1130" s="151" t="s">
        <v>286</v>
      </c>
      <c r="H1130" s="150" t="s">
        <v>19</v>
      </c>
      <c r="I1130" s="152"/>
      <c r="L1130" s="148"/>
      <c r="M1130" s="153"/>
      <c r="T1130" s="154"/>
      <c r="AT1130" s="150" t="s">
        <v>203</v>
      </c>
      <c r="AU1130" s="150" t="s">
        <v>82</v>
      </c>
      <c r="AV1130" s="12" t="s">
        <v>80</v>
      </c>
      <c r="AW1130" s="12" t="s">
        <v>33</v>
      </c>
      <c r="AX1130" s="12" t="s">
        <v>72</v>
      </c>
      <c r="AY1130" s="150" t="s">
        <v>193</v>
      </c>
    </row>
    <row r="1131" spans="2:65" s="12" customFormat="1" ht="11.25">
      <c r="B1131" s="148"/>
      <c r="D1131" s="149" t="s">
        <v>203</v>
      </c>
      <c r="E1131" s="150" t="s">
        <v>19</v>
      </c>
      <c r="F1131" s="151" t="s">
        <v>205</v>
      </c>
      <c r="H1131" s="150" t="s">
        <v>19</v>
      </c>
      <c r="I1131" s="152"/>
      <c r="L1131" s="148"/>
      <c r="M1131" s="153"/>
      <c r="T1131" s="154"/>
      <c r="AT1131" s="150" t="s">
        <v>203</v>
      </c>
      <c r="AU1131" s="150" t="s">
        <v>82</v>
      </c>
      <c r="AV1131" s="12" t="s">
        <v>80</v>
      </c>
      <c r="AW1131" s="12" t="s">
        <v>33</v>
      </c>
      <c r="AX1131" s="12" t="s">
        <v>72</v>
      </c>
      <c r="AY1131" s="150" t="s">
        <v>193</v>
      </c>
    </row>
    <row r="1132" spans="2:65" s="12" customFormat="1" ht="11.25">
      <c r="B1132" s="148"/>
      <c r="D1132" s="149" t="s">
        <v>203</v>
      </c>
      <c r="E1132" s="150" t="s">
        <v>19</v>
      </c>
      <c r="F1132" s="151" t="s">
        <v>287</v>
      </c>
      <c r="H1132" s="150" t="s">
        <v>19</v>
      </c>
      <c r="I1132" s="152"/>
      <c r="L1132" s="148"/>
      <c r="M1132" s="153"/>
      <c r="T1132" s="154"/>
      <c r="AT1132" s="150" t="s">
        <v>203</v>
      </c>
      <c r="AU1132" s="150" t="s">
        <v>82</v>
      </c>
      <c r="AV1132" s="12" t="s">
        <v>80</v>
      </c>
      <c r="AW1132" s="12" t="s">
        <v>33</v>
      </c>
      <c r="AX1132" s="12" t="s">
        <v>72</v>
      </c>
      <c r="AY1132" s="150" t="s">
        <v>193</v>
      </c>
    </row>
    <row r="1133" spans="2:65" s="12" customFormat="1" ht="11.25">
      <c r="B1133" s="148"/>
      <c r="D1133" s="149" t="s">
        <v>203</v>
      </c>
      <c r="E1133" s="150" t="s">
        <v>19</v>
      </c>
      <c r="F1133" s="151" t="s">
        <v>205</v>
      </c>
      <c r="H1133" s="150" t="s">
        <v>19</v>
      </c>
      <c r="I1133" s="152"/>
      <c r="L1133" s="148"/>
      <c r="M1133" s="153"/>
      <c r="T1133" s="154"/>
      <c r="AT1133" s="150" t="s">
        <v>203</v>
      </c>
      <c r="AU1133" s="150" t="s">
        <v>82</v>
      </c>
      <c r="AV1133" s="12" t="s">
        <v>80</v>
      </c>
      <c r="AW1133" s="12" t="s">
        <v>33</v>
      </c>
      <c r="AX1133" s="12" t="s">
        <v>72</v>
      </c>
      <c r="AY1133" s="150" t="s">
        <v>193</v>
      </c>
    </row>
    <row r="1134" spans="2:65" s="12" customFormat="1" ht="11.25">
      <c r="B1134" s="148"/>
      <c r="D1134" s="149" t="s">
        <v>203</v>
      </c>
      <c r="E1134" s="150" t="s">
        <v>19</v>
      </c>
      <c r="F1134" s="151" t="s">
        <v>206</v>
      </c>
      <c r="H1134" s="150" t="s">
        <v>19</v>
      </c>
      <c r="I1134" s="152"/>
      <c r="L1134" s="148"/>
      <c r="M1134" s="153"/>
      <c r="T1134" s="154"/>
      <c r="AT1134" s="150" t="s">
        <v>203</v>
      </c>
      <c r="AU1134" s="150" t="s">
        <v>82</v>
      </c>
      <c r="AV1134" s="12" t="s">
        <v>80</v>
      </c>
      <c r="AW1134" s="12" t="s">
        <v>33</v>
      </c>
      <c r="AX1134" s="12" t="s">
        <v>72</v>
      </c>
      <c r="AY1134" s="150" t="s">
        <v>193</v>
      </c>
    </row>
    <row r="1135" spans="2:65" s="12" customFormat="1" ht="11.25">
      <c r="B1135" s="148"/>
      <c r="D1135" s="149" t="s">
        <v>203</v>
      </c>
      <c r="E1135" s="150" t="s">
        <v>19</v>
      </c>
      <c r="F1135" s="151" t="s">
        <v>205</v>
      </c>
      <c r="H1135" s="150" t="s">
        <v>19</v>
      </c>
      <c r="I1135" s="152"/>
      <c r="L1135" s="148"/>
      <c r="M1135" s="153"/>
      <c r="T1135" s="154"/>
      <c r="AT1135" s="150" t="s">
        <v>203</v>
      </c>
      <c r="AU1135" s="150" t="s">
        <v>82</v>
      </c>
      <c r="AV1135" s="12" t="s">
        <v>80</v>
      </c>
      <c r="AW1135" s="12" t="s">
        <v>33</v>
      </c>
      <c r="AX1135" s="12" t="s">
        <v>72</v>
      </c>
      <c r="AY1135" s="150" t="s">
        <v>193</v>
      </c>
    </row>
    <row r="1136" spans="2:65" s="12" customFormat="1" ht="11.25">
      <c r="B1136" s="148"/>
      <c r="D1136" s="149" t="s">
        <v>203</v>
      </c>
      <c r="E1136" s="150" t="s">
        <v>19</v>
      </c>
      <c r="F1136" s="151" t="s">
        <v>1058</v>
      </c>
      <c r="H1136" s="150" t="s">
        <v>19</v>
      </c>
      <c r="I1136" s="152"/>
      <c r="L1136" s="148"/>
      <c r="M1136" s="153"/>
      <c r="T1136" s="154"/>
      <c r="AT1136" s="150" t="s">
        <v>203</v>
      </c>
      <c r="AU1136" s="150" t="s">
        <v>82</v>
      </c>
      <c r="AV1136" s="12" t="s">
        <v>80</v>
      </c>
      <c r="AW1136" s="12" t="s">
        <v>33</v>
      </c>
      <c r="AX1136" s="12" t="s">
        <v>72</v>
      </c>
      <c r="AY1136" s="150" t="s">
        <v>193</v>
      </c>
    </row>
    <row r="1137" spans="2:65" s="13" customFormat="1" ht="11.25">
      <c r="B1137" s="155"/>
      <c r="D1137" s="149" t="s">
        <v>203</v>
      </c>
      <c r="E1137" s="156" t="s">
        <v>19</v>
      </c>
      <c r="F1137" s="157" t="s">
        <v>1059</v>
      </c>
      <c r="H1137" s="158">
        <v>0.66500000000000004</v>
      </c>
      <c r="I1137" s="159"/>
      <c r="L1137" s="155"/>
      <c r="M1137" s="160"/>
      <c r="T1137" s="161"/>
      <c r="AT1137" s="156" t="s">
        <v>203</v>
      </c>
      <c r="AU1137" s="156" t="s">
        <v>82</v>
      </c>
      <c r="AV1137" s="13" t="s">
        <v>82</v>
      </c>
      <c r="AW1137" s="13" t="s">
        <v>33</v>
      </c>
      <c r="AX1137" s="13" t="s">
        <v>72</v>
      </c>
      <c r="AY1137" s="156" t="s">
        <v>193</v>
      </c>
    </row>
    <row r="1138" spans="2:65" s="13" customFormat="1" ht="11.25">
      <c r="B1138" s="155"/>
      <c r="D1138" s="149" t="s">
        <v>203</v>
      </c>
      <c r="E1138" s="156" t="s">
        <v>19</v>
      </c>
      <c r="F1138" s="157" t="s">
        <v>1060</v>
      </c>
      <c r="H1138" s="158">
        <v>0.42</v>
      </c>
      <c r="I1138" s="159"/>
      <c r="L1138" s="155"/>
      <c r="M1138" s="160"/>
      <c r="T1138" s="161"/>
      <c r="AT1138" s="156" t="s">
        <v>203</v>
      </c>
      <c r="AU1138" s="156" t="s">
        <v>82</v>
      </c>
      <c r="AV1138" s="13" t="s">
        <v>82</v>
      </c>
      <c r="AW1138" s="13" t="s">
        <v>33</v>
      </c>
      <c r="AX1138" s="13" t="s">
        <v>72</v>
      </c>
      <c r="AY1138" s="156" t="s">
        <v>193</v>
      </c>
    </row>
    <row r="1139" spans="2:65" s="13" customFormat="1" ht="11.25">
      <c r="B1139" s="155"/>
      <c r="D1139" s="149" t="s">
        <v>203</v>
      </c>
      <c r="E1139" s="156" t="s">
        <v>19</v>
      </c>
      <c r="F1139" s="157" t="s">
        <v>1061</v>
      </c>
      <c r="H1139" s="158">
        <v>0.33</v>
      </c>
      <c r="I1139" s="159"/>
      <c r="L1139" s="155"/>
      <c r="M1139" s="160"/>
      <c r="T1139" s="161"/>
      <c r="AT1139" s="156" t="s">
        <v>203</v>
      </c>
      <c r="AU1139" s="156" t="s">
        <v>82</v>
      </c>
      <c r="AV1139" s="13" t="s">
        <v>82</v>
      </c>
      <c r="AW1139" s="13" t="s">
        <v>33</v>
      </c>
      <c r="AX1139" s="13" t="s">
        <v>72</v>
      </c>
      <c r="AY1139" s="156" t="s">
        <v>193</v>
      </c>
    </row>
    <row r="1140" spans="2:65" s="13" customFormat="1" ht="11.25">
      <c r="B1140" s="155"/>
      <c r="D1140" s="149" t="s">
        <v>203</v>
      </c>
      <c r="E1140" s="156" t="s">
        <v>19</v>
      </c>
      <c r="F1140" s="157" t="s">
        <v>1062</v>
      </c>
      <c r="H1140" s="158">
        <v>0.20499999999999999</v>
      </c>
      <c r="I1140" s="159"/>
      <c r="L1140" s="155"/>
      <c r="M1140" s="160"/>
      <c r="T1140" s="161"/>
      <c r="AT1140" s="156" t="s">
        <v>203</v>
      </c>
      <c r="AU1140" s="156" t="s">
        <v>82</v>
      </c>
      <c r="AV1140" s="13" t="s">
        <v>82</v>
      </c>
      <c r="AW1140" s="13" t="s">
        <v>33</v>
      </c>
      <c r="AX1140" s="13" t="s">
        <v>72</v>
      </c>
      <c r="AY1140" s="156" t="s">
        <v>193</v>
      </c>
    </row>
    <row r="1141" spans="2:65" s="1" customFormat="1" ht="24.2" customHeight="1">
      <c r="B1141" s="32"/>
      <c r="C1141" s="131" t="s">
        <v>1063</v>
      </c>
      <c r="D1141" s="131" t="s">
        <v>195</v>
      </c>
      <c r="E1141" s="132" t="s">
        <v>1064</v>
      </c>
      <c r="F1141" s="133" t="s">
        <v>1065</v>
      </c>
      <c r="G1141" s="134" t="s">
        <v>210</v>
      </c>
      <c r="H1141" s="135">
        <v>3.24</v>
      </c>
      <c r="I1141" s="136"/>
      <c r="J1141" s="137">
        <f>ROUND(I1141*H1141,2)</f>
        <v>0</v>
      </c>
      <c r="K1141" s="133" t="s">
        <v>199</v>
      </c>
      <c r="L1141" s="32"/>
      <c r="M1141" s="138" t="s">
        <v>19</v>
      </c>
      <c r="N1141" s="139" t="s">
        <v>43</v>
      </c>
      <c r="P1141" s="140">
        <f>O1141*H1141</f>
        <v>0</v>
      </c>
      <c r="Q1141" s="140">
        <v>0</v>
      </c>
      <c r="R1141" s="140">
        <f>Q1141*H1141</f>
        <v>0</v>
      </c>
      <c r="S1141" s="140">
        <v>0</v>
      </c>
      <c r="T1141" s="141">
        <f>S1141*H1141</f>
        <v>0</v>
      </c>
      <c r="AR1141" s="142" t="s">
        <v>106</v>
      </c>
      <c r="AT1141" s="142" t="s">
        <v>195</v>
      </c>
      <c r="AU1141" s="142" t="s">
        <v>82</v>
      </c>
      <c r="AY1141" s="17" t="s">
        <v>193</v>
      </c>
      <c r="BE1141" s="143">
        <f>IF(N1141="základní",J1141,0)</f>
        <v>0</v>
      </c>
      <c r="BF1141" s="143">
        <f>IF(N1141="snížená",J1141,0)</f>
        <v>0</v>
      </c>
      <c r="BG1141" s="143">
        <f>IF(N1141="zákl. přenesená",J1141,0)</f>
        <v>0</v>
      </c>
      <c r="BH1141" s="143">
        <f>IF(N1141="sníž. přenesená",J1141,0)</f>
        <v>0</v>
      </c>
      <c r="BI1141" s="143">
        <f>IF(N1141="nulová",J1141,0)</f>
        <v>0</v>
      </c>
      <c r="BJ1141" s="17" t="s">
        <v>80</v>
      </c>
      <c r="BK1141" s="143">
        <f>ROUND(I1141*H1141,2)</f>
        <v>0</v>
      </c>
      <c r="BL1141" s="17" t="s">
        <v>106</v>
      </c>
      <c r="BM1141" s="142" t="s">
        <v>1066</v>
      </c>
    </row>
    <row r="1142" spans="2:65" s="1" customFormat="1" ht="11.25">
      <c r="B1142" s="32"/>
      <c r="D1142" s="144" t="s">
        <v>201</v>
      </c>
      <c r="F1142" s="145" t="s">
        <v>1067</v>
      </c>
      <c r="I1142" s="146"/>
      <c r="L1142" s="32"/>
      <c r="M1142" s="147"/>
      <c r="T1142" s="53"/>
      <c r="AT1142" s="17" t="s">
        <v>201</v>
      </c>
      <c r="AU1142" s="17" t="s">
        <v>82</v>
      </c>
    </row>
    <row r="1143" spans="2:65" s="12" customFormat="1" ht="11.25">
      <c r="B1143" s="148"/>
      <c r="D1143" s="149" t="s">
        <v>203</v>
      </c>
      <c r="E1143" s="150" t="s">
        <v>19</v>
      </c>
      <c r="F1143" s="151" t="s">
        <v>286</v>
      </c>
      <c r="H1143" s="150" t="s">
        <v>19</v>
      </c>
      <c r="I1143" s="152"/>
      <c r="L1143" s="148"/>
      <c r="M1143" s="153"/>
      <c r="T1143" s="154"/>
      <c r="AT1143" s="150" t="s">
        <v>203</v>
      </c>
      <c r="AU1143" s="150" t="s">
        <v>82</v>
      </c>
      <c r="AV1143" s="12" t="s">
        <v>80</v>
      </c>
      <c r="AW1143" s="12" t="s">
        <v>33</v>
      </c>
      <c r="AX1143" s="12" t="s">
        <v>72</v>
      </c>
      <c r="AY1143" s="150" t="s">
        <v>193</v>
      </c>
    </row>
    <row r="1144" spans="2:65" s="12" customFormat="1" ht="11.25">
      <c r="B1144" s="148"/>
      <c r="D1144" s="149" t="s">
        <v>203</v>
      </c>
      <c r="E1144" s="150" t="s">
        <v>19</v>
      </c>
      <c r="F1144" s="151" t="s">
        <v>205</v>
      </c>
      <c r="H1144" s="150" t="s">
        <v>19</v>
      </c>
      <c r="I1144" s="152"/>
      <c r="L1144" s="148"/>
      <c r="M1144" s="153"/>
      <c r="T1144" s="154"/>
      <c r="AT1144" s="150" t="s">
        <v>203</v>
      </c>
      <c r="AU1144" s="150" t="s">
        <v>82</v>
      </c>
      <c r="AV1144" s="12" t="s">
        <v>80</v>
      </c>
      <c r="AW1144" s="12" t="s">
        <v>33</v>
      </c>
      <c r="AX1144" s="12" t="s">
        <v>72</v>
      </c>
      <c r="AY1144" s="150" t="s">
        <v>193</v>
      </c>
    </row>
    <row r="1145" spans="2:65" s="12" customFormat="1" ht="11.25">
      <c r="B1145" s="148"/>
      <c r="D1145" s="149" t="s">
        <v>203</v>
      </c>
      <c r="E1145" s="150" t="s">
        <v>19</v>
      </c>
      <c r="F1145" s="151" t="s">
        <v>287</v>
      </c>
      <c r="H1145" s="150" t="s">
        <v>19</v>
      </c>
      <c r="I1145" s="152"/>
      <c r="L1145" s="148"/>
      <c r="M1145" s="153"/>
      <c r="T1145" s="154"/>
      <c r="AT1145" s="150" t="s">
        <v>203</v>
      </c>
      <c r="AU1145" s="150" t="s">
        <v>82</v>
      </c>
      <c r="AV1145" s="12" t="s">
        <v>80</v>
      </c>
      <c r="AW1145" s="12" t="s">
        <v>33</v>
      </c>
      <c r="AX1145" s="12" t="s">
        <v>72</v>
      </c>
      <c r="AY1145" s="150" t="s">
        <v>193</v>
      </c>
    </row>
    <row r="1146" spans="2:65" s="12" customFormat="1" ht="11.25">
      <c r="B1146" s="148"/>
      <c r="D1146" s="149" t="s">
        <v>203</v>
      </c>
      <c r="E1146" s="150" t="s">
        <v>19</v>
      </c>
      <c r="F1146" s="151" t="s">
        <v>205</v>
      </c>
      <c r="H1146" s="150" t="s">
        <v>19</v>
      </c>
      <c r="I1146" s="152"/>
      <c r="L1146" s="148"/>
      <c r="M1146" s="153"/>
      <c r="T1146" s="154"/>
      <c r="AT1146" s="150" t="s">
        <v>203</v>
      </c>
      <c r="AU1146" s="150" t="s">
        <v>82</v>
      </c>
      <c r="AV1146" s="12" t="s">
        <v>80</v>
      </c>
      <c r="AW1146" s="12" t="s">
        <v>33</v>
      </c>
      <c r="AX1146" s="12" t="s">
        <v>72</v>
      </c>
      <c r="AY1146" s="150" t="s">
        <v>193</v>
      </c>
    </row>
    <row r="1147" spans="2:65" s="12" customFormat="1" ht="11.25">
      <c r="B1147" s="148"/>
      <c r="D1147" s="149" t="s">
        <v>203</v>
      </c>
      <c r="E1147" s="150" t="s">
        <v>19</v>
      </c>
      <c r="F1147" s="151" t="s">
        <v>206</v>
      </c>
      <c r="H1147" s="150" t="s">
        <v>19</v>
      </c>
      <c r="I1147" s="152"/>
      <c r="L1147" s="148"/>
      <c r="M1147" s="153"/>
      <c r="T1147" s="154"/>
      <c r="AT1147" s="150" t="s">
        <v>203</v>
      </c>
      <c r="AU1147" s="150" t="s">
        <v>82</v>
      </c>
      <c r="AV1147" s="12" t="s">
        <v>80</v>
      </c>
      <c r="AW1147" s="12" t="s">
        <v>33</v>
      </c>
      <c r="AX1147" s="12" t="s">
        <v>72</v>
      </c>
      <c r="AY1147" s="150" t="s">
        <v>193</v>
      </c>
    </row>
    <row r="1148" spans="2:65" s="12" customFormat="1" ht="11.25">
      <c r="B1148" s="148"/>
      <c r="D1148" s="149" t="s">
        <v>203</v>
      </c>
      <c r="E1148" s="150" t="s">
        <v>19</v>
      </c>
      <c r="F1148" s="151" t="s">
        <v>205</v>
      </c>
      <c r="H1148" s="150" t="s">
        <v>19</v>
      </c>
      <c r="I1148" s="152"/>
      <c r="L1148" s="148"/>
      <c r="M1148" s="153"/>
      <c r="T1148" s="154"/>
      <c r="AT1148" s="150" t="s">
        <v>203</v>
      </c>
      <c r="AU1148" s="150" t="s">
        <v>82</v>
      </c>
      <c r="AV1148" s="12" t="s">
        <v>80</v>
      </c>
      <c r="AW1148" s="12" t="s">
        <v>33</v>
      </c>
      <c r="AX1148" s="12" t="s">
        <v>72</v>
      </c>
      <c r="AY1148" s="150" t="s">
        <v>193</v>
      </c>
    </row>
    <row r="1149" spans="2:65" s="12" customFormat="1" ht="11.25">
      <c r="B1149" s="148"/>
      <c r="D1149" s="149" t="s">
        <v>203</v>
      </c>
      <c r="E1149" s="150" t="s">
        <v>19</v>
      </c>
      <c r="F1149" s="151" t="s">
        <v>1058</v>
      </c>
      <c r="H1149" s="150" t="s">
        <v>19</v>
      </c>
      <c r="I1149" s="152"/>
      <c r="L1149" s="148"/>
      <c r="M1149" s="153"/>
      <c r="T1149" s="154"/>
      <c r="AT1149" s="150" t="s">
        <v>203</v>
      </c>
      <c r="AU1149" s="150" t="s">
        <v>82</v>
      </c>
      <c r="AV1149" s="12" t="s">
        <v>80</v>
      </c>
      <c r="AW1149" s="12" t="s">
        <v>33</v>
      </c>
      <c r="AX1149" s="12" t="s">
        <v>72</v>
      </c>
      <c r="AY1149" s="150" t="s">
        <v>193</v>
      </c>
    </row>
    <row r="1150" spans="2:65" s="13" customFormat="1" ht="11.25">
      <c r="B1150" s="155"/>
      <c r="D1150" s="149" t="s">
        <v>203</v>
      </c>
      <c r="E1150" s="156" t="s">
        <v>19</v>
      </c>
      <c r="F1150" s="157" t="s">
        <v>1068</v>
      </c>
      <c r="H1150" s="158">
        <v>1.33</v>
      </c>
      <c r="I1150" s="159"/>
      <c r="L1150" s="155"/>
      <c r="M1150" s="160"/>
      <c r="T1150" s="161"/>
      <c r="AT1150" s="156" t="s">
        <v>203</v>
      </c>
      <c r="AU1150" s="156" t="s">
        <v>82</v>
      </c>
      <c r="AV1150" s="13" t="s">
        <v>82</v>
      </c>
      <c r="AW1150" s="13" t="s">
        <v>33</v>
      </c>
      <c r="AX1150" s="13" t="s">
        <v>72</v>
      </c>
      <c r="AY1150" s="156" t="s">
        <v>193</v>
      </c>
    </row>
    <row r="1151" spans="2:65" s="13" customFormat="1" ht="11.25">
      <c r="B1151" s="155"/>
      <c r="D1151" s="149" t="s">
        <v>203</v>
      </c>
      <c r="E1151" s="156" t="s">
        <v>19</v>
      </c>
      <c r="F1151" s="157" t="s">
        <v>1069</v>
      </c>
      <c r="H1151" s="158">
        <v>0.84</v>
      </c>
      <c r="I1151" s="159"/>
      <c r="L1151" s="155"/>
      <c r="M1151" s="160"/>
      <c r="T1151" s="161"/>
      <c r="AT1151" s="156" t="s">
        <v>203</v>
      </c>
      <c r="AU1151" s="156" t="s">
        <v>82</v>
      </c>
      <c r="AV1151" s="13" t="s">
        <v>82</v>
      </c>
      <c r="AW1151" s="13" t="s">
        <v>33</v>
      </c>
      <c r="AX1151" s="13" t="s">
        <v>72</v>
      </c>
      <c r="AY1151" s="156" t="s">
        <v>193</v>
      </c>
    </row>
    <row r="1152" spans="2:65" s="13" customFormat="1" ht="11.25">
      <c r="B1152" s="155"/>
      <c r="D1152" s="149" t="s">
        <v>203</v>
      </c>
      <c r="E1152" s="156" t="s">
        <v>19</v>
      </c>
      <c r="F1152" s="157" t="s">
        <v>1070</v>
      </c>
      <c r="H1152" s="158">
        <v>0.66</v>
      </c>
      <c r="I1152" s="159"/>
      <c r="L1152" s="155"/>
      <c r="M1152" s="160"/>
      <c r="T1152" s="161"/>
      <c r="AT1152" s="156" t="s">
        <v>203</v>
      </c>
      <c r="AU1152" s="156" t="s">
        <v>82</v>
      </c>
      <c r="AV1152" s="13" t="s">
        <v>82</v>
      </c>
      <c r="AW1152" s="13" t="s">
        <v>33</v>
      </c>
      <c r="AX1152" s="13" t="s">
        <v>72</v>
      </c>
      <c r="AY1152" s="156" t="s">
        <v>193</v>
      </c>
    </row>
    <row r="1153" spans="2:65" s="13" customFormat="1" ht="11.25">
      <c r="B1153" s="155"/>
      <c r="D1153" s="149" t="s">
        <v>203</v>
      </c>
      <c r="E1153" s="156" t="s">
        <v>19</v>
      </c>
      <c r="F1153" s="157" t="s">
        <v>1071</v>
      </c>
      <c r="H1153" s="158">
        <v>0.41</v>
      </c>
      <c r="I1153" s="159"/>
      <c r="L1153" s="155"/>
      <c r="M1153" s="160"/>
      <c r="T1153" s="161"/>
      <c r="AT1153" s="156" t="s">
        <v>203</v>
      </c>
      <c r="AU1153" s="156" t="s">
        <v>82</v>
      </c>
      <c r="AV1153" s="13" t="s">
        <v>82</v>
      </c>
      <c r="AW1153" s="13" t="s">
        <v>33</v>
      </c>
      <c r="AX1153" s="13" t="s">
        <v>72</v>
      </c>
      <c r="AY1153" s="156" t="s">
        <v>193</v>
      </c>
    </row>
    <row r="1154" spans="2:65" s="1" customFormat="1" ht="24.2" customHeight="1">
      <c r="B1154" s="32"/>
      <c r="C1154" s="131" t="s">
        <v>1072</v>
      </c>
      <c r="D1154" s="131" t="s">
        <v>195</v>
      </c>
      <c r="E1154" s="132" t="s">
        <v>1073</v>
      </c>
      <c r="F1154" s="133" t="s">
        <v>1074</v>
      </c>
      <c r="G1154" s="134" t="s">
        <v>210</v>
      </c>
      <c r="H1154" s="135">
        <v>11.34</v>
      </c>
      <c r="I1154" s="136"/>
      <c r="J1154" s="137">
        <f>ROUND(I1154*H1154,2)</f>
        <v>0</v>
      </c>
      <c r="K1154" s="133" t="s">
        <v>199</v>
      </c>
      <c r="L1154" s="32"/>
      <c r="M1154" s="138" t="s">
        <v>19</v>
      </c>
      <c r="N1154" s="139" t="s">
        <v>43</v>
      </c>
      <c r="P1154" s="140">
        <f>O1154*H1154</f>
        <v>0</v>
      </c>
      <c r="Q1154" s="140">
        <v>0</v>
      </c>
      <c r="R1154" s="140">
        <f>Q1154*H1154</f>
        <v>0</v>
      </c>
      <c r="S1154" s="140">
        <v>0</v>
      </c>
      <c r="T1154" s="141">
        <f>S1154*H1154</f>
        <v>0</v>
      </c>
      <c r="AR1154" s="142" t="s">
        <v>106</v>
      </c>
      <c r="AT1154" s="142" t="s">
        <v>195</v>
      </c>
      <c r="AU1154" s="142" t="s">
        <v>82</v>
      </c>
      <c r="AY1154" s="17" t="s">
        <v>193</v>
      </c>
      <c r="BE1154" s="143">
        <f>IF(N1154="základní",J1154,0)</f>
        <v>0</v>
      </c>
      <c r="BF1154" s="143">
        <f>IF(N1154="snížená",J1154,0)</f>
        <v>0</v>
      </c>
      <c r="BG1154" s="143">
        <f>IF(N1154="zákl. přenesená",J1154,0)</f>
        <v>0</v>
      </c>
      <c r="BH1154" s="143">
        <f>IF(N1154="sníž. přenesená",J1154,0)</f>
        <v>0</v>
      </c>
      <c r="BI1154" s="143">
        <f>IF(N1154="nulová",J1154,0)</f>
        <v>0</v>
      </c>
      <c r="BJ1154" s="17" t="s">
        <v>80</v>
      </c>
      <c r="BK1154" s="143">
        <f>ROUND(I1154*H1154,2)</f>
        <v>0</v>
      </c>
      <c r="BL1154" s="17" t="s">
        <v>106</v>
      </c>
      <c r="BM1154" s="142" t="s">
        <v>1075</v>
      </c>
    </row>
    <row r="1155" spans="2:65" s="1" customFormat="1" ht="11.25">
      <c r="B1155" s="32"/>
      <c r="D1155" s="144" t="s">
        <v>201</v>
      </c>
      <c r="F1155" s="145" t="s">
        <v>1076</v>
      </c>
      <c r="I1155" s="146"/>
      <c r="L1155" s="32"/>
      <c r="M1155" s="147"/>
      <c r="T1155" s="53"/>
      <c r="AT1155" s="17" t="s">
        <v>201</v>
      </c>
      <c r="AU1155" s="17" t="s">
        <v>82</v>
      </c>
    </row>
    <row r="1156" spans="2:65" s="12" customFormat="1" ht="11.25">
      <c r="B1156" s="148"/>
      <c r="D1156" s="149" t="s">
        <v>203</v>
      </c>
      <c r="E1156" s="150" t="s">
        <v>19</v>
      </c>
      <c r="F1156" s="151" t="s">
        <v>286</v>
      </c>
      <c r="H1156" s="150" t="s">
        <v>19</v>
      </c>
      <c r="I1156" s="152"/>
      <c r="L1156" s="148"/>
      <c r="M1156" s="153"/>
      <c r="T1156" s="154"/>
      <c r="AT1156" s="150" t="s">
        <v>203</v>
      </c>
      <c r="AU1156" s="150" t="s">
        <v>82</v>
      </c>
      <c r="AV1156" s="12" t="s">
        <v>80</v>
      </c>
      <c r="AW1156" s="12" t="s">
        <v>33</v>
      </c>
      <c r="AX1156" s="12" t="s">
        <v>72</v>
      </c>
      <c r="AY1156" s="150" t="s">
        <v>193</v>
      </c>
    </row>
    <row r="1157" spans="2:65" s="12" customFormat="1" ht="11.25">
      <c r="B1157" s="148"/>
      <c r="D1157" s="149" t="s">
        <v>203</v>
      </c>
      <c r="E1157" s="150" t="s">
        <v>19</v>
      </c>
      <c r="F1157" s="151" t="s">
        <v>205</v>
      </c>
      <c r="H1157" s="150" t="s">
        <v>19</v>
      </c>
      <c r="I1157" s="152"/>
      <c r="L1157" s="148"/>
      <c r="M1157" s="153"/>
      <c r="T1157" s="154"/>
      <c r="AT1157" s="150" t="s">
        <v>203</v>
      </c>
      <c r="AU1157" s="150" t="s">
        <v>82</v>
      </c>
      <c r="AV1157" s="12" t="s">
        <v>80</v>
      </c>
      <c r="AW1157" s="12" t="s">
        <v>33</v>
      </c>
      <c r="AX1157" s="12" t="s">
        <v>72</v>
      </c>
      <c r="AY1157" s="150" t="s">
        <v>193</v>
      </c>
    </row>
    <row r="1158" spans="2:65" s="12" customFormat="1" ht="11.25">
      <c r="B1158" s="148"/>
      <c r="D1158" s="149" t="s">
        <v>203</v>
      </c>
      <c r="E1158" s="150" t="s">
        <v>19</v>
      </c>
      <c r="F1158" s="151" t="s">
        <v>287</v>
      </c>
      <c r="H1158" s="150" t="s">
        <v>19</v>
      </c>
      <c r="I1158" s="152"/>
      <c r="L1158" s="148"/>
      <c r="M1158" s="153"/>
      <c r="T1158" s="154"/>
      <c r="AT1158" s="150" t="s">
        <v>203</v>
      </c>
      <c r="AU1158" s="150" t="s">
        <v>82</v>
      </c>
      <c r="AV1158" s="12" t="s">
        <v>80</v>
      </c>
      <c r="AW1158" s="12" t="s">
        <v>33</v>
      </c>
      <c r="AX1158" s="12" t="s">
        <v>72</v>
      </c>
      <c r="AY1158" s="150" t="s">
        <v>193</v>
      </c>
    </row>
    <row r="1159" spans="2:65" s="12" customFormat="1" ht="11.25">
      <c r="B1159" s="148"/>
      <c r="D1159" s="149" t="s">
        <v>203</v>
      </c>
      <c r="E1159" s="150" t="s">
        <v>19</v>
      </c>
      <c r="F1159" s="151" t="s">
        <v>205</v>
      </c>
      <c r="H1159" s="150" t="s">
        <v>19</v>
      </c>
      <c r="I1159" s="152"/>
      <c r="L1159" s="148"/>
      <c r="M1159" s="153"/>
      <c r="T1159" s="154"/>
      <c r="AT1159" s="150" t="s">
        <v>203</v>
      </c>
      <c r="AU1159" s="150" t="s">
        <v>82</v>
      </c>
      <c r="AV1159" s="12" t="s">
        <v>80</v>
      </c>
      <c r="AW1159" s="12" t="s">
        <v>33</v>
      </c>
      <c r="AX1159" s="12" t="s">
        <v>72</v>
      </c>
      <c r="AY1159" s="150" t="s">
        <v>193</v>
      </c>
    </row>
    <row r="1160" spans="2:65" s="12" customFormat="1" ht="11.25">
      <c r="B1160" s="148"/>
      <c r="D1160" s="149" t="s">
        <v>203</v>
      </c>
      <c r="E1160" s="150" t="s">
        <v>19</v>
      </c>
      <c r="F1160" s="151" t="s">
        <v>206</v>
      </c>
      <c r="H1160" s="150" t="s">
        <v>19</v>
      </c>
      <c r="I1160" s="152"/>
      <c r="L1160" s="148"/>
      <c r="M1160" s="153"/>
      <c r="T1160" s="154"/>
      <c r="AT1160" s="150" t="s">
        <v>203</v>
      </c>
      <c r="AU1160" s="150" t="s">
        <v>82</v>
      </c>
      <c r="AV1160" s="12" t="s">
        <v>80</v>
      </c>
      <c r="AW1160" s="12" t="s">
        <v>33</v>
      </c>
      <c r="AX1160" s="12" t="s">
        <v>72</v>
      </c>
      <c r="AY1160" s="150" t="s">
        <v>193</v>
      </c>
    </row>
    <row r="1161" spans="2:65" s="12" customFormat="1" ht="11.25">
      <c r="B1161" s="148"/>
      <c r="D1161" s="149" t="s">
        <v>203</v>
      </c>
      <c r="E1161" s="150" t="s">
        <v>19</v>
      </c>
      <c r="F1161" s="151" t="s">
        <v>205</v>
      </c>
      <c r="H1161" s="150" t="s">
        <v>19</v>
      </c>
      <c r="I1161" s="152"/>
      <c r="L1161" s="148"/>
      <c r="M1161" s="153"/>
      <c r="T1161" s="154"/>
      <c r="AT1161" s="150" t="s">
        <v>203</v>
      </c>
      <c r="AU1161" s="150" t="s">
        <v>82</v>
      </c>
      <c r="AV1161" s="12" t="s">
        <v>80</v>
      </c>
      <c r="AW1161" s="12" t="s">
        <v>33</v>
      </c>
      <c r="AX1161" s="12" t="s">
        <v>72</v>
      </c>
      <c r="AY1161" s="150" t="s">
        <v>193</v>
      </c>
    </row>
    <row r="1162" spans="2:65" s="12" customFormat="1" ht="11.25">
      <c r="B1162" s="148"/>
      <c r="D1162" s="149" t="s">
        <v>203</v>
      </c>
      <c r="E1162" s="150" t="s">
        <v>19</v>
      </c>
      <c r="F1162" s="151" t="s">
        <v>1058</v>
      </c>
      <c r="H1162" s="150" t="s">
        <v>19</v>
      </c>
      <c r="I1162" s="152"/>
      <c r="L1162" s="148"/>
      <c r="M1162" s="153"/>
      <c r="T1162" s="154"/>
      <c r="AT1162" s="150" t="s">
        <v>203</v>
      </c>
      <c r="AU1162" s="150" t="s">
        <v>82</v>
      </c>
      <c r="AV1162" s="12" t="s">
        <v>80</v>
      </c>
      <c r="AW1162" s="12" t="s">
        <v>33</v>
      </c>
      <c r="AX1162" s="12" t="s">
        <v>72</v>
      </c>
      <c r="AY1162" s="150" t="s">
        <v>193</v>
      </c>
    </row>
    <row r="1163" spans="2:65" s="13" customFormat="1" ht="11.25">
      <c r="B1163" s="155"/>
      <c r="D1163" s="149" t="s">
        <v>203</v>
      </c>
      <c r="E1163" s="156" t="s">
        <v>19</v>
      </c>
      <c r="F1163" s="157" t="s">
        <v>1077</v>
      </c>
      <c r="H1163" s="158">
        <v>4.6550000000000002</v>
      </c>
      <c r="I1163" s="159"/>
      <c r="L1163" s="155"/>
      <c r="M1163" s="160"/>
      <c r="T1163" s="161"/>
      <c r="AT1163" s="156" t="s">
        <v>203</v>
      </c>
      <c r="AU1163" s="156" t="s">
        <v>82</v>
      </c>
      <c r="AV1163" s="13" t="s">
        <v>82</v>
      </c>
      <c r="AW1163" s="13" t="s">
        <v>33</v>
      </c>
      <c r="AX1163" s="13" t="s">
        <v>72</v>
      </c>
      <c r="AY1163" s="156" t="s">
        <v>193</v>
      </c>
    </row>
    <row r="1164" spans="2:65" s="13" customFormat="1" ht="11.25">
      <c r="B1164" s="155"/>
      <c r="D1164" s="149" t="s">
        <v>203</v>
      </c>
      <c r="E1164" s="156" t="s">
        <v>19</v>
      </c>
      <c r="F1164" s="157" t="s">
        <v>1078</v>
      </c>
      <c r="H1164" s="158">
        <v>2.94</v>
      </c>
      <c r="I1164" s="159"/>
      <c r="L1164" s="155"/>
      <c r="M1164" s="160"/>
      <c r="T1164" s="161"/>
      <c r="AT1164" s="156" t="s">
        <v>203</v>
      </c>
      <c r="AU1164" s="156" t="s">
        <v>82</v>
      </c>
      <c r="AV1164" s="13" t="s">
        <v>82</v>
      </c>
      <c r="AW1164" s="13" t="s">
        <v>33</v>
      </c>
      <c r="AX1164" s="13" t="s">
        <v>72</v>
      </c>
      <c r="AY1164" s="156" t="s">
        <v>193</v>
      </c>
    </row>
    <row r="1165" spans="2:65" s="13" customFormat="1" ht="11.25">
      <c r="B1165" s="155"/>
      <c r="D1165" s="149" t="s">
        <v>203</v>
      </c>
      <c r="E1165" s="156" t="s">
        <v>19</v>
      </c>
      <c r="F1165" s="157" t="s">
        <v>1079</v>
      </c>
      <c r="H1165" s="158">
        <v>2.31</v>
      </c>
      <c r="I1165" s="159"/>
      <c r="L1165" s="155"/>
      <c r="M1165" s="160"/>
      <c r="T1165" s="161"/>
      <c r="AT1165" s="156" t="s">
        <v>203</v>
      </c>
      <c r="AU1165" s="156" t="s">
        <v>82</v>
      </c>
      <c r="AV1165" s="13" t="s">
        <v>82</v>
      </c>
      <c r="AW1165" s="13" t="s">
        <v>33</v>
      </c>
      <c r="AX1165" s="13" t="s">
        <v>72</v>
      </c>
      <c r="AY1165" s="156" t="s">
        <v>193</v>
      </c>
    </row>
    <row r="1166" spans="2:65" s="13" customFormat="1" ht="11.25">
      <c r="B1166" s="155"/>
      <c r="D1166" s="149" t="s">
        <v>203</v>
      </c>
      <c r="E1166" s="156" t="s">
        <v>19</v>
      </c>
      <c r="F1166" s="157" t="s">
        <v>1080</v>
      </c>
      <c r="H1166" s="158">
        <v>1.4350000000000001</v>
      </c>
      <c r="I1166" s="159"/>
      <c r="L1166" s="155"/>
      <c r="M1166" s="160"/>
      <c r="T1166" s="161"/>
      <c r="AT1166" s="156" t="s">
        <v>203</v>
      </c>
      <c r="AU1166" s="156" t="s">
        <v>82</v>
      </c>
      <c r="AV1166" s="13" t="s">
        <v>82</v>
      </c>
      <c r="AW1166" s="13" t="s">
        <v>33</v>
      </c>
      <c r="AX1166" s="13" t="s">
        <v>72</v>
      </c>
      <c r="AY1166" s="156" t="s">
        <v>193</v>
      </c>
    </row>
    <row r="1167" spans="2:65" s="1" customFormat="1" ht="24.2" customHeight="1">
      <c r="B1167" s="32"/>
      <c r="C1167" s="131" t="s">
        <v>1081</v>
      </c>
      <c r="D1167" s="131" t="s">
        <v>195</v>
      </c>
      <c r="E1167" s="132" t="s">
        <v>1082</v>
      </c>
      <c r="F1167" s="133" t="s">
        <v>1083</v>
      </c>
      <c r="G1167" s="134" t="s">
        <v>210</v>
      </c>
      <c r="H1167" s="135">
        <v>4.4400000000000004</v>
      </c>
      <c r="I1167" s="136"/>
      <c r="J1167" s="137">
        <f>ROUND(I1167*H1167,2)</f>
        <v>0</v>
      </c>
      <c r="K1167" s="133" t="s">
        <v>199</v>
      </c>
      <c r="L1167" s="32"/>
      <c r="M1167" s="138" t="s">
        <v>19</v>
      </c>
      <c r="N1167" s="139" t="s">
        <v>43</v>
      </c>
      <c r="P1167" s="140">
        <f>O1167*H1167</f>
        <v>0</v>
      </c>
      <c r="Q1167" s="140">
        <v>0</v>
      </c>
      <c r="R1167" s="140">
        <f>Q1167*H1167</f>
        <v>0</v>
      </c>
      <c r="S1167" s="140">
        <v>0</v>
      </c>
      <c r="T1167" s="141">
        <f>S1167*H1167</f>
        <v>0</v>
      </c>
      <c r="AR1167" s="142" t="s">
        <v>106</v>
      </c>
      <c r="AT1167" s="142" t="s">
        <v>195</v>
      </c>
      <c r="AU1167" s="142" t="s">
        <v>82</v>
      </c>
      <c r="AY1167" s="17" t="s">
        <v>193</v>
      </c>
      <c r="BE1167" s="143">
        <f>IF(N1167="základní",J1167,0)</f>
        <v>0</v>
      </c>
      <c r="BF1167" s="143">
        <f>IF(N1167="snížená",J1167,0)</f>
        <v>0</v>
      </c>
      <c r="BG1167" s="143">
        <f>IF(N1167="zákl. přenesená",J1167,0)</f>
        <v>0</v>
      </c>
      <c r="BH1167" s="143">
        <f>IF(N1167="sníž. přenesená",J1167,0)</f>
        <v>0</v>
      </c>
      <c r="BI1167" s="143">
        <f>IF(N1167="nulová",J1167,0)</f>
        <v>0</v>
      </c>
      <c r="BJ1167" s="17" t="s">
        <v>80</v>
      </c>
      <c r="BK1167" s="143">
        <f>ROUND(I1167*H1167,2)</f>
        <v>0</v>
      </c>
      <c r="BL1167" s="17" t="s">
        <v>106</v>
      </c>
      <c r="BM1167" s="142" t="s">
        <v>1084</v>
      </c>
    </row>
    <row r="1168" spans="2:65" s="1" customFormat="1" ht="11.25">
      <c r="B1168" s="32"/>
      <c r="D1168" s="144" t="s">
        <v>201</v>
      </c>
      <c r="F1168" s="145" t="s">
        <v>1085</v>
      </c>
      <c r="I1168" s="146"/>
      <c r="L1168" s="32"/>
      <c r="M1168" s="147"/>
      <c r="T1168" s="53"/>
      <c r="AT1168" s="17" t="s">
        <v>201</v>
      </c>
      <c r="AU1168" s="17" t="s">
        <v>82</v>
      </c>
    </row>
    <row r="1169" spans="2:65" s="12" customFormat="1" ht="11.25">
      <c r="B1169" s="148"/>
      <c r="D1169" s="149" t="s">
        <v>203</v>
      </c>
      <c r="E1169" s="150" t="s">
        <v>19</v>
      </c>
      <c r="F1169" s="151" t="s">
        <v>286</v>
      </c>
      <c r="H1169" s="150" t="s">
        <v>19</v>
      </c>
      <c r="I1169" s="152"/>
      <c r="L1169" s="148"/>
      <c r="M1169" s="153"/>
      <c r="T1169" s="154"/>
      <c r="AT1169" s="150" t="s">
        <v>203</v>
      </c>
      <c r="AU1169" s="150" t="s">
        <v>82</v>
      </c>
      <c r="AV1169" s="12" t="s">
        <v>80</v>
      </c>
      <c r="AW1169" s="12" t="s">
        <v>33</v>
      </c>
      <c r="AX1169" s="12" t="s">
        <v>72</v>
      </c>
      <c r="AY1169" s="150" t="s">
        <v>193</v>
      </c>
    </row>
    <row r="1170" spans="2:65" s="12" customFormat="1" ht="11.25">
      <c r="B1170" s="148"/>
      <c r="D1170" s="149" t="s">
        <v>203</v>
      </c>
      <c r="E1170" s="150" t="s">
        <v>19</v>
      </c>
      <c r="F1170" s="151" t="s">
        <v>205</v>
      </c>
      <c r="H1170" s="150" t="s">
        <v>19</v>
      </c>
      <c r="I1170" s="152"/>
      <c r="L1170" s="148"/>
      <c r="M1170" s="153"/>
      <c r="T1170" s="154"/>
      <c r="AT1170" s="150" t="s">
        <v>203</v>
      </c>
      <c r="AU1170" s="150" t="s">
        <v>82</v>
      </c>
      <c r="AV1170" s="12" t="s">
        <v>80</v>
      </c>
      <c r="AW1170" s="12" t="s">
        <v>33</v>
      </c>
      <c r="AX1170" s="12" t="s">
        <v>72</v>
      </c>
      <c r="AY1170" s="150" t="s">
        <v>193</v>
      </c>
    </row>
    <row r="1171" spans="2:65" s="12" customFormat="1" ht="11.25">
      <c r="B1171" s="148"/>
      <c r="D1171" s="149" t="s">
        <v>203</v>
      </c>
      <c r="E1171" s="150" t="s">
        <v>19</v>
      </c>
      <c r="F1171" s="151" t="s">
        <v>287</v>
      </c>
      <c r="H1171" s="150" t="s">
        <v>19</v>
      </c>
      <c r="I1171" s="152"/>
      <c r="L1171" s="148"/>
      <c r="M1171" s="153"/>
      <c r="T1171" s="154"/>
      <c r="AT1171" s="150" t="s">
        <v>203</v>
      </c>
      <c r="AU1171" s="150" t="s">
        <v>82</v>
      </c>
      <c r="AV1171" s="12" t="s">
        <v>80</v>
      </c>
      <c r="AW1171" s="12" t="s">
        <v>33</v>
      </c>
      <c r="AX1171" s="12" t="s">
        <v>72</v>
      </c>
      <c r="AY1171" s="150" t="s">
        <v>193</v>
      </c>
    </row>
    <row r="1172" spans="2:65" s="12" customFormat="1" ht="11.25">
      <c r="B1172" s="148"/>
      <c r="D1172" s="149" t="s">
        <v>203</v>
      </c>
      <c r="E1172" s="150" t="s">
        <v>19</v>
      </c>
      <c r="F1172" s="151" t="s">
        <v>205</v>
      </c>
      <c r="H1172" s="150" t="s">
        <v>19</v>
      </c>
      <c r="I1172" s="152"/>
      <c r="L1172" s="148"/>
      <c r="M1172" s="153"/>
      <c r="T1172" s="154"/>
      <c r="AT1172" s="150" t="s">
        <v>203</v>
      </c>
      <c r="AU1172" s="150" t="s">
        <v>82</v>
      </c>
      <c r="AV1172" s="12" t="s">
        <v>80</v>
      </c>
      <c r="AW1172" s="12" t="s">
        <v>33</v>
      </c>
      <c r="AX1172" s="12" t="s">
        <v>72</v>
      </c>
      <c r="AY1172" s="150" t="s">
        <v>193</v>
      </c>
    </row>
    <row r="1173" spans="2:65" s="12" customFormat="1" ht="11.25">
      <c r="B1173" s="148"/>
      <c r="D1173" s="149" t="s">
        <v>203</v>
      </c>
      <c r="E1173" s="150" t="s">
        <v>19</v>
      </c>
      <c r="F1173" s="151" t="s">
        <v>206</v>
      </c>
      <c r="H1173" s="150" t="s">
        <v>19</v>
      </c>
      <c r="I1173" s="152"/>
      <c r="L1173" s="148"/>
      <c r="M1173" s="153"/>
      <c r="T1173" s="154"/>
      <c r="AT1173" s="150" t="s">
        <v>203</v>
      </c>
      <c r="AU1173" s="150" t="s">
        <v>82</v>
      </c>
      <c r="AV1173" s="12" t="s">
        <v>80</v>
      </c>
      <c r="AW1173" s="12" t="s">
        <v>33</v>
      </c>
      <c r="AX1173" s="12" t="s">
        <v>72</v>
      </c>
      <c r="AY1173" s="150" t="s">
        <v>193</v>
      </c>
    </row>
    <row r="1174" spans="2:65" s="12" customFormat="1" ht="11.25">
      <c r="B1174" s="148"/>
      <c r="D1174" s="149" t="s">
        <v>203</v>
      </c>
      <c r="E1174" s="150" t="s">
        <v>19</v>
      </c>
      <c r="F1174" s="151" t="s">
        <v>205</v>
      </c>
      <c r="H1174" s="150" t="s">
        <v>19</v>
      </c>
      <c r="I1174" s="152"/>
      <c r="L1174" s="148"/>
      <c r="M1174" s="153"/>
      <c r="T1174" s="154"/>
      <c r="AT1174" s="150" t="s">
        <v>203</v>
      </c>
      <c r="AU1174" s="150" t="s">
        <v>82</v>
      </c>
      <c r="AV1174" s="12" t="s">
        <v>80</v>
      </c>
      <c r="AW1174" s="12" t="s">
        <v>33</v>
      </c>
      <c r="AX1174" s="12" t="s">
        <v>72</v>
      </c>
      <c r="AY1174" s="150" t="s">
        <v>193</v>
      </c>
    </row>
    <row r="1175" spans="2:65" s="12" customFormat="1" ht="11.25">
      <c r="B1175" s="148"/>
      <c r="D1175" s="149" t="s">
        <v>203</v>
      </c>
      <c r="E1175" s="150" t="s">
        <v>19</v>
      </c>
      <c r="F1175" s="151" t="s">
        <v>1058</v>
      </c>
      <c r="H1175" s="150" t="s">
        <v>19</v>
      </c>
      <c r="I1175" s="152"/>
      <c r="L1175" s="148"/>
      <c r="M1175" s="153"/>
      <c r="T1175" s="154"/>
      <c r="AT1175" s="150" t="s">
        <v>203</v>
      </c>
      <c r="AU1175" s="150" t="s">
        <v>82</v>
      </c>
      <c r="AV1175" s="12" t="s">
        <v>80</v>
      </c>
      <c r="AW1175" s="12" t="s">
        <v>33</v>
      </c>
      <c r="AX1175" s="12" t="s">
        <v>72</v>
      </c>
      <c r="AY1175" s="150" t="s">
        <v>193</v>
      </c>
    </row>
    <row r="1176" spans="2:65" s="13" customFormat="1" ht="11.25">
      <c r="B1176" s="155"/>
      <c r="D1176" s="149" t="s">
        <v>203</v>
      </c>
      <c r="E1176" s="156" t="s">
        <v>19</v>
      </c>
      <c r="F1176" s="157" t="s">
        <v>1086</v>
      </c>
      <c r="H1176" s="158">
        <v>1.82</v>
      </c>
      <c r="I1176" s="159"/>
      <c r="L1176" s="155"/>
      <c r="M1176" s="160"/>
      <c r="T1176" s="161"/>
      <c r="AT1176" s="156" t="s">
        <v>203</v>
      </c>
      <c r="AU1176" s="156" t="s">
        <v>82</v>
      </c>
      <c r="AV1176" s="13" t="s">
        <v>82</v>
      </c>
      <c r="AW1176" s="13" t="s">
        <v>33</v>
      </c>
      <c r="AX1176" s="13" t="s">
        <v>72</v>
      </c>
      <c r="AY1176" s="156" t="s">
        <v>193</v>
      </c>
    </row>
    <row r="1177" spans="2:65" s="13" customFormat="1" ht="11.25">
      <c r="B1177" s="155"/>
      <c r="D1177" s="149" t="s">
        <v>203</v>
      </c>
      <c r="E1177" s="156" t="s">
        <v>19</v>
      </c>
      <c r="F1177" s="157" t="s">
        <v>1087</v>
      </c>
      <c r="H1177" s="158">
        <v>1.06</v>
      </c>
      <c r="I1177" s="159"/>
      <c r="L1177" s="155"/>
      <c r="M1177" s="160"/>
      <c r="T1177" s="161"/>
      <c r="AT1177" s="156" t="s">
        <v>203</v>
      </c>
      <c r="AU1177" s="156" t="s">
        <v>82</v>
      </c>
      <c r="AV1177" s="13" t="s">
        <v>82</v>
      </c>
      <c r="AW1177" s="13" t="s">
        <v>33</v>
      </c>
      <c r="AX1177" s="13" t="s">
        <v>72</v>
      </c>
      <c r="AY1177" s="156" t="s">
        <v>193</v>
      </c>
    </row>
    <row r="1178" spans="2:65" s="13" customFormat="1" ht="11.25">
      <c r="B1178" s="155"/>
      <c r="D1178" s="149" t="s">
        <v>203</v>
      </c>
      <c r="E1178" s="156" t="s">
        <v>19</v>
      </c>
      <c r="F1178" s="157" t="s">
        <v>1088</v>
      </c>
      <c r="H1178" s="158">
        <v>0.99</v>
      </c>
      <c r="I1178" s="159"/>
      <c r="L1178" s="155"/>
      <c r="M1178" s="160"/>
      <c r="T1178" s="161"/>
      <c r="AT1178" s="156" t="s">
        <v>203</v>
      </c>
      <c r="AU1178" s="156" t="s">
        <v>82</v>
      </c>
      <c r="AV1178" s="13" t="s">
        <v>82</v>
      </c>
      <c r="AW1178" s="13" t="s">
        <v>33</v>
      </c>
      <c r="AX1178" s="13" t="s">
        <v>72</v>
      </c>
      <c r="AY1178" s="156" t="s">
        <v>193</v>
      </c>
    </row>
    <row r="1179" spans="2:65" s="13" customFormat="1" ht="11.25">
      <c r="B1179" s="155"/>
      <c r="D1179" s="149" t="s">
        <v>203</v>
      </c>
      <c r="E1179" s="156" t="s">
        <v>19</v>
      </c>
      <c r="F1179" s="157" t="s">
        <v>1089</v>
      </c>
      <c r="H1179" s="158">
        <v>0.56999999999999995</v>
      </c>
      <c r="I1179" s="159"/>
      <c r="L1179" s="155"/>
      <c r="M1179" s="160"/>
      <c r="T1179" s="161"/>
      <c r="AT1179" s="156" t="s">
        <v>203</v>
      </c>
      <c r="AU1179" s="156" t="s">
        <v>82</v>
      </c>
      <c r="AV1179" s="13" t="s">
        <v>82</v>
      </c>
      <c r="AW1179" s="13" t="s">
        <v>33</v>
      </c>
      <c r="AX1179" s="13" t="s">
        <v>72</v>
      </c>
      <c r="AY1179" s="156" t="s">
        <v>193</v>
      </c>
    </row>
    <row r="1180" spans="2:65" s="1" customFormat="1" ht="24.2" customHeight="1">
      <c r="B1180" s="32"/>
      <c r="C1180" s="131" t="s">
        <v>1090</v>
      </c>
      <c r="D1180" s="131" t="s">
        <v>195</v>
      </c>
      <c r="E1180" s="132" t="s">
        <v>1091</v>
      </c>
      <c r="F1180" s="133" t="s">
        <v>1092</v>
      </c>
      <c r="G1180" s="134" t="s">
        <v>210</v>
      </c>
      <c r="H1180" s="135">
        <v>8.8800000000000008</v>
      </c>
      <c r="I1180" s="136"/>
      <c r="J1180" s="137">
        <f>ROUND(I1180*H1180,2)</f>
        <v>0</v>
      </c>
      <c r="K1180" s="133" t="s">
        <v>199</v>
      </c>
      <c r="L1180" s="32"/>
      <c r="M1180" s="138" t="s">
        <v>19</v>
      </c>
      <c r="N1180" s="139" t="s">
        <v>43</v>
      </c>
      <c r="P1180" s="140">
        <f>O1180*H1180</f>
        <v>0</v>
      </c>
      <c r="Q1180" s="140">
        <v>0</v>
      </c>
      <c r="R1180" s="140">
        <f>Q1180*H1180</f>
        <v>0</v>
      </c>
      <c r="S1180" s="140">
        <v>0</v>
      </c>
      <c r="T1180" s="141">
        <f>S1180*H1180</f>
        <v>0</v>
      </c>
      <c r="AR1180" s="142" t="s">
        <v>106</v>
      </c>
      <c r="AT1180" s="142" t="s">
        <v>195</v>
      </c>
      <c r="AU1180" s="142" t="s">
        <v>82</v>
      </c>
      <c r="AY1180" s="17" t="s">
        <v>193</v>
      </c>
      <c r="BE1180" s="143">
        <f>IF(N1180="základní",J1180,0)</f>
        <v>0</v>
      </c>
      <c r="BF1180" s="143">
        <f>IF(N1180="snížená",J1180,0)</f>
        <v>0</v>
      </c>
      <c r="BG1180" s="143">
        <f>IF(N1180="zákl. přenesená",J1180,0)</f>
        <v>0</v>
      </c>
      <c r="BH1180" s="143">
        <f>IF(N1180="sníž. přenesená",J1180,0)</f>
        <v>0</v>
      </c>
      <c r="BI1180" s="143">
        <f>IF(N1180="nulová",J1180,0)</f>
        <v>0</v>
      </c>
      <c r="BJ1180" s="17" t="s">
        <v>80</v>
      </c>
      <c r="BK1180" s="143">
        <f>ROUND(I1180*H1180,2)</f>
        <v>0</v>
      </c>
      <c r="BL1180" s="17" t="s">
        <v>106</v>
      </c>
      <c r="BM1180" s="142" t="s">
        <v>1093</v>
      </c>
    </row>
    <row r="1181" spans="2:65" s="1" customFormat="1" ht="11.25">
      <c r="B1181" s="32"/>
      <c r="D1181" s="144" t="s">
        <v>201</v>
      </c>
      <c r="F1181" s="145" t="s">
        <v>1094</v>
      </c>
      <c r="I1181" s="146"/>
      <c r="L1181" s="32"/>
      <c r="M1181" s="147"/>
      <c r="T1181" s="53"/>
      <c r="AT1181" s="17" t="s">
        <v>201</v>
      </c>
      <c r="AU1181" s="17" t="s">
        <v>82</v>
      </c>
    </row>
    <row r="1182" spans="2:65" s="12" customFormat="1" ht="11.25">
      <c r="B1182" s="148"/>
      <c r="D1182" s="149" t="s">
        <v>203</v>
      </c>
      <c r="E1182" s="150" t="s">
        <v>19</v>
      </c>
      <c r="F1182" s="151" t="s">
        <v>286</v>
      </c>
      <c r="H1182" s="150" t="s">
        <v>19</v>
      </c>
      <c r="I1182" s="152"/>
      <c r="L1182" s="148"/>
      <c r="M1182" s="153"/>
      <c r="T1182" s="154"/>
      <c r="AT1182" s="150" t="s">
        <v>203</v>
      </c>
      <c r="AU1182" s="150" t="s">
        <v>82</v>
      </c>
      <c r="AV1182" s="12" t="s">
        <v>80</v>
      </c>
      <c r="AW1182" s="12" t="s">
        <v>33</v>
      </c>
      <c r="AX1182" s="12" t="s">
        <v>72</v>
      </c>
      <c r="AY1182" s="150" t="s">
        <v>193</v>
      </c>
    </row>
    <row r="1183" spans="2:65" s="12" customFormat="1" ht="11.25">
      <c r="B1183" s="148"/>
      <c r="D1183" s="149" t="s">
        <v>203</v>
      </c>
      <c r="E1183" s="150" t="s">
        <v>19</v>
      </c>
      <c r="F1183" s="151" t="s">
        <v>205</v>
      </c>
      <c r="H1183" s="150" t="s">
        <v>19</v>
      </c>
      <c r="I1183" s="152"/>
      <c r="L1183" s="148"/>
      <c r="M1183" s="153"/>
      <c r="T1183" s="154"/>
      <c r="AT1183" s="150" t="s">
        <v>203</v>
      </c>
      <c r="AU1183" s="150" t="s">
        <v>82</v>
      </c>
      <c r="AV1183" s="12" t="s">
        <v>80</v>
      </c>
      <c r="AW1183" s="12" t="s">
        <v>33</v>
      </c>
      <c r="AX1183" s="12" t="s">
        <v>72</v>
      </c>
      <c r="AY1183" s="150" t="s">
        <v>193</v>
      </c>
    </row>
    <row r="1184" spans="2:65" s="12" customFormat="1" ht="11.25">
      <c r="B1184" s="148"/>
      <c r="D1184" s="149" t="s">
        <v>203</v>
      </c>
      <c r="E1184" s="150" t="s">
        <v>19</v>
      </c>
      <c r="F1184" s="151" t="s">
        <v>287</v>
      </c>
      <c r="H1184" s="150" t="s">
        <v>19</v>
      </c>
      <c r="I1184" s="152"/>
      <c r="L1184" s="148"/>
      <c r="M1184" s="153"/>
      <c r="T1184" s="154"/>
      <c r="AT1184" s="150" t="s">
        <v>203</v>
      </c>
      <c r="AU1184" s="150" t="s">
        <v>82</v>
      </c>
      <c r="AV1184" s="12" t="s">
        <v>80</v>
      </c>
      <c r="AW1184" s="12" t="s">
        <v>33</v>
      </c>
      <c r="AX1184" s="12" t="s">
        <v>72</v>
      </c>
      <c r="AY1184" s="150" t="s">
        <v>193</v>
      </c>
    </row>
    <row r="1185" spans="2:65" s="12" customFormat="1" ht="11.25">
      <c r="B1185" s="148"/>
      <c r="D1185" s="149" t="s">
        <v>203</v>
      </c>
      <c r="E1185" s="150" t="s">
        <v>19</v>
      </c>
      <c r="F1185" s="151" t="s">
        <v>205</v>
      </c>
      <c r="H1185" s="150" t="s">
        <v>19</v>
      </c>
      <c r="I1185" s="152"/>
      <c r="L1185" s="148"/>
      <c r="M1185" s="153"/>
      <c r="T1185" s="154"/>
      <c r="AT1185" s="150" t="s">
        <v>203</v>
      </c>
      <c r="AU1185" s="150" t="s">
        <v>82</v>
      </c>
      <c r="AV1185" s="12" t="s">
        <v>80</v>
      </c>
      <c r="AW1185" s="12" t="s">
        <v>33</v>
      </c>
      <c r="AX1185" s="12" t="s">
        <v>72</v>
      </c>
      <c r="AY1185" s="150" t="s">
        <v>193</v>
      </c>
    </row>
    <row r="1186" spans="2:65" s="12" customFormat="1" ht="11.25">
      <c r="B1186" s="148"/>
      <c r="D1186" s="149" t="s">
        <v>203</v>
      </c>
      <c r="E1186" s="150" t="s">
        <v>19</v>
      </c>
      <c r="F1186" s="151" t="s">
        <v>206</v>
      </c>
      <c r="H1186" s="150" t="s">
        <v>19</v>
      </c>
      <c r="I1186" s="152"/>
      <c r="L1186" s="148"/>
      <c r="M1186" s="153"/>
      <c r="T1186" s="154"/>
      <c r="AT1186" s="150" t="s">
        <v>203</v>
      </c>
      <c r="AU1186" s="150" t="s">
        <v>82</v>
      </c>
      <c r="AV1186" s="12" t="s">
        <v>80</v>
      </c>
      <c r="AW1186" s="12" t="s">
        <v>33</v>
      </c>
      <c r="AX1186" s="12" t="s">
        <v>72</v>
      </c>
      <c r="AY1186" s="150" t="s">
        <v>193</v>
      </c>
    </row>
    <row r="1187" spans="2:65" s="12" customFormat="1" ht="11.25">
      <c r="B1187" s="148"/>
      <c r="D1187" s="149" t="s">
        <v>203</v>
      </c>
      <c r="E1187" s="150" t="s">
        <v>19</v>
      </c>
      <c r="F1187" s="151" t="s">
        <v>205</v>
      </c>
      <c r="H1187" s="150" t="s">
        <v>19</v>
      </c>
      <c r="I1187" s="152"/>
      <c r="L1187" s="148"/>
      <c r="M1187" s="153"/>
      <c r="T1187" s="154"/>
      <c r="AT1187" s="150" t="s">
        <v>203</v>
      </c>
      <c r="AU1187" s="150" t="s">
        <v>82</v>
      </c>
      <c r="AV1187" s="12" t="s">
        <v>80</v>
      </c>
      <c r="AW1187" s="12" t="s">
        <v>33</v>
      </c>
      <c r="AX1187" s="12" t="s">
        <v>72</v>
      </c>
      <c r="AY1187" s="150" t="s">
        <v>193</v>
      </c>
    </row>
    <row r="1188" spans="2:65" s="12" customFormat="1" ht="11.25">
      <c r="B1188" s="148"/>
      <c r="D1188" s="149" t="s">
        <v>203</v>
      </c>
      <c r="E1188" s="150" t="s">
        <v>19</v>
      </c>
      <c r="F1188" s="151" t="s">
        <v>1058</v>
      </c>
      <c r="H1188" s="150" t="s">
        <v>19</v>
      </c>
      <c r="I1188" s="152"/>
      <c r="L1188" s="148"/>
      <c r="M1188" s="153"/>
      <c r="T1188" s="154"/>
      <c r="AT1188" s="150" t="s">
        <v>203</v>
      </c>
      <c r="AU1188" s="150" t="s">
        <v>82</v>
      </c>
      <c r="AV1188" s="12" t="s">
        <v>80</v>
      </c>
      <c r="AW1188" s="12" t="s">
        <v>33</v>
      </c>
      <c r="AX1188" s="12" t="s">
        <v>72</v>
      </c>
      <c r="AY1188" s="150" t="s">
        <v>193</v>
      </c>
    </row>
    <row r="1189" spans="2:65" s="13" customFormat="1" ht="11.25">
      <c r="B1189" s="155"/>
      <c r="D1189" s="149" t="s">
        <v>203</v>
      </c>
      <c r="E1189" s="156" t="s">
        <v>19</v>
      </c>
      <c r="F1189" s="157" t="s">
        <v>1095</v>
      </c>
      <c r="H1189" s="158">
        <v>3.64</v>
      </c>
      <c r="I1189" s="159"/>
      <c r="L1189" s="155"/>
      <c r="M1189" s="160"/>
      <c r="T1189" s="161"/>
      <c r="AT1189" s="156" t="s">
        <v>203</v>
      </c>
      <c r="AU1189" s="156" t="s">
        <v>82</v>
      </c>
      <c r="AV1189" s="13" t="s">
        <v>82</v>
      </c>
      <c r="AW1189" s="13" t="s">
        <v>33</v>
      </c>
      <c r="AX1189" s="13" t="s">
        <v>72</v>
      </c>
      <c r="AY1189" s="156" t="s">
        <v>193</v>
      </c>
    </row>
    <row r="1190" spans="2:65" s="13" customFormat="1" ht="11.25">
      <c r="B1190" s="155"/>
      <c r="D1190" s="149" t="s">
        <v>203</v>
      </c>
      <c r="E1190" s="156" t="s">
        <v>19</v>
      </c>
      <c r="F1190" s="157" t="s">
        <v>1096</v>
      </c>
      <c r="H1190" s="158">
        <v>2.12</v>
      </c>
      <c r="I1190" s="159"/>
      <c r="L1190" s="155"/>
      <c r="M1190" s="160"/>
      <c r="T1190" s="161"/>
      <c r="AT1190" s="156" t="s">
        <v>203</v>
      </c>
      <c r="AU1190" s="156" t="s">
        <v>82</v>
      </c>
      <c r="AV1190" s="13" t="s">
        <v>82</v>
      </c>
      <c r="AW1190" s="13" t="s">
        <v>33</v>
      </c>
      <c r="AX1190" s="13" t="s">
        <v>72</v>
      </c>
      <c r="AY1190" s="156" t="s">
        <v>193</v>
      </c>
    </row>
    <row r="1191" spans="2:65" s="13" customFormat="1" ht="11.25">
      <c r="B1191" s="155"/>
      <c r="D1191" s="149" t="s">
        <v>203</v>
      </c>
      <c r="E1191" s="156" t="s">
        <v>19</v>
      </c>
      <c r="F1191" s="157" t="s">
        <v>1097</v>
      </c>
      <c r="H1191" s="158">
        <v>1.98</v>
      </c>
      <c r="I1191" s="159"/>
      <c r="L1191" s="155"/>
      <c r="M1191" s="160"/>
      <c r="T1191" s="161"/>
      <c r="AT1191" s="156" t="s">
        <v>203</v>
      </c>
      <c r="AU1191" s="156" t="s">
        <v>82</v>
      </c>
      <c r="AV1191" s="13" t="s">
        <v>82</v>
      </c>
      <c r="AW1191" s="13" t="s">
        <v>33</v>
      </c>
      <c r="AX1191" s="13" t="s">
        <v>72</v>
      </c>
      <c r="AY1191" s="156" t="s">
        <v>193</v>
      </c>
    </row>
    <row r="1192" spans="2:65" s="13" customFormat="1" ht="11.25">
      <c r="B1192" s="155"/>
      <c r="D1192" s="149" t="s">
        <v>203</v>
      </c>
      <c r="E1192" s="156" t="s">
        <v>19</v>
      </c>
      <c r="F1192" s="157" t="s">
        <v>1098</v>
      </c>
      <c r="H1192" s="158">
        <v>1.1399999999999999</v>
      </c>
      <c r="I1192" s="159"/>
      <c r="L1192" s="155"/>
      <c r="M1192" s="160"/>
      <c r="T1192" s="161"/>
      <c r="AT1192" s="156" t="s">
        <v>203</v>
      </c>
      <c r="AU1192" s="156" t="s">
        <v>82</v>
      </c>
      <c r="AV1192" s="13" t="s">
        <v>82</v>
      </c>
      <c r="AW1192" s="13" t="s">
        <v>33</v>
      </c>
      <c r="AX1192" s="13" t="s">
        <v>72</v>
      </c>
      <c r="AY1192" s="156" t="s">
        <v>193</v>
      </c>
    </row>
    <row r="1193" spans="2:65" s="1" customFormat="1" ht="24.2" customHeight="1">
      <c r="B1193" s="32"/>
      <c r="C1193" s="131" t="s">
        <v>1099</v>
      </c>
      <c r="D1193" s="131" t="s">
        <v>195</v>
      </c>
      <c r="E1193" s="132" t="s">
        <v>1100</v>
      </c>
      <c r="F1193" s="133" t="s">
        <v>1101</v>
      </c>
      <c r="G1193" s="134" t="s">
        <v>210</v>
      </c>
      <c r="H1193" s="135">
        <v>31.08</v>
      </c>
      <c r="I1193" s="136"/>
      <c r="J1193" s="137">
        <f>ROUND(I1193*H1193,2)</f>
        <v>0</v>
      </c>
      <c r="K1193" s="133" t="s">
        <v>199</v>
      </c>
      <c r="L1193" s="32"/>
      <c r="M1193" s="138" t="s">
        <v>19</v>
      </c>
      <c r="N1193" s="139" t="s">
        <v>43</v>
      </c>
      <c r="P1193" s="140">
        <f>O1193*H1193</f>
        <v>0</v>
      </c>
      <c r="Q1193" s="140">
        <v>0</v>
      </c>
      <c r="R1193" s="140">
        <f>Q1193*H1193</f>
        <v>0</v>
      </c>
      <c r="S1193" s="140">
        <v>0</v>
      </c>
      <c r="T1193" s="141">
        <f>S1193*H1193</f>
        <v>0</v>
      </c>
      <c r="AR1193" s="142" t="s">
        <v>106</v>
      </c>
      <c r="AT1193" s="142" t="s">
        <v>195</v>
      </c>
      <c r="AU1193" s="142" t="s">
        <v>82</v>
      </c>
      <c r="AY1193" s="17" t="s">
        <v>193</v>
      </c>
      <c r="BE1193" s="143">
        <f>IF(N1193="základní",J1193,0)</f>
        <v>0</v>
      </c>
      <c r="BF1193" s="143">
        <f>IF(N1193="snížená",J1193,0)</f>
        <v>0</v>
      </c>
      <c r="BG1193" s="143">
        <f>IF(N1193="zákl. přenesená",J1193,0)</f>
        <v>0</v>
      </c>
      <c r="BH1193" s="143">
        <f>IF(N1193="sníž. přenesená",J1193,0)</f>
        <v>0</v>
      </c>
      <c r="BI1193" s="143">
        <f>IF(N1193="nulová",J1193,0)</f>
        <v>0</v>
      </c>
      <c r="BJ1193" s="17" t="s">
        <v>80</v>
      </c>
      <c r="BK1193" s="143">
        <f>ROUND(I1193*H1193,2)</f>
        <v>0</v>
      </c>
      <c r="BL1193" s="17" t="s">
        <v>106</v>
      </c>
      <c r="BM1193" s="142" t="s">
        <v>1102</v>
      </c>
    </row>
    <row r="1194" spans="2:65" s="1" customFormat="1" ht="11.25">
      <c r="B1194" s="32"/>
      <c r="D1194" s="144" t="s">
        <v>201</v>
      </c>
      <c r="F1194" s="145" t="s">
        <v>1103</v>
      </c>
      <c r="I1194" s="146"/>
      <c r="L1194" s="32"/>
      <c r="M1194" s="147"/>
      <c r="T1194" s="53"/>
      <c r="AT1194" s="17" t="s">
        <v>201</v>
      </c>
      <c r="AU1194" s="17" t="s">
        <v>82</v>
      </c>
    </row>
    <row r="1195" spans="2:65" s="12" customFormat="1" ht="11.25">
      <c r="B1195" s="148"/>
      <c r="D1195" s="149" t="s">
        <v>203</v>
      </c>
      <c r="E1195" s="150" t="s">
        <v>19</v>
      </c>
      <c r="F1195" s="151" t="s">
        <v>286</v>
      </c>
      <c r="H1195" s="150" t="s">
        <v>19</v>
      </c>
      <c r="I1195" s="152"/>
      <c r="L1195" s="148"/>
      <c r="M1195" s="153"/>
      <c r="T1195" s="154"/>
      <c r="AT1195" s="150" t="s">
        <v>203</v>
      </c>
      <c r="AU1195" s="150" t="s">
        <v>82</v>
      </c>
      <c r="AV1195" s="12" t="s">
        <v>80</v>
      </c>
      <c r="AW1195" s="12" t="s">
        <v>33</v>
      </c>
      <c r="AX1195" s="12" t="s">
        <v>72</v>
      </c>
      <c r="AY1195" s="150" t="s">
        <v>193</v>
      </c>
    </row>
    <row r="1196" spans="2:65" s="12" customFormat="1" ht="11.25">
      <c r="B1196" s="148"/>
      <c r="D1196" s="149" t="s">
        <v>203</v>
      </c>
      <c r="E1196" s="150" t="s">
        <v>19</v>
      </c>
      <c r="F1196" s="151" t="s">
        <v>205</v>
      </c>
      <c r="H1196" s="150" t="s">
        <v>19</v>
      </c>
      <c r="I1196" s="152"/>
      <c r="L1196" s="148"/>
      <c r="M1196" s="153"/>
      <c r="T1196" s="154"/>
      <c r="AT1196" s="150" t="s">
        <v>203</v>
      </c>
      <c r="AU1196" s="150" t="s">
        <v>82</v>
      </c>
      <c r="AV1196" s="12" t="s">
        <v>80</v>
      </c>
      <c r="AW1196" s="12" t="s">
        <v>33</v>
      </c>
      <c r="AX1196" s="12" t="s">
        <v>72</v>
      </c>
      <c r="AY1196" s="150" t="s">
        <v>193</v>
      </c>
    </row>
    <row r="1197" spans="2:65" s="12" customFormat="1" ht="11.25">
      <c r="B1197" s="148"/>
      <c r="D1197" s="149" t="s">
        <v>203</v>
      </c>
      <c r="E1197" s="150" t="s">
        <v>19</v>
      </c>
      <c r="F1197" s="151" t="s">
        <v>287</v>
      </c>
      <c r="H1197" s="150" t="s">
        <v>19</v>
      </c>
      <c r="I1197" s="152"/>
      <c r="L1197" s="148"/>
      <c r="M1197" s="153"/>
      <c r="T1197" s="154"/>
      <c r="AT1197" s="150" t="s">
        <v>203</v>
      </c>
      <c r="AU1197" s="150" t="s">
        <v>82</v>
      </c>
      <c r="AV1197" s="12" t="s">
        <v>80</v>
      </c>
      <c r="AW1197" s="12" t="s">
        <v>33</v>
      </c>
      <c r="AX1197" s="12" t="s">
        <v>72</v>
      </c>
      <c r="AY1197" s="150" t="s">
        <v>193</v>
      </c>
    </row>
    <row r="1198" spans="2:65" s="12" customFormat="1" ht="11.25">
      <c r="B1198" s="148"/>
      <c r="D1198" s="149" t="s">
        <v>203</v>
      </c>
      <c r="E1198" s="150" t="s">
        <v>19</v>
      </c>
      <c r="F1198" s="151" t="s">
        <v>205</v>
      </c>
      <c r="H1198" s="150" t="s">
        <v>19</v>
      </c>
      <c r="I1198" s="152"/>
      <c r="L1198" s="148"/>
      <c r="M1198" s="153"/>
      <c r="T1198" s="154"/>
      <c r="AT1198" s="150" t="s">
        <v>203</v>
      </c>
      <c r="AU1198" s="150" t="s">
        <v>82</v>
      </c>
      <c r="AV1198" s="12" t="s">
        <v>80</v>
      </c>
      <c r="AW1198" s="12" t="s">
        <v>33</v>
      </c>
      <c r="AX1198" s="12" t="s">
        <v>72</v>
      </c>
      <c r="AY1198" s="150" t="s">
        <v>193</v>
      </c>
    </row>
    <row r="1199" spans="2:65" s="12" customFormat="1" ht="11.25">
      <c r="B1199" s="148"/>
      <c r="D1199" s="149" t="s">
        <v>203</v>
      </c>
      <c r="E1199" s="150" t="s">
        <v>19</v>
      </c>
      <c r="F1199" s="151" t="s">
        <v>206</v>
      </c>
      <c r="H1199" s="150" t="s">
        <v>19</v>
      </c>
      <c r="I1199" s="152"/>
      <c r="L1199" s="148"/>
      <c r="M1199" s="153"/>
      <c r="T1199" s="154"/>
      <c r="AT1199" s="150" t="s">
        <v>203</v>
      </c>
      <c r="AU1199" s="150" t="s">
        <v>82</v>
      </c>
      <c r="AV1199" s="12" t="s">
        <v>80</v>
      </c>
      <c r="AW1199" s="12" t="s">
        <v>33</v>
      </c>
      <c r="AX1199" s="12" t="s">
        <v>72</v>
      </c>
      <c r="AY1199" s="150" t="s">
        <v>193</v>
      </c>
    </row>
    <row r="1200" spans="2:65" s="12" customFormat="1" ht="11.25">
      <c r="B1200" s="148"/>
      <c r="D1200" s="149" t="s">
        <v>203</v>
      </c>
      <c r="E1200" s="150" t="s">
        <v>19</v>
      </c>
      <c r="F1200" s="151" t="s">
        <v>205</v>
      </c>
      <c r="H1200" s="150" t="s">
        <v>19</v>
      </c>
      <c r="I1200" s="152"/>
      <c r="L1200" s="148"/>
      <c r="M1200" s="153"/>
      <c r="T1200" s="154"/>
      <c r="AT1200" s="150" t="s">
        <v>203</v>
      </c>
      <c r="AU1200" s="150" t="s">
        <v>82</v>
      </c>
      <c r="AV1200" s="12" t="s">
        <v>80</v>
      </c>
      <c r="AW1200" s="12" t="s">
        <v>33</v>
      </c>
      <c r="AX1200" s="12" t="s">
        <v>72</v>
      </c>
      <c r="AY1200" s="150" t="s">
        <v>193</v>
      </c>
    </row>
    <row r="1201" spans="2:65" s="12" customFormat="1" ht="11.25">
      <c r="B1201" s="148"/>
      <c r="D1201" s="149" t="s">
        <v>203</v>
      </c>
      <c r="E1201" s="150" t="s">
        <v>19</v>
      </c>
      <c r="F1201" s="151" t="s">
        <v>1058</v>
      </c>
      <c r="H1201" s="150" t="s">
        <v>19</v>
      </c>
      <c r="I1201" s="152"/>
      <c r="L1201" s="148"/>
      <c r="M1201" s="153"/>
      <c r="T1201" s="154"/>
      <c r="AT1201" s="150" t="s">
        <v>203</v>
      </c>
      <c r="AU1201" s="150" t="s">
        <v>82</v>
      </c>
      <c r="AV1201" s="12" t="s">
        <v>80</v>
      </c>
      <c r="AW1201" s="12" t="s">
        <v>33</v>
      </c>
      <c r="AX1201" s="12" t="s">
        <v>72</v>
      </c>
      <c r="AY1201" s="150" t="s">
        <v>193</v>
      </c>
    </row>
    <row r="1202" spans="2:65" s="13" customFormat="1" ht="11.25">
      <c r="B1202" s="155"/>
      <c r="D1202" s="149" t="s">
        <v>203</v>
      </c>
      <c r="E1202" s="156" t="s">
        <v>19</v>
      </c>
      <c r="F1202" s="157" t="s">
        <v>1104</v>
      </c>
      <c r="H1202" s="158">
        <v>12.74</v>
      </c>
      <c r="I1202" s="159"/>
      <c r="L1202" s="155"/>
      <c r="M1202" s="160"/>
      <c r="T1202" s="161"/>
      <c r="AT1202" s="156" t="s">
        <v>203</v>
      </c>
      <c r="AU1202" s="156" t="s">
        <v>82</v>
      </c>
      <c r="AV1202" s="13" t="s">
        <v>82</v>
      </c>
      <c r="AW1202" s="13" t="s">
        <v>33</v>
      </c>
      <c r="AX1202" s="13" t="s">
        <v>72</v>
      </c>
      <c r="AY1202" s="156" t="s">
        <v>193</v>
      </c>
    </row>
    <row r="1203" spans="2:65" s="13" customFormat="1" ht="11.25">
      <c r="B1203" s="155"/>
      <c r="D1203" s="149" t="s">
        <v>203</v>
      </c>
      <c r="E1203" s="156" t="s">
        <v>19</v>
      </c>
      <c r="F1203" s="157" t="s">
        <v>1105</v>
      </c>
      <c r="H1203" s="158">
        <v>7.42</v>
      </c>
      <c r="I1203" s="159"/>
      <c r="L1203" s="155"/>
      <c r="M1203" s="160"/>
      <c r="T1203" s="161"/>
      <c r="AT1203" s="156" t="s">
        <v>203</v>
      </c>
      <c r="AU1203" s="156" t="s">
        <v>82</v>
      </c>
      <c r="AV1203" s="13" t="s">
        <v>82</v>
      </c>
      <c r="AW1203" s="13" t="s">
        <v>33</v>
      </c>
      <c r="AX1203" s="13" t="s">
        <v>72</v>
      </c>
      <c r="AY1203" s="156" t="s">
        <v>193</v>
      </c>
    </row>
    <row r="1204" spans="2:65" s="13" customFormat="1" ht="11.25">
      <c r="B1204" s="155"/>
      <c r="D1204" s="149" t="s">
        <v>203</v>
      </c>
      <c r="E1204" s="156" t="s">
        <v>19</v>
      </c>
      <c r="F1204" s="157" t="s">
        <v>1106</v>
      </c>
      <c r="H1204" s="158">
        <v>6.93</v>
      </c>
      <c r="I1204" s="159"/>
      <c r="L1204" s="155"/>
      <c r="M1204" s="160"/>
      <c r="T1204" s="161"/>
      <c r="AT1204" s="156" t="s">
        <v>203</v>
      </c>
      <c r="AU1204" s="156" t="s">
        <v>82</v>
      </c>
      <c r="AV1204" s="13" t="s">
        <v>82</v>
      </c>
      <c r="AW1204" s="13" t="s">
        <v>33</v>
      </c>
      <c r="AX1204" s="13" t="s">
        <v>72</v>
      </c>
      <c r="AY1204" s="156" t="s">
        <v>193</v>
      </c>
    </row>
    <row r="1205" spans="2:65" s="13" customFormat="1" ht="11.25">
      <c r="B1205" s="155"/>
      <c r="D1205" s="149" t="s">
        <v>203</v>
      </c>
      <c r="E1205" s="156" t="s">
        <v>19</v>
      </c>
      <c r="F1205" s="157" t="s">
        <v>1107</v>
      </c>
      <c r="H1205" s="158">
        <v>3.99</v>
      </c>
      <c r="I1205" s="159"/>
      <c r="L1205" s="155"/>
      <c r="M1205" s="160"/>
      <c r="T1205" s="161"/>
      <c r="AT1205" s="156" t="s">
        <v>203</v>
      </c>
      <c r="AU1205" s="156" t="s">
        <v>82</v>
      </c>
      <c r="AV1205" s="13" t="s">
        <v>82</v>
      </c>
      <c r="AW1205" s="13" t="s">
        <v>33</v>
      </c>
      <c r="AX1205" s="13" t="s">
        <v>72</v>
      </c>
      <c r="AY1205" s="156" t="s">
        <v>193</v>
      </c>
    </row>
    <row r="1206" spans="2:65" s="1" customFormat="1" ht="37.9" customHeight="1">
      <c r="B1206" s="32"/>
      <c r="C1206" s="131" t="s">
        <v>1108</v>
      </c>
      <c r="D1206" s="131" t="s">
        <v>195</v>
      </c>
      <c r="E1206" s="132" t="s">
        <v>323</v>
      </c>
      <c r="F1206" s="133" t="s">
        <v>324</v>
      </c>
      <c r="G1206" s="134" t="s">
        <v>210</v>
      </c>
      <c r="H1206" s="135">
        <v>18.18</v>
      </c>
      <c r="I1206" s="136"/>
      <c r="J1206" s="137">
        <f>ROUND(I1206*H1206,2)</f>
        <v>0</v>
      </c>
      <c r="K1206" s="133" t="s">
        <v>199</v>
      </c>
      <c r="L1206" s="32"/>
      <c r="M1206" s="138" t="s">
        <v>19</v>
      </c>
      <c r="N1206" s="139" t="s">
        <v>43</v>
      </c>
      <c r="P1206" s="140">
        <f>O1206*H1206</f>
        <v>0</v>
      </c>
      <c r="Q1206" s="140">
        <v>0</v>
      </c>
      <c r="R1206" s="140">
        <f>Q1206*H1206</f>
        <v>0</v>
      </c>
      <c r="S1206" s="140">
        <v>0</v>
      </c>
      <c r="T1206" s="141">
        <f>S1206*H1206</f>
        <v>0</v>
      </c>
      <c r="AR1206" s="142" t="s">
        <v>106</v>
      </c>
      <c r="AT1206" s="142" t="s">
        <v>195</v>
      </c>
      <c r="AU1206" s="142" t="s">
        <v>82</v>
      </c>
      <c r="AY1206" s="17" t="s">
        <v>193</v>
      </c>
      <c r="BE1206" s="143">
        <f>IF(N1206="základní",J1206,0)</f>
        <v>0</v>
      </c>
      <c r="BF1206" s="143">
        <f>IF(N1206="snížená",J1206,0)</f>
        <v>0</v>
      </c>
      <c r="BG1206" s="143">
        <f>IF(N1206="zákl. přenesená",J1206,0)</f>
        <v>0</v>
      </c>
      <c r="BH1206" s="143">
        <f>IF(N1206="sníž. přenesená",J1206,0)</f>
        <v>0</v>
      </c>
      <c r="BI1206" s="143">
        <f>IF(N1206="nulová",J1206,0)</f>
        <v>0</v>
      </c>
      <c r="BJ1206" s="17" t="s">
        <v>80</v>
      </c>
      <c r="BK1206" s="143">
        <f>ROUND(I1206*H1206,2)</f>
        <v>0</v>
      </c>
      <c r="BL1206" s="17" t="s">
        <v>106</v>
      </c>
      <c r="BM1206" s="142" t="s">
        <v>1109</v>
      </c>
    </row>
    <row r="1207" spans="2:65" s="1" customFormat="1" ht="11.25">
      <c r="B1207" s="32"/>
      <c r="D1207" s="144" t="s">
        <v>201</v>
      </c>
      <c r="F1207" s="145" t="s">
        <v>326</v>
      </c>
      <c r="I1207" s="146"/>
      <c r="L1207" s="32"/>
      <c r="M1207" s="147"/>
      <c r="T1207" s="53"/>
      <c r="AT1207" s="17" t="s">
        <v>201</v>
      </c>
      <c r="AU1207" s="17" t="s">
        <v>82</v>
      </c>
    </row>
    <row r="1208" spans="2:65" s="13" customFormat="1" ht="11.25">
      <c r="B1208" s="155"/>
      <c r="D1208" s="149" t="s">
        <v>203</v>
      </c>
      <c r="E1208" s="156" t="s">
        <v>19</v>
      </c>
      <c r="F1208" s="157" t="s">
        <v>1110</v>
      </c>
      <c r="H1208" s="158">
        <v>18.18</v>
      </c>
      <c r="I1208" s="159"/>
      <c r="L1208" s="155"/>
      <c r="M1208" s="160"/>
      <c r="T1208" s="161"/>
      <c r="AT1208" s="156" t="s">
        <v>203</v>
      </c>
      <c r="AU1208" s="156" t="s">
        <v>82</v>
      </c>
      <c r="AV1208" s="13" t="s">
        <v>82</v>
      </c>
      <c r="AW1208" s="13" t="s">
        <v>33</v>
      </c>
      <c r="AX1208" s="13" t="s">
        <v>72</v>
      </c>
      <c r="AY1208" s="156" t="s">
        <v>193</v>
      </c>
    </row>
    <row r="1209" spans="2:65" s="1" customFormat="1" ht="37.9" customHeight="1">
      <c r="B1209" s="32"/>
      <c r="C1209" s="131" t="s">
        <v>1111</v>
      </c>
      <c r="D1209" s="131" t="s">
        <v>195</v>
      </c>
      <c r="E1209" s="132" t="s">
        <v>329</v>
      </c>
      <c r="F1209" s="133" t="s">
        <v>330</v>
      </c>
      <c r="G1209" s="134" t="s">
        <v>210</v>
      </c>
      <c r="H1209" s="135">
        <v>272.7</v>
      </c>
      <c r="I1209" s="136"/>
      <c r="J1209" s="137">
        <f>ROUND(I1209*H1209,2)</f>
        <v>0</v>
      </c>
      <c r="K1209" s="133" t="s">
        <v>199</v>
      </c>
      <c r="L1209" s="32"/>
      <c r="M1209" s="138" t="s">
        <v>19</v>
      </c>
      <c r="N1209" s="139" t="s">
        <v>43</v>
      </c>
      <c r="P1209" s="140">
        <f>O1209*H1209</f>
        <v>0</v>
      </c>
      <c r="Q1209" s="140">
        <v>0</v>
      </c>
      <c r="R1209" s="140">
        <f>Q1209*H1209</f>
        <v>0</v>
      </c>
      <c r="S1209" s="140">
        <v>0</v>
      </c>
      <c r="T1209" s="141">
        <f>S1209*H1209</f>
        <v>0</v>
      </c>
      <c r="AR1209" s="142" t="s">
        <v>106</v>
      </c>
      <c r="AT1209" s="142" t="s">
        <v>195</v>
      </c>
      <c r="AU1209" s="142" t="s">
        <v>82</v>
      </c>
      <c r="AY1209" s="17" t="s">
        <v>193</v>
      </c>
      <c r="BE1209" s="143">
        <f>IF(N1209="základní",J1209,0)</f>
        <v>0</v>
      </c>
      <c r="BF1209" s="143">
        <f>IF(N1209="snížená",J1209,0)</f>
        <v>0</v>
      </c>
      <c r="BG1209" s="143">
        <f>IF(N1209="zákl. přenesená",J1209,0)</f>
        <v>0</v>
      </c>
      <c r="BH1209" s="143">
        <f>IF(N1209="sníž. přenesená",J1209,0)</f>
        <v>0</v>
      </c>
      <c r="BI1209" s="143">
        <f>IF(N1209="nulová",J1209,0)</f>
        <v>0</v>
      </c>
      <c r="BJ1209" s="17" t="s">
        <v>80</v>
      </c>
      <c r="BK1209" s="143">
        <f>ROUND(I1209*H1209,2)</f>
        <v>0</v>
      </c>
      <c r="BL1209" s="17" t="s">
        <v>106</v>
      </c>
      <c r="BM1209" s="142" t="s">
        <v>1112</v>
      </c>
    </row>
    <row r="1210" spans="2:65" s="1" customFormat="1" ht="11.25">
      <c r="B1210" s="32"/>
      <c r="D1210" s="144" t="s">
        <v>201</v>
      </c>
      <c r="F1210" s="145" t="s">
        <v>332</v>
      </c>
      <c r="I1210" s="146"/>
      <c r="L1210" s="32"/>
      <c r="M1210" s="147"/>
      <c r="T1210" s="53"/>
      <c r="AT1210" s="17" t="s">
        <v>201</v>
      </c>
      <c r="AU1210" s="17" t="s">
        <v>82</v>
      </c>
    </row>
    <row r="1211" spans="2:65" s="13" customFormat="1" ht="11.25">
      <c r="B1211" s="155"/>
      <c r="D1211" s="149" t="s">
        <v>203</v>
      </c>
      <c r="F1211" s="157" t="s">
        <v>1113</v>
      </c>
      <c r="H1211" s="158">
        <v>272.7</v>
      </c>
      <c r="I1211" s="159"/>
      <c r="L1211" s="155"/>
      <c r="M1211" s="160"/>
      <c r="T1211" s="161"/>
      <c r="AT1211" s="156" t="s">
        <v>203</v>
      </c>
      <c r="AU1211" s="156" t="s">
        <v>82</v>
      </c>
      <c r="AV1211" s="13" t="s">
        <v>82</v>
      </c>
      <c r="AW1211" s="13" t="s">
        <v>4</v>
      </c>
      <c r="AX1211" s="13" t="s">
        <v>80</v>
      </c>
      <c r="AY1211" s="156" t="s">
        <v>193</v>
      </c>
    </row>
    <row r="1212" spans="2:65" s="1" customFormat="1" ht="37.9" customHeight="1">
      <c r="B1212" s="32"/>
      <c r="C1212" s="131" t="s">
        <v>1114</v>
      </c>
      <c r="D1212" s="131" t="s">
        <v>195</v>
      </c>
      <c r="E1212" s="132" t="s">
        <v>335</v>
      </c>
      <c r="F1212" s="133" t="s">
        <v>336</v>
      </c>
      <c r="G1212" s="134" t="s">
        <v>210</v>
      </c>
      <c r="H1212" s="135">
        <v>42.42</v>
      </c>
      <c r="I1212" s="136"/>
      <c r="J1212" s="137">
        <f>ROUND(I1212*H1212,2)</f>
        <v>0</v>
      </c>
      <c r="K1212" s="133" t="s">
        <v>199</v>
      </c>
      <c r="L1212" s="32"/>
      <c r="M1212" s="138" t="s">
        <v>19</v>
      </c>
      <c r="N1212" s="139" t="s">
        <v>43</v>
      </c>
      <c r="P1212" s="140">
        <f>O1212*H1212</f>
        <v>0</v>
      </c>
      <c r="Q1212" s="140">
        <v>0</v>
      </c>
      <c r="R1212" s="140">
        <f>Q1212*H1212</f>
        <v>0</v>
      </c>
      <c r="S1212" s="140">
        <v>0</v>
      </c>
      <c r="T1212" s="141">
        <f>S1212*H1212</f>
        <v>0</v>
      </c>
      <c r="AR1212" s="142" t="s">
        <v>106</v>
      </c>
      <c r="AT1212" s="142" t="s">
        <v>195</v>
      </c>
      <c r="AU1212" s="142" t="s">
        <v>82</v>
      </c>
      <c r="AY1212" s="17" t="s">
        <v>193</v>
      </c>
      <c r="BE1212" s="143">
        <f>IF(N1212="základní",J1212,0)</f>
        <v>0</v>
      </c>
      <c r="BF1212" s="143">
        <f>IF(N1212="snížená",J1212,0)</f>
        <v>0</v>
      </c>
      <c r="BG1212" s="143">
        <f>IF(N1212="zákl. přenesená",J1212,0)</f>
        <v>0</v>
      </c>
      <c r="BH1212" s="143">
        <f>IF(N1212="sníž. přenesená",J1212,0)</f>
        <v>0</v>
      </c>
      <c r="BI1212" s="143">
        <f>IF(N1212="nulová",J1212,0)</f>
        <v>0</v>
      </c>
      <c r="BJ1212" s="17" t="s">
        <v>80</v>
      </c>
      <c r="BK1212" s="143">
        <f>ROUND(I1212*H1212,2)</f>
        <v>0</v>
      </c>
      <c r="BL1212" s="17" t="s">
        <v>106</v>
      </c>
      <c r="BM1212" s="142" t="s">
        <v>1115</v>
      </c>
    </row>
    <row r="1213" spans="2:65" s="1" customFormat="1" ht="11.25">
      <c r="B1213" s="32"/>
      <c r="D1213" s="144" t="s">
        <v>201</v>
      </c>
      <c r="F1213" s="145" t="s">
        <v>338</v>
      </c>
      <c r="I1213" s="146"/>
      <c r="L1213" s="32"/>
      <c r="M1213" s="147"/>
      <c r="T1213" s="53"/>
      <c r="AT1213" s="17" t="s">
        <v>201</v>
      </c>
      <c r="AU1213" s="17" t="s">
        <v>82</v>
      </c>
    </row>
    <row r="1214" spans="2:65" s="13" customFormat="1" ht="11.25">
      <c r="B1214" s="155"/>
      <c r="D1214" s="149" t="s">
        <v>203</v>
      </c>
      <c r="E1214" s="156" t="s">
        <v>19</v>
      </c>
      <c r="F1214" s="157" t="s">
        <v>1116</v>
      </c>
      <c r="H1214" s="158">
        <v>42.42</v>
      </c>
      <c r="I1214" s="159"/>
      <c r="L1214" s="155"/>
      <c r="M1214" s="160"/>
      <c r="T1214" s="161"/>
      <c r="AT1214" s="156" t="s">
        <v>203</v>
      </c>
      <c r="AU1214" s="156" t="s">
        <v>82</v>
      </c>
      <c r="AV1214" s="13" t="s">
        <v>82</v>
      </c>
      <c r="AW1214" s="13" t="s">
        <v>33</v>
      </c>
      <c r="AX1214" s="13" t="s">
        <v>72</v>
      </c>
      <c r="AY1214" s="156" t="s">
        <v>193</v>
      </c>
    </row>
    <row r="1215" spans="2:65" s="1" customFormat="1" ht="37.9" customHeight="1">
      <c r="B1215" s="32"/>
      <c r="C1215" s="131" t="s">
        <v>1117</v>
      </c>
      <c r="D1215" s="131" t="s">
        <v>195</v>
      </c>
      <c r="E1215" s="132" t="s">
        <v>341</v>
      </c>
      <c r="F1215" s="133" t="s">
        <v>342</v>
      </c>
      <c r="G1215" s="134" t="s">
        <v>210</v>
      </c>
      <c r="H1215" s="135">
        <v>636.29999999999995</v>
      </c>
      <c r="I1215" s="136"/>
      <c r="J1215" s="137">
        <f>ROUND(I1215*H1215,2)</f>
        <v>0</v>
      </c>
      <c r="K1215" s="133" t="s">
        <v>199</v>
      </c>
      <c r="L1215" s="32"/>
      <c r="M1215" s="138" t="s">
        <v>19</v>
      </c>
      <c r="N1215" s="139" t="s">
        <v>43</v>
      </c>
      <c r="P1215" s="140">
        <f>O1215*H1215</f>
        <v>0</v>
      </c>
      <c r="Q1215" s="140">
        <v>0</v>
      </c>
      <c r="R1215" s="140">
        <f>Q1215*H1215</f>
        <v>0</v>
      </c>
      <c r="S1215" s="140">
        <v>0</v>
      </c>
      <c r="T1215" s="141">
        <f>S1215*H1215</f>
        <v>0</v>
      </c>
      <c r="AR1215" s="142" t="s">
        <v>106</v>
      </c>
      <c r="AT1215" s="142" t="s">
        <v>195</v>
      </c>
      <c r="AU1215" s="142" t="s">
        <v>82</v>
      </c>
      <c r="AY1215" s="17" t="s">
        <v>193</v>
      </c>
      <c r="BE1215" s="143">
        <f>IF(N1215="základní",J1215,0)</f>
        <v>0</v>
      </c>
      <c r="BF1215" s="143">
        <f>IF(N1215="snížená",J1215,0)</f>
        <v>0</v>
      </c>
      <c r="BG1215" s="143">
        <f>IF(N1215="zákl. přenesená",J1215,0)</f>
        <v>0</v>
      </c>
      <c r="BH1215" s="143">
        <f>IF(N1215="sníž. přenesená",J1215,0)</f>
        <v>0</v>
      </c>
      <c r="BI1215" s="143">
        <f>IF(N1215="nulová",J1215,0)</f>
        <v>0</v>
      </c>
      <c r="BJ1215" s="17" t="s">
        <v>80</v>
      </c>
      <c r="BK1215" s="143">
        <f>ROUND(I1215*H1215,2)</f>
        <v>0</v>
      </c>
      <c r="BL1215" s="17" t="s">
        <v>106</v>
      </c>
      <c r="BM1215" s="142" t="s">
        <v>1118</v>
      </c>
    </row>
    <row r="1216" spans="2:65" s="1" customFormat="1" ht="11.25">
      <c r="B1216" s="32"/>
      <c r="D1216" s="144" t="s">
        <v>201</v>
      </c>
      <c r="F1216" s="145" t="s">
        <v>344</v>
      </c>
      <c r="I1216" s="146"/>
      <c r="L1216" s="32"/>
      <c r="M1216" s="147"/>
      <c r="T1216" s="53"/>
      <c r="AT1216" s="17" t="s">
        <v>201</v>
      </c>
      <c r="AU1216" s="17" t="s">
        <v>82</v>
      </c>
    </row>
    <row r="1217" spans="2:65" s="13" customFormat="1" ht="11.25">
      <c r="B1217" s="155"/>
      <c r="D1217" s="149" t="s">
        <v>203</v>
      </c>
      <c r="F1217" s="157" t="s">
        <v>1119</v>
      </c>
      <c r="H1217" s="158">
        <v>636.29999999999995</v>
      </c>
      <c r="I1217" s="159"/>
      <c r="L1217" s="155"/>
      <c r="M1217" s="160"/>
      <c r="T1217" s="161"/>
      <c r="AT1217" s="156" t="s">
        <v>203</v>
      </c>
      <c r="AU1217" s="156" t="s">
        <v>82</v>
      </c>
      <c r="AV1217" s="13" t="s">
        <v>82</v>
      </c>
      <c r="AW1217" s="13" t="s">
        <v>4</v>
      </c>
      <c r="AX1217" s="13" t="s">
        <v>80</v>
      </c>
      <c r="AY1217" s="156" t="s">
        <v>193</v>
      </c>
    </row>
    <row r="1218" spans="2:65" s="1" customFormat="1" ht="24.2" customHeight="1">
      <c r="B1218" s="32"/>
      <c r="C1218" s="131" t="s">
        <v>1120</v>
      </c>
      <c r="D1218" s="131" t="s">
        <v>195</v>
      </c>
      <c r="E1218" s="132" t="s">
        <v>347</v>
      </c>
      <c r="F1218" s="133" t="s">
        <v>348</v>
      </c>
      <c r="G1218" s="134" t="s">
        <v>349</v>
      </c>
      <c r="H1218" s="135">
        <v>119.38200000000001</v>
      </c>
      <c r="I1218" s="136"/>
      <c r="J1218" s="137">
        <f>ROUND(I1218*H1218,2)</f>
        <v>0</v>
      </c>
      <c r="K1218" s="133" t="s">
        <v>199</v>
      </c>
      <c r="L1218" s="32"/>
      <c r="M1218" s="138" t="s">
        <v>19</v>
      </c>
      <c r="N1218" s="139" t="s">
        <v>43</v>
      </c>
      <c r="P1218" s="140">
        <f>O1218*H1218</f>
        <v>0</v>
      </c>
      <c r="Q1218" s="140">
        <v>0</v>
      </c>
      <c r="R1218" s="140">
        <f>Q1218*H1218</f>
        <v>0</v>
      </c>
      <c r="S1218" s="140">
        <v>0</v>
      </c>
      <c r="T1218" s="141">
        <f>S1218*H1218</f>
        <v>0</v>
      </c>
      <c r="AR1218" s="142" t="s">
        <v>106</v>
      </c>
      <c r="AT1218" s="142" t="s">
        <v>195</v>
      </c>
      <c r="AU1218" s="142" t="s">
        <v>82</v>
      </c>
      <c r="AY1218" s="17" t="s">
        <v>193</v>
      </c>
      <c r="BE1218" s="143">
        <f>IF(N1218="základní",J1218,0)</f>
        <v>0</v>
      </c>
      <c r="BF1218" s="143">
        <f>IF(N1218="snížená",J1218,0)</f>
        <v>0</v>
      </c>
      <c r="BG1218" s="143">
        <f>IF(N1218="zákl. přenesená",J1218,0)</f>
        <v>0</v>
      </c>
      <c r="BH1218" s="143">
        <f>IF(N1218="sníž. přenesená",J1218,0)</f>
        <v>0</v>
      </c>
      <c r="BI1218" s="143">
        <f>IF(N1218="nulová",J1218,0)</f>
        <v>0</v>
      </c>
      <c r="BJ1218" s="17" t="s">
        <v>80</v>
      </c>
      <c r="BK1218" s="143">
        <f>ROUND(I1218*H1218,2)</f>
        <v>0</v>
      </c>
      <c r="BL1218" s="17" t="s">
        <v>106</v>
      </c>
      <c r="BM1218" s="142" t="s">
        <v>1121</v>
      </c>
    </row>
    <row r="1219" spans="2:65" s="1" customFormat="1" ht="11.25">
      <c r="B1219" s="32"/>
      <c r="D1219" s="144" t="s">
        <v>201</v>
      </c>
      <c r="F1219" s="145" t="s">
        <v>351</v>
      </c>
      <c r="I1219" s="146"/>
      <c r="L1219" s="32"/>
      <c r="M1219" s="147"/>
      <c r="T1219" s="53"/>
      <c r="AT1219" s="17" t="s">
        <v>201</v>
      </c>
      <c r="AU1219" s="17" t="s">
        <v>82</v>
      </c>
    </row>
    <row r="1220" spans="2:65" s="13" customFormat="1" ht="11.25">
      <c r="B1220" s="155"/>
      <c r="D1220" s="149" t="s">
        <v>203</v>
      </c>
      <c r="E1220" s="156" t="s">
        <v>19</v>
      </c>
      <c r="F1220" s="157" t="s">
        <v>1122</v>
      </c>
      <c r="H1220" s="158">
        <v>34.542000000000002</v>
      </c>
      <c r="I1220" s="159"/>
      <c r="L1220" s="155"/>
      <c r="M1220" s="160"/>
      <c r="T1220" s="161"/>
      <c r="AT1220" s="156" t="s">
        <v>203</v>
      </c>
      <c r="AU1220" s="156" t="s">
        <v>82</v>
      </c>
      <c r="AV1220" s="13" t="s">
        <v>82</v>
      </c>
      <c r="AW1220" s="13" t="s">
        <v>33</v>
      </c>
      <c r="AX1220" s="13" t="s">
        <v>72</v>
      </c>
      <c r="AY1220" s="156" t="s">
        <v>193</v>
      </c>
    </row>
    <row r="1221" spans="2:65" s="13" customFormat="1" ht="11.25">
      <c r="B1221" s="155"/>
      <c r="D1221" s="149" t="s">
        <v>203</v>
      </c>
      <c r="E1221" s="156" t="s">
        <v>19</v>
      </c>
      <c r="F1221" s="157" t="s">
        <v>1123</v>
      </c>
      <c r="H1221" s="158">
        <v>84.84</v>
      </c>
      <c r="I1221" s="159"/>
      <c r="L1221" s="155"/>
      <c r="M1221" s="160"/>
      <c r="T1221" s="161"/>
      <c r="AT1221" s="156" t="s">
        <v>203</v>
      </c>
      <c r="AU1221" s="156" t="s">
        <v>82</v>
      </c>
      <c r="AV1221" s="13" t="s">
        <v>82</v>
      </c>
      <c r="AW1221" s="13" t="s">
        <v>33</v>
      </c>
      <c r="AX1221" s="13" t="s">
        <v>72</v>
      </c>
      <c r="AY1221" s="156" t="s">
        <v>193</v>
      </c>
    </row>
    <row r="1222" spans="2:65" s="1" customFormat="1" ht="24.2" customHeight="1">
      <c r="B1222" s="32"/>
      <c r="C1222" s="131" t="s">
        <v>1124</v>
      </c>
      <c r="D1222" s="131" t="s">
        <v>195</v>
      </c>
      <c r="E1222" s="132" t="s">
        <v>355</v>
      </c>
      <c r="F1222" s="133" t="s">
        <v>356</v>
      </c>
      <c r="G1222" s="134" t="s">
        <v>210</v>
      </c>
      <c r="H1222" s="135">
        <v>60.6</v>
      </c>
      <c r="I1222" s="136"/>
      <c r="J1222" s="137">
        <f>ROUND(I1222*H1222,2)</f>
        <v>0</v>
      </c>
      <c r="K1222" s="133" t="s">
        <v>199</v>
      </c>
      <c r="L1222" s="32"/>
      <c r="M1222" s="138" t="s">
        <v>19</v>
      </c>
      <c r="N1222" s="139" t="s">
        <v>43</v>
      </c>
      <c r="P1222" s="140">
        <f>O1222*H1222</f>
        <v>0</v>
      </c>
      <c r="Q1222" s="140">
        <v>0</v>
      </c>
      <c r="R1222" s="140">
        <f>Q1222*H1222</f>
        <v>0</v>
      </c>
      <c r="S1222" s="140">
        <v>0</v>
      </c>
      <c r="T1222" s="141">
        <f>S1222*H1222</f>
        <v>0</v>
      </c>
      <c r="AR1222" s="142" t="s">
        <v>106</v>
      </c>
      <c r="AT1222" s="142" t="s">
        <v>195</v>
      </c>
      <c r="AU1222" s="142" t="s">
        <v>82</v>
      </c>
      <c r="AY1222" s="17" t="s">
        <v>193</v>
      </c>
      <c r="BE1222" s="143">
        <f>IF(N1222="základní",J1222,0)</f>
        <v>0</v>
      </c>
      <c r="BF1222" s="143">
        <f>IF(N1222="snížená",J1222,0)</f>
        <v>0</v>
      </c>
      <c r="BG1222" s="143">
        <f>IF(N1222="zákl. přenesená",J1222,0)</f>
        <v>0</v>
      </c>
      <c r="BH1222" s="143">
        <f>IF(N1222="sníž. přenesená",J1222,0)</f>
        <v>0</v>
      </c>
      <c r="BI1222" s="143">
        <f>IF(N1222="nulová",J1222,0)</f>
        <v>0</v>
      </c>
      <c r="BJ1222" s="17" t="s">
        <v>80</v>
      </c>
      <c r="BK1222" s="143">
        <f>ROUND(I1222*H1222,2)</f>
        <v>0</v>
      </c>
      <c r="BL1222" s="17" t="s">
        <v>106</v>
      </c>
      <c r="BM1222" s="142" t="s">
        <v>1125</v>
      </c>
    </row>
    <row r="1223" spans="2:65" s="1" customFormat="1" ht="11.25">
      <c r="B1223" s="32"/>
      <c r="D1223" s="144" t="s">
        <v>201</v>
      </c>
      <c r="F1223" s="145" t="s">
        <v>358</v>
      </c>
      <c r="I1223" s="146"/>
      <c r="L1223" s="32"/>
      <c r="M1223" s="147"/>
      <c r="T1223" s="53"/>
      <c r="AT1223" s="17" t="s">
        <v>201</v>
      </c>
      <c r="AU1223" s="17" t="s">
        <v>82</v>
      </c>
    </row>
    <row r="1224" spans="2:65" s="13" customFormat="1" ht="11.25">
      <c r="B1224" s="155"/>
      <c r="D1224" s="149" t="s">
        <v>203</v>
      </c>
      <c r="E1224" s="156" t="s">
        <v>19</v>
      </c>
      <c r="F1224" s="157" t="s">
        <v>1126</v>
      </c>
      <c r="H1224" s="158">
        <v>60.6</v>
      </c>
      <c r="I1224" s="159"/>
      <c r="L1224" s="155"/>
      <c r="M1224" s="160"/>
      <c r="T1224" s="161"/>
      <c r="AT1224" s="156" t="s">
        <v>203</v>
      </c>
      <c r="AU1224" s="156" t="s">
        <v>82</v>
      </c>
      <c r="AV1224" s="13" t="s">
        <v>82</v>
      </c>
      <c r="AW1224" s="13" t="s">
        <v>33</v>
      </c>
      <c r="AX1224" s="13" t="s">
        <v>72</v>
      </c>
      <c r="AY1224" s="156" t="s">
        <v>193</v>
      </c>
    </row>
    <row r="1225" spans="2:65" s="1" customFormat="1" ht="24.2" customHeight="1">
      <c r="B1225" s="32"/>
      <c r="C1225" s="131" t="s">
        <v>1127</v>
      </c>
      <c r="D1225" s="131" t="s">
        <v>195</v>
      </c>
      <c r="E1225" s="132" t="s">
        <v>367</v>
      </c>
      <c r="F1225" s="133" t="s">
        <v>368</v>
      </c>
      <c r="G1225" s="134" t="s">
        <v>210</v>
      </c>
      <c r="H1225" s="135">
        <v>46.62</v>
      </c>
      <c r="I1225" s="136"/>
      <c r="J1225" s="137">
        <f>ROUND(I1225*H1225,2)</f>
        <v>0</v>
      </c>
      <c r="K1225" s="133" t="s">
        <v>199</v>
      </c>
      <c r="L1225" s="32"/>
      <c r="M1225" s="138" t="s">
        <v>19</v>
      </c>
      <c r="N1225" s="139" t="s">
        <v>43</v>
      </c>
      <c r="P1225" s="140">
        <f>O1225*H1225</f>
        <v>0</v>
      </c>
      <c r="Q1225" s="140">
        <v>0</v>
      </c>
      <c r="R1225" s="140">
        <f>Q1225*H1225</f>
        <v>0</v>
      </c>
      <c r="S1225" s="140">
        <v>0</v>
      </c>
      <c r="T1225" s="141">
        <f>S1225*H1225</f>
        <v>0</v>
      </c>
      <c r="AR1225" s="142" t="s">
        <v>106</v>
      </c>
      <c r="AT1225" s="142" t="s">
        <v>195</v>
      </c>
      <c r="AU1225" s="142" t="s">
        <v>82</v>
      </c>
      <c r="AY1225" s="17" t="s">
        <v>193</v>
      </c>
      <c r="BE1225" s="143">
        <f>IF(N1225="základní",J1225,0)</f>
        <v>0</v>
      </c>
      <c r="BF1225" s="143">
        <f>IF(N1225="snížená",J1225,0)</f>
        <v>0</v>
      </c>
      <c r="BG1225" s="143">
        <f>IF(N1225="zákl. přenesená",J1225,0)</f>
        <v>0</v>
      </c>
      <c r="BH1225" s="143">
        <f>IF(N1225="sníž. přenesená",J1225,0)</f>
        <v>0</v>
      </c>
      <c r="BI1225" s="143">
        <f>IF(N1225="nulová",J1225,0)</f>
        <v>0</v>
      </c>
      <c r="BJ1225" s="17" t="s">
        <v>80</v>
      </c>
      <c r="BK1225" s="143">
        <f>ROUND(I1225*H1225,2)</f>
        <v>0</v>
      </c>
      <c r="BL1225" s="17" t="s">
        <v>106</v>
      </c>
      <c r="BM1225" s="142" t="s">
        <v>1128</v>
      </c>
    </row>
    <row r="1226" spans="2:65" s="1" customFormat="1" ht="11.25">
      <c r="B1226" s="32"/>
      <c r="D1226" s="144" t="s">
        <v>201</v>
      </c>
      <c r="F1226" s="145" t="s">
        <v>370</v>
      </c>
      <c r="I1226" s="146"/>
      <c r="L1226" s="32"/>
      <c r="M1226" s="147"/>
      <c r="T1226" s="53"/>
      <c r="AT1226" s="17" t="s">
        <v>201</v>
      </c>
      <c r="AU1226" s="17" t="s">
        <v>82</v>
      </c>
    </row>
    <row r="1227" spans="2:65" s="12" customFormat="1" ht="11.25">
      <c r="B1227" s="148"/>
      <c r="D1227" s="149" t="s">
        <v>203</v>
      </c>
      <c r="E1227" s="150" t="s">
        <v>19</v>
      </c>
      <c r="F1227" s="151" t="s">
        <v>286</v>
      </c>
      <c r="H1227" s="150" t="s">
        <v>19</v>
      </c>
      <c r="I1227" s="152"/>
      <c r="L1227" s="148"/>
      <c r="M1227" s="153"/>
      <c r="T1227" s="154"/>
      <c r="AT1227" s="150" t="s">
        <v>203</v>
      </c>
      <c r="AU1227" s="150" t="s">
        <v>82</v>
      </c>
      <c r="AV1227" s="12" t="s">
        <v>80</v>
      </c>
      <c r="AW1227" s="12" t="s">
        <v>33</v>
      </c>
      <c r="AX1227" s="12" t="s">
        <v>72</v>
      </c>
      <c r="AY1227" s="150" t="s">
        <v>193</v>
      </c>
    </row>
    <row r="1228" spans="2:65" s="12" customFormat="1" ht="11.25">
      <c r="B1228" s="148"/>
      <c r="D1228" s="149" t="s">
        <v>203</v>
      </c>
      <c r="E1228" s="150" t="s">
        <v>19</v>
      </c>
      <c r="F1228" s="151" t="s">
        <v>205</v>
      </c>
      <c r="H1228" s="150" t="s">
        <v>19</v>
      </c>
      <c r="I1228" s="152"/>
      <c r="L1228" s="148"/>
      <c r="M1228" s="153"/>
      <c r="T1228" s="154"/>
      <c r="AT1228" s="150" t="s">
        <v>203</v>
      </c>
      <c r="AU1228" s="150" t="s">
        <v>82</v>
      </c>
      <c r="AV1228" s="12" t="s">
        <v>80</v>
      </c>
      <c r="AW1228" s="12" t="s">
        <v>33</v>
      </c>
      <c r="AX1228" s="12" t="s">
        <v>72</v>
      </c>
      <c r="AY1228" s="150" t="s">
        <v>193</v>
      </c>
    </row>
    <row r="1229" spans="2:65" s="12" customFormat="1" ht="11.25">
      <c r="B1229" s="148"/>
      <c r="D1229" s="149" t="s">
        <v>203</v>
      </c>
      <c r="E1229" s="150" t="s">
        <v>19</v>
      </c>
      <c r="F1229" s="151" t="s">
        <v>206</v>
      </c>
      <c r="H1229" s="150" t="s">
        <v>19</v>
      </c>
      <c r="I1229" s="152"/>
      <c r="L1229" s="148"/>
      <c r="M1229" s="153"/>
      <c r="T1229" s="154"/>
      <c r="AT1229" s="150" t="s">
        <v>203</v>
      </c>
      <c r="AU1229" s="150" t="s">
        <v>82</v>
      </c>
      <c r="AV1229" s="12" t="s">
        <v>80</v>
      </c>
      <c r="AW1229" s="12" t="s">
        <v>33</v>
      </c>
      <c r="AX1229" s="12" t="s">
        <v>72</v>
      </c>
      <c r="AY1229" s="150" t="s">
        <v>193</v>
      </c>
    </row>
    <row r="1230" spans="2:65" s="12" customFormat="1" ht="11.25">
      <c r="B1230" s="148"/>
      <c r="D1230" s="149" t="s">
        <v>203</v>
      </c>
      <c r="E1230" s="150" t="s">
        <v>19</v>
      </c>
      <c r="F1230" s="151" t="s">
        <v>205</v>
      </c>
      <c r="H1230" s="150" t="s">
        <v>19</v>
      </c>
      <c r="I1230" s="152"/>
      <c r="L1230" s="148"/>
      <c r="M1230" s="153"/>
      <c r="T1230" s="154"/>
      <c r="AT1230" s="150" t="s">
        <v>203</v>
      </c>
      <c r="AU1230" s="150" t="s">
        <v>82</v>
      </c>
      <c r="AV1230" s="12" t="s">
        <v>80</v>
      </c>
      <c r="AW1230" s="12" t="s">
        <v>33</v>
      </c>
      <c r="AX1230" s="12" t="s">
        <v>72</v>
      </c>
      <c r="AY1230" s="150" t="s">
        <v>193</v>
      </c>
    </row>
    <row r="1231" spans="2:65" s="12" customFormat="1" ht="11.25">
      <c r="B1231" s="148"/>
      <c r="D1231" s="149" t="s">
        <v>203</v>
      </c>
      <c r="E1231" s="150" t="s">
        <v>19</v>
      </c>
      <c r="F1231" s="151" t="s">
        <v>1058</v>
      </c>
      <c r="H1231" s="150" t="s">
        <v>19</v>
      </c>
      <c r="I1231" s="152"/>
      <c r="L1231" s="148"/>
      <c r="M1231" s="153"/>
      <c r="T1231" s="154"/>
      <c r="AT1231" s="150" t="s">
        <v>203</v>
      </c>
      <c r="AU1231" s="150" t="s">
        <v>82</v>
      </c>
      <c r="AV1231" s="12" t="s">
        <v>80</v>
      </c>
      <c r="AW1231" s="12" t="s">
        <v>33</v>
      </c>
      <c r="AX1231" s="12" t="s">
        <v>72</v>
      </c>
      <c r="AY1231" s="150" t="s">
        <v>193</v>
      </c>
    </row>
    <row r="1232" spans="2:65" s="13" customFormat="1" ht="11.25">
      <c r="B1232" s="155"/>
      <c r="D1232" s="149" t="s">
        <v>203</v>
      </c>
      <c r="E1232" s="156" t="s">
        <v>19</v>
      </c>
      <c r="F1232" s="157" t="s">
        <v>1129</v>
      </c>
      <c r="H1232" s="158">
        <v>18.72</v>
      </c>
      <c r="I1232" s="159"/>
      <c r="L1232" s="155"/>
      <c r="M1232" s="160"/>
      <c r="T1232" s="161"/>
      <c r="AT1232" s="156" t="s">
        <v>203</v>
      </c>
      <c r="AU1232" s="156" t="s">
        <v>82</v>
      </c>
      <c r="AV1232" s="13" t="s">
        <v>82</v>
      </c>
      <c r="AW1232" s="13" t="s">
        <v>33</v>
      </c>
      <c r="AX1232" s="13" t="s">
        <v>72</v>
      </c>
      <c r="AY1232" s="156" t="s">
        <v>193</v>
      </c>
    </row>
    <row r="1233" spans="2:65" s="13" customFormat="1" ht="11.25">
      <c r="B1233" s="155"/>
      <c r="D1233" s="149" t="s">
        <v>203</v>
      </c>
      <c r="E1233" s="156" t="s">
        <v>19</v>
      </c>
      <c r="F1233" s="157" t="s">
        <v>1130</v>
      </c>
      <c r="H1233" s="158">
        <v>11.7</v>
      </c>
      <c r="I1233" s="159"/>
      <c r="L1233" s="155"/>
      <c r="M1233" s="160"/>
      <c r="T1233" s="161"/>
      <c r="AT1233" s="156" t="s">
        <v>203</v>
      </c>
      <c r="AU1233" s="156" t="s">
        <v>82</v>
      </c>
      <c r="AV1233" s="13" t="s">
        <v>82</v>
      </c>
      <c r="AW1233" s="13" t="s">
        <v>33</v>
      </c>
      <c r="AX1233" s="13" t="s">
        <v>72</v>
      </c>
      <c r="AY1233" s="156" t="s">
        <v>193</v>
      </c>
    </row>
    <row r="1234" spans="2:65" s="13" customFormat="1" ht="11.25">
      <c r="B1234" s="155"/>
      <c r="D1234" s="149" t="s">
        <v>203</v>
      </c>
      <c r="E1234" s="156" t="s">
        <v>19</v>
      </c>
      <c r="F1234" s="157" t="s">
        <v>1131</v>
      </c>
      <c r="H1234" s="158">
        <v>9.06</v>
      </c>
      <c r="I1234" s="159"/>
      <c r="L1234" s="155"/>
      <c r="M1234" s="160"/>
      <c r="T1234" s="161"/>
      <c r="AT1234" s="156" t="s">
        <v>203</v>
      </c>
      <c r="AU1234" s="156" t="s">
        <v>82</v>
      </c>
      <c r="AV1234" s="13" t="s">
        <v>82</v>
      </c>
      <c r="AW1234" s="13" t="s">
        <v>33</v>
      </c>
      <c r="AX1234" s="13" t="s">
        <v>72</v>
      </c>
      <c r="AY1234" s="156" t="s">
        <v>193</v>
      </c>
    </row>
    <row r="1235" spans="2:65" s="13" customFormat="1" ht="11.25">
      <c r="B1235" s="155"/>
      <c r="D1235" s="149" t="s">
        <v>203</v>
      </c>
      <c r="E1235" s="156" t="s">
        <v>19</v>
      </c>
      <c r="F1235" s="157" t="s">
        <v>1132</v>
      </c>
      <c r="H1235" s="158">
        <v>7.14</v>
      </c>
      <c r="I1235" s="159"/>
      <c r="L1235" s="155"/>
      <c r="M1235" s="160"/>
      <c r="T1235" s="161"/>
      <c r="AT1235" s="156" t="s">
        <v>203</v>
      </c>
      <c r="AU1235" s="156" t="s">
        <v>82</v>
      </c>
      <c r="AV1235" s="13" t="s">
        <v>82</v>
      </c>
      <c r="AW1235" s="13" t="s">
        <v>33</v>
      </c>
      <c r="AX1235" s="13" t="s">
        <v>72</v>
      </c>
      <c r="AY1235" s="156" t="s">
        <v>193</v>
      </c>
    </row>
    <row r="1236" spans="2:65" s="1" customFormat="1" ht="16.5" customHeight="1">
      <c r="B1236" s="32"/>
      <c r="C1236" s="162" t="s">
        <v>1133</v>
      </c>
      <c r="D1236" s="162" t="s">
        <v>380</v>
      </c>
      <c r="E1236" s="163" t="s">
        <v>381</v>
      </c>
      <c r="F1236" s="164" t="s">
        <v>382</v>
      </c>
      <c r="G1236" s="165" t="s">
        <v>349</v>
      </c>
      <c r="H1236" s="166">
        <v>88.578000000000003</v>
      </c>
      <c r="I1236" s="167"/>
      <c r="J1236" s="168">
        <f>ROUND(I1236*H1236,2)</f>
        <v>0</v>
      </c>
      <c r="K1236" s="164" t="s">
        <v>199</v>
      </c>
      <c r="L1236" s="169"/>
      <c r="M1236" s="170" t="s">
        <v>19</v>
      </c>
      <c r="N1236" s="171" t="s">
        <v>43</v>
      </c>
      <c r="P1236" s="140">
        <f>O1236*H1236</f>
        <v>0</v>
      </c>
      <c r="Q1236" s="140">
        <v>1</v>
      </c>
      <c r="R1236" s="140">
        <f>Q1236*H1236</f>
        <v>88.578000000000003</v>
      </c>
      <c r="S1236" s="140">
        <v>0</v>
      </c>
      <c r="T1236" s="141">
        <f>S1236*H1236</f>
        <v>0</v>
      </c>
      <c r="AR1236" s="142" t="s">
        <v>254</v>
      </c>
      <c r="AT1236" s="142" t="s">
        <v>380</v>
      </c>
      <c r="AU1236" s="142" t="s">
        <v>82</v>
      </c>
      <c r="AY1236" s="17" t="s">
        <v>193</v>
      </c>
      <c r="BE1236" s="143">
        <f>IF(N1236="základní",J1236,0)</f>
        <v>0</v>
      </c>
      <c r="BF1236" s="143">
        <f>IF(N1236="snížená",J1236,0)</f>
        <v>0</v>
      </c>
      <c r="BG1236" s="143">
        <f>IF(N1236="zákl. přenesená",J1236,0)</f>
        <v>0</v>
      </c>
      <c r="BH1236" s="143">
        <f>IF(N1236="sníž. přenesená",J1236,0)</f>
        <v>0</v>
      </c>
      <c r="BI1236" s="143">
        <f>IF(N1236="nulová",J1236,0)</f>
        <v>0</v>
      </c>
      <c r="BJ1236" s="17" t="s">
        <v>80</v>
      </c>
      <c r="BK1236" s="143">
        <f>ROUND(I1236*H1236,2)</f>
        <v>0</v>
      </c>
      <c r="BL1236" s="17" t="s">
        <v>106</v>
      </c>
      <c r="BM1236" s="142" t="s">
        <v>1134</v>
      </c>
    </row>
    <row r="1237" spans="2:65" s="13" customFormat="1" ht="11.25">
      <c r="B1237" s="155"/>
      <c r="D1237" s="149" t="s">
        <v>203</v>
      </c>
      <c r="F1237" s="157" t="s">
        <v>1135</v>
      </c>
      <c r="H1237" s="158">
        <v>88.578000000000003</v>
      </c>
      <c r="I1237" s="159"/>
      <c r="L1237" s="155"/>
      <c r="M1237" s="160"/>
      <c r="T1237" s="161"/>
      <c r="AT1237" s="156" t="s">
        <v>203</v>
      </c>
      <c r="AU1237" s="156" t="s">
        <v>82</v>
      </c>
      <c r="AV1237" s="13" t="s">
        <v>82</v>
      </c>
      <c r="AW1237" s="13" t="s">
        <v>4</v>
      </c>
      <c r="AX1237" s="13" t="s">
        <v>80</v>
      </c>
      <c r="AY1237" s="156" t="s">
        <v>193</v>
      </c>
    </row>
    <row r="1238" spans="2:65" s="1" customFormat="1" ht="21.75" customHeight="1">
      <c r="B1238" s="32"/>
      <c r="C1238" s="131" t="s">
        <v>1136</v>
      </c>
      <c r="D1238" s="131" t="s">
        <v>195</v>
      </c>
      <c r="E1238" s="132" t="s">
        <v>392</v>
      </c>
      <c r="F1238" s="133" t="s">
        <v>393</v>
      </c>
      <c r="G1238" s="134" t="s">
        <v>198</v>
      </c>
      <c r="H1238" s="135">
        <v>37.75</v>
      </c>
      <c r="I1238" s="136"/>
      <c r="J1238" s="137">
        <f>ROUND(I1238*H1238,2)</f>
        <v>0</v>
      </c>
      <c r="K1238" s="133" t="s">
        <v>199</v>
      </c>
      <c r="L1238" s="32"/>
      <c r="M1238" s="138" t="s">
        <v>19</v>
      </c>
      <c r="N1238" s="139" t="s">
        <v>43</v>
      </c>
      <c r="P1238" s="140">
        <f>O1238*H1238</f>
        <v>0</v>
      </c>
      <c r="Q1238" s="140">
        <v>0</v>
      </c>
      <c r="R1238" s="140">
        <f>Q1238*H1238</f>
        <v>0</v>
      </c>
      <c r="S1238" s="140">
        <v>0</v>
      </c>
      <c r="T1238" s="141">
        <f>S1238*H1238</f>
        <v>0</v>
      </c>
      <c r="AR1238" s="142" t="s">
        <v>106</v>
      </c>
      <c r="AT1238" s="142" t="s">
        <v>195</v>
      </c>
      <c r="AU1238" s="142" t="s">
        <v>82</v>
      </c>
      <c r="AY1238" s="17" t="s">
        <v>193</v>
      </c>
      <c r="BE1238" s="143">
        <f>IF(N1238="základní",J1238,0)</f>
        <v>0</v>
      </c>
      <c r="BF1238" s="143">
        <f>IF(N1238="snížená",J1238,0)</f>
        <v>0</v>
      </c>
      <c r="BG1238" s="143">
        <f>IF(N1238="zákl. přenesená",J1238,0)</f>
        <v>0</v>
      </c>
      <c r="BH1238" s="143">
        <f>IF(N1238="sníž. přenesená",J1238,0)</f>
        <v>0</v>
      </c>
      <c r="BI1238" s="143">
        <f>IF(N1238="nulová",J1238,0)</f>
        <v>0</v>
      </c>
      <c r="BJ1238" s="17" t="s">
        <v>80</v>
      </c>
      <c r="BK1238" s="143">
        <f>ROUND(I1238*H1238,2)</f>
        <v>0</v>
      </c>
      <c r="BL1238" s="17" t="s">
        <v>106</v>
      </c>
      <c r="BM1238" s="142" t="s">
        <v>1137</v>
      </c>
    </row>
    <row r="1239" spans="2:65" s="1" customFormat="1" ht="11.25">
      <c r="B1239" s="32"/>
      <c r="D1239" s="144" t="s">
        <v>201</v>
      </c>
      <c r="F1239" s="145" t="s">
        <v>395</v>
      </c>
      <c r="I1239" s="146"/>
      <c r="L1239" s="32"/>
      <c r="M1239" s="147"/>
      <c r="T1239" s="53"/>
      <c r="AT1239" s="17" t="s">
        <v>201</v>
      </c>
      <c r="AU1239" s="17" t="s">
        <v>82</v>
      </c>
    </row>
    <row r="1240" spans="2:65" s="12" customFormat="1" ht="11.25">
      <c r="B1240" s="148"/>
      <c r="D1240" s="149" t="s">
        <v>203</v>
      </c>
      <c r="E1240" s="150" t="s">
        <v>19</v>
      </c>
      <c r="F1240" s="151" t="s">
        <v>286</v>
      </c>
      <c r="H1240" s="150" t="s">
        <v>19</v>
      </c>
      <c r="I1240" s="152"/>
      <c r="L1240" s="148"/>
      <c r="M1240" s="153"/>
      <c r="T1240" s="154"/>
      <c r="AT1240" s="150" t="s">
        <v>203</v>
      </c>
      <c r="AU1240" s="150" t="s">
        <v>82</v>
      </c>
      <c r="AV1240" s="12" t="s">
        <v>80</v>
      </c>
      <c r="AW1240" s="12" t="s">
        <v>33</v>
      </c>
      <c r="AX1240" s="12" t="s">
        <v>72</v>
      </c>
      <c r="AY1240" s="150" t="s">
        <v>193</v>
      </c>
    </row>
    <row r="1241" spans="2:65" s="12" customFormat="1" ht="11.25">
      <c r="B1241" s="148"/>
      <c r="D1241" s="149" t="s">
        <v>203</v>
      </c>
      <c r="E1241" s="150" t="s">
        <v>19</v>
      </c>
      <c r="F1241" s="151" t="s">
        <v>205</v>
      </c>
      <c r="H1241" s="150" t="s">
        <v>19</v>
      </c>
      <c r="I1241" s="152"/>
      <c r="L1241" s="148"/>
      <c r="M1241" s="153"/>
      <c r="T1241" s="154"/>
      <c r="AT1241" s="150" t="s">
        <v>203</v>
      </c>
      <c r="AU1241" s="150" t="s">
        <v>82</v>
      </c>
      <c r="AV1241" s="12" t="s">
        <v>80</v>
      </c>
      <c r="AW1241" s="12" t="s">
        <v>33</v>
      </c>
      <c r="AX1241" s="12" t="s">
        <v>72</v>
      </c>
      <c r="AY1241" s="150" t="s">
        <v>193</v>
      </c>
    </row>
    <row r="1242" spans="2:65" s="12" customFormat="1" ht="11.25">
      <c r="B1242" s="148"/>
      <c r="D1242" s="149" t="s">
        <v>203</v>
      </c>
      <c r="E1242" s="150" t="s">
        <v>19</v>
      </c>
      <c r="F1242" s="151" t="s">
        <v>206</v>
      </c>
      <c r="H1242" s="150" t="s">
        <v>19</v>
      </c>
      <c r="I1242" s="152"/>
      <c r="L1242" s="148"/>
      <c r="M1242" s="153"/>
      <c r="T1242" s="154"/>
      <c r="AT1242" s="150" t="s">
        <v>203</v>
      </c>
      <c r="AU1242" s="150" t="s">
        <v>82</v>
      </c>
      <c r="AV1242" s="12" t="s">
        <v>80</v>
      </c>
      <c r="AW1242" s="12" t="s">
        <v>33</v>
      </c>
      <c r="AX1242" s="12" t="s">
        <v>72</v>
      </c>
      <c r="AY1242" s="150" t="s">
        <v>193</v>
      </c>
    </row>
    <row r="1243" spans="2:65" s="12" customFormat="1" ht="11.25">
      <c r="B1243" s="148"/>
      <c r="D1243" s="149" t="s">
        <v>203</v>
      </c>
      <c r="E1243" s="150" t="s">
        <v>19</v>
      </c>
      <c r="F1243" s="151" t="s">
        <v>205</v>
      </c>
      <c r="H1243" s="150" t="s">
        <v>19</v>
      </c>
      <c r="I1243" s="152"/>
      <c r="L1243" s="148"/>
      <c r="M1243" s="153"/>
      <c r="T1243" s="154"/>
      <c r="AT1243" s="150" t="s">
        <v>203</v>
      </c>
      <c r="AU1243" s="150" t="s">
        <v>82</v>
      </c>
      <c r="AV1243" s="12" t="s">
        <v>80</v>
      </c>
      <c r="AW1243" s="12" t="s">
        <v>33</v>
      </c>
      <c r="AX1243" s="12" t="s">
        <v>72</v>
      </c>
      <c r="AY1243" s="150" t="s">
        <v>193</v>
      </c>
    </row>
    <row r="1244" spans="2:65" s="12" customFormat="1" ht="11.25">
      <c r="B1244" s="148"/>
      <c r="D1244" s="149" t="s">
        <v>203</v>
      </c>
      <c r="E1244" s="150" t="s">
        <v>19</v>
      </c>
      <c r="F1244" s="151" t="s">
        <v>1058</v>
      </c>
      <c r="H1244" s="150" t="s">
        <v>19</v>
      </c>
      <c r="I1244" s="152"/>
      <c r="L1244" s="148"/>
      <c r="M1244" s="153"/>
      <c r="T1244" s="154"/>
      <c r="AT1244" s="150" t="s">
        <v>203</v>
      </c>
      <c r="AU1244" s="150" t="s">
        <v>82</v>
      </c>
      <c r="AV1244" s="12" t="s">
        <v>80</v>
      </c>
      <c r="AW1244" s="12" t="s">
        <v>33</v>
      </c>
      <c r="AX1244" s="12" t="s">
        <v>72</v>
      </c>
      <c r="AY1244" s="150" t="s">
        <v>193</v>
      </c>
    </row>
    <row r="1245" spans="2:65" s="13" customFormat="1" ht="11.25">
      <c r="B1245" s="155"/>
      <c r="D1245" s="149" t="s">
        <v>203</v>
      </c>
      <c r="E1245" s="156" t="s">
        <v>19</v>
      </c>
      <c r="F1245" s="157" t="s">
        <v>1138</v>
      </c>
      <c r="H1245" s="158">
        <v>15.65</v>
      </c>
      <c r="I1245" s="159"/>
      <c r="L1245" s="155"/>
      <c r="M1245" s="160"/>
      <c r="T1245" s="161"/>
      <c r="AT1245" s="156" t="s">
        <v>203</v>
      </c>
      <c r="AU1245" s="156" t="s">
        <v>82</v>
      </c>
      <c r="AV1245" s="13" t="s">
        <v>82</v>
      </c>
      <c r="AW1245" s="13" t="s">
        <v>33</v>
      </c>
      <c r="AX1245" s="13" t="s">
        <v>72</v>
      </c>
      <c r="AY1245" s="156" t="s">
        <v>193</v>
      </c>
    </row>
    <row r="1246" spans="2:65" s="13" customFormat="1" ht="11.25">
      <c r="B1246" s="155"/>
      <c r="D1246" s="149" t="s">
        <v>203</v>
      </c>
      <c r="E1246" s="156" t="s">
        <v>19</v>
      </c>
      <c r="F1246" s="157" t="s">
        <v>1139</v>
      </c>
      <c r="H1246" s="158">
        <v>9.75</v>
      </c>
      <c r="I1246" s="159"/>
      <c r="L1246" s="155"/>
      <c r="M1246" s="160"/>
      <c r="T1246" s="161"/>
      <c r="AT1246" s="156" t="s">
        <v>203</v>
      </c>
      <c r="AU1246" s="156" t="s">
        <v>82</v>
      </c>
      <c r="AV1246" s="13" t="s">
        <v>82</v>
      </c>
      <c r="AW1246" s="13" t="s">
        <v>33</v>
      </c>
      <c r="AX1246" s="13" t="s">
        <v>72</v>
      </c>
      <c r="AY1246" s="156" t="s">
        <v>193</v>
      </c>
    </row>
    <row r="1247" spans="2:65" s="13" customFormat="1" ht="11.25">
      <c r="B1247" s="155"/>
      <c r="D1247" s="149" t="s">
        <v>203</v>
      </c>
      <c r="E1247" s="156" t="s">
        <v>19</v>
      </c>
      <c r="F1247" s="157" t="s">
        <v>1140</v>
      </c>
      <c r="H1247" s="158">
        <v>7.6</v>
      </c>
      <c r="I1247" s="159"/>
      <c r="L1247" s="155"/>
      <c r="M1247" s="160"/>
      <c r="T1247" s="161"/>
      <c r="AT1247" s="156" t="s">
        <v>203</v>
      </c>
      <c r="AU1247" s="156" t="s">
        <v>82</v>
      </c>
      <c r="AV1247" s="13" t="s">
        <v>82</v>
      </c>
      <c r="AW1247" s="13" t="s">
        <v>33</v>
      </c>
      <c r="AX1247" s="13" t="s">
        <v>72</v>
      </c>
      <c r="AY1247" s="156" t="s">
        <v>193</v>
      </c>
    </row>
    <row r="1248" spans="2:65" s="13" customFormat="1" ht="11.25">
      <c r="B1248" s="155"/>
      <c r="D1248" s="149" t="s">
        <v>203</v>
      </c>
      <c r="E1248" s="156" t="s">
        <v>19</v>
      </c>
      <c r="F1248" s="157" t="s">
        <v>1141</v>
      </c>
      <c r="H1248" s="158">
        <v>4.75</v>
      </c>
      <c r="I1248" s="159"/>
      <c r="L1248" s="155"/>
      <c r="M1248" s="160"/>
      <c r="T1248" s="161"/>
      <c r="AT1248" s="156" t="s">
        <v>203</v>
      </c>
      <c r="AU1248" s="156" t="s">
        <v>82</v>
      </c>
      <c r="AV1248" s="13" t="s">
        <v>82</v>
      </c>
      <c r="AW1248" s="13" t="s">
        <v>33</v>
      </c>
      <c r="AX1248" s="13" t="s">
        <v>72</v>
      </c>
      <c r="AY1248" s="156" t="s">
        <v>193</v>
      </c>
    </row>
    <row r="1249" spans="2:65" s="1" customFormat="1" ht="21.75" customHeight="1">
      <c r="B1249" s="32"/>
      <c r="C1249" s="131" t="s">
        <v>1142</v>
      </c>
      <c r="D1249" s="131" t="s">
        <v>195</v>
      </c>
      <c r="E1249" s="132" t="s">
        <v>600</v>
      </c>
      <c r="F1249" s="133" t="s">
        <v>601</v>
      </c>
      <c r="G1249" s="134" t="s">
        <v>210</v>
      </c>
      <c r="H1249" s="135">
        <v>16.768000000000001</v>
      </c>
      <c r="I1249" s="136"/>
      <c r="J1249" s="137">
        <f>ROUND(I1249*H1249,2)</f>
        <v>0</v>
      </c>
      <c r="K1249" s="133" t="s">
        <v>199</v>
      </c>
      <c r="L1249" s="32"/>
      <c r="M1249" s="138" t="s">
        <v>19</v>
      </c>
      <c r="N1249" s="139" t="s">
        <v>43</v>
      </c>
      <c r="P1249" s="140">
        <f>O1249*H1249</f>
        <v>0</v>
      </c>
      <c r="Q1249" s="140">
        <v>2.5018699999999998</v>
      </c>
      <c r="R1249" s="140">
        <f>Q1249*H1249</f>
        <v>41.951356159999996</v>
      </c>
      <c r="S1249" s="140">
        <v>0</v>
      </c>
      <c r="T1249" s="141">
        <f>S1249*H1249</f>
        <v>0</v>
      </c>
      <c r="AR1249" s="142" t="s">
        <v>106</v>
      </c>
      <c r="AT1249" s="142" t="s">
        <v>195</v>
      </c>
      <c r="AU1249" s="142" t="s">
        <v>82</v>
      </c>
      <c r="AY1249" s="17" t="s">
        <v>193</v>
      </c>
      <c r="BE1249" s="143">
        <f>IF(N1249="základní",J1249,0)</f>
        <v>0</v>
      </c>
      <c r="BF1249" s="143">
        <f>IF(N1249="snížená",J1249,0)</f>
        <v>0</v>
      </c>
      <c r="BG1249" s="143">
        <f>IF(N1249="zákl. přenesená",J1249,0)</f>
        <v>0</v>
      </c>
      <c r="BH1249" s="143">
        <f>IF(N1249="sníž. přenesená",J1249,0)</f>
        <v>0</v>
      </c>
      <c r="BI1249" s="143">
        <f>IF(N1249="nulová",J1249,0)</f>
        <v>0</v>
      </c>
      <c r="BJ1249" s="17" t="s">
        <v>80</v>
      </c>
      <c r="BK1249" s="143">
        <f>ROUND(I1249*H1249,2)</f>
        <v>0</v>
      </c>
      <c r="BL1249" s="17" t="s">
        <v>106</v>
      </c>
      <c r="BM1249" s="142" t="s">
        <v>1143</v>
      </c>
    </row>
    <row r="1250" spans="2:65" s="1" customFormat="1" ht="11.25">
      <c r="B1250" s="32"/>
      <c r="D1250" s="144" t="s">
        <v>201</v>
      </c>
      <c r="F1250" s="145" t="s">
        <v>603</v>
      </c>
      <c r="I1250" s="146"/>
      <c r="L1250" s="32"/>
      <c r="M1250" s="147"/>
      <c r="T1250" s="53"/>
      <c r="AT1250" s="17" t="s">
        <v>201</v>
      </c>
      <c r="AU1250" s="17" t="s">
        <v>82</v>
      </c>
    </row>
    <row r="1251" spans="2:65" s="12" customFormat="1" ht="11.25">
      <c r="B1251" s="148"/>
      <c r="D1251" s="149" t="s">
        <v>203</v>
      </c>
      <c r="E1251" s="150" t="s">
        <v>19</v>
      </c>
      <c r="F1251" s="151" t="s">
        <v>286</v>
      </c>
      <c r="H1251" s="150" t="s">
        <v>19</v>
      </c>
      <c r="I1251" s="152"/>
      <c r="L1251" s="148"/>
      <c r="M1251" s="153"/>
      <c r="T1251" s="154"/>
      <c r="AT1251" s="150" t="s">
        <v>203</v>
      </c>
      <c r="AU1251" s="150" t="s">
        <v>82</v>
      </c>
      <c r="AV1251" s="12" t="s">
        <v>80</v>
      </c>
      <c r="AW1251" s="12" t="s">
        <v>33</v>
      </c>
      <c r="AX1251" s="12" t="s">
        <v>72</v>
      </c>
      <c r="AY1251" s="150" t="s">
        <v>193</v>
      </c>
    </row>
    <row r="1252" spans="2:65" s="12" customFormat="1" ht="11.25">
      <c r="B1252" s="148"/>
      <c r="D1252" s="149" t="s">
        <v>203</v>
      </c>
      <c r="E1252" s="150" t="s">
        <v>19</v>
      </c>
      <c r="F1252" s="151" t="s">
        <v>205</v>
      </c>
      <c r="H1252" s="150" t="s">
        <v>19</v>
      </c>
      <c r="I1252" s="152"/>
      <c r="L1252" s="148"/>
      <c r="M1252" s="153"/>
      <c r="T1252" s="154"/>
      <c r="AT1252" s="150" t="s">
        <v>203</v>
      </c>
      <c r="AU1252" s="150" t="s">
        <v>82</v>
      </c>
      <c r="AV1252" s="12" t="s">
        <v>80</v>
      </c>
      <c r="AW1252" s="12" t="s">
        <v>33</v>
      </c>
      <c r="AX1252" s="12" t="s">
        <v>72</v>
      </c>
      <c r="AY1252" s="150" t="s">
        <v>193</v>
      </c>
    </row>
    <row r="1253" spans="2:65" s="12" customFormat="1" ht="11.25">
      <c r="B1253" s="148"/>
      <c r="D1253" s="149" t="s">
        <v>203</v>
      </c>
      <c r="E1253" s="150" t="s">
        <v>19</v>
      </c>
      <c r="F1253" s="151" t="s">
        <v>206</v>
      </c>
      <c r="H1253" s="150" t="s">
        <v>19</v>
      </c>
      <c r="I1253" s="152"/>
      <c r="L1253" s="148"/>
      <c r="M1253" s="153"/>
      <c r="T1253" s="154"/>
      <c r="AT1253" s="150" t="s">
        <v>203</v>
      </c>
      <c r="AU1253" s="150" t="s">
        <v>82</v>
      </c>
      <c r="AV1253" s="12" t="s">
        <v>80</v>
      </c>
      <c r="AW1253" s="12" t="s">
        <v>33</v>
      </c>
      <c r="AX1253" s="12" t="s">
        <v>72</v>
      </c>
      <c r="AY1253" s="150" t="s">
        <v>193</v>
      </c>
    </row>
    <row r="1254" spans="2:65" s="12" customFormat="1" ht="11.25">
      <c r="B1254" s="148"/>
      <c r="D1254" s="149" t="s">
        <v>203</v>
      </c>
      <c r="E1254" s="150" t="s">
        <v>19</v>
      </c>
      <c r="F1254" s="151" t="s">
        <v>205</v>
      </c>
      <c r="H1254" s="150" t="s">
        <v>19</v>
      </c>
      <c r="I1254" s="152"/>
      <c r="L1254" s="148"/>
      <c r="M1254" s="153"/>
      <c r="T1254" s="154"/>
      <c r="AT1254" s="150" t="s">
        <v>203</v>
      </c>
      <c r="AU1254" s="150" t="s">
        <v>82</v>
      </c>
      <c r="AV1254" s="12" t="s">
        <v>80</v>
      </c>
      <c r="AW1254" s="12" t="s">
        <v>33</v>
      </c>
      <c r="AX1254" s="12" t="s">
        <v>72</v>
      </c>
      <c r="AY1254" s="150" t="s">
        <v>193</v>
      </c>
    </row>
    <row r="1255" spans="2:65" s="12" customFormat="1" ht="11.25">
      <c r="B1255" s="148"/>
      <c r="D1255" s="149" t="s">
        <v>203</v>
      </c>
      <c r="E1255" s="150" t="s">
        <v>19</v>
      </c>
      <c r="F1255" s="151" t="s">
        <v>1058</v>
      </c>
      <c r="H1255" s="150" t="s">
        <v>19</v>
      </c>
      <c r="I1255" s="152"/>
      <c r="L1255" s="148"/>
      <c r="M1255" s="153"/>
      <c r="T1255" s="154"/>
      <c r="AT1255" s="150" t="s">
        <v>203</v>
      </c>
      <c r="AU1255" s="150" t="s">
        <v>82</v>
      </c>
      <c r="AV1255" s="12" t="s">
        <v>80</v>
      </c>
      <c r="AW1255" s="12" t="s">
        <v>33</v>
      </c>
      <c r="AX1255" s="12" t="s">
        <v>72</v>
      </c>
      <c r="AY1255" s="150" t="s">
        <v>193</v>
      </c>
    </row>
    <row r="1256" spans="2:65" s="13" customFormat="1" ht="11.25">
      <c r="B1256" s="155"/>
      <c r="D1256" s="149" t="s">
        <v>203</v>
      </c>
      <c r="E1256" s="156" t="s">
        <v>19</v>
      </c>
      <c r="F1256" s="157" t="s">
        <v>1144</v>
      </c>
      <c r="H1256" s="158">
        <v>6.883</v>
      </c>
      <c r="I1256" s="159"/>
      <c r="L1256" s="155"/>
      <c r="M1256" s="160"/>
      <c r="T1256" s="161"/>
      <c r="AT1256" s="156" t="s">
        <v>203</v>
      </c>
      <c r="AU1256" s="156" t="s">
        <v>82</v>
      </c>
      <c r="AV1256" s="13" t="s">
        <v>82</v>
      </c>
      <c r="AW1256" s="13" t="s">
        <v>33</v>
      </c>
      <c r="AX1256" s="13" t="s">
        <v>72</v>
      </c>
      <c r="AY1256" s="156" t="s">
        <v>193</v>
      </c>
    </row>
    <row r="1257" spans="2:65" s="13" customFormat="1" ht="11.25">
      <c r="B1257" s="155"/>
      <c r="D1257" s="149" t="s">
        <v>203</v>
      </c>
      <c r="E1257" s="156" t="s">
        <v>19</v>
      </c>
      <c r="F1257" s="157" t="s">
        <v>1145</v>
      </c>
      <c r="H1257" s="158">
        <v>4.3470000000000004</v>
      </c>
      <c r="I1257" s="159"/>
      <c r="L1257" s="155"/>
      <c r="M1257" s="160"/>
      <c r="T1257" s="161"/>
      <c r="AT1257" s="156" t="s">
        <v>203</v>
      </c>
      <c r="AU1257" s="156" t="s">
        <v>82</v>
      </c>
      <c r="AV1257" s="13" t="s">
        <v>82</v>
      </c>
      <c r="AW1257" s="13" t="s">
        <v>33</v>
      </c>
      <c r="AX1257" s="13" t="s">
        <v>72</v>
      </c>
      <c r="AY1257" s="156" t="s">
        <v>193</v>
      </c>
    </row>
    <row r="1258" spans="2:65" s="13" customFormat="1" ht="11.25">
      <c r="B1258" s="155"/>
      <c r="D1258" s="149" t="s">
        <v>203</v>
      </c>
      <c r="E1258" s="156" t="s">
        <v>19</v>
      </c>
      <c r="F1258" s="157" t="s">
        <v>1146</v>
      </c>
      <c r="H1258" s="158">
        <v>3.4159999999999999</v>
      </c>
      <c r="I1258" s="159"/>
      <c r="L1258" s="155"/>
      <c r="M1258" s="160"/>
      <c r="T1258" s="161"/>
      <c r="AT1258" s="156" t="s">
        <v>203</v>
      </c>
      <c r="AU1258" s="156" t="s">
        <v>82</v>
      </c>
      <c r="AV1258" s="13" t="s">
        <v>82</v>
      </c>
      <c r="AW1258" s="13" t="s">
        <v>33</v>
      </c>
      <c r="AX1258" s="13" t="s">
        <v>72</v>
      </c>
      <c r="AY1258" s="156" t="s">
        <v>193</v>
      </c>
    </row>
    <row r="1259" spans="2:65" s="13" customFormat="1" ht="11.25">
      <c r="B1259" s="155"/>
      <c r="D1259" s="149" t="s">
        <v>203</v>
      </c>
      <c r="E1259" s="156" t="s">
        <v>19</v>
      </c>
      <c r="F1259" s="157" t="s">
        <v>1147</v>
      </c>
      <c r="H1259" s="158">
        <v>2.1219999999999999</v>
      </c>
      <c r="I1259" s="159"/>
      <c r="L1259" s="155"/>
      <c r="M1259" s="160"/>
      <c r="T1259" s="161"/>
      <c r="AT1259" s="156" t="s">
        <v>203</v>
      </c>
      <c r="AU1259" s="156" t="s">
        <v>82</v>
      </c>
      <c r="AV1259" s="13" t="s">
        <v>82</v>
      </c>
      <c r="AW1259" s="13" t="s">
        <v>33</v>
      </c>
      <c r="AX1259" s="13" t="s">
        <v>72</v>
      </c>
      <c r="AY1259" s="156" t="s">
        <v>193</v>
      </c>
    </row>
    <row r="1260" spans="2:65" s="1" customFormat="1" ht="16.5" customHeight="1">
      <c r="B1260" s="32"/>
      <c r="C1260" s="131" t="s">
        <v>1148</v>
      </c>
      <c r="D1260" s="131" t="s">
        <v>195</v>
      </c>
      <c r="E1260" s="132" t="s">
        <v>615</v>
      </c>
      <c r="F1260" s="133" t="s">
        <v>616</v>
      </c>
      <c r="G1260" s="134" t="s">
        <v>198</v>
      </c>
      <c r="H1260" s="135">
        <v>2.085</v>
      </c>
      <c r="I1260" s="136"/>
      <c r="J1260" s="137">
        <f>ROUND(I1260*H1260,2)</f>
        <v>0</v>
      </c>
      <c r="K1260" s="133" t="s">
        <v>199</v>
      </c>
      <c r="L1260" s="32"/>
      <c r="M1260" s="138" t="s">
        <v>19</v>
      </c>
      <c r="N1260" s="139" t="s">
        <v>43</v>
      </c>
      <c r="P1260" s="140">
        <f>O1260*H1260</f>
        <v>0</v>
      </c>
      <c r="Q1260" s="140">
        <v>2.6900000000000001E-3</v>
      </c>
      <c r="R1260" s="140">
        <f>Q1260*H1260</f>
        <v>5.6086499999999997E-3</v>
      </c>
      <c r="S1260" s="140">
        <v>0</v>
      </c>
      <c r="T1260" s="141">
        <f>S1260*H1260</f>
        <v>0</v>
      </c>
      <c r="AR1260" s="142" t="s">
        <v>106</v>
      </c>
      <c r="AT1260" s="142" t="s">
        <v>195</v>
      </c>
      <c r="AU1260" s="142" t="s">
        <v>82</v>
      </c>
      <c r="AY1260" s="17" t="s">
        <v>193</v>
      </c>
      <c r="BE1260" s="143">
        <f>IF(N1260="základní",J1260,0)</f>
        <v>0</v>
      </c>
      <c r="BF1260" s="143">
        <f>IF(N1260="snížená",J1260,0)</f>
        <v>0</v>
      </c>
      <c r="BG1260" s="143">
        <f>IF(N1260="zákl. přenesená",J1260,0)</f>
        <v>0</v>
      </c>
      <c r="BH1260" s="143">
        <f>IF(N1260="sníž. přenesená",J1260,0)</f>
        <v>0</v>
      </c>
      <c r="BI1260" s="143">
        <f>IF(N1260="nulová",J1260,0)</f>
        <v>0</v>
      </c>
      <c r="BJ1260" s="17" t="s">
        <v>80</v>
      </c>
      <c r="BK1260" s="143">
        <f>ROUND(I1260*H1260,2)</f>
        <v>0</v>
      </c>
      <c r="BL1260" s="17" t="s">
        <v>106</v>
      </c>
      <c r="BM1260" s="142" t="s">
        <v>1149</v>
      </c>
    </row>
    <row r="1261" spans="2:65" s="1" customFormat="1" ht="11.25">
      <c r="B1261" s="32"/>
      <c r="D1261" s="144" t="s">
        <v>201</v>
      </c>
      <c r="F1261" s="145" t="s">
        <v>618</v>
      </c>
      <c r="I1261" s="146"/>
      <c r="L1261" s="32"/>
      <c r="M1261" s="147"/>
      <c r="T1261" s="53"/>
      <c r="AT1261" s="17" t="s">
        <v>201</v>
      </c>
      <c r="AU1261" s="17" t="s">
        <v>82</v>
      </c>
    </row>
    <row r="1262" spans="2:65" s="12" customFormat="1" ht="11.25">
      <c r="B1262" s="148"/>
      <c r="D1262" s="149" t="s">
        <v>203</v>
      </c>
      <c r="E1262" s="150" t="s">
        <v>19</v>
      </c>
      <c r="F1262" s="151" t="s">
        <v>286</v>
      </c>
      <c r="H1262" s="150" t="s">
        <v>19</v>
      </c>
      <c r="I1262" s="152"/>
      <c r="L1262" s="148"/>
      <c r="M1262" s="153"/>
      <c r="T1262" s="154"/>
      <c r="AT1262" s="150" t="s">
        <v>203</v>
      </c>
      <c r="AU1262" s="150" t="s">
        <v>82</v>
      </c>
      <c r="AV1262" s="12" t="s">
        <v>80</v>
      </c>
      <c r="AW1262" s="12" t="s">
        <v>33</v>
      </c>
      <c r="AX1262" s="12" t="s">
        <v>72</v>
      </c>
      <c r="AY1262" s="150" t="s">
        <v>193</v>
      </c>
    </row>
    <row r="1263" spans="2:65" s="12" customFormat="1" ht="11.25">
      <c r="B1263" s="148"/>
      <c r="D1263" s="149" t="s">
        <v>203</v>
      </c>
      <c r="E1263" s="150" t="s">
        <v>19</v>
      </c>
      <c r="F1263" s="151" t="s">
        <v>205</v>
      </c>
      <c r="H1263" s="150" t="s">
        <v>19</v>
      </c>
      <c r="I1263" s="152"/>
      <c r="L1263" s="148"/>
      <c r="M1263" s="153"/>
      <c r="T1263" s="154"/>
      <c r="AT1263" s="150" t="s">
        <v>203</v>
      </c>
      <c r="AU1263" s="150" t="s">
        <v>82</v>
      </c>
      <c r="AV1263" s="12" t="s">
        <v>80</v>
      </c>
      <c r="AW1263" s="12" t="s">
        <v>33</v>
      </c>
      <c r="AX1263" s="12" t="s">
        <v>72</v>
      </c>
      <c r="AY1263" s="150" t="s">
        <v>193</v>
      </c>
    </row>
    <row r="1264" spans="2:65" s="12" customFormat="1" ht="11.25">
      <c r="B1264" s="148"/>
      <c r="D1264" s="149" t="s">
        <v>203</v>
      </c>
      <c r="E1264" s="150" t="s">
        <v>19</v>
      </c>
      <c r="F1264" s="151" t="s">
        <v>206</v>
      </c>
      <c r="H1264" s="150" t="s">
        <v>19</v>
      </c>
      <c r="I1264" s="152"/>
      <c r="L1264" s="148"/>
      <c r="M1264" s="153"/>
      <c r="T1264" s="154"/>
      <c r="AT1264" s="150" t="s">
        <v>203</v>
      </c>
      <c r="AU1264" s="150" t="s">
        <v>82</v>
      </c>
      <c r="AV1264" s="12" t="s">
        <v>80</v>
      </c>
      <c r="AW1264" s="12" t="s">
        <v>33</v>
      </c>
      <c r="AX1264" s="12" t="s">
        <v>72</v>
      </c>
      <c r="AY1264" s="150" t="s">
        <v>193</v>
      </c>
    </row>
    <row r="1265" spans="2:65" s="12" customFormat="1" ht="11.25">
      <c r="B1265" s="148"/>
      <c r="D1265" s="149" t="s">
        <v>203</v>
      </c>
      <c r="E1265" s="150" t="s">
        <v>19</v>
      </c>
      <c r="F1265" s="151" t="s">
        <v>205</v>
      </c>
      <c r="H1265" s="150" t="s">
        <v>19</v>
      </c>
      <c r="I1265" s="152"/>
      <c r="L1265" s="148"/>
      <c r="M1265" s="153"/>
      <c r="T1265" s="154"/>
      <c r="AT1265" s="150" t="s">
        <v>203</v>
      </c>
      <c r="AU1265" s="150" t="s">
        <v>82</v>
      </c>
      <c r="AV1265" s="12" t="s">
        <v>80</v>
      </c>
      <c r="AW1265" s="12" t="s">
        <v>33</v>
      </c>
      <c r="AX1265" s="12" t="s">
        <v>72</v>
      </c>
      <c r="AY1265" s="150" t="s">
        <v>193</v>
      </c>
    </row>
    <row r="1266" spans="2:65" s="12" customFormat="1" ht="11.25">
      <c r="B1266" s="148"/>
      <c r="D1266" s="149" t="s">
        <v>203</v>
      </c>
      <c r="E1266" s="150" t="s">
        <v>19</v>
      </c>
      <c r="F1266" s="151" t="s">
        <v>1058</v>
      </c>
      <c r="H1266" s="150" t="s">
        <v>19</v>
      </c>
      <c r="I1266" s="152"/>
      <c r="L1266" s="148"/>
      <c r="M1266" s="153"/>
      <c r="T1266" s="154"/>
      <c r="AT1266" s="150" t="s">
        <v>203</v>
      </c>
      <c r="AU1266" s="150" t="s">
        <v>82</v>
      </c>
      <c r="AV1266" s="12" t="s">
        <v>80</v>
      </c>
      <c r="AW1266" s="12" t="s">
        <v>33</v>
      </c>
      <c r="AX1266" s="12" t="s">
        <v>72</v>
      </c>
      <c r="AY1266" s="150" t="s">
        <v>193</v>
      </c>
    </row>
    <row r="1267" spans="2:65" s="13" customFormat="1" ht="11.25">
      <c r="B1267" s="155"/>
      <c r="D1267" s="149" t="s">
        <v>203</v>
      </c>
      <c r="E1267" s="156" t="s">
        <v>19</v>
      </c>
      <c r="F1267" s="157" t="s">
        <v>1150</v>
      </c>
      <c r="H1267" s="158">
        <v>0.78</v>
      </c>
      <c r="I1267" s="159"/>
      <c r="L1267" s="155"/>
      <c r="M1267" s="160"/>
      <c r="T1267" s="161"/>
      <c r="AT1267" s="156" t="s">
        <v>203</v>
      </c>
      <c r="AU1267" s="156" t="s">
        <v>82</v>
      </c>
      <c r="AV1267" s="13" t="s">
        <v>82</v>
      </c>
      <c r="AW1267" s="13" t="s">
        <v>33</v>
      </c>
      <c r="AX1267" s="13" t="s">
        <v>72</v>
      </c>
      <c r="AY1267" s="156" t="s">
        <v>193</v>
      </c>
    </row>
    <row r="1268" spans="2:65" s="13" customFormat="1" ht="11.25">
      <c r="B1268" s="155"/>
      <c r="D1268" s="149" t="s">
        <v>203</v>
      </c>
      <c r="E1268" s="156" t="s">
        <v>19</v>
      </c>
      <c r="F1268" s="157" t="s">
        <v>1151</v>
      </c>
      <c r="H1268" s="158">
        <v>0.55500000000000005</v>
      </c>
      <c r="I1268" s="159"/>
      <c r="L1268" s="155"/>
      <c r="M1268" s="160"/>
      <c r="T1268" s="161"/>
      <c r="AT1268" s="156" t="s">
        <v>203</v>
      </c>
      <c r="AU1268" s="156" t="s">
        <v>82</v>
      </c>
      <c r="AV1268" s="13" t="s">
        <v>82</v>
      </c>
      <c r="AW1268" s="13" t="s">
        <v>33</v>
      </c>
      <c r="AX1268" s="13" t="s">
        <v>72</v>
      </c>
      <c r="AY1268" s="156" t="s">
        <v>193</v>
      </c>
    </row>
    <row r="1269" spans="2:65" s="13" customFormat="1" ht="11.25">
      <c r="B1269" s="155"/>
      <c r="D1269" s="149" t="s">
        <v>203</v>
      </c>
      <c r="E1269" s="156" t="s">
        <v>19</v>
      </c>
      <c r="F1269" s="157" t="s">
        <v>1152</v>
      </c>
      <c r="H1269" s="158">
        <v>0.5</v>
      </c>
      <c r="I1269" s="159"/>
      <c r="L1269" s="155"/>
      <c r="M1269" s="160"/>
      <c r="T1269" s="161"/>
      <c r="AT1269" s="156" t="s">
        <v>203</v>
      </c>
      <c r="AU1269" s="156" t="s">
        <v>82</v>
      </c>
      <c r="AV1269" s="13" t="s">
        <v>82</v>
      </c>
      <c r="AW1269" s="13" t="s">
        <v>33</v>
      </c>
      <c r="AX1269" s="13" t="s">
        <v>72</v>
      </c>
      <c r="AY1269" s="156" t="s">
        <v>193</v>
      </c>
    </row>
    <row r="1270" spans="2:65" s="13" customFormat="1" ht="11.25">
      <c r="B1270" s="155"/>
      <c r="D1270" s="149" t="s">
        <v>203</v>
      </c>
      <c r="E1270" s="156" t="s">
        <v>19</v>
      </c>
      <c r="F1270" s="157" t="s">
        <v>1153</v>
      </c>
      <c r="H1270" s="158">
        <v>0.25</v>
      </c>
      <c r="I1270" s="159"/>
      <c r="L1270" s="155"/>
      <c r="M1270" s="160"/>
      <c r="T1270" s="161"/>
      <c r="AT1270" s="156" t="s">
        <v>203</v>
      </c>
      <c r="AU1270" s="156" t="s">
        <v>82</v>
      </c>
      <c r="AV1270" s="13" t="s">
        <v>82</v>
      </c>
      <c r="AW1270" s="13" t="s">
        <v>33</v>
      </c>
      <c r="AX1270" s="13" t="s">
        <v>72</v>
      </c>
      <c r="AY1270" s="156" t="s">
        <v>193</v>
      </c>
    </row>
    <row r="1271" spans="2:65" s="1" customFormat="1" ht="16.5" customHeight="1">
      <c r="B1271" s="32"/>
      <c r="C1271" s="131" t="s">
        <v>1154</v>
      </c>
      <c r="D1271" s="131" t="s">
        <v>195</v>
      </c>
      <c r="E1271" s="132" t="s">
        <v>627</v>
      </c>
      <c r="F1271" s="133" t="s">
        <v>628</v>
      </c>
      <c r="G1271" s="134" t="s">
        <v>198</v>
      </c>
      <c r="H1271" s="135">
        <v>2.085</v>
      </c>
      <c r="I1271" s="136"/>
      <c r="J1271" s="137">
        <f>ROUND(I1271*H1271,2)</f>
        <v>0</v>
      </c>
      <c r="K1271" s="133" t="s">
        <v>199</v>
      </c>
      <c r="L1271" s="32"/>
      <c r="M1271" s="138" t="s">
        <v>19</v>
      </c>
      <c r="N1271" s="139" t="s">
        <v>43</v>
      </c>
      <c r="P1271" s="140">
        <f>O1271*H1271</f>
        <v>0</v>
      </c>
      <c r="Q1271" s="140">
        <v>0</v>
      </c>
      <c r="R1271" s="140">
        <f>Q1271*H1271</f>
        <v>0</v>
      </c>
      <c r="S1271" s="140">
        <v>0</v>
      </c>
      <c r="T1271" s="141">
        <f>S1271*H1271</f>
        <v>0</v>
      </c>
      <c r="AR1271" s="142" t="s">
        <v>106</v>
      </c>
      <c r="AT1271" s="142" t="s">
        <v>195</v>
      </c>
      <c r="AU1271" s="142" t="s">
        <v>82</v>
      </c>
      <c r="AY1271" s="17" t="s">
        <v>193</v>
      </c>
      <c r="BE1271" s="143">
        <f>IF(N1271="základní",J1271,0)</f>
        <v>0</v>
      </c>
      <c r="BF1271" s="143">
        <f>IF(N1271="snížená",J1271,0)</f>
        <v>0</v>
      </c>
      <c r="BG1271" s="143">
        <f>IF(N1271="zákl. přenesená",J1271,0)</f>
        <v>0</v>
      </c>
      <c r="BH1271" s="143">
        <f>IF(N1271="sníž. přenesená",J1271,0)</f>
        <v>0</v>
      </c>
      <c r="BI1271" s="143">
        <f>IF(N1271="nulová",J1271,0)</f>
        <v>0</v>
      </c>
      <c r="BJ1271" s="17" t="s">
        <v>80</v>
      </c>
      <c r="BK1271" s="143">
        <f>ROUND(I1271*H1271,2)</f>
        <v>0</v>
      </c>
      <c r="BL1271" s="17" t="s">
        <v>106</v>
      </c>
      <c r="BM1271" s="142" t="s">
        <v>1155</v>
      </c>
    </row>
    <row r="1272" spans="2:65" s="1" customFormat="1" ht="11.25">
      <c r="B1272" s="32"/>
      <c r="D1272" s="144" t="s">
        <v>201</v>
      </c>
      <c r="F1272" s="145" t="s">
        <v>630</v>
      </c>
      <c r="I1272" s="146"/>
      <c r="L1272" s="32"/>
      <c r="M1272" s="147"/>
      <c r="T1272" s="53"/>
      <c r="AT1272" s="17" t="s">
        <v>201</v>
      </c>
      <c r="AU1272" s="17" t="s">
        <v>82</v>
      </c>
    </row>
    <row r="1273" spans="2:65" s="1" customFormat="1" ht="24.2" customHeight="1">
      <c r="B1273" s="32"/>
      <c r="C1273" s="131" t="s">
        <v>1156</v>
      </c>
      <c r="D1273" s="131" t="s">
        <v>195</v>
      </c>
      <c r="E1273" s="132" t="s">
        <v>1157</v>
      </c>
      <c r="F1273" s="133" t="s">
        <v>1158</v>
      </c>
      <c r="G1273" s="134" t="s">
        <v>198</v>
      </c>
      <c r="H1273" s="135">
        <v>77.7</v>
      </c>
      <c r="I1273" s="136"/>
      <c r="J1273" s="137">
        <f>ROUND(I1273*H1273,2)</f>
        <v>0</v>
      </c>
      <c r="K1273" s="133" t="s">
        <v>199</v>
      </c>
      <c r="L1273" s="32"/>
      <c r="M1273" s="138" t="s">
        <v>19</v>
      </c>
      <c r="N1273" s="139" t="s">
        <v>43</v>
      </c>
      <c r="P1273" s="140">
        <f>O1273*H1273</f>
        <v>0</v>
      </c>
      <c r="Q1273" s="140">
        <v>0.61207999999999996</v>
      </c>
      <c r="R1273" s="140">
        <f>Q1273*H1273</f>
        <v>47.558616000000001</v>
      </c>
      <c r="S1273" s="140">
        <v>0</v>
      </c>
      <c r="T1273" s="141">
        <f>S1273*H1273</f>
        <v>0</v>
      </c>
      <c r="AR1273" s="142" t="s">
        <v>106</v>
      </c>
      <c r="AT1273" s="142" t="s">
        <v>195</v>
      </c>
      <c r="AU1273" s="142" t="s">
        <v>82</v>
      </c>
      <c r="AY1273" s="17" t="s">
        <v>193</v>
      </c>
      <c r="BE1273" s="143">
        <f>IF(N1273="základní",J1273,0)</f>
        <v>0</v>
      </c>
      <c r="BF1273" s="143">
        <f>IF(N1273="snížená",J1273,0)</f>
        <v>0</v>
      </c>
      <c r="BG1273" s="143">
        <f>IF(N1273="zákl. přenesená",J1273,0)</f>
        <v>0</v>
      </c>
      <c r="BH1273" s="143">
        <f>IF(N1273="sníž. přenesená",J1273,0)</f>
        <v>0</v>
      </c>
      <c r="BI1273" s="143">
        <f>IF(N1273="nulová",J1273,0)</f>
        <v>0</v>
      </c>
      <c r="BJ1273" s="17" t="s">
        <v>80</v>
      </c>
      <c r="BK1273" s="143">
        <f>ROUND(I1273*H1273,2)</f>
        <v>0</v>
      </c>
      <c r="BL1273" s="17" t="s">
        <v>106</v>
      </c>
      <c r="BM1273" s="142" t="s">
        <v>1159</v>
      </c>
    </row>
    <row r="1274" spans="2:65" s="1" customFormat="1" ht="11.25">
      <c r="B1274" s="32"/>
      <c r="D1274" s="144" t="s">
        <v>201</v>
      </c>
      <c r="F1274" s="145" t="s">
        <v>1160</v>
      </c>
      <c r="I1274" s="146"/>
      <c r="L1274" s="32"/>
      <c r="M1274" s="147"/>
      <c r="T1274" s="53"/>
      <c r="AT1274" s="17" t="s">
        <v>201</v>
      </c>
      <c r="AU1274" s="17" t="s">
        <v>82</v>
      </c>
    </row>
    <row r="1275" spans="2:65" s="12" customFormat="1" ht="11.25">
      <c r="B1275" s="148"/>
      <c r="D1275" s="149" t="s">
        <v>203</v>
      </c>
      <c r="E1275" s="150" t="s">
        <v>19</v>
      </c>
      <c r="F1275" s="151" t="s">
        <v>286</v>
      </c>
      <c r="H1275" s="150" t="s">
        <v>19</v>
      </c>
      <c r="I1275" s="152"/>
      <c r="L1275" s="148"/>
      <c r="M1275" s="153"/>
      <c r="T1275" s="154"/>
      <c r="AT1275" s="150" t="s">
        <v>203</v>
      </c>
      <c r="AU1275" s="150" t="s">
        <v>82</v>
      </c>
      <c r="AV1275" s="12" t="s">
        <v>80</v>
      </c>
      <c r="AW1275" s="12" t="s">
        <v>33</v>
      </c>
      <c r="AX1275" s="12" t="s">
        <v>72</v>
      </c>
      <c r="AY1275" s="150" t="s">
        <v>193</v>
      </c>
    </row>
    <row r="1276" spans="2:65" s="12" customFormat="1" ht="11.25">
      <c r="B1276" s="148"/>
      <c r="D1276" s="149" t="s">
        <v>203</v>
      </c>
      <c r="E1276" s="150" t="s">
        <v>19</v>
      </c>
      <c r="F1276" s="151" t="s">
        <v>205</v>
      </c>
      <c r="H1276" s="150" t="s">
        <v>19</v>
      </c>
      <c r="I1276" s="152"/>
      <c r="L1276" s="148"/>
      <c r="M1276" s="153"/>
      <c r="T1276" s="154"/>
      <c r="AT1276" s="150" t="s">
        <v>203</v>
      </c>
      <c r="AU1276" s="150" t="s">
        <v>82</v>
      </c>
      <c r="AV1276" s="12" t="s">
        <v>80</v>
      </c>
      <c r="AW1276" s="12" t="s">
        <v>33</v>
      </c>
      <c r="AX1276" s="12" t="s">
        <v>72</v>
      </c>
      <c r="AY1276" s="150" t="s">
        <v>193</v>
      </c>
    </row>
    <row r="1277" spans="2:65" s="12" customFormat="1" ht="11.25">
      <c r="B1277" s="148"/>
      <c r="D1277" s="149" t="s">
        <v>203</v>
      </c>
      <c r="E1277" s="150" t="s">
        <v>19</v>
      </c>
      <c r="F1277" s="151" t="s">
        <v>206</v>
      </c>
      <c r="H1277" s="150" t="s">
        <v>19</v>
      </c>
      <c r="I1277" s="152"/>
      <c r="L1277" s="148"/>
      <c r="M1277" s="153"/>
      <c r="T1277" s="154"/>
      <c r="AT1277" s="150" t="s">
        <v>203</v>
      </c>
      <c r="AU1277" s="150" t="s">
        <v>82</v>
      </c>
      <c r="AV1277" s="12" t="s">
        <v>80</v>
      </c>
      <c r="AW1277" s="12" t="s">
        <v>33</v>
      </c>
      <c r="AX1277" s="12" t="s">
        <v>72</v>
      </c>
      <c r="AY1277" s="150" t="s">
        <v>193</v>
      </c>
    </row>
    <row r="1278" spans="2:65" s="12" customFormat="1" ht="11.25">
      <c r="B1278" s="148"/>
      <c r="D1278" s="149" t="s">
        <v>203</v>
      </c>
      <c r="E1278" s="150" t="s">
        <v>19</v>
      </c>
      <c r="F1278" s="151" t="s">
        <v>205</v>
      </c>
      <c r="H1278" s="150" t="s">
        <v>19</v>
      </c>
      <c r="I1278" s="152"/>
      <c r="L1278" s="148"/>
      <c r="M1278" s="153"/>
      <c r="T1278" s="154"/>
      <c r="AT1278" s="150" t="s">
        <v>203</v>
      </c>
      <c r="AU1278" s="150" t="s">
        <v>82</v>
      </c>
      <c r="AV1278" s="12" t="s">
        <v>80</v>
      </c>
      <c r="AW1278" s="12" t="s">
        <v>33</v>
      </c>
      <c r="AX1278" s="12" t="s">
        <v>72</v>
      </c>
      <c r="AY1278" s="150" t="s">
        <v>193</v>
      </c>
    </row>
    <row r="1279" spans="2:65" s="12" customFormat="1" ht="11.25">
      <c r="B1279" s="148"/>
      <c r="D1279" s="149" t="s">
        <v>203</v>
      </c>
      <c r="E1279" s="150" t="s">
        <v>19</v>
      </c>
      <c r="F1279" s="151" t="s">
        <v>1058</v>
      </c>
      <c r="H1279" s="150" t="s">
        <v>19</v>
      </c>
      <c r="I1279" s="152"/>
      <c r="L1279" s="148"/>
      <c r="M1279" s="153"/>
      <c r="T1279" s="154"/>
      <c r="AT1279" s="150" t="s">
        <v>203</v>
      </c>
      <c r="AU1279" s="150" t="s">
        <v>82</v>
      </c>
      <c r="AV1279" s="12" t="s">
        <v>80</v>
      </c>
      <c r="AW1279" s="12" t="s">
        <v>33</v>
      </c>
      <c r="AX1279" s="12" t="s">
        <v>72</v>
      </c>
      <c r="AY1279" s="150" t="s">
        <v>193</v>
      </c>
    </row>
    <row r="1280" spans="2:65" s="13" customFormat="1" ht="11.25">
      <c r="B1280" s="155"/>
      <c r="D1280" s="149" t="s">
        <v>203</v>
      </c>
      <c r="E1280" s="156" t="s">
        <v>19</v>
      </c>
      <c r="F1280" s="157" t="s">
        <v>1161</v>
      </c>
      <c r="H1280" s="158">
        <v>31.2</v>
      </c>
      <c r="I1280" s="159"/>
      <c r="L1280" s="155"/>
      <c r="M1280" s="160"/>
      <c r="T1280" s="161"/>
      <c r="AT1280" s="156" t="s">
        <v>203</v>
      </c>
      <c r="AU1280" s="156" t="s">
        <v>82</v>
      </c>
      <c r="AV1280" s="13" t="s">
        <v>82</v>
      </c>
      <c r="AW1280" s="13" t="s">
        <v>33</v>
      </c>
      <c r="AX1280" s="13" t="s">
        <v>72</v>
      </c>
      <c r="AY1280" s="156" t="s">
        <v>193</v>
      </c>
    </row>
    <row r="1281" spans="2:65" s="13" customFormat="1" ht="11.25">
      <c r="B1281" s="155"/>
      <c r="D1281" s="149" t="s">
        <v>203</v>
      </c>
      <c r="E1281" s="156" t="s">
        <v>19</v>
      </c>
      <c r="F1281" s="157" t="s">
        <v>1162</v>
      </c>
      <c r="H1281" s="158">
        <v>19.5</v>
      </c>
      <c r="I1281" s="159"/>
      <c r="L1281" s="155"/>
      <c r="M1281" s="160"/>
      <c r="T1281" s="161"/>
      <c r="AT1281" s="156" t="s">
        <v>203</v>
      </c>
      <c r="AU1281" s="156" t="s">
        <v>82</v>
      </c>
      <c r="AV1281" s="13" t="s">
        <v>82</v>
      </c>
      <c r="AW1281" s="13" t="s">
        <v>33</v>
      </c>
      <c r="AX1281" s="13" t="s">
        <v>72</v>
      </c>
      <c r="AY1281" s="156" t="s">
        <v>193</v>
      </c>
    </row>
    <row r="1282" spans="2:65" s="13" customFormat="1" ht="11.25">
      <c r="B1282" s="155"/>
      <c r="D1282" s="149" t="s">
        <v>203</v>
      </c>
      <c r="E1282" s="156" t="s">
        <v>19</v>
      </c>
      <c r="F1282" s="157" t="s">
        <v>1163</v>
      </c>
      <c r="H1282" s="158">
        <v>15.1</v>
      </c>
      <c r="I1282" s="159"/>
      <c r="L1282" s="155"/>
      <c r="M1282" s="160"/>
      <c r="T1282" s="161"/>
      <c r="AT1282" s="156" t="s">
        <v>203</v>
      </c>
      <c r="AU1282" s="156" t="s">
        <v>82</v>
      </c>
      <c r="AV1282" s="13" t="s">
        <v>82</v>
      </c>
      <c r="AW1282" s="13" t="s">
        <v>33</v>
      </c>
      <c r="AX1282" s="13" t="s">
        <v>72</v>
      </c>
      <c r="AY1282" s="156" t="s">
        <v>193</v>
      </c>
    </row>
    <row r="1283" spans="2:65" s="13" customFormat="1" ht="11.25">
      <c r="B1283" s="155"/>
      <c r="D1283" s="149" t="s">
        <v>203</v>
      </c>
      <c r="E1283" s="156" t="s">
        <v>19</v>
      </c>
      <c r="F1283" s="157" t="s">
        <v>1164</v>
      </c>
      <c r="H1283" s="158">
        <v>11.9</v>
      </c>
      <c r="I1283" s="159"/>
      <c r="L1283" s="155"/>
      <c r="M1283" s="160"/>
      <c r="T1283" s="161"/>
      <c r="AT1283" s="156" t="s">
        <v>203</v>
      </c>
      <c r="AU1283" s="156" t="s">
        <v>82</v>
      </c>
      <c r="AV1283" s="13" t="s">
        <v>82</v>
      </c>
      <c r="AW1283" s="13" t="s">
        <v>33</v>
      </c>
      <c r="AX1283" s="13" t="s">
        <v>72</v>
      </c>
      <c r="AY1283" s="156" t="s">
        <v>193</v>
      </c>
    </row>
    <row r="1284" spans="2:65" s="1" customFormat="1" ht="33" customHeight="1">
      <c r="B1284" s="32"/>
      <c r="C1284" s="131" t="s">
        <v>1165</v>
      </c>
      <c r="D1284" s="131" t="s">
        <v>195</v>
      </c>
      <c r="E1284" s="132" t="s">
        <v>1166</v>
      </c>
      <c r="F1284" s="133" t="s">
        <v>1167</v>
      </c>
      <c r="G1284" s="134" t="s">
        <v>349</v>
      </c>
      <c r="H1284" s="135">
        <v>0.97099999999999997</v>
      </c>
      <c r="I1284" s="136"/>
      <c r="J1284" s="137">
        <f>ROUND(I1284*H1284,2)</f>
        <v>0</v>
      </c>
      <c r="K1284" s="133" t="s">
        <v>199</v>
      </c>
      <c r="L1284" s="32"/>
      <c r="M1284" s="138" t="s">
        <v>19</v>
      </c>
      <c r="N1284" s="139" t="s">
        <v>43</v>
      </c>
      <c r="P1284" s="140">
        <f>O1284*H1284</f>
        <v>0</v>
      </c>
      <c r="Q1284" s="140">
        <v>1.0593999999999999</v>
      </c>
      <c r="R1284" s="140">
        <f>Q1284*H1284</f>
        <v>1.0286773999999999</v>
      </c>
      <c r="S1284" s="140">
        <v>0</v>
      </c>
      <c r="T1284" s="141">
        <f>S1284*H1284</f>
        <v>0</v>
      </c>
      <c r="AR1284" s="142" t="s">
        <v>106</v>
      </c>
      <c r="AT1284" s="142" t="s">
        <v>195</v>
      </c>
      <c r="AU1284" s="142" t="s">
        <v>82</v>
      </c>
      <c r="AY1284" s="17" t="s">
        <v>193</v>
      </c>
      <c r="BE1284" s="143">
        <f>IF(N1284="základní",J1284,0)</f>
        <v>0</v>
      </c>
      <c r="BF1284" s="143">
        <f>IF(N1284="snížená",J1284,0)</f>
        <v>0</v>
      </c>
      <c r="BG1284" s="143">
        <f>IF(N1284="zákl. přenesená",J1284,0)</f>
        <v>0</v>
      </c>
      <c r="BH1284" s="143">
        <f>IF(N1284="sníž. přenesená",J1284,0)</f>
        <v>0</v>
      </c>
      <c r="BI1284" s="143">
        <f>IF(N1284="nulová",J1284,0)</f>
        <v>0</v>
      </c>
      <c r="BJ1284" s="17" t="s">
        <v>80</v>
      </c>
      <c r="BK1284" s="143">
        <f>ROUND(I1284*H1284,2)</f>
        <v>0</v>
      </c>
      <c r="BL1284" s="17" t="s">
        <v>106</v>
      </c>
      <c r="BM1284" s="142" t="s">
        <v>1168</v>
      </c>
    </row>
    <row r="1285" spans="2:65" s="1" customFormat="1" ht="11.25">
      <c r="B1285" s="32"/>
      <c r="D1285" s="144" t="s">
        <v>201</v>
      </c>
      <c r="F1285" s="145" t="s">
        <v>1169</v>
      </c>
      <c r="I1285" s="146"/>
      <c r="L1285" s="32"/>
      <c r="M1285" s="147"/>
      <c r="T1285" s="53"/>
      <c r="AT1285" s="17" t="s">
        <v>201</v>
      </c>
      <c r="AU1285" s="17" t="s">
        <v>82</v>
      </c>
    </row>
    <row r="1286" spans="2:65" s="13" customFormat="1" ht="11.25">
      <c r="B1286" s="155"/>
      <c r="D1286" s="149" t="s">
        <v>203</v>
      </c>
      <c r="E1286" s="156" t="s">
        <v>19</v>
      </c>
      <c r="F1286" s="157" t="s">
        <v>1170</v>
      </c>
      <c r="H1286" s="158">
        <v>0.97099999999999997</v>
      </c>
      <c r="I1286" s="159"/>
      <c r="L1286" s="155"/>
      <c r="M1286" s="160"/>
      <c r="T1286" s="161"/>
      <c r="AT1286" s="156" t="s">
        <v>203</v>
      </c>
      <c r="AU1286" s="156" t="s">
        <v>82</v>
      </c>
      <c r="AV1286" s="13" t="s">
        <v>82</v>
      </c>
      <c r="AW1286" s="13" t="s">
        <v>33</v>
      </c>
      <c r="AX1286" s="13" t="s">
        <v>72</v>
      </c>
      <c r="AY1286" s="156" t="s">
        <v>193</v>
      </c>
    </row>
    <row r="1287" spans="2:65" s="1" customFormat="1" ht="24.2" customHeight="1">
      <c r="B1287" s="32"/>
      <c r="C1287" s="131" t="s">
        <v>1171</v>
      </c>
      <c r="D1287" s="131" t="s">
        <v>195</v>
      </c>
      <c r="E1287" s="132" t="s">
        <v>1172</v>
      </c>
      <c r="F1287" s="133" t="s">
        <v>1173</v>
      </c>
      <c r="G1287" s="134" t="s">
        <v>432</v>
      </c>
      <c r="H1287" s="135">
        <v>75.5</v>
      </c>
      <c r="I1287" s="136"/>
      <c r="J1287" s="137">
        <f>ROUND(I1287*H1287,2)</f>
        <v>0</v>
      </c>
      <c r="K1287" s="133" t="s">
        <v>199</v>
      </c>
      <c r="L1287" s="32"/>
      <c r="M1287" s="138" t="s">
        <v>19</v>
      </c>
      <c r="N1287" s="139" t="s">
        <v>43</v>
      </c>
      <c r="P1287" s="140">
        <f>O1287*H1287</f>
        <v>0</v>
      </c>
      <c r="Q1287" s="140">
        <v>4.6339999999999999E-2</v>
      </c>
      <c r="R1287" s="140">
        <f>Q1287*H1287</f>
        <v>3.4986699999999997</v>
      </c>
      <c r="S1287" s="140">
        <v>0</v>
      </c>
      <c r="T1287" s="141">
        <f>S1287*H1287</f>
        <v>0</v>
      </c>
      <c r="AR1287" s="142" t="s">
        <v>106</v>
      </c>
      <c r="AT1287" s="142" t="s">
        <v>195</v>
      </c>
      <c r="AU1287" s="142" t="s">
        <v>82</v>
      </c>
      <c r="AY1287" s="17" t="s">
        <v>193</v>
      </c>
      <c r="BE1287" s="143">
        <f>IF(N1287="základní",J1287,0)</f>
        <v>0</v>
      </c>
      <c r="BF1287" s="143">
        <f>IF(N1287="snížená",J1287,0)</f>
        <v>0</v>
      </c>
      <c r="BG1287" s="143">
        <f>IF(N1287="zákl. přenesená",J1287,0)</f>
        <v>0</v>
      </c>
      <c r="BH1287" s="143">
        <f>IF(N1287="sníž. přenesená",J1287,0)</f>
        <v>0</v>
      </c>
      <c r="BI1287" s="143">
        <f>IF(N1287="nulová",J1287,0)</f>
        <v>0</v>
      </c>
      <c r="BJ1287" s="17" t="s">
        <v>80</v>
      </c>
      <c r="BK1287" s="143">
        <f>ROUND(I1287*H1287,2)</f>
        <v>0</v>
      </c>
      <c r="BL1287" s="17" t="s">
        <v>106</v>
      </c>
      <c r="BM1287" s="142" t="s">
        <v>1174</v>
      </c>
    </row>
    <row r="1288" spans="2:65" s="1" customFormat="1" ht="11.25">
      <c r="B1288" s="32"/>
      <c r="D1288" s="144" t="s">
        <v>201</v>
      </c>
      <c r="F1288" s="145" t="s">
        <v>1175</v>
      </c>
      <c r="I1288" s="146"/>
      <c r="L1288" s="32"/>
      <c r="M1288" s="147"/>
      <c r="T1288" s="53"/>
      <c r="AT1288" s="17" t="s">
        <v>201</v>
      </c>
      <c r="AU1288" s="17" t="s">
        <v>82</v>
      </c>
    </row>
    <row r="1289" spans="2:65" s="12" customFormat="1" ht="11.25">
      <c r="B1289" s="148"/>
      <c r="D1289" s="149" t="s">
        <v>203</v>
      </c>
      <c r="E1289" s="150" t="s">
        <v>19</v>
      </c>
      <c r="F1289" s="151" t="s">
        <v>286</v>
      </c>
      <c r="H1289" s="150" t="s">
        <v>19</v>
      </c>
      <c r="I1289" s="152"/>
      <c r="L1289" s="148"/>
      <c r="M1289" s="153"/>
      <c r="T1289" s="154"/>
      <c r="AT1289" s="150" t="s">
        <v>203</v>
      </c>
      <c r="AU1289" s="150" t="s">
        <v>82</v>
      </c>
      <c r="AV1289" s="12" t="s">
        <v>80</v>
      </c>
      <c r="AW1289" s="12" t="s">
        <v>33</v>
      </c>
      <c r="AX1289" s="12" t="s">
        <v>72</v>
      </c>
      <c r="AY1289" s="150" t="s">
        <v>193</v>
      </c>
    </row>
    <row r="1290" spans="2:65" s="12" customFormat="1" ht="11.25">
      <c r="B1290" s="148"/>
      <c r="D1290" s="149" t="s">
        <v>203</v>
      </c>
      <c r="E1290" s="150" t="s">
        <v>19</v>
      </c>
      <c r="F1290" s="151" t="s">
        <v>205</v>
      </c>
      <c r="H1290" s="150" t="s">
        <v>19</v>
      </c>
      <c r="I1290" s="152"/>
      <c r="L1290" s="148"/>
      <c r="M1290" s="153"/>
      <c r="T1290" s="154"/>
      <c r="AT1290" s="150" t="s">
        <v>203</v>
      </c>
      <c r="AU1290" s="150" t="s">
        <v>82</v>
      </c>
      <c r="AV1290" s="12" t="s">
        <v>80</v>
      </c>
      <c r="AW1290" s="12" t="s">
        <v>33</v>
      </c>
      <c r="AX1290" s="12" t="s">
        <v>72</v>
      </c>
      <c r="AY1290" s="150" t="s">
        <v>193</v>
      </c>
    </row>
    <row r="1291" spans="2:65" s="12" customFormat="1" ht="11.25">
      <c r="B1291" s="148"/>
      <c r="D1291" s="149" t="s">
        <v>203</v>
      </c>
      <c r="E1291" s="150" t="s">
        <v>19</v>
      </c>
      <c r="F1291" s="151" t="s">
        <v>206</v>
      </c>
      <c r="H1291" s="150" t="s">
        <v>19</v>
      </c>
      <c r="I1291" s="152"/>
      <c r="L1291" s="148"/>
      <c r="M1291" s="153"/>
      <c r="T1291" s="154"/>
      <c r="AT1291" s="150" t="s">
        <v>203</v>
      </c>
      <c r="AU1291" s="150" t="s">
        <v>82</v>
      </c>
      <c r="AV1291" s="12" t="s">
        <v>80</v>
      </c>
      <c r="AW1291" s="12" t="s">
        <v>33</v>
      </c>
      <c r="AX1291" s="12" t="s">
        <v>72</v>
      </c>
      <c r="AY1291" s="150" t="s">
        <v>193</v>
      </c>
    </row>
    <row r="1292" spans="2:65" s="12" customFormat="1" ht="11.25">
      <c r="B1292" s="148"/>
      <c r="D1292" s="149" t="s">
        <v>203</v>
      </c>
      <c r="E1292" s="150" t="s">
        <v>19</v>
      </c>
      <c r="F1292" s="151" t="s">
        <v>205</v>
      </c>
      <c r="H1292" s="150" t="s">
        <v>19</v>
      </c>
      <c r="I1292" s="152"/>
      <c r="L1292" s="148"/>
      <c r="M1292" s="153"/>
      <c r="T1292" s="154"/>
      <c r="AT1292" s="150" t="s">
        <v>203</v>
      </c>
      <c r="AU1292" s="150" t="s">
        <v>82</v>
      </c>
      <c r="AV1292" s="12" t="s">
        <v>80</v>
      </c>
      <c r="AW1292" s="12" t="s">
        <v>33</v>
      </c>
      <c r="AX1292" s="12" t="s">
        <v>72</v>
      </c>
      <c r="AY1292" s="150" t="s">
        <v>193</v>
      </c>
    </row>
    <row r="1293" spans="2:65" s="12" customFormat="1" ht="11.25">
      <c r="B1293" s="148"/>
      <c r="D1293" s="149" t="s">
        <v>203</v>
      </c>
      <c r="E1293" s="150" t="s">
        <v>19</v>
      </c>
      <c r="F1293" s="151" t="s">
        <v>1058</v>
      </c>
      <c r="H1293" s="150" t="s">
        <v>19</v>
      </c>
      <c r="I1293" s="152"/>
      <c r="L1293" s="148"/>
      <c r="M1293" s="153"/>
      <c r="T1293" s="154"/>
      <c r="AT1293" s="150" t="s">
        <v>203</v>
      </c>
      <c r="AU1293" s="150" t="s">
        <v>82</v>
      </c>
      <c r="AV1293" s="12" t="s">
        <v>80</v>
      </c>
      <c r="AW1293" s="12" t="s">
        <v>33</v>
      </c>
      <c r="AX1293" s="12" t="s">
        <v>72</v>
      </c>
      <c r="AY1293" s="150" t="s">
        <v>193</v>
      </c>
    </row>
    <row r="1294" spans="2:65" s="13" customFormat="1" ht="11.25">
      <c r="B1294" s="155"/>
      <c r="D1294" s="149" t="s">
        <v>203</v>
      </c>
      <c r="E1294" s="156" t="s">
        <v>19</v>
      </c>
      <c r="F1294" s="157" t="s">
        <v>1176</v>
      </c>
      <c r="H1294" s="158">
        <v>31.3</v>
      </c>
      <c r="I1294" s="159"/>
      <c r="L1294" s="155"/>
      <c r="M1294" s="160"/>
      <c r="T1294" s="161"/>
      <c r="AT1294" s="156" t="s">
        <v>203</v>
      </c>
      <c r="AU1294" s="156" t="s">
        <v>82</v>
      </c>
      <c r="AV1294" s="13" t="s">
        <v>82</v>
      </c>
      <c r="AW1294" s="13" t="s">
        <v>33</v>
      </c>
      <c r="AX1294" s="13" t="s">
        <v>72</v>
      </c>
      <c r="AY1294" s="156" t="s">
        <v>193</v>
      </c>
    </row>
    <row r="1295" spans="2:65" s="13" customFormat="1" ht="11.25">
      <c r="B1295" s="155"/>
      <c r="D1295" s="149" t="s">
        <v>203</v>
      </c>
      <c r="E1295" s="156" t="s">
        <v>19</v>
      </c>
      <c r="F1295" s="157" t="s">
        <v>1162</v>
      </c>
      <c r="H1295" s="158">
        <v>19.5</v>
      </c>
      <c r="I1295" s="159"/>
      <c r="L1295" s="155"/>
      <c r="M1295" s="160"/>
      <c r="T1295" s="161"/>
      <c r="AT1295" s="156" t="s">
        <v>203</v>
      </c>
      <c r="AU1295" s="156" t="s">
        <v>82</v>
      </c>
      <c r="AV1295" s="13" t="s">
        <v>82</v>
      </c>
      <c r="AW1295" s="13" t="s">
        <v>33</v>
      </c>
      <c r="AX1295" s="13" t="s">
        <v>72</v>
      </c>
      <c r="AY1295" s="156" t="s">
        <v>193</v>
      </c>
    </row>
    <row r="1296" spans="2:65" s="13" customFormat="1" ht="11.25">
      <c r="B1296" s="155"/>
      <c r="D1296" s="149" t="s">
        <v>203</v>
      </c>
      <c r="E1296" s="156" t="s">
        <v>19</v>
      </c>
      <c r="F1296" s="157" t="s">
        <v>1177</v>
      </c>
      <c r="H1296" s="158">
        <v>15.2</v>
      </c>
      <c r="I1296" s="159"/>
      <c r="L1296" s="155"/>
      <c r="M1296" s="160"/>
      <c r="T1296" s="161"/>
      <c r="AT1296" s="156" t="s">
        <v>203</v>
      </c>
      <c r="AU1296" s="156" t="s">
        <v>82</v>
      </c>
      <c r="AV1296" s="13" t="s">
        <v>82</v>
      </c>
      <c r="AW1296" s="13" t="s">
        <v>33</v>
      </c>
      <c r="AX1296" s="13" t="s">
        <v>72</v>
      </c>
      <c r="AY1296" s="156" t="s">
        <v>193</v>
      </c>
    </row>
    <row r="1297" spans="2:65" s="13" customFormat="1" ht="11.25">
      <c r="B1297" s="155"/>
      <c r="D1297" s="149" t="s">
        <v>203</v>
      </c>
      <c r="E1297" s="156" t="s">
        <v>19</v>
      </c>
      <c r="F1297" s="157" t="s">
        <v>1178</v>
      </c>
      <c r="H1297" s="158">
        <v>9.5</v>
      </c>
      <c r="I1297" s="159"/>
      <c r="L1297" s="155"/>
      <c r="M1297" s="160"/>
      <c r="T1297" s="161"/>
      <c r="AT1297" s="156" t="s">
        <v>203</v>
      </c>
      <c r="AU1297" s="156" t="s">
        <v>82</v>
      </c>
      <c r="AV1297" s="13" t="s">
        <v>82</v>
      </c>
      <c r="AW1297" s="13" t="s">
        <v>33</v>
      </c>
      <c r="AX1297" s="13" t="s">
        <v>72</v>
      </c>
      <c r="AY1297" s="156" t="s">
        <v>193</v>
      </c>
    </row>
    <row r="1298" spans="2:65" s="11" customFormat="1" ht="22.9" customHeight="1">
      <c r="B1298" s="119"/>
      <c r="D1298" s="120" t="s">
        <v>71</v>
      </c>
      <c r="E1298" s="129" t="s">
        <v>106</v>
      </c>
      <c r="F1298" s="129" t="s">
        <v>1179</v>
      </c>
      <c r="I1298" s="122"/>
      <c r="J1298" s="130">
        <f>BK1298</f>
        <v>0</v>
      </c>
      <c r="L1298" s="119"/>
      <c r="M1298" s="124"/>
      <c r="P1298" s="125">
        <f>SUM(P1299:P1513)</f>
        <v>0</v>
      </c>
      <c r="R1298" s="125">
        <f>SUM(R1299:R1513)</f>
        <v>593.73442843999987</v>
      </c>
      <c r="T1298" s="126">
        <f>SUM(T1299:T1513)</f>
        <v>0</v>
      </c>
      <c r="AR1298" s="120" t="s">
        <v>80</v>
      </c>
      <c r="AT1298" s="127" t="s">
        <v>71</v>
      </c>
      <c r="AU1298" s="127" t="s">
        <v>80</v>
      </c>
      <c r="AY1298" s="120" t="s">
        <v>193</v>
      </c>
      <c r="BK1298" s="128">
        <f>SUM(BK1299:BK1513)</f>
        <v>0</v>
      </c>
    </row>
    <row r="1299" spans="2:65" s="1" customFormat="1" ht="24.2" customHeight="1">
      <c r="B1299" s="32"/>
      <c r="C1299" s="131" t="s">
        <v>1180</v>
      </c>
      <c r="D1299" s="131" t="s">
        <v>195</v>
      </c>
      <c r="E1299" s="132" t="s">
        <v>1181</v>
      </c>
      <c r="F1299" s="133" t="s">
        <v>1182</v>
      </c>
      <c r="G1299" s="134" t="s">
        <v>210</v>
      </c>
      <c r="H1299" s="135">
        <v>144.672</v>
      </c>
      <c r="I1299" s="136"/>
      <c r="J1299" s="137">
        <f>ROUND(I1299*H1299,2)</f>
        <v>0</v>
      </c>
      <c r="K1299" s="133" t="s">
        <v>199</v>
      </c>
      <c r="L1299" s="32"/>
      <c r="M1299" s="138" t="s">
        <v>19</v>
      </c>
      <c r="N1299" s="139" t="s">
        <v>43</v>
      </c>
      <c r="P1299" s="140">
        <f>O1299*H1299</f>
        <v>0</v>
      </c>
      <c r="Q1299" s="140">
        <v>2.5020099999999998</v>
      </c>
      <c r="R1299" s="140">
        <f>Q1299*H1299</f>
        <v>361.97079071999997</v>
      </c>
      <c r="S1299" s="140">
        <v>0</v>
      </c>
      <c r="T1299" s="141">
        <f>S1299*H1299</f>
        <v>0</v>
      </c>
      <c r="AR1299" s="142" t="s">
        <v>106</v>
      </c>
      <c r="AT1299" s="142" t="s">
        <v>195</v>
      </c>
      <c r="AU1299" s="142" t="s">
        <v>82</v>
      </c>
      <c r="AY1299" s="17" t="s">
        <v>193</v>
      </c>
      <c r="BE1299" s="143">
        <f>IF(N1299="základní",J1299,0)</f>
        <v>0</v>
      </c>
      <c r="BF1299" s="143">
        <f>IF(N1299="snížená",J1299,0)</f>
        <v>0</v>
      </c>
      <c r="BG1299" s="143">
        <f>IF(N1299="zákl. přenesená",J1299,0)</f>
        <v>0</v>
      </c>
      <c r="BH1299" s="143">
        <f>IF(N1299="sníž. přenesená",J1299,0)</f>
        <v>0</v>
      </c>
      <c r="BI1299" s="143">
        <f>IF(N1299="nulová",J1299,0)</f>
        <v>0</v>
      </c>
      <c r="BJ1299" s="17" t="s">
        <v>80</v>
      </c>
      <c r="BK1299" s="143">
        <f>ROUND(I1299*H1299,2)</f>
        <v>0</v>
      </c>
      <c r="BL1299" s="17" t="s">
        <v>106</v>
      </c>
      <c r="BM1299" s="142" t="s">
        <v>1183</v>
      </c>
    </row>
    <row r="1300" spans="2:65" s="1" customFormat="1" ht="11.25">
      <c r="B1300" s="32"/>
      <c r="D1300" s="144" t="s">
        <v>201</v>
      </c>
      <c r="F1300" s="145" t="s">
        <v>1184</v>
      </c>
      <c r="I1300" s="146"/>
      <c r="L1300" s="32"/>
      <c r="M1300" s="147"/>
      <c r="T1300" s="53"/>
      <c r="AT1300" s="17" t="s">
        <v>201</v>
      </c>
      <c r="AU1300" s="17" t="s">
        <v>82</v>
      </c>
    </row>
    <row r="1301" spans="2:65" s="12" customFormat="1" ht="11.25">
      <c r="B1301" s="148"/>
      <c r="D1301" s="149" t="s">
        <v>203</v>
      </c>
      <c r="E1301" s="150" t="s">
        <v>19</v>
      </c>
      <c r="F1301" s="151" t="s">
        <v>286</v>
      </c>
      <c r="H1301" s="150" t="s">
        <v>19</v>
      </c>
      <c r="I1301" s="152"/>
      <c r="L1301" s="148"/>
      <c r="M1301" s="153"/>
      <c r="T1301" s="154"/>
      <c r="AT1301" s="150" t="s">
        <v>203</v>
      </c>
      <c r="AU1301" s="150" t="s">
        <v>82</v>
      </c>
      <c r="AV1301" s="12" t="s">
        <v>80</v>
      </c>
      <c r="AW1301" s="12" t="s">
        <v>33</v>
      </c>
      <c r="AX1301" s="12" t="s">
        <v>72</v>
      </c>
      <c r="AY1301" s="150" t="s">
        <v>193</v>
      </c>
    </row>
    <row r="1302" spans="2:65" s="12" customFormat="1" ht="11.25">
      <c r="B1302" s="148"/>
      <c r="D1302" s="149" t="s">
        <v>203</v>
      </c>
      <c r="E1302" s="150" t="s">
        <v>19</v>
      </c>
      <c r="F1302" s="151" t="s">
        <v>205</v>
      </c>
      <c r="H1302" s="150" t="s">
        <v>19</v>
      </c>
      <c r="I1302" s="152"/>
      <c r="L1302" s="148"/>
      <c r="M1302" s="153"/>
      <c r="T1302" s="154"/>
      <c r="AT1302" s="150" t="s">
        <v>203</v>
      </c>
      <c r="AU1302" s="150" t="s">
        <v>82</v>
      </c>
      <c r="AV1302" s="12" t="s">
        <v>80</v>
      </c>
      <c r="AW1302" s="12" t="s">
        <v>33</v>
      </c>
      <c r="AX1302" s="12" t="s">
        <v>72</v>
      </c>
      <c r="AY1302" s="150" t="s">
        <v>193</v>
      </c>
    </row>
    <row r="1303" spans="2:65" s="12" customFormat="1" ht="11.25">
      <c r="B1303" s="148"/>
      <c r="D1303" s="149" t="s">
        <v>203</v>
      </c>
      <c r="E1303" s="150" t="s">
        <v>19</v>
      </c>
      <c r="F1303" s="151" t="s">
        <v>206</v>
      </c>
      <c r="H1303" s="150" t="s">
        <v>19</v>
      </c>
      <c r="I1303" s="152"/>
      <c r="L1303" s="148"/>
      <c r="M1303" s="153"/>
      <c r="T1303" s="154"/>
      <c r="AT1303" s="150" t="s">
        <v>203</v>
      </c>
      <c r="AU1303" s="150" t="s">
        <v>82</v>
      </c>
      <c r="AV1303" s="12" t="s">
        <v>80</v>
      </c>
      <c r="AW1303" s="12" t="s">
        <v>33</v>
      </c>
      <c r="AX1303" s="12" t="s">
        <v>72</v>
      </c>
      <c r="AY1303" s="150" t="s">
        <v>193</v>
      </c>
    </row>
    <row r="1304" spans="2:65" s="12" customFormat="1" ht="11.25">
      <c r="B1304" s="148"/>
      <c r="D1304" s="149" t="s">
        <v>203</v>
      </c>
      <c r="E1304" s="150" t="s">
        <v>19</v>
      </c>
      <c r="F1304" s="151" t="s">
        <v>205</v>
      </c>
      <c r="H1304" s="150" t="s">
        <v>19</v>
      </c>
      <c r="I1304" s="152"/>
      <c r="L1304" s="148"/>
      <c r="M1304" s="153"/>
      <c r="T1304" s="154"/>
      <c r="AT1304" s="150" t="s">
        <v>203</v>
      </c>
      <c r="AU1304" s="150" t="s">
        <v>82</v>
      </c>
      <c r="AV1304" s="12" t="s">
        <v>80</v>
      </c>
      <c r="AW1304" s="12" t="s">
        <v>33</v>
      </c>
      <c r="AX1304" s="12" t="s">
        <v>72</v>
      </c>
      <c r="AY1304" s="150" t="s">
        <v>193</v>
      </c>
    </row>
    <row r="1305" spans="2:65" s="12" customFormat="1" ht="11.25">
      <c r="B1305" s="148"/>
      <c r="D1305" s="149" t="s">
        <v>203</v>
      </c>
      <c r="E1305" s="150" t="s">
        <v>19</v>
      </c>
      <c r="F1305" s="151" t="s">
        <v>644</v>
      </c>
      <c r="H1305" s="150" t="s">
        <v>19</v>
      </c>
      <c r="I1305" s="152"/>
      <c r="L1305" s="148"/>
      <c r="M1305" s="153"/>
      <c r="T1305" s="154"/>
      <c r="AT1305" s="150" t="s">
        <v>203</v>
      </c>
      <c r="AU1305" s="150" t="s">
        <v>82</v>
      </c>
      <c r="AV1305" s="12" t="s">
        <v>80</v>
      </c>
      <c r="AW1305" s="12" t="s">
        <v>33</v>
      </c>
      <c r="AX1305" s="12" t="s">
        <v>72</v>
      </c>
      <c r="AY1305" s="150" t="s">
        <v>193</v>
      </c>
    </row>
    <row r="1306" spans="2:65" s="13" customFormat="1" ht="11.25">
      <c r="B1306" s="155"/>
      <c r="D1306" s="149" t="s">
        <v>203</v>
      </c>
      <c r="E1306" s="156" t="s">
        <v>19</v>
      </c>
      <c r="F1306" s="157" t="s">
        <v>1185</v>
      </c>
      <c r="H1306" s="158">
        <v>22.61</v>
      </c>
      <c r="I1306" s="159"/>
      <c r="L1306" s="155"/>
      <c r="M1306" s="160"/>
      <c r="T1306" s="161"/>
      <c r="AT1306" s="156" t="s">
        <v>203</v>
      </c>
      <c r="AU1306" s="156" t="s">
        <v>82</v>
      </c>
      <c r="AV1306" s="13" t="s">
        <v>82</v>
      </c>
      <c r="AW1306" s="13" t="s">
        <v>33</v>
      </c>
      <c r="AX1306" s="13" t="s">
        <v>72</v>
      </c>
      <c r="AY1306" s="156" t="s">
        <v>193</v>
      </c>
    </row>
    <row r="1307" spans="2:65" s="12" customFormat="1" ht="11.25">
      <c r="B1307" s="148"/>
      <c r="D1307" s="149" t="s">
        <v>203</v>
      </c>
      <c r="E1307" s="150" t="s">
        <v>19</v>
      </c>
      <c r="F1307" s="151" t="s">
        <v>820</v>
      </c>
      <c r="H1307" s="150" t="s">
        <v>19</v>
      </c>
      <c r="I1307" s="152"/>
      <c r="L1307" s="148"/>
      <c r="M1307" s="153"/>
      <c r="T1307" s="154"/>
      <c r="AT1307" s="150" t="s">
        <v>203</v>
      </c>
      <c r="AU1307" s="150" t="s">
        <v>82</v>
      </c>
      <c r="AV1307" s="12" t="s">
        <v>80</v>
      </c>
      <c r="AW1307" s="12" t="s">
        <v>33</v>
      </c>
      <c r="AX1307" s="12" t="s">
        <v>72</v>
      </c>
      <c r="AY1307" s="150" t="s">
        <v>193</v>
      </c>
    </row>
    <row r="1308" spans="2:65" s="13" customFormat="1" ht="11.25">
      <c r="B1308" s="155"/>
      <c r="D1308" s="149" t="s">
        <v>203</v>
      </c>
      <c r="E1308" s="156" t="s">
        <v>19</v>
      </c>
      <c r="F1308" s="157" t="s">
        <v>1186</v>
      </c>
      <c r="H1308" s="158">
        <v>60.640999999999998</v>
      </c>
      <c r="I1308" s="159"/>
      <c r="L1308" s="155"/>
      <c r="M1308" s="160"/>
      <c r="T1308" s="161"/>
      <c r="AT1308" s="156" t="s">
        <v>203</v>
      </c>
      <c r="AU1308" s="156" t="s">
        <v>82</v>
      </c>
      <c r="AV1308" s="13" t="s">
        <v>82</v>
      </c>
      <c r="AW1308" s="13" t="s">
        <v>33</v>
      </c>
      <c r="AX1308" s="13" t="s">
        <v>72</v>
      </c>
      <c r="AY1308" s="156" t="s">
        <v>193</v>
      </c>
    </row>
    <row r="1309" spans="2:65" s="12" customFormat="1" ht="11.25">
      <c r="B1309" s="148"/>
      <c r="D1309" s="149" t="s">
        <v>203</v>
      </c>
      <c r="E1309" s="150" t="s">
        <v>19</v>
      </c>
      <c r="F1309" s="151" t="s">
        <v>822</v>
      </c>
      <c r="H1309" s="150" t="s">
        <v>19</v>
      </c>
      <c r="I1309" s="152"/>
      <c r="L1309" s="148"/>
      <c r="M1309" s="153"/>
      <c r="T1309" s="154"/>
      <c r="AT1309" s="150" t="s">
        <v>203</v>
      </c>
      <c r="AU1309" s="150" t="s">
        <v>82</v>
      </c>
      <c r="AV1309" s="12" t="s">
        <v>80</v>
      </c>
      <c r="AW1309" s="12" t="s">
        <v>33</v>
      </c>
      <c r="AX1309" s="12" t="s">
        <v>72</v>
      </c>
      <c r="AY1309" s="150" t="s">
        <v>193</v>
      </c>
    </row>
    <row r="1310" spans="2:65" s="13" customFormat="1" ht="11.25">
      <c r="B1310" s="155"/>
      <c r="D1310" s="149" t="s">
        <v>203</v>
      </c>
      <c r="E1310" s="156" t="s">
        <v>19</v>
      </c>
      <c r="F1310" s="157" t="s">
        <v>1186</v>
      </c>
      <c r="H1310" s="158">
        <v>60.640999999999998</v>
      </c>
      <c r="I1310" s="159"/>
      <c r="L1310" s="155"/>
      <c r="M1310" s="160"/>
      <c r="T1310" s="161"/>
      <c r="AT1310" s="156" t="s">
        <v>203</v>
      </c>
      <c r="AU1310" s="156" t="s">
        <v>82</v>
      </c>
      <c r="AV1310" s="13" t="s">
        <v>82</v>
      </c>
      <c r="AW1310" s="13" t="s">
        <v>33</v>
      </c>
      <c r="AX1310" s="13" t="s">
        <v>72</v>
      </c>
      <c r="AY1310" s="156" t="s">
        <v>193</v>
      </c>
    </row>
    <row r="1311" spans="2:65" s="12" customFormat="1" ht="11.25">
      <c r="B1311" s="148"/>
      <c r="D1311" s="149" t="s">
        <v>203</v>
      </c>
      <c r="E1311" s="150" t="s">
        <v>19</v>
      </c>
      <c r="F1311" s="151" t="s">
        <v>648</v>
      </c>
      <c r="H1311" s="150" t="s">
        <v>19</v>
      </c>
      <c r="I1311" s="152"/>
      <c r="L1311" s="148"/>
      <c r="M1311" s="153"/>
      <c r="T1311" s="154"/>
      <c r="AT1311" s="150" t="s">
        <v>203</v>
      </c>
      <c r="AU1311" s="150" t="s">
        <v>82</v>
      </c>
      <c r="AV1311" s="12" t="s">
        <v>80</v>
      </c>
      <c r="AW1311" s="12" t="s">
        <v>33</v>
      </c>
      <c r="AX1311" s="12" t="s">
        <v>72</v>
      </c>
      <c r="AY1311" s="150" t="s">
        <v>193</v>
      </c>
    </row>
    <row r="1312" spans="2:65" s="13" customFormat="1" ht="11.25">
      <c r="B1312" s="155"/>
      <c r="D1312" s="149" t="s">
        <v>203</v>
      </c>
      <c r="E1312" s="156" t="s">
        <v>19</v>
      </c>
      <c r="F1312" s="157" t="s">
        <v>1187</v>
      </c>
      <c r="H1312" s="158">
        <v>0.78</v>
      </c>
      <c r="I1312" s="159"/>
      <c r="L1312" s="155"/>
      <c r="M1312" s="160"/>
      <c r="T1312" s="161"/>
      <c r="AT1312" s="156" t="s">
        <v>203</v>
      </c>
      <c r="AU1312" s="156" t="s">
        <v>82</v>
      </c>
      <c r="AV1312" s="13" t="s">
        <v>82</v>
      </c>
      <c r="AW1312" s="13" t="s">
        <v>33</v>
      </c>
      <c r="AX1312" s="13" t="s">
        <v>72</v>
      </c>
      <c r="AY1312" s="156" t="s">
        <v>193</v>
      </c>
    </row>
    <row r="1313" spans="2:65" s="1" customFormat="1" ht="21.75" customHeight="1">
      <c r="B1313" s="32"/>
      <c r="C1313" s="131" t="s">
        <v>1188</v>
      </c>
      <c r="D1313" s="131" t="s">
        <v>195</v>
      </c>
      <c r="E1313" s="132" t="s">
        <v>1189</v>
      </c>
      <c r="F1313" s="133" t="s">
        <v>1190</v>
      </c>
      <c r="G1313" s="134" t="s">
        <v>198</v>
      </c>
      <c r="H1313" s="135">
        <v>579.47</v>
      </c>
      <c r="I1313" s="136"/>
      <c r="J1313" s="137">
        <f>ROUND(I1313*H1313,2)</f>
        <v>0</v>
      </c>
      <c r="K1313" s="133" t="s">
        <v>199</v>
      </c>
      <c r="L1313" s="32"/>
      <c r="M1313" s="138" t="s">
        <v>19</v>
      </c>
      <c r="N1313" s="139" t="s">
        <v>43</v>
      </c>
      <c r="P1313" s="140">
        <f>O1313*H1313</f>
        <v>0</v>
      </c>
      <c r="Q1313" s="140">
        <v>5.3299999999999997E-3</v>
      </c>
      <c r="R1313" s="140">
        <f>Q1313*H1313</f>
        <v>3.0885750999999999</v>
      </c>
      <c r="S1313" s="140">
        <v>0</v>
      </c>
      <c r="T1313" s="141">
        <f>S1313*H1313</f>
        <v>0</v>
      </c>
      <c r="AR1313" s="142" t="s">
        <v>106</v>
      </c>
      <c r="AT1313" s="142" t="s">
        <v>195</v>
      </c>
      <c r="AU1313" s="142" t="s">
        <v>82</v>
      </c>
      <c r="AY1313" s="17" t="s">
        <v>193</v>
      </c>
      <c r="BE1313" s="143">
        <f>IF(N1313="základní",J1313,0)</f>
        <v>0</v>
      </c>
      <c r="BF1313" s="143">
        <f>IF(N1313="snížená",J1313,0)</f>
        <v>0</v>
      </c>
      <c r="BG1313" s="143">
        <f>IF(N1313="zákl. přenesená",J1313,0)</f>
        <v>0</v>
      </c>
      <c r="BH1313" s="143">
        <f>IF(N1313="sníž. přenesená",J1313,0)</f>
        <v>0</v>
      </c>
      <c r="BI1313" s="143">
        <f>IF(N1313="nulová",J1313,0)</f>
        <v>0</v>
      </c>
      <c r="BJ1313" s="17" t="s">
        <v>80</v>
      </c>
      <c r="BK1313" s="143">
        <f>ROUND(I1313*H1313,2)</f>
        <v>0</v>
      </c>
      <c r="BL1313" s="17" t="s">
        <v>106</v>
      </c>
      <c r="BM1313" s="142" t="s">
        <v>1191</v>
      </c>
    </row>
    <row r="1314" spans="2:65" s="1" customFormat="1" ht="11.25">
      <c r="B1314" s="32"/>
      <c r="D1314" s="144" t="s">
        <v>201</v>
      </c>
      <c r="F1314" s="145" t="s">
        <v>1192</v>
      </c>
      <c r="I1314" s="146"/>
      <c r="L1314" s="32"/>
      <c r="M1314" s="147"/>
      <c r="T1314" s="53"/>
      <c r="AT1314" s="17" t="s">
        <v>201</v>
      </c>
      <c r="AU1314" s="17" t="s">
        <v>82</v>
      </c>
    </row>
    <row r="1315" spans="2:65" s="12" customFormat="1" ht="11.25">
      <c r="B1315" s="148"/>
      <c r="D1315" s="149" t="s">
        <v>203</v>
      </c>
      <c r="E1315" s="150" t="s">
        <v>19</v>
      </c>
      <c r="F1315" s="151" t="s">
        <v>286</v>
      </c>
      <c r="H1315" s="150" t="s">
        <v>19</v>
      </c>
      <c r="I1315" s="152"/>
      <c r="L1315" s="148"/>
      <c r="M1315" s="153"/>
      <c r="T1315" s="154"/>
      <c r="AT1315" s="150" t="s">
        <v>203</v>
      </c>
      <c r="AU1315" s="150" t="s">
        <v>82</v>
      </c>
      <c r="AV1315" s="12" t="s">
        <v>80</v>
      </c>
      <c r="AW1315" s="12" t="s">
        <v>33</v>
      </c>
      <c r="AX1315" s="12" t="s">
        <v>72</v>
      </c>
      <c r="AY1315" s="150" t="s">
        <v>193</v>
      </c>
    </row>
    <row r="1316" spans="2:65" s="12" customFormat="1" ht="11.25">
      <c r="B1316" s="148"/>
      <c r="D1316" s="149" t="s">
        <v>203</v>
      </c>
      <c r="E1316" s="150" t="s">
        <v>19</v>
      </c>
      <c r="F1316" s="151" t="s">
        <v>205</v>
      </c>
      <c r="H1316" s="150" t="s">
        <v>19</v>
      </c>
      <c r="I1316" s="152"/>
      <c r="L1316" s="148"/>
      <c r="M1316" s="153"/>
      <c r="T1316" s="154"/>
      <c r="AT1316" s="150" t="s">
        <v>203</v>
      </c>
      <c r="AU1316" s="150" t="s">
        <v>82</v>
      </c>
      <c r="AV1316" s="12" t="s">
        <v>80</v>
      </c>
      <c r="AW1316" s="12" t="s">
        <v>33</v>
      </c>
      <c r="AX1316" s="12" t="s">
        <v>72</v>
      </c>
      <c r="AY1316" s="150" t="s">
        <v>193</v>
      </c>
    </row>
    <row r="1317" spans="2:65" s="12" customFormat="1" ht="11.25">
      <c r="B1317" s="148"/>
      <c r="D1317" s="149" t="s">
        <v>203</v>
      </c>
      <c r="E1317" s="150" t="s">
        <v>19</v>
      </c>
      <c r="F1317" s="151" t="s">
        <v>206</v>
      </c>
      <c r="H1317" s="150" t="s">
        <v>19</v>
      </c>
      <c r="I1317" s="152"/>
      <c r="L1317" s="148"/>
      <c r="M1317" s="153"/>
      <c r="T1317" s="154"/>
      <c r="AT1317" s="150" t="s">
        <v>203</v>
      </c>
      <c r="AU1317" s="150" t="s">
        <v>82</v>
      </c>
      <c r="AV1317" s="12" t="s">
        <v>80</v>
      </c>
      <c r="AW1317" s="12" t="s">
        <v>33</v>
      </c>
      <c r="AX1317" s="12" t="s">
        <v>72</v>
      </c>
      <c r="AY1317" s="150" t="s">
        <v>193</v>
      </c>
    </row>
    <row r="1318" spans="2:65" s="12" customFormat="1" ht="11.25">
      <c r="B1318" s="148"/>
      <c r="D1318" s="149" t="s">
        <v>203</v>
      </c>
      <c r="E1318" s="150" t="s">
        <v>19</v>
      </c>
      <c r="F1318" s="151" t="s">
        <v>205</v>
      </c>
      <c r="H1318" s="150" t="s">
        <v>19</v>
      </c>
      <c r="I1318" s="152"/>
      <c r="L1318" s="148"/>
      <c r="M1318" s="153"/>
      <c r="T1318" s="154"/>
      <c r="AT1318" s="150" t="s">
        <v>203</v>
      </c>
      <c r="AU1318" s="150" t="s">
        <v>82</v>
      </c>
      <c r="AV1318" s="12" t="s">
        <v>80</v>
      </c>
      <c r="AW1318" s="12" t="s">
        <v>33</v>
      </c>
      <c r="AX1318" s="12" t="s">
        <v>72</v>
      </c>
      <c r="AY1318" s="150" t="s">
        <v>193</v>
      </c>
    </row>
    <row r="1319" spans="2:65" s="12" customFormat="1" ht="11.25">
      <c r="B1319" s="148"/>
      <c r="D1319" s="149" t="s">
        <v>203</v>
      </c>
      <c r="E1319" s="150" t="s">
        <v>19</v>
      </c>
      <c r="F1319" s="151" t="s">
        <v>644</v>
      </c>
      <c r="H1319" s="150" t="s">
        <v>19</v>
      </c>
      <c r="I1319" s="152"/>
      <c r="L1319" s="148"/>
      <c r="M1319" s="153"/>
      <c r="T1319" s="154"/>
      <c r="AT1319" s="150" t="s">
        <v>203</v>
      </c>
      <c r="AU1319" s="150" t="s">
        <v>82</v>
      </c>
      <c r="AV1319" s="12" t="s">
        <v>80</v>
      </c>
      <c r="AW1319" s="12" t="s">
        <v>33</v>
      </c>
      <c r="AX1319" s="12" t="s">
        <v>72</v>
      </c>
      <c r="AY1319" s="150" t="s">
        <v>193</v>
      </c>
    </row>
    <row r="1320" spans="2:65" s="13" customFormat="1" ht="11.25">
      <c r="B1320" s="155"/>
      <c r="D1320" s="149" t="s">
        <v>203</v>
      </c>
      <c r="E1320" s="156" t="s">
        <v>19</v>
      </c>
      <c r="F1320" s="157" t="s">
        <v>1193</v>
      </c>
      <c r="H1320" s="158">
        <v>90.44</v>
      </c>
      <c r="I1320" s="159"/>
      <c r="L1320" s="155"/>
      <c r="M1320" s="160"/>
      <c r="T1320" s="161"/>
      <c r="AT1320" s="156" t="s">
        <v>203</v>
      </c>
      <c r="AU1320" s="156" t="s">
        <v>82</v>
      </c>
      <c r="AV1320" s="13" t="s">
        <v>82</v>
      </c>
      <c r="AW1320" s="13" t="s">
        <v>33</v>
      </c>
      <c r="AX1320" s="13" t="s">
        <v>72</v>
      </c>
      <c r="AY1320" s="156" t="s">
        <v>193</v>
      </c>
    </row>
    <row r="1321" spans="2:65" s="12" customFormat="1" ht="11.25">
      <c r="B1321" s="148"/>
      <c r="D1321" s="149" t="s">
        <v>203</v>
      </c>
      <c r="E1321" s="150" t="s">
        <v>19</v>
      </c>
      <c r="F1321" s="151" t="s">
        <v>820</v>
      </c>
      <c r="H1321" s="150" t="s">
        <v>19</v>
      </c>
      <c r="I1321" s="152"/>
      <c r="L1321" s="148"/>
      <c r="M1321" s="153"/>
      <c r="T1321" s="154"/>
      <c r="AT1321" s="150" t="s">
        <v>203</v>
      </c>
      <c r="AU1321" s="150" t="s">
        <v>82</v>
      </c>
      <c r="AV1321" s="12" t="s">
        <v>80</v>
      </c>
      <c r="AW1321" s="12" t="s">
        <v>33</v>
      </c>
      <c r="AX1321" s="12" t="s">
        <v>72</v>
      </c>
      <c r="AY1321" s="150" t="s">
        <v>193</v>
      </c>
    </row>
    <row r="1322" spans="2:65" s="13" customFormat="1" ht="11.25">
      <c r="B1322" s="155"/>
      <c r="D1322" s="149" t="s">
        <v>203</v>
      </c>
      <c r="E1322" s="156" t="s">
        <v>19</v>
      </c>
      <c r="F1322" s="157" t="s">
        <v>1194</v>
      </c>
      <c r="H1322" s="158">
        <v>242.565</v>
      </c>
      <c r="I1322" s="159"/>
      <c r="L1322" s="155"/>
      <c r="M1322" s="160"/>
      <c r="T1322" s="161"/>
      <c r="AT1322" s="156" t="s">
        <v>203</v>
      </c>
      <c r="AU1322" s="156" t="s">
        <v>82</v>
      </c>
      <c r="AV1322" s="13" t="s">
        <v>82</v>
      </c>
      <c r="AW1322" s="13" t="s">
        <v>33</v>
      </c>
      <c r="AX1322" s="13" t="s">
        <v>72</v>
      </c>
      <c r="AY1322" s="156" t="s">
        <v>193</v>
      </c>
    </row>
    <row r="1323" spans="2:65" s="12" customFormat="1" ht="11.25">
      <c r="B1323" s="148"/>
      <c r="D1323" s="149" t="s">
        <v>203</v>
      </c>
      <c r="E1323" s="150" t="s">
        <v>19</v>
      </c>
      <c r="F1323" s="151" t="s">
        <v>822</v>
      </c>
      <c r="H1323" s="150" t="s">
        <v>19</v>
      </c>
      <c r="I1323" s="152"/>
      <c r="L1323" s="148"/>
      <c r="M1323" s="153"/>
      <c r="T1323" s="154"/>
      <c r="AT1323" s="150" t="s">
        <v>203</v>
      </c>
      <c r="AU1323" s="150" t="s">
        <v>82</v>
      </c>
      <c r="AV1323" s="12" t="s">
        <v>80</v>
      </c>
      <c r="AW1323" s="12" t="s">
        <v>33</v>
      </c>
      <c r="AX1323" s="12" t="s">
        <v>72</v>
      </c>
      <c r="AY1323" s="150" t="s">
        <v>193</v>
      </c>
    </row>
    <row r="1324" spans="2:65" s="13" customFormat="1" ht="11.25">
      <c r="B1324" s="155"/>
      <c r="D1324" s="149" t="s">
        <v>203</v>
      </c>
      <c r="E1324" s="156" t="s">
        <v>19</v>
      </c>
      <c r="F1324" s="157" t="s">
        <v>1194</v>
      </c>
      <c r="H1324" s="158">
        <v>242.565</v>
      </c>
      <c r="I1324" s="159"/>
      <c r="L1324" s="155"/>
      <c r="M1324" s="160"/>
      <c r="T1324" s="161"/>
      <c r="AT1324" s="156" t="s">
        <v>203</v>
      </c>
      <c r="AU1324" s="156" t="s">
        <v>82</v>
      </c>
      <c r="AV1324" s="13" t="s">
        <v>82</v>
      </c>
      <c r="AW1324" s="13" t="s">
        <v>33</v>
      </c>
      <c r="AX1324" s="13" t="s">
        <v>72</v>
      </c>
      <c r="AY1324" s="156" t="s">
        <v>193</v>
      </c>
    </row>
    <row r="1325" spans="2:65" s="12" customFormat="1" ht="11.25">
      <c r="B1325" s="148"/>
      <c r="D1325" s="149" t="s">
        <v>203</v>
      </c>
      <c r="E1325" s="150" t="s">
        <v>19</v>
      </c>
      <c r="F1325" s="151" t="s">
        <v>648</v>
      </c>
      <c r="H1325" s="150" t="s">
        <v>19</v>
      </c>
      <c r="I1325" s="152"/>
      <c r="L1325" s="148"/>
      <c r="M1325" s="153"/>
      <c r="T1325" s="154"/>
      <c r="AT1325" s="150" t="s">
        <v>203</v>
      </c>
      <c r="AU1325" s="150" t="s">
        <v>82</v>
      </c>
      <c r="AV1325" s="12" t="s">
        <v>80</v>
      </c>
      <c r="AW1325" s="12" t="s">
        <v>33</v>
      </c>
      <c r="AX1325" s="12" t="s">
        <v>72</v>
      </c>
      <c r="AY1325" s="150" t="s">
        <v>193</v>
      </c>
    </row>
    <row r="1326" spans="2:65" s="13" customFormat="1" ht="11.25">
      <c r="B1326" s="155"/>
      <c r="D1326" s="149" t="s">
        <v>203</v>
      </c>
      <c r="E1326" s="156" t="s">
        <v>19</v>
      </c>
      <c r="F1326" s="157" t="s">
        <v>1195</v>
      </c>
      <c r="H1326" s="158">
        <v>3.9</v>
      </c>
      <c r="I1326" s="159"/>
      <c r="L1326" s="155"/>
      <c r="M1326" s="160"/>
      <c r="T1326" s="161"/>
      <c r="AT1326" s="156" t="s">
        <v>203</v>
      </c>
      <c r="AU1326" s="156" t="s">
        <v>82</v>
      </c>
      <c r="AV1326" s="13" t="s">
        <v>82</v>
      </c>
      <c r="AW1326" s="13" t="s">
        <v>33</v>
      </c>
      <c r="AX1326" s="13" t="s">
        <v>72</v>
      </c>
      <c r="AY1326" s="156" t="s">
        <v>193</v>
      </c>
    </row>
    <row r="1327" spans="2:65" s="1" customFormat="1" ht="24.2" customHeight="1">
      <c r="B1327" s="32"/>
      <c r="C1327" s="131" t="s">
        <v>1196</v>
      </c>
      <c r="D1327" s="131" t="s">
        <v>195</v>
      </c>
      <c r="E1327" s="132" t="s">
        <v>1197</v>
      </c>
      <c r="F1327" s="133" t="s">
        <v>1198</v>
      </c>
      <c r="G1327" s="134" t="s">
        <v>198</v>
      </c>
      <c r="H1327" s="135">
        <v>579.47</v>
      </c>
      <c r="I1327" s="136"/>
      <c r="J1327" s="137">
        <f>ROUND(I1327*H1327,2)</f>
        <v>0</v>
      </c>
      <c r="K1327" s="133" t="s">
        <v>199</v>
      </c>
      <c r="L1327" s="32"/>
      <c r="M1327" s="138" t="s">
        <v>19</v>
      </c>
      <c r="N1327" s="139" t="s">
        <v>43</v>
      </c>
      <c r="P1327" s="140">
        <f>O1327*H1327</f>
        <v>0</v>
      </c>
      <c r="Q1327" s="140">
        <v>0</v>
      </c>
      <c r="R1327" s="140">
        <f>Q1327*H1327</f>
        <v>0</v>
      </c>
      <c r="S1327" s="140">
        <v>0</v>
      </c>
      <c r="T1327" s="141">
        <f>S1327*H1327</f>
        <v>0</v>
      </c>
      <c r="AR1327" s="142" t="s">
        <v>106</v>
      </c>
      <c r="AT1327" s="142" t="s">
        <v>195</v>
      </c>
      <c r="AU1327" s="142" t="s">
        <v>82</v>
      </c>
      <c r="AY1327" s="17" t="s">
        <v>193</v>
      </c>
      <c r="BE1327" s="143">
        <f>IF(N1327="základní",J1327,0)</f>
        <v>0</v>
      </c>
      <c r="BF1327" s="143">
        <f>IF(N1327="snížená",J1327,0)</f>
        <v>0</v>
      </c>
      <c r="BG1327" s="143">
        <f>IF(N1327="zákl. přenesená",J1327,0)</f>
        <v>0</v>
      </c>
      <c r="BH1327" s="143">
        <f>IF(N1327="sníž. přenesená",J1327,0)</f>
        <v>0</v>
      </c>
      <c r="BI1327" s="143">
        <f>IF(N1327="nulová",J1327,0)</f>
        <v>0</v>
      </c>
      <c r="BJ1327" s="17" t="s">
        <v>80</v>
      </c>
      <c r="BK1327" s="143">
        <f>ROUND(I1327*H1327,2)</f>
        <v>0</v>
      </c>
      <c r="BL1327" s="17" t="s">
        <v>106</v>
      </c>
      <c r="BM1327" s="142" t="s">
        <v>1199</v>
      </c>
    </row>
    <row r="1328" spans="2:65" s="1" customFormat="1" ht="11.25">
      <c r="B1328" s="32"/>
      <c r="D1328" s="144" t="s">
        <v>201</v>
      </c>
      <c r="F1328" s="145" t="s">
        <v>1200</v>
      </c>
      <c r="I1328" s="146"/>
      <c r="L1328" s="32"/>
      <c r="M1328" s="147"/>
      <c r="T1328" s="53"/>
      <c r="AT1328" s="17" t="s">
        <v>201</v>
      </c>
      <c r="AU1328" s="17" t="s">
        <v>82</v>
      </c>
    </row>
    <row r="1329" spans="2:65" s="1" customFormat="1" ht="24.2" customHeight="1">
      <c r="B1329" s="32"/>
      <c r="C1329" s="131" t="s">
        <v>1201</v>
      </c>
      <c r="D1329" s="131" t="s">
        <v>195</v>
      </c>
      <c r="E1329" s="132" t="s">
        <v>1202</v>
      </c>
      <c r="F1329" s="133" t="s">
        <v>1203</v>
      </c>
      <c r="G1329" s="134" t="s">
        <v>198</v>
      </c>
      <c r="H1329" s="135">
        <v>575.57000000000005</v>
      </c>
      <c r="I1329" s="136"/>
      <c r="J1329" s="137">
        <f>ROUND(I1329*H1329,2)</f>
        <v>0</v>
      </c>
      <c r="K1329" s="133" t="s">
        <v>199</v>
      </c>
      <c r="L1329" s="32"/>
      <c r="M1329" s="138" t="s">
        <v>19</v>
      </c>
      <c r="N1329" s="139" t="s">
        <v>43</v>
      </c>
      <c r="P1329" s="140">
        <f>O1329*H1329</f>
        <v>0</v>
      </c>
      <c r="Q1329" s="140">
        <v>8.8000000000000003E-4</v>
      </c>
      <c r="R1329" s="140">
        <f>Q1329*H1329</f>
        <v>0.50650160000000011</v>
      </c>
      <c r="S1329" s="140">
        <v>0</v>
      </c>
      <c r="T1329" s="141">
        <f>S1329*H1329</f>
        <v>0</v>
      </c>
      <c r="AR1329" s="142" t="s">
        <v>106</v>
      </c>
      <c r="AT1329" s="142" t="s">
        <v>195</v>
      </c>
      <c r="AU1329" s="142" t="s">
        <v>82</v>
      </c>
      <c r="AY1329" s="17" t="s">
        <v>193</v>
      </c>
      <c r="BE1329" s="143">
        <f>IF(N1329="základní",J1329,0)</f>
        <v>0</v>
      </c>
      <c r="BF1329" s="143">
        <f>IF(N1329="snížená",J1329,0)</f>
        <v>0</v>
      </c>
      <c r="BG1329" s="143">
        <f>IF(N1329="zákl. přenesená",J1329,0)</f>
        <v>0</v>
      </c>
      <c r="BH1329" s="143">
        <f>IF(N1329="sníž. přenesená",J1329,0)</f>
        <v>0</v>
      </c>
      <c r="BI1329" s="143">
        <f>IF(N1329="nulová",J1329,0)</f>
        <v>0</v>
      </c>
      <c r="BJ1329" s="17" t="s">
        <v>80</v>
      </c>
      <c r="BK1329" s="143">
        <f>ROUND(I1329*H1329,2)</f>
        <v>0</v>
      </c>
      <c r="BL1329" s="17" t="s">
        <v>106</v>
      </c>
      <c r="BM1329" s="142" t="s">
        <v>1204</v>
      </c>
    </row>
    <row r="1330" spans="2:65" s="1" customFormat="1" ht="11.25">
      <c r="B1330" s="32"/>
      <c r="D1330" s="144" t="s">
        <v>201</v>
      </c>
      <c r="F1330" s="145" t="s">
        <v>1205</v>
      </c>
      <c r="I1330" s="146"/>
      <c r="L1330" s="32"/>
      <c r="M1330" s="147"/>
      <c r="T1330" s="53"/>
      <c r="AT1330" s="17" t="s">
        <v>201</v>
      </c>
      <c r="AU1330" s="17" t="s">
        <v>82</v>
      </c>
    </row>
    <row r="1331" spans="2:65" s="12" customFormat="1" ht="11.25">
      <c r="B1331" s="148"/>
      <c r="D1331" s="149" t="s">
        <v>203</v>
      </c>
      <c r="E1331" s="150" t="s">
        <v>19</v>
      </c>
      <c r="F1331" s="151" t="s">
        <v>286</v>
      </c>
      <c r="H1331" s="150" t="s">
        <v>19</v>
      </c>
      <c r="I1331" s="152"/>
      <c r="L1331" s="148"/>
      <c r="M1331" s="153"/>
      <c r="T1331" s="154"/>
      <c r="AT1331" s="150" t="s">
        <v>203</v>
      </c>
      <c r="AU1331" s="150" t="s">
        <v>82</v>
      </c>
      <c r="AV1331" s="12" t="s">
        <v>80</v>
      </c>
      <c r="AW1331" s="12" t="s">
        <v>33</v>
      </c>
      <c r="AX1331" s="12" t="s">
        <v>72</v>
      </c>
      <c r="AY1331" s="150" t="s">
        <v>193</v>
      </c>
    </row>
    <row r="1332" spans="2:65" s="12" customFormat="1" ht="11.25">
      <c r="B1332" s="148"/>
      <c r="D1332" s="149" t="s">
        <v>203</v>
      </c>
      <c r="E1332" s="150" t="s">
        <v>19</v>
      </c>
      <c r="F1332" s="151" t="s">
        <v>205</v>
      </c>
      <c r="H1332" s="150" t="s">
        <v>19</v>
      </c>
      <c r="I1332" s="152"/>
      <c r="L1332" s="148"/>
      <c r="M1332" s="153"/>
      <c r="T1332" s="154"/>
      <c r="AT1332" s="150" t="s">
        <v>203</v>
      </c>
      <c r="AU1332" s="150" t="s">
        <v>82</v>
      </c>
      <c r="AV1332" s="12" t="s">
        <v>80</v>
      </c>
      <c r="AW1332" s="12" t="s">
        <v>33</v>
      </c>
      <c r="AX1332" s="12" t="s">
        <v>72</v>
      </c>
      <c r="AY1332" s="150" t="s">
        <v>193</v>
      </c>
    </row>
    <row r="1333" spans="2:65" s="12" customFormat="1" ht="11.25">
      <c r="B1333" s="148"/>
      <c r="D1333" s="149" t="s">
        <v>203</v>
      </c>
      <c r="E1333" s="150" t="s">
        <v>19</v>
      </c>
      <c r="F1333" s="151" t="s">
        <v>206</v>
      </c>
      <c r="H1333" s="150" t="s">
        <v>19</v>
      </c>
      <c r="I1333" s="152"/>
      <c r="L1333" s="148"/>
      <c r="M1333" s="153"/>
      <c r="T1333" s="154"/>
      <c r="AT1333" s="150" t="s">
        <v>203</v>
      </c>
      <c r="AU1333" s="150" t="s">
        <v>82</v>
      </c>
      <c r="AV1333" s="12" t="s">
        <v>80</v>
      </c>
      <c r="AW1333" s="12" t="s">
        <v>33</v>
      </c>
      <c r="AX1333" s="12" t="s">
        <v>72</v>
      </c>
      <c r="AY1333" s="150" t="s">
        <v>193</v>
      </c>
    </row>
    <row r="1334" spans="2:65" s="12" customFormat="1" ht="11.25">
      <c r="B1334" s="148"/>
      <c r="D1334" s="149" t="s">
        <v>203</v>
      </c>
      <c r="E1334" s="150" t="s">
        <v>19</v>
      </c>
      <c r="F1334" s="151" t="s">
        <v>205</v>
      </c>
      <c r="H1334" s="150" t="s">
        <v>19</v>
      </c>
      <c r="I1334" s="152"/>
      <c r="L1334" s="148"/>
      <c r="M1334" s="153"/>
      <c r="T1334" s="154"/>
      <c r="AT1334" s="150" t="s">
        <v>203</v>
      </c>
      <c r="AU1334" s="150" t="s">
        <v>82</v>
      </c>
      <c r="AV1334" s="12" t="s">
        <v>80</v>
      </c>
      <c r="AW1334" s="12" t="s">
        <v>33</v>
      </c>
      <c r="AX1334" s="12" t="s">
        <v>72</v>
      </c>
      <c r="AY1334" s="150" t="s">
        <v>193</v>
      </c>
    </row>
    <row r="1335" spans="2:65" s="12" customFormat="1" ht="11.25">
      <c r="B1335" s="148"/>
      <c r="D1335" s="149" t="s">
        <v>203</v>
      </c>
      <c r="E1335" s="150" t="s">
        <v>19</v>
      </c>
      <c r="F1335" s="151" t="s">
        <v>644</v>
      </c>
      <c r="H1335" s="150" t="s">
        <v>19</v>
      </c>
      <c r="I1335" s="152"/>
      <c r="L1335" s="148"/>
      <c r="M1335" s="153"/>
      <c r="T1335" s="154"/>
      <c r="AT1335" s="150" t="s">
        <v>203</v>
      </c>
      <c r="AU1335" s="150" t="s">
        <v>82</v>
      </c>
      <c r="AV1335" s="12" t="s">
        <v>80</v>
      </c>
      <c r="AW1335" s="12" t="s">
        <v>33</v>
      </c>
      <c r="AX1335" s="12" t="s">
        <v>72</v>
      </c>
      <c r="AY1335" s="150" t="s">
        <v>193</v>
      </c>
    </row>
    <row r="1336" spans="2:65" s="13" customFormat="1" ht="11.25">
      <c r="B1336" s="155"/>
      <c r="D1336" s="149" t="s">
        <v>203</v>
      </c>
      <c r="E1336" s="156" t="s">
        <v>19</v>
      </c>
      <c r="F1336" s="157" t="s">
        <v>1193</v>
      </c>
      <c r="H1336" s="158">
        <v>90.44</v>
      </c>
      <c r="I1336" s="159"/>
      <c r="L1336" s="155"/>
      <c r="M1336" s="160"/>
      <c r="T1336" s="161"/>
      <c r="AT1336" s="156" t="s">
        <v>203</v>
      </c>
      <c r="AU1336" s="156" t="s">
        <v>82</v>
      </c>
      <c r="AV1336" s="13" t="s">
        <v>82</v>
      </c>
      <c r="AW1336" s="13" t="s">
        <v>33</v>
      </c>
      <c r="AX1336" s="13" t="s">
        <v>72</v>
      </c>
      <c r="AY1336" s="156" t="s">
        <v>193</v>
      </c>
    </row>
    <row r="1337" spans="2:65" s="12" customFormat="1" ht="11.25">
      <c r="B1337" s="148"/>
      <c r="D1337" s="149" t="s">
        <v>203</v>
      </c>
      <c r="E1337" s="150" t="s">
        <v>19</v>
      </c>
      <c r="F1337" s="151" t="s">
        <v>820</v>
      </c>
      <c r="H1337" s="150" t="s">
        <v>19</v>
      </c>
      <c r="I1337" s="152"/>
      <c r="L1337" s="148"/>
      <c r="M1337" s="153"/>
      <c r="T1337" s="154"/>
      <c r="AT1337" s="150" t="s">
        <v>203</v>
      </c>
      <c r="AU1337" s="150" t="s">
        <v>82</v>
      </c>
      <c r="AV1337" s="12" t="s">
        <v>80</v>
      </c>
      <c r="AW1337" s="12" t="s">
        <v>33</v>
      </c>
      <c r="AX1337" s="12" t="s">
        <v>72</v>
      </c>
      <c r="AY1337" s="150" t="s">
        <v>193</v>
      </c>
    </row>
    <row r="1338" spans="2:65" s="13" customFormat="1" ht="11.25">
      <c r="B1338" s="155"/>
      <c r="D1338" s="149" t="s">
        <v>203</v>
      </c>
      <c r="E1338" s="156" t="s">
        <v>19</v>
      </c>
      <c r="F1338" s="157" t="s">
        <v>1194</v>
      </c>
      <c r="H1338" s="158">
        <v>242.565</v>
      </c>
      <c r="I1338" s="159"/>
      <c r="L1338" s="155"/>
      <c r="M1338" s="160"/>
      <c r="T1338" s="161"/>
      <c r="AT1338" s="156" t="s">
        <v>203</v>
      </c>
      <c r="AU1338" s="156" t="s">
        <v>82</v>
      </c>
      <c r="AV1338" s="13" t="s">
        <v>82</v>
      </c>
      <c r="AW1338" s="13" t="s">
        <v>33</v>
      </c>
      <c r="AX1338" s="13" t="s">
        <v>72</v>
      </c>
      <c r="AY1338" s="156" t="s">
        <v>193</v>
      </c>
    </row>
    <row r="1339" spans="2:65" s="12" customFormat="1" ht="11.25">
      <c r="B1339" s="148"/>
      <c r="D1339" s="149" t="s">
        <v>203</v>
      </c>
      <c r="E1339" s="150" t="s">
        <v>19</v>
      </c>
      <c r="F1339" s="151" t="s">
        <v>822</v>
      </c>
      <c r="H1339" s="150" t="s">
        <v>19</v>
      </c>
      <c r="I1339" s="152"/>
      <c r="L1339" s="148"/>
      <c r="M1339" s="153"/>
      <c r="T1339" s="154"/>
      <c r="AT1339" s="150" t="s">
        <v>203</v>
      </c>
      <c r="AU1339" s="150" t="s">
        <v>82</v>
      </c>
      <c r="AV1339" s="12" t="s">
        <v>80</v>
      </c>
      <c r="AW1339" s="12" t="s">
        <v>33</v>
      </c>
      <c r="AX1339" s="12" t="s">
        <v>72</v>
      </c>
      <c r="AY1339" s="150" t="s">
        <v>193</v>
      </c>
    </row>
    <row r="1340" spans="2:65" s="13" customFormat="1" ht="11.25">
      <c r="B1340" s="155"/>
      <c r="D1340" s="149" t="s">
        <v>203</v>
      </c>
      <c r="E1340" s="156" t="s">
        <v>19</v>
      </c>
      <c r="F1340" s="157" t="s">
        <v>1194</v>
      </c>
      <c r="H1340" s="158">
        <v>242.565</v>
      </c>
      <c r="I1340" s="159"/>
      <c r="L1340" s="155"/>
      <c r="M1340" s="160"/>
      <c r="T1340" s="161"/>
      <c r="AT1340" s="156" t="s">
        <v>203</v>
      </c>
      <c r="AU1340" s="156" t="s">
        <v>82</v>
      </c>
      <c r="AV1340" s="13" t="s">
        <v>82</v>
      </c>
      <c r="AW1340" s="13" t="s">
        <v>33</v>
      </c>
      <c r="AX1340" s="13" t="s">
        <v>72</v>
      </c>
      <c r="AY1340" s="156" t="s">
        <v>193</v>
      </c>
    </row>
    <row r="1341" spans="2:65" s="1" customFormat="1" ht="24.2" customHeight="1">
      <c r="B1341" s="32"/>
      <c r="C1341" s="131" t="s">
        <v>1206</v>
      </c>
      <c r="D1341" s="131" t="s">
        <v>195</v>
      </c>
      <c r="E1341" s="132" t="s">
        <v>1207</v>
      </c>
      <c r="F1341" s="133" t="s">
        <v>1208</v>
      </c>
      <c r="G1341" s="134" t="s">
        <v>198</v>
      </c>
      <c r="H1341" s="135">
        <v>575.57000000000005</v>
      </c>
      <c r="I1341" s="136"/>
      <c r="J1341" s="137">
        <f>ROUND(I1341*H1341,2)</f>
        <v>0</v>
      </c>
      <c r="K1341" s="133" t="s">
        <v>199</v>
      </c>
      <c r="L1341" s="32"/>
      <c r="M1341" s="138" t="s">
        <v>19</v>
      </c>
      <c r="N1341" s="139" t="s">
        <v>43</v>
      </c>
      <c r="P1341" s="140">
        <f>O1341*H1341</f>
        <v>0</v>
      </c>
      <c r="Q1341" s="140">
        <v>0</v>
      </c>
      <c r="R1341" s="140">
        <f>Q1341*H1341</f>
        <v>0</v>
      </c>
      <c r="S1341" s="140">
        <v>0</v>
      </c>
      <c r="T1341" s="141">
        <f>S1341*H1341</f>
        <v>0</v>
      </c>
      <c r="AR1341" s="142" t="s">
        <v>106</v>
      </c>
      <c r="AT1341" s="142" t="s">
        <v>195</v>
      </c>
      <c r="AU1341" s="142" t="s">
        <v>82</v>
      </c>
      <c r="AY1341" s="17" t="s">
        <v>193</v>
      </c>
      <c r="BE1341" s="143">
        <f>IF(N1341="základní",J1341,0)</f>
        <v>0</v>
      </c>
      <c r="BF1341" s="143">
        <f>IF(N1341="snížená",J1341,0)</f>
        <v>0</v>
      </c>
      <c r="BG1341" s="143">
        <f>IF(N1341="zákl. přenesená",J1341,0)</f>
        <v>0</v>
      </c>
      <c r="BH1341" s="143">
        <f>IF(N1341="sníž. přenesená",J1341,0)</f>
        <v>0</v>
      </c>
      <c r="BI1341" s="143">
        <f>IF(N1341="nulová",J1341,0)</f>
        <v>0</v>
      </c>
      <c r="BJ1341" s="17" t="s">
        <v>80</v>
      </c>
      <c r="BK1341" s="143">
        <f>ROUND(I1341*H1341,2)</f>
        <v>0</v>
      </c>
      <c r="BL1341" s="17" t="s">
        <v>106</v>
      </c>
      <c r="BM1341" s="142" t="s">
        <v>1209</v>
      </c>
    </row>
    <row r="1342" spans="2:65" s="1" customFormat="1" ht="11.25">
      <c r="B1342" s="32"/>
      <c r="D1342" s="144" t="s">
        <v>201</v>
      </c>
      <c r="F1342" s="145" t="s">
        <v>1210</v>
      </c>
      <c r="I1342" s="146"/>
      <c r="L1342" s="32"/>
      <c r="M1342" s="147"/>
      <c r="T1342" s="53"/>
      <c r="AT1342" s="17" t="s">
        <v>201</v>
      </c>
      <c r="AU1342" s="17" t="s">
        <v>82</v>
      </c>
    </row>
    <row r="1343" spans="2:65" s="1" customFormat="1" ht="44.25" customHeight="1">
      <c r="B1343" s="32"/>
      <c r="C1343" s="131" t="s">
        <v>1211</v>
      </c>
      <c r="D1343" s="131" t="s">
        <v>195</v>
      </c>
      <c r="E1343" s="132" t="s">
        <v>1212</v>
      </c>
      <c r="F1343" s="133" t="s">
        <v>1213</v>
      </c>
      <c r="G1343" s="134" t="s">
        <v>349</v>
      </c>
      <c r="H1343" s="135">
        <v>21.06</v>
      </c>
      <c r="I1343" s="136"/>
      <c r="J1343" s="137">
        <f>ROUND(I1343*H1343,2)</f>
        <v>0</v>
      </c>
      <c r="K1343" s="133" t="s">
        <v>199</v>
      </c>
      <c r="L1343" s="32"/>
      <c r="M1343" s="138" t="s">
        <v>19</v>
      </c>
      <c r="N1343" s="139" t="s">
        <v>43</v>
      </c>
      <c r="P1343" s="140">
        <f>O1343*H1343</f>
        <v>0</v>
      </c>
      <c r="Q1343" s="140">
        <v>1.05555</v>
      </c>
      <c r="R1343" s="140">
        <f>Q1343*H1343</f>
        <v>22.229882999999997</v>
      </c>
      <c r="S1343" s="140">
        <v>0</v>
      </c>
      <c r="T1343" s="141">
        <f>S1343*H1343</f>
        <v>0</v>
      </c>
      <c r="AR1343" s="142" t="s">
        <v>106</v>
      </c>
      <c r="AT1343" s="142" t="s">
        <v>195</v>
      </c>
      <c r="AU1343" s="142" t="s">
        <v>82</v>
      </c>
      <c r="AY1343" s="17" t="s">
        <v>193</v>
      </c>
      <c r="BE1343" s="143">
        <f>IF(N1343="základní",J1343,0)</f>
        <v>0</v>
      </c>
      <c r="BF1343" s="143">
        <f>IF(N1343="snížená",J1343,0)</f>
        <v>0</v>
      </c>
      <c r="BG1343" s="143">
        <f>IF(N1343="zákl. přenesená",J1343,0)</f>
        <v>0</v>
      </c>
      <c r="BH1343" s="143">
        <f>IF(N1343="sníž. přenesená",J1343,0)</f>
        <v>0</v>
      </c>
      <c r="BI1343" s="143">
        <f>IF(N1343="nulová",J1343,0)</f>
        <v>0</v>
      </c>
      <c r="BJ1343" s="17" t="s">
        <v>80</v>
      </c>
      <c r="BK1343" s="143">
        <f>ROUND(I1343*H1343,2)</f>
        <v>0</v>
      </c>
      <c r="BL1343" s="17" t="s">
        <v>106</v>
      </c>
      <c r="BM1343" s="142" t="s">
        <v>1214</v>
      </c>
    </row>
    <row r="1344" spans="2:65" s="1" customFormat="1" ht="11.25">
      <c r="B1344" s="32"/>
      <c r="D1344" s="144" t="s">
        <v>201</v>
      </c>
      <c r="F1344" s="145" t="s">
        <v>1215</v>
      </c>
      <c r="I1344" s="146"/>
      <c r="L1344" s="32"/>
      <c r="M1344" s="147"/>
      <c r="T1344" s="53"/>
      <c r="AT1344" s="17" t="s">
        <v>201</v>
      </c>
      <c r="AU1344" s="17" t="s">
        <v>82</v>
      </c>
    </row>
    <row r="1345" spans="2:65" s="12" customFormat="1" ht="11.25">
      <c r="B1345" s="148"/>
      <c r="D1345" s="149" t="s">
        <v>203</v>
      </c>
      <c r="E1345" s="150" t="s">
        <v>19</v>
      </c>
      <c r="F1345" s="151" t="s">
        <v>286</v>
      </c>
      <c r="H1345" s="150" t="s">
        <v>19</v>
      </c>
      <c r="I1345" s="152"/>
      <c r="L1345" s="148"/>
      <c r="M1345" s="153"/>
      <c r="T1345" s="154"/>
      <c r="AT1345" s="150" t="s">
        <v>203</v>
      </c>
      <c r="AU1345" s="150" t="s">
        <v>82</v>
      </c>
      <c r="AV1345" s="12" t="s">
        <v>80</v>
      </c>
      <c r="AW1345" s="12" t="s">
        <v>33</v>
      </c>
      <c r="AX1345" s="12" t="s">
        <v>72</v>
      </c>
      <c r="AY1345" s="150" t="s">
        <v>193</v>
      </c>
    </row>
    <row r="1346" spans="2:65" s="12" customFormat="1" ht="11.25">
      <c r="B1346" s="148"/>
      <c r="D1346" s="149" t="s">
        <v>203</v>
      </c>
      <c r="E1346" s="150" t="s">
        <v>19</v>
      </c>
      <c r="F1346" s="151" t="s">
        <v>205</v>
      </c>
      <c r="H1346" s="150" t="s">
        <v>19</v>
      </c>
      <c r="I1346" s="152"/>
      <c r="L1346" s="148"/>
      <c r="M1346" s="153"/>
      <c r="T1346" s="154"/>
      <c r="AT1346" s="150" t="s">
        <v>203</v>
      </c>
      <c r="AU1346" s="150" t="s">
        <v>82</v>
      </c>
      <c r="AV1346" s="12" t="s">
        <v>80</v>
      </c>
      <c r="AW1346" s="12" t="s">
        <v>33</v>
      </c>
      <c r="AX1346" s="12" t="s">
        <v>72</v>
      </c>
      <c r="AY1346" s="150" t="s">
        <v>193</v>
      </c>
    </row>
    <row r="1347" spans="2:65" s="13" customFormat="1" ht="11.25">
      <c r="B1347" s="155"/>
      <c r="D1347" s="149" t="s">
        <v>203</v>
      </c>
      <c r="E1347" s="156" t="s">
        <v>19</v>
      </c>
      <c r="F1347" s="157" t="s">
        <v>1216</v>
      </c>
      <c r="H1347" s="158">
        <v>18.312999999999999</v>
      </c>
      <c r="I1347" s="159"/>
      <c r="L1347" s="155"/>
      <c r="M1347" s="160"/>
      <c r="T1347" s="161"/>
      <c r="AT1347" s="156" t="s">
        <v>203</v>
      </c>
      <c r="AU1347" s="156" t="s">
        <v>82</v>
      </c>
      <c r="AV1347" s="13" t="s">
        <v>82</v>
      </c>
      <c r="AW1347" s="13" t="s">
        <v>33</v>
      </c>
      <c r="AX1347" s="13" t="s">
        <v>72</v>
      </c>
      <c r="AY1347" s="156" t="s">
        <v>193</v>
      </c>
    </row>
    <row r="1348" spans="2:65" s="13" customFormat="1" ht="11.25">
      <c r="B1348" s="155"/>
      <c r="D1348" s="149" t="s">
        <v>203</v>
      </c>
      <c r="F1348" s="157" t="s">
        <v>1217</v>
      </c>
      <c r="H1348" s="158">
        <v>21.06</v>
      </c>
      <c r="I1348" s="159"/>
      <c r="L1348" s="155"/>
      <c r="M1348" s="160"/>
      <c r="T1348" s="161"/>
      <c r="AT1348" s="156" t="s">
        <v>203</v>
      </c>
      <c r="AU1348" s="156" t="s">
        <v>82</v>
      </c>
      <c r="AV1348" s="13" t="s">
        <v>82</v>
      </c>
      <c r="AW1348" s="13" t="s">
        <v>4</v>
      </c>
      <c r="AX1348" s="13" t="s">
        <v>80</v>
      </c>
      <c r="AY1348" s="156" t="s">
        <v>193</v>
      </c>
    </row>
    <row r="1349" spans="2:65" s="1" customFormat="1" ht="24.2" customHeight="1">
      <c r="B1349" s="32"/>
      <c r="C1349" s="131" t="s">
        <v>1218</v>
      </c>
      <c r="D1349" s="131" t="s">
        <v>195</v>
      </c>
      <c r="E1349" s="132" t="s">
        <v>1219</v>
      </c>
      <c r="F1349" s="133" t="s">
        <v>1220</v>
      </c>
      <c r="G1349" s="134" t="s">
        <v>210</v>
      </c>
      <c r="H1349" s="135">
        <v>26.661999999999999</v>
      </c>
      <c r="I1349" s="136"/>
      <c r="J1349" s="137">
        <f>ROUND(I1349*H1349,2)</f>
        <v>0</v>
      </c>
      <c r="K1349" s="133" t="s">
        <v>199</v>
      </c>
      <c r="L1349" s="32"/>
      <c r="M1349" s="138" t="s">
        <v>19</v>
      </c>
      <c r="N1349" s="139" t="s">
        <v>43</v>
      </c>
      <c r="P1349" s="140">
        <f>O1349*H1349</f>
        <v>0</v>
      </c>
      <c r="Q1349" s="140">
        <v>2.5019399999999998</v>
      </c>
      <c r="R1349" s="140">
        <f>Q1349*H1349</f>
        <v>66.706724279999989</v>
      </c>
      <c r="S1349" s="140">
        <v>0</v>
      </c>
      <c r="T1349" s="141">
        <f>S1349*H1349</f>
        <v>0</v>
      </c>
      <c r="AR1349" s="142" t="s">
        <v>106</v>
      </c>
      <c r="AT1349" s="142" t="s">
        <v>195</v>
      </c>
      <c r="AU1349" s="142" t="s">
        <v>82</v>
      </c>
      <c r="AY1349" s="17" t="s">
        <v>193</v>
      </c>
      <c r="BE1349" s="143">
        <f>IF(N1349="základní",J1349,0)</f>
        <v>0</v>
      </c>
      <c r="BF1349" s="143">
        <f>IF(N1349="snížená",J1349,0)</f>
        <v>0</v>
      </c>
      <c r="BG1349" s="143">
        <f>IF(N1349="zákl. přenesená",J1349,0)</f>
        <v>0</v>
      </c>
      <c r="BH1349" s="143">
        <f>IF(N1349="sníž. přenesená",J1349,0)</f>
        <v>0</v>
      </c>
      <c r="BI1349" s="143">
        <f>IF(N1349="nulová",J1349,0)</f>
        <v>0</v>
      </c>
      <c r="BJ1349" s="17" t="s">
        <v>80</v>
      </c>
      <c r="BK1349" s="143">
        <f>ROUND(I1349*H1349,2)</f>
        <v>0</v>
      </c>
      <c r="BL1349" s="17" t="s">
        <v>106</v>
      </c>
      <c r="BM1349" s="142" t="s">
        <v>1221</v>
      </c>
    </row>
    <row r="1350" spans="2:65" s="1" customFormat="1" ht="11.25">
      <c r="B1350" s="32"/>
      <c r="D1350" s="144" t="s">
        <v>201</v>
      </c>
      <c r="F1350" s="145" t="s">
        <v>1222</v>
      </c>
      <c r="I1350" s="146"/>
      <c r="L1350" s="32"/>
      <c r="M1350" s="147"/>
      <c r="T1350" s="53"/>
      <c r="AT1350" s="17" t="s">
        <v>201</v>
      </c>
      <c r="AU1350" s="17" t="s">
        <v>82</v>
      </c>
    </row>
    <row r="1351" spans="2:65" s="12" customFormat="1" ht="11.25">
      <c r="B1351" s="148"/>
      <c r="D1351" s="149" t="s">
        <v>203</v>
      </c>
      <c r="E1351" s="150" t="s">
        <v>19</v>
      </c>
      <c r="F1351" s="151" t="s">
        <v>286</v>
      </c>
      <c r="H1351" s="150" t="s">
        <v>19</v>
      </c>
      <c r="I1351" s="152"/>
      <c r="L1351" s="148"/>
      <c r="M1351" s="153"/>
      <c r="T1351" s="154"/>
      <c r="AT1351" s="150" t="s">
        <v>203</v>
      </c>
      <c r="AU1351" s="150" t="s">
        <v>82</v>
      </c>
      <c r="AV1351" s="12" t="s">
        <v>80</v>
      </c>
      <c r="AW1351" s="12" t="s">
        <v>33</v>
      </c>
      <c r="AX1351" s="12" t="s">
        <v>72</v>
      </c>
      <c r="AY1351" s="150" t="s">
        <v>193</v>
      </c>
    </row>
    <row r="1352" spans="2:65" s="12" customFormat="1" ht="11.25">
      <c r="B1352" s="148"/>
      <c r="D1352" s="149" t="s">
        <v>203</v>
      </c>
      <c r="E1352" s="150" t="s">
        <v>19</v>
      </c>
      <c r="F1352" s="151" t="s">
        <v>205</v>
      </c>
      <c r="H1352" s="150" t="s">
        <v>19</v>
      </c>
      <c r="I1352" s="152"/>
      <c r="L1352" s="148"/>
      <c r="M1352" s="153"/>
      <c r="T1352" s="154"/>
      <c r="AT1352" s="150" t="s">
        <v>203</v>
      </c>
      <c r="AU1352" s="150" t="s">
        <v>82</v>
      </c>
      <c r="AV1352" s="12" t="s">
        <v>80</v>
      </c>
      <c r="AW1352" s="12" t="s">
        <v>33</v>
      </c>
      <c r="AX1352" s="12" t="s">
        <v>72</v>
      </c>
      <c r="AY1352" s="150" t="s">
        <v>193</v>
      </c>
    </row>
    <row r="1353" spans="2:65" s="12" customFormat="1" ht="11.25">
      <c r="B1353" s="148"/>
      <c r="D1353" s="149" t="s">
        <v>203</v>
      </c>
      <c r="E1353" s="150" t="s">
        <v>19</v>
      </c>
      <c r="F1353" s="151" t="s">
        <v>206</v>
      </c>
      <c r="H1353" s="150" t="s">
        <v>19</v>
      </c>
      <c r="I1353" s="152"/>
      <c r="L1353" s="148"/>
      <c r="M1353" s="153"/>
      <c r="T1353" s="154"/>
      <c r="AT1353" s="150" t="s">
        <v>203</v>
      </c>
      <c r="AU1353" s="150" t="s">
        <v>82</v>
      </c>
      <c r="AV1353" s="12" t="s">
        <v>80</v>
      </c>
      <c r="AW1353" s="12" t="s">
        <v>33</v>
      </c>
      <c r="AX1353" s="12" t="s">
        <v>72</v>
      </c>
      <c r="AY1353" s="150" t="s">
        <v>193</v>
      </c>
    </row>
    <row r="1354" spans="2:65" s="12" customFormat="1" ht="11.25">
      <c r="B1354" s="148"/>
      <c r="D1354" s="149" t="s">
        <v>203</v>
      </c>
      <c r="E1354" s="150" t="s">
        <v>19</v>
      </c>
      <c r="F1354" s="151" t="s">
        <v>205</v>
      </c>
      <c r="H1354" s="150" t="s">
        <v>19</v>
      </c>
      <c r="I1354" s="152"/>
      <c r="L1354" s="148"/>
      <c r="M1354" s="153"/>
      <c r="T1354" s="154"/>
      <c r="AT1354" s="150" t="s">
        <v>203</v>
      </c>
      <c r="AU1354" s="150" t="s">
        <v>82</v>
      </c>
      <c r="AV1354" s="12" t="s">
        <v>80</v>
      </c>
      <c r="AW1354" s="12" t="s">
        <v>33</v>
      </c>
      <c r="AX1354" s="12" t="s">
        <v>72</v>
      </c>
      <c r="AY1354" s="150" t="s">
        <v>193</v>
      </c>
    </row>
    <row r="1355" spans="2:65" s="12" customFormat="1" ht="11.25">
      <c r="B1355" s="148"/>
      <c r="D1355" s="149" t="s">
        <v>203</v>
      </c>
      <c r="E1355" s="150" t="s">
        <v>19</v>
      </c>
      <c r="F1355" s="151" t="s">
        <v>820</v>
      </c>
      <c r="H1355" s="150" t="s">
        <v>19</v>
      </c>
      <c r="I1355" s="152"/>
      <c r="L1355" s="148"/>
      <c r="M1355" s="153"/>
      <c r="T1355" s="154"/>
      <c r="AT1355" s="150" t="s">
        <v>203</v>
      </c>
      <c r="AU1355" s="150" t="s">
        <v>82</v>
      </c>
      <c r="AV1355" s="12" t="s">
        <v>80</v>
      </c>
      <c r="AW1355" s="12" t="s">
        <v>33</v>
      </c>
      <c r="AX1355" s="12" t="s">
        <v>72</v>
      </c>
      <c r="AY1355" s="150" t="s">
        <v>193</v>
      </c>
    </row>
    <row r="1356" spans="2:65" s="13" customFormat="1" ht="11.25">
      <c r="B1356" s="155"/>
      <c r="D1356" s="149" t="s">
        <v>203</v>
      </c>
      <c r="E1356" s="156" t="s">
        <v>19</v>
      </c>
      <c r="F1356" s="157" t="s">
        <v>1223</v>
      </c>
      <c r="H1356" s="158">
        <v>13.331</v>
      </c>
      <c r="I1356" s="159"/>
      <c r="L1356" s="155"/>
      <c r="M1356" s="160"/>
      <c r="T1356" s="161"/>
      <c r="AT1356" s="156" t="s">
        <v>203</v>
      </c>
      <c r="AU1356" s="156" t="s">
        <v>82</v>
      </c>
      <c r="AV1356" s="13" t="s">
        <v>82</v>
      </c>
      <c r="AW1356" s="13" t="s">
        <v>33</v>
      </c>
      <c r="AX1356" s="13" t="s">
        <v>72</v>
      </c>
      <c r="AY1356" s="156" t="s">
        <v>193</v>
      </c>
    </row>
    <row r="1357" spans="2:65" s="12" customFormat="1" ht="11.25">
      <c r="B1357" s="148"/>
      <c r="D1357" s="149" t="s">
        <v>203</v>
      </c>
      <c r="E1357" s="150" t="s">
        <v>19</v>
      </c>
      <c r="F1357" s="151" t="s">
        <v>205</v>
      </c>
      <c r="H1357" s="150" t="s">
        <v>19</v>
      </c>
      <c r="I1357" s="152"/>
      <c r="L1357" s="148"/>
      <c r="M1357" s="153"/>
      <c r="T1357" s="154"/>
      <c r="AT1357" s="150" t="s">
        <v>203</v>
      </c>
      <c r="AU1357" s="150" t="s">
        <v>82</v>
      </c>
      <c r="AV1357" s="12" t="s">
        <v>80</v>
      </c>
      <c r="AW1357" s="12" t="s">
        <v>33</v>
      </c>
      <c r="AX1357" s="12" t="s">
        <v>72</v>
      </c>
      <c r="AY1357" s="150" t="s">
        <v>193</v>
      </c>
    </row>
    <row r="1358" spans="2:65" s="12" customFormat="1" ht="11.25">
      <c r="B1358" s="148"/>
      <c r="D1358" s="149" t="s">
        <v>203</v>
      </c>
      <c r="E1358" s="150" t="s">
        <v>19</v>
      </c>
      <c r="F1358" s="151" t="s">
        <v>822</v>
      </c>
      <c r="H1358" s="150" t="s">
        <v>19</v>
      </c>
      <c r="I1358" s="152"/>
      <c r="L1358" s="148"/>
      <c r="M1358" s="153"/>
      <c r="T1358" s="154"/>
      <c r="AT1358" s="150" t="s">
        <v>203</v>
      </c>
      <c r="AU1358" s="150" t="s">
        <v>82</v>
      </c>
      <c r="AV1358" s="12" t="s">
        <v>80</v>
      </c>
      <c r="AW1358" s="12" t="s">
        <v>33</v>
      </c>
      <c r="AX1358" s="12" t="s">
        <v>72</v>
      </c>
      <c r="AY1358" s="150" t="s">
        <v>193</v>
      </c>
    </row>
    <row r="1359" spans="2:65" s="13" customFormat="1" ht="11.25">
      <c r="B1359" s="155"/>
      <c r="D1359" s="149" t="s">
        <v>203</v>
      </c>
      <c r="E1359" s="156" t="s">
        <v>19</v>
      </c>
      <c r="F1359" s="157" t="s">
        <v>1223</v>
      </c>
      <c r="H1359" s="158">
        <v>13.331</v>
      </c>
      <c r="I1359" s="159"/>
      <c r="L1359" s="155"/>
      <c r="M1359" s="160"/>
      <c r="T1359" s="161"/>
      <c r="AT1359" s="156" t="s">
        <v>203</v>
      </c>
      <c r="AU1359" s="156" t="s">
        <v>82</v>
      </c>
      <c r="AV1359" s="13" t="s">
        <v>82</v>
      </c>
      <c r="AW1359" s="13" t="s">
        <v>33</v>
      </c>
      <c r="AX1359" s="13" t="s">
        <v>72</v>
      </c>
      <c r="AY1359" s="156" t="s">
        <v>193</v>
      </c>
    </row>
    <row r="1360" spans="2:65" s="1" customFormat="1" ht="24.2" customHeight="1">
      <c r="B1360" s="32"/>
      <c r="C1360" s="131" t="s">
        <v>1224</v>
      </c>
      <c r="D1360" s="131" t="s">
        <v>195</v>
      </c>
      <c r="E1360" s="132" t="s">
        <v>1225</v>
      </c>
      <c r="F1360" s="133" t="s">
        <v>1226</v>
      </c>
      <c r="G1360" s="134" t="s">
        <v>198</v>
      </c>
      <c r="H1360" s="135">
        <v>248.85</v>
      </c>
      <c r="I1360" s="136"/>
      <c r="J1360" s="137">
        <f>ROUND(I1360*H1360,2)</f>
        <v>0</v>
      </c>
      <c r="K1360" s="133" t="s">
        <v>199</v>
      </c>
      <c r="L1360" s="32"/>
      <c r="M1360" s="138" t="s">
        <v>19</v>
      </c>
      <c r="N1360" s="139" t="s">
        <v>43</v>
      </c>
      <c r="P1360" s="140">
        <f>O1360*H1360</f>
        <v>0</v>
      </c>
      <c r="Q1360" s="140">
        <v>6.6299999999999996E-3</v>
      </c>
      <c r="R1360" s="140">
        <f>Q1360*H1360</f>
        <v>1.6498754999999998</v>
      </c>
      <c r="S1360" s="140">
        <v>0</v>
      </c>
      <c r="T1360" s="141">
        <f>S1360*H1360</f>
        <v>0</v>
      </c>
      <c r="AR1360" s="142" t="s">
        <v>106</v>
      </c>
      <c r="AT1360" s="142" t="s">
        <v>195</v>
      </c>
      <c r="AU1360" s="142" t="s">
        <v>82</v>
      </c>
      <c r="AY1360" s="17" t="s">
        <v>193</v>
      </c>
      <c r="BE1360" s="143">
        <f>IF(N1360="základní",J1360,0)</f>
        <v>0</v>
      </c>
      <c r="BF1360" s="143">
        <f>IF(N1360="snížená",J1360,0)</f>
        <v>0</v>
      </c>
      <c r="BG1360" s="143">
        <f>IF(N1360="zákl. přenesená",J1360,0)</f>
        <v>0</v>
      </c>
      <c r="BH1360" s="143">
        <f>IF(N1360="sníž. přenesená",J1360,0)</f>
        <v>0</v>
      </c>
      <c r="BI1360" s="143">
        <f>IF(N1360="nulová",J1360,0)</f>
        <v>0</v>
      </c>
      <c r="BJ1360" s="17" t="s">
        <v>80</v>
      </c>
      <c r="BK1360" s="143">
        <f>ROUND(I1360*H1360,2)</f>
        <v>0</v>
      </c>
      <c r="BL1360" s="17" t="s">
        <v>106</v>
      </c>
      <c r="BM1360" s="142" t="s">
        <v>1227</v>
      </c>
    </row>
    <row r="1361" spans="2:65" s="1" customFormat="1" ht="11.25">
      <c r="B1361" s="32"/>
      <c r="D1361" s="144" t="s">
        <v>201</v>
      </c>
      <c r="F1361" s="145" t="s">
        <v>1228</v>
      </c>
      <c r="I1361" s="146"/>
      <c r="L1361" s="32"/>
      <c r="M1361" s="147"/>
      <c r="T1361" s="53"/>
      <c r="AT1361" s="17" t="s">
        <v>201</v>
      </c>
      <c r="AU1361" s="17" t="s">
        <v>82</v>
      </c>
    </row>
    <row r="1362" spans="2:65" s="12" customFormat="1" ht="11.25">
      <c r="B1362" s="148"/>
      <c r="D1362" s="149" t="s">
        <v>203</v>
      </c>
      <c r="E1362" s="150" t="s">
        <v>19</v>
      </c>
      <c r="F1362" s="151" t="s">
        <v>286</v>
      </c>
      <c r="H1362" s="150" t="s">
        <v>19</v>
      </c>
      <c r="I1362" s="152"/>
      <c r="L1362" s="148"/>
      <c r="M1362" s="153"/>
      <c r="T1362" s="154"/>
      <c r="AT1362" s="150" t="s">
        <v>203</v>
      </c>
      <c r="AU1362" s="150" t="s">
        <v>82</v>
      </c>
      <c r="AV1362" s="12" t="s">
        <v>80</v>
      </c>
      <c r="AW1362" s="12" t="s">
        <v>33</v>
      </c>
      <c r="AX1362" s="12" t="s">
        <v>72</v>
      </c>
      <c r="AY1362" s="150" t="s">
        <v>193</v>
      </c>
    </row>
    <row r="1363" spans="2:65" s="12" customFormat="1" ht="11.25">
      <c r="B1363" s="148"/>
      <c r="D1363" s="149" t="s">
        <v>203</v>
      </c>
      <c r="E1363" s="150" t="s">
        <v>19</v>
      </c>
      <c r="F1363" s="151" t="s">
        <v>205</v>
      </c>
      <c r="H1363" s="150" t="s">
        <v>19</v>
      </c>
      <c r="I1363" s="152"/>
      <c r="L1363" s="148"/>
      <c r="M1363" s="153"/>
      <c r="T1363" s="154"/>
      <c r="AT1363" s="150" t="s">
        <v>203</v>
      </c>
      <c r="AU1363" s="150" t="s">
        <v>82</v>
      </c>
      <c r="AV1363" s="12" t="s">
        <v>80</v>
      </c>
      <c r="AW1363" s="12" t="s">
        <v>33</v>
      </c>
      <c r="AX1363" s="12" t="s">
        <v>72</v>
      </c>
      <c r="AY1363" s="150" t="s">
        <v>193</v>
      </c>
    </row>
    <row r="1364" spans="2:65" s="12" customFormat="1" ht="11.25">
      <c r="B1364" s="148"/>
      <c r="D1364" s="149" t="s">
        <v>203</v>
      </c>
      <c r="E1364" s="150" t="s">
        <v>19</v>
      </c>
      <c r="F1364" s="151" t="s">
        <v>206</v>
      </c>
      <c r="H1364" s="150" t="s">
        <v>19</v>
      </c>
      <c r="I1364" s="152"/>
      <c r="L1364" s="148"/>
      <c r="M1364" s="153"/>
      <c r="T1364" s="154"/>
      <c r="AT1364" s="150" t="s">
        <v>203</v>
      </c>
      <c r="AU1364" s="150" t="s">
        <v>82</v>
      </c>
      <c r="AV1364" s="12" t="s">
        <v>80</v>
      </c>
      <c r="AW1364" s="12" t="s">
        <v>33</v>
      </c>
      <c r="AX1364" s="12" t="s">
        <v>72</v>
      </c>
      <c r="AY1364" s="150" t="s">
        <v>193</v>
      </c>
    </row>
    <row r="1365" spans="2:65" s="12" customFormat="1" ht="11.25">
      <c r="B1365" s="148"/>
      <c r="D1365" s="149" t="s">
        <v>203</v>
      </c>
      <c r="E1365" s="150" t="s">
        <v>19</v>
      </c>
      <c r="F1365" s="151" t="s">
        <v>205</v>
      </c>
      <c r="H1365" s="150" t="s">
        <v>19</v>
      </c>
      <c r="I1365" s="152"/>
      <c r="L1365" s="148"/>
      <c r="M1365" s="153"/>
      <c r="T1365" s="154"/>
      <c r="AT1365" s="150" t="s">
        <v>203</v>
      </c>
      <c r="AU1365" s="150" t="s">
        <v>82</v>
      </c>
      <c r="AV1365" s="12" t="s">
        <v>80</v>
      </c>
      <c r="AW1365" s="12" t="s">
        <v>33</v>
      </c>
      <c r="AX1365" s="12" t="s">
        <v>72</v>
      </c>
      <c r="AY1365" s="150" t="s">
        <v>193</v>
      </c>
    </row>
    <row r="1366" spans="2:65" s="12" customFormat="1" ht="11.25">
      <c r="B1366" s="148"/>
      <c r="D1366" s="149" t="s">
        <v>203</v>
      </c>
      <c r="E1366" s="150" t="s">
        <v>19</v>
      </c>
      <c r="F1366" s="151" t="s">
        <v>820</v>
      </c>
      <c r="H1366" s="150" t="s">
        <v>19</v>
      </c>
      <c r="I1366" s="152"/>
      <c r="L1366" s="148"/>
      <c r="M1366" s="153"/>
      <c r="T1366" s="154"/>
      <c r="AT1366" s="150" t="s">
        <v>203</v>
      </c>
      <c r="AU1366" s="150" t="s">
        <v>82</v>
      </c>
      <c r="AV1366" s="12" t="s">
        <v>80</v>
      </c>
      <c r="AW1366" s="12" t="s">
        <v>33</v>
      </c>
      <c r="AX1366" s="12" t="s">
        <v>72</v>
      </c>
      <c r="AY1366" s="150" t="s">
        <v>193</v>
      </c>
    </row>
    <row r="1367" spans="2:65" s="13" customFormat="1" ht="11.25">
      <c r="B1367" s="155"/>
      <c r="D1367" s="149" t="s">
        <v>203</v>
      </c>
      <c r="E1367" s="156" t="s">
        <v>19</v>
      </c>
      <c r="F1367" s="157" t="s">
        <v>1229</v>
      </c>
      <c r="H1367" s="158">
        <v>17.774999999999999</v>
      </c>
      <c r="I1367" s="159"/>
      <c r="L1367" s="155"/>
      <c r="M1367" s="160"/>
      <c r="T1367" s="161"/>
      <c r="AT1367" s="156" t="s">
        <v>203</v>
      </c>
      <c r="AU1367" s="156" t="s">
        <v>82</v>
      </c>
      <c r="AV1367" s="13" t="s">
        <v>82</v>
      </c>
      <c r="AW1367" s="13" t="s">
        <v>33</v>
      </c>
      <c r="AX1367" s="13" t="s">
        <v>72</v>
      </c>
      <c r="AY1367" s="156" t="s">
        <v>193</v>
      </c>
    </row>
    <row r="1368" spans="2:65" s="13" customFormat="1" ht="11.25">
      <c r="B1368" s="155"/>
      <c r="D1368" s="149" t="s">
        <v>203</v>
      </c>
      <c r="E1368" s="156" t="s">
        <v>19</v>
      </c>
      <c r="F1368" s="157" t="s">
        <v>1230</v>
      </c>
      <c r="H1368" s="158">
        <v>106.65</v>
      </c>
      <c r="I1368" s="159"/>
      <c r="L1368" s="155"/>
      <c r="M1368" s="160"/>
      <c r="T1368" s="161"/>
      <c r="AT1368" s="156" t="s">
        <v>203</v>
      </c>
      <c r="AU1368" s="156" t="s">
        <v>82</v>
      </c>
      <c r="AV1368" s="13" t="s">
        <v>82</v>
      </c>
      <c r="AW1368" s="13" t="s">
        <v>33</v>
      </c>
      <c r="AX1368" s="13" t="s">
        <v>72</v>
      </c>
      <c r="AY1368" s="156" t="s">
        <v>193</v>
      </c>
    </row>
    <row r="1369" spans="2:65" s="12" customFormat="1" ht="11.25">
      <c r="B1369" s="148"/>
      <c r="D1369" s="149" t="s">
        <v>203</v>
      </c>
      <c r="E1369" s="150" t="s">
        <v>19</v>
      </c>
      <c r="F1369" s="151" t="s">
        <v>205</v>
      </c>
      <c r="H1369" s="150" t="s">
        <v>19</v>
      </c>
      <c r="I1369" s="152"/>
      <c r="L1369" s="148"/>
      <c r="M1369" s="153"/>
      <c r="T1369" s="154"/>
      <c r="AT1369" s="150" t="s">
        <v>203</v>
      </c>
      <c r="AU1369" s="150" t="s">
        <v>82</v>
      </c>
      <c r="AV1369" s="12" t="s">
        <v>80</v>
      </c>
      <c r="AW1369" s="12" t="s">
        <v>33</v>
      </c>
      <c r="AX1369" s="12" t="s">
        <v>72</v>
      </c>
      <c r="AY1369" s="150" t="s">
        <v>193</v>
      </c>
    </row>
    <row r="1370" spans="2:65" s="12" customFormat="1" ht="11.25">
      <c r="B1370" s="148"/>
      <c r="D1370" s="149" t="s">
        <v>203</v>
      </c>
      <c r="E1370" s="150" t="s">
        <v>19</v>
      </c>
      <c r="F1370" s="151" t="s">
        <v>822</v>
      </c>
      <c r="H1370" s="150" t="s">
        <v>19</v>
      </c>
      <c r="I1370" s="152"/>
      <c r="L1370" s="148"/>
      <c r="M1370" s="153"/>
      <c r="T1370" s="154"/>
      <c r="AT1370" s="150" t="s">
        <v>203</v>
      </c>
      <c r="AU1370" s="150" t="s">
        <v>82</v>
      </c>
      <c r="AV1370" s="12" t="s">
        <v>80</v>
      </c>
      <c r="AW1370" s="12" t="s">
        <v>33</v>
      </c>
      <c r="AX1370" s="12" t="s">
        <v>72</v>
      </c>
      <c r="AY1370" s="150" t="s">
        <v>193</v>
      </c>
    </row>
    <row r="1371" spans="2:65" s="13" customFormat="1" ht="11.25">
      <c r="B1371" s="155"/>
      <c r="D1371" s="149" t="s">
        <v>203</v>
      </c>
      <c r="E1371" s="156" t="s">
        <v>19</v>
      </c>
      <c r="F1371" s="157" t="s">
        <v>1229</v>
      </c>
      <c r="H1371" s="158">
        <v>17.774999999999999</v>
      </c>
      <c r="I1371" s="159"/>
      <c r="L1371" s="155"/>
      <c r="M1371" s="160"/>
      <c r="T1371" s="161"/>
      <c r="AT1371" s="156" t="s">
        <v>203</v>
      </c>
      <c r="AU1371" s="156" t="s">
        <v>82</v>
      </c>
      <c r="AV1371" s="13" t="s">
        <v>82</v>
      </c>
      <c r="AW1371" s="13" t="s">
        <v>33</v>
      </c>
      <c r="AX1371" s="13" t="s">
        <v>72</v>
      </c>
      <c r="AY1371" s="156" t="s">
        <v>193</v>
      </c>
    </row>
    <row r="1372" spans="2:65" s="13" customFormat="1" ht="11.25">
      <c r="B1372" s="155"/>
      <c r="D1372" s="149" t="s">
        <v>203</v>
      </c>
      <c r="E1372" s="156" t="s">
        <v>19</v>
      </c>
      <c r="F1372" s="157" t="s">
        <v>1230</v>
      </c>
      <c r="H1372" s="158">
        <v>106.65</v>
      </c>
      <c r="I1372" s="159"/>
      <c r="L1372" s="155"/>
      <c r="M1372" s="160"/>
      <c r="T1372" s="161"/>
      <c r="AT1372" s="156" t="s">
        <v>203</v>
      </c>
      <c r="AU1372" s="156" t="s">
        <v>82</v>
      </c>
      <c r="AV1372" s="13" t="s">
        <v>82</v>
      </c>
      <c r="AW1372" s="13" t="s">
        <v>33</v>
      </c>
      <c r="AX1372" s="13" t="s">
        <v>72</v>
      </c>
      <c r="AY1372" s="156" t="s">
        <v>193</v>
      </c>
    </row>
    <row r="1373" spans="2:65" s="1" customFormat="1" ht="24.2" customHeight="1">
      <c r="B1373" s="32"/>
      <c r="C1373" s="131" t="s">
        <v>1231</v>
      </c>
      <c r="D1373" s="131" t="s">
        <v>195</v>
      </c>
      <c r="E1373" s="132" t="s">
        <v>1232</v>
      </c>
      <c r="F1373" s="133" t="s">
        <v>1233</v>
      </c>
      <c r="G1373" s="134" t="s">
        <v>198</v>
      </c>
      <c r="H1373" s="135">
        <v>248.85</v>
      </c>
      <c r="I1373" s="136"/>
      <c r="J1373" s="137">
        <f>ROUND(I1373*H1373,2)</f>
        <v>0</v>
      </c>
      <c r="K1373" s="133" t="s">
        <v>199</v>
      </c>
      <c r="L1373" s="32"/>
      <c r="M1373" s="138" t="s">
        <v>19</v>
      </c>
      <c r="N1373" s="139" t="s">
        <v>43</v>
      </c>
      <c r="P1373" s="140">
        <f>O1373*H1373</f>
        <v>0</v>
      </c>
      <c r="Q1373" s="140">
        <v>0</v>
      </c>
      <c r="R1373" s="140">
        <f>Q1373*H1373</f>
        <v>0</v>
      </c>
      <c r="S1373" s="140">
        <v>0</v>
      </c>
      <c r="T1373" s="141">
        <f>S1373*H1373</f>
        <v>0</v>
      </c>
      <c r="AR1373" s="142" t="s">
        <v>106</v>
      </c>
      <c r="AT1373" s="142" t="s">
        <v>195</v>
      </c>
      <c r="AU1373" s="142" t="s">
        <v>82</v>
      </c>
      <c r="AY1373" s="17" t="s">
        <v>193</v>
      </c>
      <c r="BE1373" s="143">
        <f>IF(N1373="základní",J1373,0)</f>
        <v>0</v>
      </c>
      <c r="BF1373" s="143">
        <f>IF(N1373="snížená",J1373,0)</f>
        <v>0</v>
      </c>
      <c r="BG1373" s="143">
        <f>IF(N1373="zákl. přenesená",J1373,0)</f>
        <v>0</v>
      </c>
      <c r="BH1373" s="143">
        <f>IF(N1373="sníž. přenesená",J1373,0)</f>
        <v>0</v>
      </c>
      <c r="BI1373" s="143">
        <f>IF(N1373="nulová",J1373,0)</f>
        <v>0</v>
      </c>
      <c r="BJ1373" s="17" t="s">
        <v>80</v>
      </c>
      <c r="BK1373" s="143">
        <f>ROUND(I1373*H1373,2)</f>
        <v>0</v>
      </c>
      <c r="BL1373" s="17" t="s">
        <v>106</v>
      </c>
      <c r="BM1373" s="142" t="s">
        <v>1234</v>
      </c>
    </row>
    <row r="1374" spans="2:65" s="1" customFormat="1" ht="11.25">
      <c r="B1374" s="32"/>
      <c r="D1374" s="144" t="s">
        <v>201</v>
      </c>
      <c r="F1374" s="145" t="s">
        <v>1235</v>
      </c>
      <c r="I1374" s="146"/>
      <c r="L1374" s="32"/>
      <c r="M1374" s="147"/>
      <c r="T1374" s="53"/>
      <c r="AT1374" s="17" t="s">
        <v>201</v>
      </c>
      <c r="AU1374" s="17" t="s">
        <v>82</v>
      </c>
    </row>
    <row r="1375" spans="2:65" s="1" customFormat="1" ht="24.2" customHeight="1">
      <c r="B1375" s="32"/>
      <c r="C1375" s="131" t="s">
        <v>1236</v>
      </c>
      <c r="D1375" s="131" t="s">
        <v>195</v>
      </c>
      <c r="E1375" s="132" t="s">
        <v>1237</v>
      </c>
      <c r="F1375" s="133" t="s">
        <v>1238</v>
      </c>
      <c r="G1375" s="134" t="s">
        <v>198</v>
      </c>
      <c r="H1375" s="135">
        <v>35.549999999999997</v>
      </c>
      <c r="I1375" s="136"/>
      <c r="J1375" s="137">
        <f>ROUND(I1375*H1375,2)</f>
        <v>0</v>
      </c>
      <c r="K1375" s="133" t="s">
        <v>199</v>
      </c>
      <c r="L1375" s="32"/>
      <c r="M1375" s="138" t="s">
        <v>19</v>
      </c>
      <c r="N1375" s="139" t="s">
        <v>43</v>
      </c>
      <c r="P1375" s="140">
        <f>O1375*H1375</f>
        <v>0</v>
      </c>
      <c r="Q1375" s="140">
        <v>1.5E-3</v>
      </c>
      <c r="R1375" s="140">
        <f>Q1375*H1375</f>
        <v>5.3324999999999997E-2</v>
      </c>
      <c r="S1375" s="140">
        <v>0</v>
      </c>
      <c r="T1375" s="141">
        <f>S1375*H1375</f>
        <v>0</v>
      </c>
      <c r="AR1375" s="142" t="s">
        <v>106</v>
      </c>
      <c r="AT1375" s="142" t="s">
        <v>195</v>
      </c>
      <c r="AU1375" s="142" t="s">
        <v>82</v>
      </c>
      <c r="AY1375" s="17" t="s">
        <v>193</v>
      </c>
      <c r="BE1375" s="143">
        <f>IF(N1375="základní",J1375,0)</f>
        <v>0</v>
      </c>
      <c r="BF1375" s="143">
        <f>IF(N1375="snížená",J1375,0)</f>
        <v>0</v>
      </c>
      <c r="BG1375" s="143">
        <f>IF(N1375="zákl. přenesená",J1375,0)</f>
        <v>0</v>
      </c>
      <c r="BH1375" s="143">
        <f>IF(N1375="sníž. přenesená",J1375,0)</f>
        <v>0</v>
      </c>
      <c r="BI1375" s="143">
        <f>IF(N1375="nulová",J1375,0)</f>
        <v>0</v>
      </c>
      <c r="BJ1375" s="17" t="s">
        <v>80</v>
      </c>
      <c r="BK1375" s="143">
        <f>ROUND(I1375*H1375,2)</f>
        <v>0</v>
      </c>
      <c r="BL1375" s="17" t="s">
        <v>106</v>
      </c>
      <c r="BM1375" s="142" t="s">
        <v>1239</v>
      </c>
    </row>
    <row r="1376" spans="2:65" s="1" customFormat="1" ht="11.25">
      <c r="B1376" s="32"/>
      <c r="D1376" s="144" t="s">
        <v>201</v>
      </c>
      <c r="F1376" s="145" t="s">
        <v>1240</v>
      </c>
      <c r="I1376" s="146"/>
      <c r="L1376" s="32"/>
      <c r="M1376" s="147"/>
      <c r="T1376" s="53"/>
      <c r="AT1376" s="17" t="s">
        <v>201</v>
      </c>
      <c r="AU1376" s="17" t="s">
        <v>82</v>
      </c>
    </row>
    <row r="1377" spans="2:65" s="12" customFormat="1" ht="11.25">
      <c r="B1377" s="148"/>
      <c r="D1377" s="149" t="s">
        <v>203</v>
      </c>
      <c r="E1377" s="150" t="s">
        <v>19</v>
      </c>
      <c r="F1377" s="151" t="s">
        <v>286</v>
      </c>
      <c r="H1377" s="150" t="s">
        <v>19</v>
      </c>
      <c r="I1377" s="152"/>
      <c r="L1377" s="148"/>
      <c r="M1377" s="153"/>
      <c r="T1377" s="154"/>
      <c r="AT1377" s="150" t="s">
        <v>203</v>
      </c>
      <c r="AU1377" s="150" t="s">
        <v>82</v>
      </c>
      <c r="AV1377" s="12" t="s">
        <v>80</v>
      </c>
      <c r="AW1377" s="12" t="s">
        <v>33</v>
      </c>
      <c r="AX1377" s="12" t="s">
        <v>72</v>
      </c>
      <c r="AY1377" s="150" t="s">
        <v>193</v>
      </c>
    </row>
    <row r="1378" spans="2:65" s="12" customFormat="1" ht="11.25">
      <c r="B1378" s="148"/>
      <c r="D1378" s="149" t="s">
        <v>203</v>
      </c>
      <c r="E1378" s="150" t="s">
        <v>19</v>
      </c>
      <c r="F1378" s="151" t="s">
        <v>205</v>
      </c>
      <c r="H1378" s="150" t="s">
        <v>19</v>
      </c>
      <c r="I1378" s="152"/>
      <c r="L1378" s="148"/>
      <c r="M1378" s="153"/>
      <c r="T1378" s="154"/>
      <c r="AT1378" s="150" t="s">
        <v>203</v>
      </c>
      <c r="AU1378" s="150" t="s">
        <v>82</v>
      </c>
      <c r="AV1378" s="12" t="s">
        <v>80</v>
      </c>
      <c r="AW1378" s="12" t="s">
        <v>33</v>
      </c>
      <c r="AX1378" s="12" t="s">
        <v>72</v>
      </c>
      <c r="AY1378" s="150" t="s">
        <v>193</v>
      </c>
    </row>
    <row r="1379" spans="2:65" s="12" customFormat="1" ht="11.25">
      <c r="B1379" s="148"/>
      <c r="D1379" s="149" t="s">
        <v>203</v>
      </c>
      <c r="E1379" s="150" t="s">
        <v>19</v>
      </c>
      <c r="F1379" s="151" t="s">
        <v>206</v>
      </c>
      <c r="H1379" s="150" t="s">
        <v>19</v>
      </c>
      <c r="I1379" s="152"/>
      <c r="L1379" s="148"/>
      <c r="M1379" s="153"/>
      <c r="T1379" s="154"/>
      <c r="AT1379" s="150" t="s">
        <v>203</v>
      </c>
      <c r="AU1379" s="150" t="s">
        <v>82</v>
      </c>
      <c r="AV1379" s="12" t="s">
        <v>80</v>
      </c>
      <c r="AW1379" s="12" t="s">
        <v>33</v>
      </c>
      <c r="AX1379" s="12" t="s">
        <v>72</v>
      </c>
      <c r="AY1379" s="150" t="s">
        <v>193</v>
      </c>
    </row>
    <row r="1380" spans="2:65" s="12" customFormat="1" ht="11.25">
      <c r="B1380" s="148"/>
      <c r="D1380" s="149" t="s">
        <v>203</v>
      </c>
      <c r="E1380" s="150" t="s">
        <v>19</v>
      </c>
      <c r="F1380" s="151" t="s">
        <v>205</v>
      </c>
      <c r="H1380" s="150" t="s">
        <v>19</v>
      </c>
      <c r="I1380" s="152"/>
      <c r="L1380" s="148"/>
      <c r="M1380" s="153"/>
      <c r="T1380" s="154"/>
      <c r="AT1380" s="150" t="s">
        <v>203</v>
      </c>
      <c r="AU1380" s="150" t="s">
        <v>82</v>
      </c>
      <c r="AV1380" s="12" t="s">
        <v>80</v>
      </c>
      <c r="AW1380" s="12" t="s">
        <v>33</v>
      </c>
      <c r="AX1380" s="12" t="s">
        <v>72</v>
      </c>
      <c r="AY1380" s="150" t="s">
        <v>193</v>
      </c>
    </row>
    <row r="1381" spans="2:65" s="12" customFormat="1" ht="11.25">
      <c r="B1381" s="148"/>
      <c r="D1381" s="149" t="s">
        <v>203</v>
      </c>
      <c r="E1381" s="150" t="s">
        <v>19</v>
      </c>
      <c r="F1381" s="151" t="s">
        <v>820</v>
      </c>
      <c r="H1381" s="150" t="s">
        <v>19</v>
      </c>
      <c r="I1381" s="152"/>
      <c r="L1381" s="148"/>
      <c r="M1381" s="153"/>
      <c r="T1381" s="154"/>
      <c r="AT1381" s="150" t="s">
        <v>203</v>
      </c>
      <c r="AU1381" s="150" t="s">
        <v>82</v>
      </c>
      <c r="AV1381" s="12" t="s">
        <v>80</v>
      </c>
      <c r="AW1381" s="12" t="s">
        <v>33</v>
      </c>
      <c r="AX1381" s="12" t="s">
        <v>72</v>
      </c>
      <c r="AY1381" s="150" t="s">
        <v>193</v>
      </c>
    </row>
    <row r="1382" spans="2:65" s="13" customFormat="1" ht="11.25">
      <c r="B1382" s="155"/>
      <c r="D1382" s="149" t="s">
        <v>203</v>
      </c>
      <c r="E1382" s="156" t="s">
        <v>19</v>
      </c>
      <c r="F1382" s="157" t="s">
        <v>1229</v>
      </c>
      <c r="H1382" s="158">
        <v>17.774999999999999</v>
      </c>
      <c r="I1382" s="159"/>
      <c r="L1382" s="155"/>
      <c r="M1382" s="160"/>
      <c r="T1382" s="161"/>
      <c r="AT1382" s="156" t="s">
        <v>203</v>
      </c>
      <c r="AU1382" s="156" t="s">
        <v>82</v>
      </c>
      <c r="AV1382" s="13" t="s">
        <v>82</v>
      </c>
      <c r="AW1382" s="13" t="s">
        <v>33</v>
      </c>
      <c r="AX1382" s="13" t="s">
        <v>72</v>
      </c>
      <c r="AY1382" s="156" t="s">
        <v>193</v>
      </c>
    </row>
    <row r="1383" spans="2:65" s="12" customFormat="1" ht="11.25">
      <c r="B1383" s="148"/>
      <c r="D1383" s="149" t="s">
        <v>203</v>
      </c>
      <c r="E1383" s="150" t="s">
        <v>19</v>
      </c>
      <c r="F1383" s="151" t="s">
        <v>205</v>
      </c>
      <c r="H1383" s="150" t="s">
        <v>19</v>
      </c>
      <c r="I1383" s="152"/>
      <c r="L1383" s="148"/>
      <c r="M1383" s="153"/>
      <c r="T1383" s="154"/>
      <c r="AT1383" s="150" t="s">
        <v>203</v>
      </c>
      <c r="AU1383" s="150" t="s">
        <v>82</v>
      </c>
      <c r="AV1383" s="12" t="s">
        <v>80</v>
      </c>
      <c r="AW1383" s="12" t="s">
        <v>33</v>
      </c>
      <c r="AX1383" s="12" t="s">
        <v>72</v>
      </c>
      <c r="AY1383" s="150" t="s">
        <v>193</v>
      </c>
    </row>
    <row r="1384" spans="2:65" s="12" customFormat="1" ht="11.25">
      <c r="B1384" s="148"/>
      <c r="D1384" s="149" t="s">
        <v>203</v>
      </c>
      <c r="E1384" s="150" t="s">
        <v>19</v>
      </c>
      <c r="F1384" s="151" t="s">
        <v>822</v>
      </c>
      <c r="H1384" s="150" t="s">
        <v>19</v>
      </c>
      <c r="I1384" s="152"/>
      <c r="L1384" s="148"/>
      <c r="M1384" s="153"/>
      <c r="T1384" s="154"/>
      <c r="AT1384" s="150" t="s">
        <v>203</v>
      </c>
      <c r="AU1384" s="150" t="s">
        <v>82</v>
      </c>
      <c r="AV1384" s="12" t="s">
        <v>80</v>
      </c>
      <c r="AW1384" s="12" t="s">
        <v>33</v>
      </c>
      <c r="AX1384" s="12" t="s">
        <v>72</v>
      </c>
      <c r="AY1384" s="150" t="s">
        <v>193</v>
      </c>
    </row>
    <row r="1385" spans="2:65" s="13" customFormat="1" ht="11.25">
      <c r="B1385" s="155"/>
      <c r="D1385" s="149" t="s">
        <v>203</v>
      </c>
      <c r="E1385" s="156" t="s">
        <v>19</v>
      </c>
      <c r="F1385" s="157" t="s">
        <v>1229</v>
      </c>
      <c r="H1385" s="158">
        <v>17.774999999999999</v>
      </c>
      <c r="I1385" s="159"/>
      <c r="L1385" s="155"/>
      <c r="M1385" s="160"/>
      <c r="T1385" s="161"/>
      <c r="AT1385" s="156" t="s">
        <v>203</v>
      </c>
      <c r="AU1385" s="156" t="s">
        <v>82</v>
      </c>
      <c r="AV1385" s="13" t="s">
        <v>82</v>
      </c>
      <c r="AW1385" s="13" t="s">
        <v>33</v>
      </c>
      <c r="AX1385" s="13" t="s">
        <v>72</v>
      </c>
      <c r="AY1385" s="156" t="s">
        <v>193</v>
      </c>
    </row>
    <row r="1386" spans="2:65" s="1" customFormat="1" ht="24.2" customHeight="1">
      <c r="B1386" s="32"/>
      <c r="C1386" s="131" t="s">
        <v>1241</v>
      </c>
      <c r="D1386" s="131" t="s">
        <v>195</v>
      </c>
      <c r="E1386" s="132" t="s">
        <v>1242</v>
      </c>
      <c r="F1386" s="133" t="s">
        <v>1243</v>
      </c>
      <c r="G1386" s="134" t="s">
        <v>198</v>
      </c>
      <c r="H1386" s="135">
        <v>35.549999999999997</v>
      </c>
      <c r="I1386" s="136"/>
      <c r="J1386" s="137">
        <f>ROUND(I1386*H1386,2)</f>
        <v>0</v>
      </c>
      <c r="K1386" s="133" t="s">
        <v>199</v>
      </c>
      <c r="L1386" s="32"/>
      <c r="M1386" s="138" t="s">
        <v>19</v>
      </c>
      <c r="N1386" s="139" t="s">
        <v>43</v>
      </c>
      <c r="P1386" s="140">
        <f>O1386*H1386</f>
        <v>0</v>
      </c>
      <c r="Q1386" s="140">
        <v>0</v>
      </c>
      <c r="R1386" s="140">
        <f>Q1386*H1386</f>
        <v>0</v>
      </c>
      <c r="S1386" s="140">
        <v>0</v>
      </c>
      <c r="T1386" s="141">
        <f>S1386*H1386</f>
        <v>0</v>
      </c>
      <c r="AR1386" s="142" t="s">
        <v>106</v>
      </c>
      <c r="AT1386" s="142" t="s">
        <v>195</v>
      </c>
      <c r="AU1386" s="142" t="s">
        <v>82</v>
      </c>
      <c r="AY1386" s="17" t="s">
        <v>193</v>
      </c>
      <c r="BE1386" s="143">
        <f>IF(N1386="základní",J1386,0)</f>
        <v>0</v>
      </c>
      <c r="BF1386" s="143">
        <f>IF(N1386="snížená",J1386,0)</f>
        <v>0</v>
      </c>
      <c r="BG1386" s="143">
        <f>IF(N1386="zákl. přenesená",J1386,0)</f>
        <v>0</v>
      </c>
      <c r="BH1386" s="143">
        <f>IF(N1386="sníž. přenesená",J1386,0)</f>
        <v>0</v>
      </c>
      <c r="BI1386" s="143">
        <f>IF(N1386="nulová",J1386,0)</f>
        <v>0</v>
      </c>
      <c r="BJ1386" s="17" t="s">
        <v>80</v>
      </c>
      <c r="BK1386" s="143">
        <f>ROUND(I1386*H1386,2)</f>
        <v>0</v>
      </c>
      <c r="BL1386" s="17" t="s">
        <v>106</v>
      </c>
      <c r="BM1386" s="142" t="s">
        <v>1244</v>
      </c>
    </row>
    <row r="1387" spans="2:65" s="1" customFormat="1" ht="11.25">
      <c r="B1387" s="32"/>
      <c r="D1387" s="144" t="s">
        <v>201</v>
      </c>
      <c r="F1387" s="145" t="s">
        <v>1245</v>
      </c>
      <c r="I1387" s="146"/>
      <c r="L1387" s="32"/>
      <c r="M1387" s="147"/>
      <c r="T1387" s="53"/>
      <c r="AT1387" s="17" t="s">
        <v>201</v>
      </c>
      <c r="AU1387" s="17" t="s">
        <v>82</v>
      </c>
    </row>
    <row r="1388" spans="2:65" s="1" customFormat="1" ht="37.9" customHeight="1">
      <c r="B1388" s="32"/>
      <c r="C1388" s="131" t="s">
        <v>1246</v>
      </c>
      <c r="D1388" s="131" t="s">
        <v>195</v>
      </c>
      <c r="E1388" s="132" t="s">
        <v>1247</v>
      </c>
      <c r="F1388" s="133" t="s">
        <v>1248</v>
      </c>
      <c r="G1388" s="134" t="s">
        <v>349</v>
      </c>
      <c r="H1388" s="135">
        <v>6.6660000000000004</v>
      </c>
      <c r="I1388" s="136"/>
      <c r="J1388" s="137">
        <f>ROUND(I1388*H1388,2)</f>
        <v>0</v>
      </c>
      <c r="K1388" s="133" t="s">
        <v>199</v>
      </c>
      <c r="L1388" s="32"/>
      <c r="M1388" s="138" t="s">
        <v>19</v>
      </c>
      <c r="N1388" s="139" t="s">
        <v>43</v>
      </c>
      <c r="P1388" s="140">
        <f>O1388*H1388</f>
        <v>0</v>
      </c>
      <c r="Q1388" s="140">
        <v>1.0551200000000001</v>
      </c>
      <c r="R1388" s="140">
        <f>Q1388*H1388</f>
        <v>7.0334299200000006</v>
      </c>
      <c r="S1388" s="140">
        <v>0</v>
      </c>
      <c r="T1388" s="141">
        <f>S1388*H1388</f>
        <v>0</v>
      </c>
      <c r="AR1388" s="142" t="s">
        <v>106</v>
      </c>
      <c r="AT1388" s="142" t="s">
        <v>195</v>
      </c>
      <c r="AU1388" s="142" t="s">
        <v>82</v>
      </c>
      <c r="AY1388" s="17" t="s">
        <v>193</v>
      </c>
      <c r="BE1388" s="143">
        <f>IF(N1388="základní",J1388,0)</f>
        <v>0</v>
      </c>
      <c r="BF1388" s="143">
        <f>IF(N1388="snížená",J1388,0)</f>
        <v>0</v>
      </c>
      <c r="BG1388" s="143">
        <f>IF(N1388="zákl. přenesená",J1388,0)</f>
        <v>0</v>
      </c>
      <c r="BH1388" s="143">
        <f>IF(N1388="sníž. přenesená",J1388,0)</f>
        <v>0</v>
      </c>
      <c r="BI1388" s="143">
        <f>IF(N1388="nulová",J1388,0)</f>
        <v>0</v>
      </c>
      <c r="BJ1388" s="17" t="s">
        <v>80</v>
      </c>
      <c r="BK1388" s="143">
        <f>ROUND(I1388*H1388,2)</f>
        <v>0</v>
      </c>
      <c r="BL1388" s="17" t="s">
        <v>106</v>
      </c>
      <c r="BM1388" s="142" t="s">
        <v>1249</v>
      </c>
    </row>
    <row r="1389" spans="2:65" s="1" customFormat="1" ht="11.25">
      <c r="B1389" s="32"/>
      <c r="D1389" s="144" t="s">
        <v>201</v>
      </c>
      <c r="F1389" s="145" t="s">
        <v>1250</v>
      </c>
      <c r="I1389" s="146"/>
      <c r="L1389" s="32"/>
      <c r="M1389" s="147"/>
      <c r="T1389" s="53"/>
      <c r="AT1389" s="17" t="s">
        <v>201</v>
      </c>
      <c r="AU1389" s="17" t="s">
        <v>82</v>
      </c>
    </row>
    <row r="1390" spans="2:65" s="12" customFormat="1" ht="11.25">
      <c r="B1390" s="148"/>
      <c r="D1390" s="149" t="s">
        <v>203</v>
      </c>
      <c r="E1390" s="150" t="s">
        <v>19</v>
      </c>
      <c r="F1390" s="151" t="s">
        <v>286</v>
      </c>
      <c r="H1390" s="150" t="s">
        <v>19</v>
      </c>
      <c r="I1390" s="152"/>
      <c r="L1390" s="148"/>
      <c r="M1390" s="153"/>
      <c r="T1390" s="154"/>
      <c r="AT1390" s="150" t="s">
        <v>203</v>
      </c>
      <c r="AU1390" s="150" t="s">
        <v>82</v>
      </c>
      <c r="AV1390" s="12" t="s">
        <v>80</v>
      </c>
      <c r="AW1390" s="12" t="s">
        <v>33</v>
      </c>
      <c r="AX1390" s="12" t="s">
        <v>72</v>
      </c>
      <c r="AY1390" s="150" t="s">
        <v>193</v>
      </c>
    </row>
    <row r="1391" spans="2:65" s="12" customFormat="1" ht="11.25">
      <c r="B1391" s="148"/>
      <c r="D1391" s="149" t="s">
        <v>203</v>
      </c>
      <c r="E1391" s="150" t="s">
        <v>19</v>
      </c>
      <c r="F1391" s="151" t="s">
        <v>205</v>
      </c>
      <c r="H1391" s="150" t="s">
        <v>19</v>
      </c>
      <c r="I1391" s="152"/>
      <c r="L1391" s="148"/>
      <c r="M1391" s="153"/>
      <c r="T1391" s="154"/>
      <c r="AT1391" s="150" t="s">
        <v>203</v>
      </c>
      <c r="AU1391" s="150" t="s">
        <v>82</v>
      </c>
      <c r="AV1391" s="12" t="s">
        <v>80</v>
      </c>
      <c r="AW1391" s="12" t="s">
        <v>33</v>
      </c>
      <c r="AX1391" s="12" t="s">
        <v>72</v>
      </c>
      <c r="AY1391" s="150" t="s">
        <v>193</v>
      </c>
    </row>
    <row r="1392" spans="2:65" s="13" customFormat="1" ht="11.25">
      <c r="B1392" s="155"/>
      <c r="D1392" s="149" t="s">
        <v>203</v>
      </c>
      <c r="E1392" s="156" t="s">
        <v>19</v>
      </c>
      <c r="F1392" s="157" t="s">
        <v>1251</v>
      </c>
      <c r="H1392" s="158">
        <v>6.6660000000000004</v>
      </c>
      <c r="I1392" s="159"/>
      <c r="L1392" s="155"/>
      <c r="M1392" s="160"/>
      <c r="T1392" s="161"/>
      <c r="AT1392" s="156" t="s">
        <v>203</v>
      </c>
      <c r="AU1392" s="156" t="s">
        <v>82</v>
      </c>
      <c r="AV1392" s="13" t="s">
        <v>82</v>
      </c>
      <c r="AW1392" s="13" t="s">
        <v>33</v>
      </c>
      <c r="AX1392" s="13" t="s">
        <v>72</v>
      </c>
      <c r="AY1392" s="156" t="s">
        <v>193</v>
      </c>
    </row>
    <row r="1393" spans="2:65" s="1" customFormat="1" ht="16.5" customHeight="1">
      <c r="B1393" s="32"/>
      <c r="C1393" s="131" t="s">
        <v>1252</v>
      </c>
      <c r="D1393" s="131" t="s">
        <v>195</v>
      </c>
      <c r="E1393" s="132" t="s">
        <v>1253</v>
      </c>
      <c r="F1393" s="133" t="s">
        <v>1254</v>
      </c>
      <c r="G1393" s="134" t="s">
        <v>210</v>
      </c>
      <c r="H1393" s="135">
        <v>0.83499999999999996</v>
      </c>
      <c r="I1393" s="136"/>
      <c r="J1393" s="137">
        <f>ROUND(I1393*H1393,2)</f>
        <v>0</v>
      </c>
      <c r="K1393" s="133" t="s">
        <v>199</v>
      </c>
      <c r="L1393" s="32"/>
      <c r="M1393" s="138" t="s">
        <v>19</v>
      </c>
      <c r="N1393" s="139" t="s">
        <v>43</v>
      </c>
      <c r="P1393" s="140">
        <f>O1393*H1393</f>
        <v>0</v>
      </c>
      <c r="Q1393" s="140">
        <v>2.5019800000000001</v>
      </c>
      <c r="R1393" s="140">
        <f>Q1393*H1393</f>
        <v>2.0891533</v>
      </c>
      <c r="S1393" s="140">
        <v>0</v>
      </c>
      <c r="T1393" s="141">
        <f>S1393*H1393</f>
        <v>0</v>
      </c>
      <c r="AR1393" s="142" t="s">
        <v>106</v>
      </c>
      <c r="AT1393" s="142" t="s">
        <v>195</v>
      </c>
      <c r="AU1393" s="142" t="s">
        <v>82</v>
      </c>
      <c r="AY1393" s="17" t="s">
        <v>193</v>
      </c>
      <c r="BE1393" s="143">
        <f>IF(N1393="základní",J1393,0)</f>
        <v>0</v>
      </c>
      <c r="BF1393" s="143">
        <f>IF(N1393="snížená",J1393,0)</f>
        <v>0</v>
      </c>
      <c r="BG1393" s="143">
        <f>IF(N1393="zákl. přenesená",J1393,0)</f>
        <v>0</v>
      </c>
      <c r="BH1393" s="143">
        <f>IF(N1393="sníž. přenesená",J1393,0)</f>
        <v>0</v>
      </c>
      <c r="BI1393" s="143">
        <f>IF(N1393="nulová",J1393,0)</f>
        <v>0</v>
      </c>
      <c r="BJ1393" s="17" t="s">
        <v>80</v>
      </c>
      <c r="BK1393" s="143">
        <f>ROUND(I1393*H1393,2)</f>
        <v>0</v>
      </c>
      <c r="BL1393" s="17" t="s">
        <v>106</v>
      </c>
      <c r="BM1393" s="142" t="s">
        <v>1255</v>
      </c>
    </row>
    <row r="1394" spans="2:65" s="1" customFormat="1" ht="11.25">
      <c r="B1394" s="32"/>
      <c r="D1394" s="144" t="s">
        <v>201</v>
      </c>
      <c r="F1394" s="145" t="s">
        <v>1256</v>
      </c>
      <c r="I1394" s="146"/>
      <c r="L1394" s="32"/>
      <c r="M1394" s="147"/>
      <c r="T1394" s="53"/>
      <c r="AT1394" s="17" t="s">
        <v>201</v>
      </c>
      <c r="AU1394" s="17" t="s">
        <v>82</v>
      </c>
    </row>
    <row r="1395" spans="2:65" s="12" customFormat="1" ht="11.25">
      <c r="B1395" s="148"/>
      <c r="D1395" s="149" t="s">
        <v>203</v>
      </c>
      <c r="E1395" s="150" t="s">
        <v>19</v>
      </c>
      <c r="F1395" s="151" t="s">
        <v>286</v>
      </c>
      <c r="H1395" s="150" t="s">
        <v>19</v>
      </c>
      <c r="I1395" s="152"/>
      <c r="L1395" s="148"/>
      <c r="M1395" s="153"/>
      <c r="T1395" s="154"/>
      <c r="AT1395" s="150" t="s">
        <v>203</v>
      </c>
      <c r="AU1395" s="150" t="s">
        <v>82</v>
      </c>
      <c r="AV1395" s="12" t="s">
        <v>80</v>
      </c>
      <c r="AW1395" s="12" t="s">
        <v>33</v>
      </c>
      <c r="AX1395" s="12" t="s">
        <v>72</v>
      </c>
      <c r="AY1395" s="150" t="s">
        <v>193</v>
      </c>
    </row>
    <row r="1396" spans="2:65" s="12" customFormat="1" ht="11.25">
      <c r="B1396" s="148"/>
      <c r="D1396" s="149" t="s">
        <v>203</v>
      </c>
      <c r="E1396" s="150" t="s">
        <v>19</v>
      </c>
      <c r="F1396" s="151" t="s">
        <v>205</v>
      </c>
      <c r="H1396" s="150" t="s">
        <v>19</v>
      </c>
      <c r="I1396" s="152"/>
      <c r="L1396" s="148"/>
      <c r="M1396" s="153"/>
      <c r="T1396" s="154"/>
      <c r="AT1396" s="150" t="s">
        <v>203</v>
      </c>
      <c r="AU1396" s="150" t="s">
        <v>82</v>
      </c>
      <c r="AV1396" s="12" t="s">
        <v>80</v>
      </c>
      <c r="AW1396" s="12" t="s">
        <v>33</v>
      </c>
      <c r="AX1396" s="12" t="s">
        <v>72</v>
      </c>
      <c r="AY1396" s="150" t="s">
        <v>193</v>
      </c>
    </row>
    <row r="1397" spans="2:65" s="12" customFormat="1" ht="11.25">
      <c r="B1397" s="148"/>
      <c r="D1397" s="149" t="s">
        <v>203</v>
      </c>
      <c r="E1397" s="150" t="s">
        <v>19</v>
      </c>
      <c r="F1397" s="151" t="s">
        <v>206</v>
      </c>
      <c r="H1397" s="150" t="s">
        <v>19</v>
      </c>
      <c r="I1397" s="152"/>
      <c r="L1397" s="148"/>
      <c r="M1397" s="153"/>
      <c r="T1397" s="154"/>
      <c r="AT1397" s="150" t="s">
        <v>203</v>
      </c>
      <c r="AU1397" s="150" t="s">
        <v>82</v>
      </c>
      <c r="AV1397" s="12" t="s">
        <v>80</v>
      </c>
      <c r="AW1397" s="12" t="s">
        <v>33</v>
      </c>
      <c r="AX1397" s="12" t="s">
        <v>72</v>
      </c>
      <c r="AY1397" s="150" t="s">
        <v>193</v>
      </c>
    </row>
    <row r="1398" spans="2:65" s="12" customFormat="1" ht="11.25">
      <c r="B1398" s="148"/>
      <c r="D1398" s="149" t="s">
        <v>203</v>
      </c>
      <c r="E1398" s="150" t="s">
        <v>19</v>
      </c>
      <c r="F1398" s="151" t="s">
        <v>205</v>
      </c>
      <c r="H1398" s="150" t="s">
        <v>19</v>
      </c>
      <c r="I1398" s="152"/>
      <c r="L1398" s="148"/>
      <c r="M1398" s="153"/>
      <c r="T1398" s="154"/>
      <c r="AT1398" s="150" t="s">
        <v>203</v>
      </c>
      <c r="AU1398" s="150" t="s">
        <v>82</v>
      </c>
      <c r="AV1398" s="12" t="s">
        <v>80</v>
      </c>
      <c r="AW1398" s="12" t="s">
        <v>33</v>
      </c>
      <c r="AX1398" s="12" t="s">
        <v>72</v>
      </c>
      <c r="AY1398" s="150" t="s">
        <v>193</v>
      </c>
    </row>
    <row r="1399" spans="2:65" s="12" customFormat="1" ht="11.25">
      <c r="B1399" s="148"/>
      <c r="D1399" s="149" t="s">
        <v>203</v>
      </c>
      <c r="E1399" s="150" t="s">
        <v>19</v>
      </c>
      <c r="F1399" s="151" t="s">
        <v>828</v>
      </c>
      <c r="H1399" s="150" t="s">
        <v>19</v>
      </c>
      <c r="I1399" s="152"/>
      <c r="L1399" s="148"/>
      <c r="M1399" s="153"/>
      <c r="T1399" s="154"/>
      <c r="AT1399" s="150" t="s">
        <v>203</v>
      </c>
      <c r="AU1399" s="150" t="s">
        <v>82</v>
      </c>
      <c r="AV1399" s="12" t="s">
        <v>80</v>
      </c>
      <c r="AW1399" s="12" t="s">
        <v>33</v>
      </c>
      <c r="AX1399" s="12" t="s">
        <v>72</v>
      </c>
      <c r="AY1399" s="150" t="s">
        <v>193</v>
      </c>
    </row>
    <row r="1400" spans="2:65" s="12" customFormat="1" ht="11.25">
      <c r="B1400" s="148"/>
      <c r="D1400" s="149" t="s">
        <v>203</v>
      </c>
      <c r="E1400" s="150" t="s">
        <v>19</v>
      </c>
      <c r="F1400" s="151" t="s">
        <v>1257</v>
      </c>
      <c r="H1400" s="150" t="s">
        <v>19</v>
      </c>
      <c r="I1400" s="152"/>
      <c r="L1400" s="148"/>
      <c r="M1400" s="153"/>
      <c r="T1400" s="154"/>
      <c r="AT1400" s="150" t="s">
        <v>203</v>
      </c>
      <c r="AU1400" s="150" t="s">
        <v>82</v>
      </c>
      <c r="AV1400" s="12" t="s">
        <v>80</v>
      </c>
      <c r="AW1400" s="12" t="s">
        <v>33</v>
      </c>
      <c r="AX1400" s="12" t="s">
        <v>72</v>
      </c>
      <c r="AY1400" s="150" t="s">
        <v>193</v>
      </c>
    </row>
    <row r="1401" spans="2:65" s="13" customFormat="1" ht="11.25">
      <c r="B1401" s="155"/>
      <c r="D1401" s="149" t="s">
        <v>203</v>
      </c>
      <c r="E1401" s="156" t="s">
        <v>19</v>
      </c>
      <c r="F1401" s="157" t="s">
        <v>1258</v>
      </c>
      <c r="H1401" s="158">
        <v>0.14899999999999999</v>
      </c>
      <c r="I1401" s="159"/>
      <c r="L1401" s="155"/>
      <c r="M1401" s="160"/>
      <c r="T1401" s="161"/>
      <c r="AT1401" s="156" t="s">
        <v>203</v>
      </c>
      <c r="AU1401" s="156" t="s">
        <v>82</v>
      </c>
      <c r="AV1401" s="13" t="s">
        <v>82</v>
      </c>
      <c r="AW1401" s="13" t="s">
        <v>33</v>
      </c>
      <c r="AX1401" s="13" t="s">
        <v>72</v>
      </c>
      <c r="AY1401" s="156" t="s">
        <v>193</v>
      </c>
    </row>
    <row r="1402" spans="2:65" s="12" customFormat="1" ht="11.25">
      <c r="B1402" s="148"/>
      <c r="D1402" s="149" t="s">
        <v>203</v>
      </c>
      <c r="E1402" s="150" t="s">
        <v>19</v>
      </c>
      <c r="F1402" s="151" t="s">
        <v>1259</v>
      </c>
      <c r="H1402" s="150" t="s">
        <v>19</v>
      </c>
      <c r="I1402" s="152"/>
      <c r="L1402" s="148"/>
      <c r="M1402" s="153"/>
      <c r="T1402" s="154"/>
      <c r="AT1402" s="150" t="s">
        <v>203</v>
      </c>
      <c r="AU1402" s="150" t="s">
        <v>82</v>
      </c>
      <c r="AV1402" s="12" t="s">
        <v>80</v>
      </c>
      <c r="AW1402" s="12" t="s">
        <v>33</v>
      </c>
      <c r="AX1402" s="12" t="s">
        <v>72</v>
      </c>
      <c r="AY1402" s="150" t="s">
        <v>193</v>
      </c>
    </row>
    <row r="1403" spans="2:65" s="13" customFormat="1" ht="11.25">
      <c r="B1403" s="155"/>
      <c r="D1403" s="149" t="s">
        <v>203</v>
      </c>
      <c r="E1403" s="156" t="s">
        <v>19</v>
      </c>
      <c r="F1403" s="157" t="s">
        <v>1260</v>
      </c>
      <c r="H1403" s="158">
        <v>0.38300000000000001</v>
      </c>
      <c r="I1403" s="159"/>
      <c r="L1403" s="155"/>
      <c r="M1403" s="160"/>
      <c r="T1403" s="161"/>
      <c r="AT1403" s="156" t="s">
        <v>203</v>
      </c>
      <c r="AU1403" s="156" t="s">
        <v>82</v>
      </c>
      <c r="AV1403" s="13" t="s">
        <v>82</v>
      </c>
      <c r="AW1403" s="13" t="s">
        <v>33</v>
      </c>
      <c r="AX1403" s="13" t="s">
        <v>72</v>
      </c>
      <c r="AY1403" s="156" t="s">
        <v>193</v>
      </c>
    </row>
    <row r="1404" spans="2:65" s="12" customFormat="1" ht="11.25">
      <c r="B1404" s="148"/>
      <c r="D1404" s="149" t="s">
        <v>203</v>
      </c>
      <c r="E1404" s="150" t="s">
        <v>19</v>
      </c>
      <c r="F1404" s="151" t="s">
        <v>1261</v>
      </c>
      <c r="H1404" s="150" t="s">
        <v>19</v>
      </c>
      <c r="I1404" s="152"/>
      <c r="L1404" s="148"/>
      <c r="M1404" s="153"/>
      <c r="T1404" s="154"/>
      <c r="AT1404" s="150" t="s">
        <v>203</v>
      </c>
      <c r="AU1404" s="150" t="s">
        <v>82</v>
      </c>
      <c r="AV1404" s="12" t="s">
        <v>80</v>
      </c>
      <c r="AW1404" s="12" t="s">
        <v>33</v>
      </c>
      <c r="AX1404" s="12" t="s">
        <v>72</v>
      </c>
      <c r="AY1404" s="150" t="s">
        <v>193</v>
      </c>
    </row>
    <row r="1405" spans="2:65" s="13" customFormat="1" ht="11.25">
      <c r="B1405" s="155"/>
      <c r="D1405" s="149" t="s">
        <v>203</v>
      </c>
      <c r="E1405" s="156" t="s">
        <v>19</v>
      </c>
      <c r="F1405" s="157" t="s">
        <v>1262</v>
      </c>
      <c r="H1405" s="158">
        <v>0.30299999999999999</v>
      </c>
      <c r="I1405" s="159"/>
      <c r="L1405" s="155"/>
      <c r="M1405" s="160"/>
      <c r="T1405" s="161"/>
      <c r="AT1405" s="156" t="s">
        <v>203</v>
      </c>
      <c r="AU1405" s="156" t="s">
        <v>82</v>
      </c>
      <c r="AV1405" s="13" t="s">
        <v>82</v>
      </c>
      <c r="AW1405" s="13" t="s">
        <v>33</v>
      </c>
      <c r="AX1405" s="13" t="s">
        <v>72</v>
      </c>
      <c r="AY1405" s="156" t="s">
        <v>193</v>
      </c>
    </row>
    <row r="1406" spans="2:65" s="1" customFormat="1" ht="16.5" customHeight="1">
      <c r="B1406" s="32"/>
      <c r="C1406" s="131" t="s">
        <v>1263</v>
      </c>
      <c r="D1406" s="131" t="s">
        <v>195</v>
      </c>
      <c r="E1406" s="132" t="s">
        <v>1264</v>
      </c>
      <c r="F1406" s="133" t="s">
        <v>1265</v>
      </c>
      <c r="G1406" s="134" t="s">
        <v>210</v>
      </c>
      <c r="H1406" s="135">
        <v>30.297999999999998</v>
      </c>
      <c r="I1406" s="136"/>
      <c r="J1406" s="137">
        <f>ROUND(I1406*H1406,2)</f>
        <v>0</v>
      </c>
      <c r="K1406" s="133" t="s">
        <v>199</v>
      </c>
      <c r="L1406" s="32"/>
      <c r="M1406" s="138" t="s">
        <v>19</v>
      </c>
      <c r="N1406" s="139" t="s">
        <v>43</v>
      </c>
      <c r="P1406" s="140">
        <f>O1406*H1406</f>
        <v>0</v>
      </c>
      <c r="Q1406" s="140">
        <v>2.5019800000000001</v>
      </c>
      <c r="R1406" s="140">
        <f>Q1406*H1406</f>
        <v>75.804990039999993</v>
      </c>
      <c r="S1406" s="140">
        <v>0</v>
      </c>
      <c r="T1406" s="141">
        <f>S1406*H1406</f>
        <v>0</v>
      </c>
      <c r="AR1406" s="142" t="s">
        <v>106</v>
      </c>
      <c r="AT1406" s="142" t="s">
        <v>195</v>
      </c>
      <c r="AU1406" s="142" t="s">
        <v>82</v>
      </c>
      <c r="AY1406" s="17" t="s">
        <v>193</v>
      </c>
      <c r="BE1406" s="143">
        <f>IF(N1406="základní",J1406,0)</f>
        <v>0</v>
      </c>
      <c r="BF1406" s="143">
        <f>IF(N1406="snížená",J1406,0)</f>
        <v>0</v>
      </c>
      <c r="BG1406" s="143">
        <f>IF(N1406="zákl. přenesená",J1406,0)</f>
        <v>0</v>
      </c>
      <c r="BH1406" s="143">
        <f>IF(N1406="sníž. přenesená",J1406,0)</f>
        <v>0</v>
      </c>
      <c r="BI1406" s="143">
        <f>IF(N1406="nulová",J1406,0)</f>
        <v>0</v>
      </c>
      <c r="BJ1406" s="17" t="s">
        <v>80</v>
      </c>
      <c r="BK1406" s="143">
        <f>ROUND(I1406*H1406,2)</f>
        <v>0</v>
      </c>
      <c r="BL1406" s="17" t="s">
        <v>106</v>
      </c>
      <c r="BM1406" s="142" t="s">
        <v>1266</v>
      </c>
    </row>
    <row r="1407" spans="2:65" s="1" customFormat="1" ht="11.25">
      <c r="B1407" s="32"/>
      <c r="D1407" s="144" t="s">
        <v>201</v>
      </c>
      <c r="F1407" s="145" t="s">
        <v>1267</v>
      </c>
      <c r="I1407" s="146"/>
      <c r="L1407" s="32"/>
      <c r="M1407" s="147"/>
      <c r="T1407" s="53"/>
      <c r="AT1407" s="17" t="s">
        <v>201</v>
      </c>
      <c r="AU1407" s="17" t="s">
        <v>82</v>
      </c>
    </row>
    <row r="1408" spans="2:65" s="12" customFormat="1" ht="11.25">
      <c r="B1408" s="148"/>
      <c r="D1408" s="149" t="s">
        <v>203</v>
      </c>
      <c r="E1408" s="150" t="s">
        <v>19</v>
      </c>
      <c r="F1408" s="151" t="s">
        <v>286</v>
      </c>
      <c r="H1408" s="150" t="s">
        <v>19</v>
      </c>
      <c r="I1408" s="152"/>
      <c r="L1408" s="148"/>
      <c r="M1408" s="153"/>
      <c r="T1408" s="154"/>
      <c r="AT1408" s="150" t="s">
        <v>203</v>
      </c>
      <c r="AU1408" s="150" t="s">
        <v>82</v>
      </c>
      <c r="AV1408" s="12" t="s">
        <v>80</v>
      </c>
      <c r="AW1408" s="12" t="s">
        <v>33</v>
      </c>
      <c r="AX1408" s="12" t="s">
        <v>72</v>
      </c>
      <c r="AY1408" s="150" t="s">
        <v>193</v>
      </c>
    </row>
    <row r="1409" spans="2:51" s="12" customFormat="1" ht="11.25">
      <c r="B1409" s="148"/>
      <c r="D1409" s="149" t="s">
        <v>203</v>
      </c>
      <c r="E1409" s="150" t="s">
        <v>19</v>
      </c>
      <c r="F1409" s="151" t="s">
        <v>205</v>
      </c>
      <c r="H1409" s="150" t="s">
        <v>19</v>
      </c>
      <c r="I1409" s="152"/>
      <c r="L1409" s="148"/>
      <c r="M1409" s="153"/>
      <c r="T1409" s="154"/>
      <c r="AT1409" s="150" t="s">
        <v>203</v>
      </c>
      <c r="AU1409" s="150" t="s">
        <v>82</v>
      </c>
      <c r="AV1409" s="12" t="s">
        <v>80</v>
      </c>
      <c r="AW1409" s="12" t="s">
        <v>33</v>
      </c>
      <c r="AX1409" s="12" t="s">
        <v>72</v>
      </c>
      <c r="AY1409" s="150" t="s">
        <v>193</v>
      </c>
    </row>
    <row r="1410" spans="2:51" s="12" customFormat="1" ht="11.25">
      <c r="B1410" s="148"/>
      <c r="D1410" s="149" t="s">
        <v>203</v>
      </c>
      <c r="E1410" s="150" t="s">
        <v>19</v>
      </c>
      <c r="F1410" s="151" t="s">
        <v>206</v>
      </c>
      <c r="H1410" s="150" t="s">
        <v>19</v>
      </c>
      <c r="I1410" s="152"/>
      <c r="L1410" s="148"/>
      <c r="M1410" s="153"/>
      <c r="T1410" s="154"/>
      <c r="AT1410" s="150" t="s">
        <v>203</v>
      </c>
      <c r="AU1410" s="150" t="s">
        <v>82</v>
      </c>
      <c r="AV1410" s="12" t="s">
        <v>80</v>
      </c>
      <c r="AW1410" s="12" t="s">
        <v>33</v>
      </c>
      <c r="AX1410" s="12" t="s">
        <v>72</v>
      </c>
      <c r="AY1410" s="150" t="s">
        <v>193</v>
      </c>
    </row>
    <row r="1411" spans="2:51" s="12" customFormat="1" ht="11.25">
      <c r="B1411" s="148"/>
      <c r="D1411" s="149" t="s">
        <v>203</v>
      </c>
      <c r="E1411" s="150" t="s">
        <v>19</v>
      </c>
      <c r="F1411" s="151" t="s">
        <v>205</v>
      </c>
      <c r="H1411" s="150" t="s">
        <v>19</v>
      </c>
      <c r="I1411" s="152"/>
      <c r="L1411" s="148"/>
      <c r="M1411" s="153"/>
      <c r="T1411" s="154"/>
      <c r="AT1411" s="150" t="s">
        <v>203</v>
      </c>
      <c r="AU1411" s="150" t="s">
        <v>82</v>
      </c>
      <c r="AV1411" s="12" t="s">
        <v>80</v>
      </c>
      <c r="AW1411" s="12" t="s">
        <v>33</v>
      </c>
      <c r="AX1411" s="12" t="s">
        <v>72</v>
      </c>
      <c r="AY1411" s="150" t="s">
        <v>193</v>
      </c>
    </row>
    <row r="1412" spans="2:51" s="12" customFormat="1" ht="11.25">
      <c r="B1412" s="148"/>
      <c r="D1412" s="149" t="s">
        <v>203</v>
      </c>
      <c r="E1412" s="150" t="s">
        <v>19</v>
      </c>
      <c r="F1412" s="151" t="s">
        <v>644</v>
      </c>
      <c r="H1412" s="150" t="s">
        <v>19</v>
      </c>
      <c r="I1412" s="152"/>
      <c r="L1412" s="148"/>
      <c r="M1412" s="153"/>
      <c r="T1412" s="154"/>
      <c r="AT1412" s="150" t="s">
        <v>203</v>
      </c>
      <c r="AU1412" s="150" t="s">
        <v>82</v>
      </c>
      <c r="AV1412" s="12" t="s">
        <v>80</v>
      </c>
      <c r="AW1412" s="12" t="s">
        <v>33</v>
      </c>
      <c r="AX1412" s="12" t="s">
        <v>72</v>
      </c>
      <c r="AY1412" s="150" t="s">
        <v>193</v>
      </c>
    </row>
    <row r="1413" spans="2:51" s="13" customFormat="1" ht="11.25">
      <c r="B1413" s="155"/>
      <c r="D1413" s="149" t="s">
        <v>203</v>
      </c>
      <c r="E1413" s="156" t="s">
        <v>19</v>
      </c>
      <c r="F1413" s="157" t="s">
        <v>1268</v>
      </c>
      <c r="H1413" s="158">
        <v>5.8730000000000002</v>
      </c>
      <c r="I1413" s="159"/>
      <c r="L1413" s="155"/>
      <c r="M1413" s="160"/>
      <c r="T1413" s="161"/>
      <c r="AT1413" s="156" t="s">
        <v>203</v>
      </c>
      <c r="AU1413" s="156" t="s">
        <v>82</v>
      </c>
      <c r="AV1413" s="13" t="s">
        <v>82</v>
      </c>
      <c r="AW1413" s="13" t="s">
        <v>33</v>
      </c>
      <c r="AX1413" s="13" t="s">
        <v>72</v>
      </c>
      <c r="AY1413" s="156" t="s">
        <v>193</v>
      </c>
    </row>
    <row r="1414" spans="2:51" s="12" customFormat="1" ht="11.25">
      <c r="B1414" s="148"/>
      <c r="D1414" s="149" t="s">
        <v>203</v>
      </c>
      <c r="E1414" s="150" t="s">
        <v>19</v>
      </c>
      <c r="F1414" s="151" t="s">
        <v>205</v>
      </c>
      <c r="H1414" s="150" t="s">
        <v>19</v>
      </c>
      <c r="I1414" s="152"/>
      <c r="L1414" s="148"/>
      <c r="M1414" s="153"/>
      <c r="T1414" s="154"/>
      <c r="AT1414" s="150" t="s">
        <v>203</v>
      </c>
      <c r="AU1414" s="150" t="s">
        <v>82</v>
      </c>
      <c r="AV1414" s="12" t="s">
        <v>80</v>
      </c>
      <c r="AW1414" s="12" t="s">
        <v>33</v>
      </c>
      <c r="AX1414" s="12" t="s">
        <v>72</v>
      </c>
      <c r="AY1414" s="150" t="s">
        <v>193</v>
      </c>
    </row>
    <row r="1415" spans="2:51" s="12" customFormat="1" ht="11.25">
      <c r="B1415" s="148"/>
      <c r="D1415" s="149" t="s">
        <v>203</v>
      </c>
      <c r="E1415" s="150" t="s">
        <v>19</v>
      </c>
      <c r="F1415" s="151" t="s">
        <v>820</v>
      </c>
      <c r="H1415" s="150" t="s">
        <v>19</v>
      </c>
      <c r="I1415" s="152"/>
      <c r="L1415" s="148"/>
      <c r="M1415" s="153"/>
      <c r="T1415" s="154"/>
      <c r="AT1415" s="150" t="s">
        <v>203</v>
      </c>
      <c r="AU1415" s="150" t="s">
        <v>82</v>
      </c>
      <c r="AV1415" s="12" t="s">
        <v>80</v>
      </c>
      <c r="AW1415" s="12" t="s">
        <v>33</v>
      </c>
      <c r="AX1415" s="12" t="s">
        <v>72</v>
      </c>
      <c r="AY1415" s="150" t="s">
        <v>193</v>
      </c>
    </row>
    <row r="1416" spans="2:51" s="13" customFormat="1" ht="11.25">
      <c r="B1416" s="155"/>
      <c r="D1416" s="149" t="s">
        <v>203</v>
      </c>
      <c r="E1416" s="156" t="s">
        <v>19</v>
      </c>
      <c r="F1416" s="157" t="s">
        <v>1269</v>
      </c>
      <c r="H1416" s="158">
        <v>5.9939999999999998</v>
      </c>
      <c r="I1416" s="159"/>
      <c r="L1416" s="155"/>
      <c r="M1416" s="160"/>
      <c r="T1416" s="161"/>
      <c r="AT1416" s="156" t="s">
        <v>203</v>
      </c>
      <c r="AU1416" s="156" t="s">
        <v>82</v>
      </c>
      <c r="AV1416" s="13" t="s">
        <v>82</v>
      </c>
      <c r="AW1416" s="13" t="s">
        <v>33</v>
      </c>
      <c r="AX1416" s="13" t="s">
        <v>72</v>
      </c>
      <c r="AY1416" s="156" t="s">
        <v>193</v>
      </c>
    </row>
    <row r="1417" spans="2:51" s="13" customFormat="1" ht="11.25">
      <c r="B1417" s="155"/>
      <c r="D1417" s="149" t="s">
        <v>203</v>
      </c>
      <c r="E1417" s="156" t="s">
        <v>19</v>
      </c>
      <c r="F1417" s="157" t="s">
        <v>1270</v>
      </c>
      <c r="H1417" s="158">
        <v>4.0860000000000003</v>
      </c>
      <c r="I1417" s="159"/>
      <c r="L1417" s="155"/>
      <c r="M1417" s="160"/>
      <c r="T1417" s="161"/>
      <c r="AT1417" s="156" t="s">
        <v>203</v>
      </c>
      <c r="AU1417" s="156" t="s">
        <v>82</v>
      </c>
      <c r="AV1417" s="13" t="s">
        <v>82</v>
      </c>
      <c r="AW1417" s="13" t="s">
        <v>33</v>
      </c>
      <c r="AX1417" s="13" t="s">
        <v>72</v>
      </c>
      <c r="AY1417" s="156" t="s">
        <v>193</v>
      </c>
    </row>
    <row r="1418" spans="2:51" s="12" customFormat="1" ht="11.25">
      <c r="B1418" s="148"/>
      <c r="D1418" s="149" t="s">
        <v>203</v>
      </c>
      <c r="E1418" s="150" t="s">
        <v>19</v>
      </c>
      <c r="F1418" s="151" t="s">
        <v>205</v>
      </c>
      <c r="H1418" s="150" t="s">
        <v>19</v>
      </c>
      <c r="I1418" s="152"/>
      <c r="L1418" s="148"/>
      <c r="M1418" s="153"/>
      <c r="T1418" s="154"/>
      <c r="AT1418" s="150" t="s">
        <v>203</v>
      </c>
      <c r="AU1418" s="150" t="s">
        <v>82</v>
      </c>
      <c r="AV1418" s="12" t="s">
        <v>80</v>
      </c>
      <c r="AW1418" s="12" t="s">
        <v>33</v>
      </c>
      <c r="AX1418" s="12" t="s">
        <v>72</v>
      </c>
      <c r="AY1418" s="150" t="s">
        <v>193</v>
      </c>
    </row>
    <row r="1419" spans="2:51" s="12" customFormat="1" ht="11.25">
      <c r="B1419" s="148"/>
      <c r="D1419" s="149" t="s">
        <v>203</v>
      </c>
      <c r="E1419" s="150" t="s">
        <v>19</v>
      </c>
      <c r="F1419" s="151" t="s">
        <v>822</v>
      </c>
      <c r="H1419" s="150" t="s">
        <v>19</v>
      </c>
      <c r="I1419" s="152"/>
      <c r="L1419" s="148"/>
      <c r="M1419" s="153"/>
      <c r="T1419" s="154"/>
      <c r="AT1419" s="150" t="s">
        <v>203</v>
      </c>
      <c r="AU1419" s="150" t="s">
        <v>82</v>
      </c>
      <c r="AV1419" s="12" t="s">
        <v>80</v>
      </c>
      <c r="AW1419" s="12" t="s">
        <v>33</v>
      </c>
      <c r="AX1419" s="12" t="s">
        <v>72</v>
      </c>
      <c r="AY1419" s="150" t="s">
        <v>193</v>
      </c>
    </row>
    <row r="1420" spans="2:51" s="13" customFormat="1" ht="11.25">
      <c r="B1420" s="155"/>
      <c r="D1420" s="149" t="s">
        <v>203</v>
      </c>
      <c r="E1420" s="156" t="s">
        <v>19</v>
      </c>
      <c r="F1420" s="157" t="s">
        <v>1269</v>
      </c>
      <c r="H1420" s="158">
        <v>5.9939999999999998</v>
      </c>
      <c r="I1420" s="159"/>
      <c r="L1420" s="155"/>
      <c r="M1420" s="160"/>
      <c r="T1420" s="161"/>
      <c r="AT1420" s="156" t="s">
        <v>203</v>
      </c>
      <c r="AU1420" s="156" t="s">
        <v>82</v>
      </c>
      <c r="AV1420" s="13" t="s">
        <v>82</v>
      </c>
      <c r="AW1420" s="13" t="s">
        <v>33</v>
      </c>
      <c r="AX1420" s="13" t="s">
        <v>72</v>
      </c>
      <c r="AY1420" s="156" t="s">
        <v>193</v>
      </c>
    </row>
    <row r="1421" spans="2:51" s="13" customFormat="1" ht="11.25">
      <c r="B1421" s="155"/>
      <c r="D1421" s="149" t="s">
        <v>203</v>
      </c>
      <c r="E1421" s="156" t="s">
        <v>19</v>
      </c>
      <c r="F1421" s="157" t="s">
        <v>1271</v>
      </c>
      <c r="H1421" s="158">
        <v>4.266</v>
      </c>
      <c r="I1421" s="159"/>
      <c r="L1421" s="155"/>
      <c r="M1421" s="160"/>
      <c r="T1421" s="161"/>
      <c r="AT1421" s="156" t="s">
        <v>203</v>
      </c>
      <c r="AU1421" s="156" t="s">
        <v>82</v>
      </c>
      <c r="AV1421" s="13" t="s">
        <v>82</v>
      </c>
      <c r="AW1421" s="13" t="s">
        <v>33</v>
      </c>
      <c r="AX1421" s="13" t="s">
        <v>72</v>
      </c>
      <c r="AY1421" s="156" t="s">
        <v>193</v>
      </c>
    </row>
    <row r="1422" spans="2:51" s="12" customFormat="1" ht="11.25">
      <c r="B1422" s="148"/>
      <c r="D1422" s="149" t="s">
        <v>203</v>
      </c>
      <c r="E1422" s="150" t="s">
        <v>19</v>
      </c>
      <c r="F1422" s="151" t="s">
        <v>205</v>
      </c>
      <c r="H1422" s="150" t="s">
        <v>19</v>
      </c>
      <c r="I1422" s="152"/>
      <c r="L1422" s="148"/>
      <c r="M1422" s="153"/>
      <c r="T1422" s="154"/>
      <c r="AT1422" s="150" t="s">
        <v>203</v>
      </c>
      <c r="AU1422" s="150" t="s">
        <v>82</v>
      </c>
      <c r="AV1422" s="12" t="s">
        <v>80</v>
      </c>
      <c r="AW1422" s="12" t="s">
        <v>33</v>
      </c>
      <c r="AX1422" s="12" t="s">
        <v>72</v>
      </c>
      <c r="AY1422" s="150" t="s">
        <v>193</v>
      </c>
    </row>
    <row r="1423" spans="2:51" s="12" customFormat="1" ht="11.25">
      <c r="B1423" s="148"/>
      <c r="D1423" s="149" t="s">
        <v>203</v>
      </c>
      <c r="E1423" s="150" t="s">
        <v>19</v>
      </c>
      <c r="F1423" s="151" t="s">
        <v>828</v>
      </c>
      <c r="H1423" s="150" t="s">
        <v>19</v>
      </c>
      <c r="I1423" s="152"/>
      <c r="L1423" s="148"/>
      <c r="M1423" s="153"/>
      <c r="T1423" s="154"/>
      <c r="AT1423" s="150" t="s">
        <v>203</v>
      </c>
      <c r="AU1423" s="150" t="s">
        <v>82</v>
      </c>
      <c r="AV1423" s="12" t="s">
        <v>80</v>
      </c>
      <c r="AW1423" s="12" t="s">
        <v>33</v>
      </c>
      <c r="AX1423" s="12" t="s">
        <v>72</v>
      </c>
      <c r="AY1423" s="150" t="s">
        <v>193</v>
      </c>
    </row>
    <row r="1424" spans="2:51" s="13" customFormat="1" ht="11.25">
      <c r="B1424" s="155"/>
      <c r="D1424" s="149" t="s">
        <v>203</v>
      </c>
      <c r="E1424" s="156" t="s">
        <v>19</v>
      </c>
      <c r="F1424" s="157" t="s">
        <v>1272</v>
      </c>
      <c r="H1424" s="158">
        <v>1.905</v>
      </c>
      <c r="I1424" s="159"/>
      <c r="L1424" s="155"/>
      <c r="M1424" s="160"/>
      <c r="T1424" s="161"/>
      <c r="AT1424" s="156" t="s">
        <v>203</v>
      </c>
      <c r="AU1424" s="156" t="s">
        <v>82</v>
      </c>
      <c r="AV1424" s="13" t="s">
        <v>82</v>
      </c>
      <c r="AW1424" s="13" t="s">
        <v>33</v>
      </c>
      <c r="AX1424" s="13" t="s">
        <v>72</v>
      </c>
      <c r="AY1424" s="156" t="s">
        <v>193</v>
      </c>
    </row>
    <row r="1425" spans="2:65" s="12" customFormat="1" ht="11.25">
      <c r="B1425" s="148"/>
      <c r="D1425" s="149" t="s">
        <v>203</v>
      </c>
      <c r="E1425" s="150" t="s">
        <v>19</v>
      </c>
      <c r="F1425" s="151" t="s">
        <v>205</v>
      </c>
      <c r="H1425" s="150" t="s">
        <v>19</v>
      </c>
      <c r="I1425" s="152"/>
      <c r="L1425" s="148"/>
      <c r="M1425" s="153"/>
      <c r="T1425" s="154"/>
      <c r="AT1425" s="150" t="s">
        <v>203</v>
      </c>
      <c r="AU1425" s="150" t="s">
        <v>82</v>
      </c>
      <c r="AV1425" s="12" t="s">
        <v>80</v>
      </c>
      <c r="AW1425" s="12" t="s">
        <v>33</v>
      </c>
      <c r="AX1425" s="12" t="s">
        <v>72</v>
      </c>
      <c r="AY1425" s="150" t="s">
        <v>193</v>
      </c>
    </row>
    <row r="1426" spans="2:65" s="12" customFormat="1" ht="11.25">
      <c r="B1426" s="148"/>
      <c r="D1426" s="149" t="s">
        <v>203</v>
      </c>
      <c r="E1426" s="150" t="s">
        <v>19</v>
      </c>
      <c r="F1426" s="151" t="s">
        <v>835</v>
      </c>
      <c r="H1426" s="150" t="s">
        <v>19</v>
      </c>
      <c r="I1426" s="152"/>
      <c r="L1426" s="148"/>
      <c r="M1426" s="153"/>
      <c r="T1426" s="154"/>
      <c r="AT1426" s="150" t="s">
        <v>203</v>
      </c>
      <c r="AU1426" s="150" t="s">
        <v>82</v>
      </c>
      <c r="AV1426" s="12" t="s">
        <v>80</v>
      </c>
      <c r="AW1426" s="12" t="s">
        <v>33</v>
      </c>
      <c r="AX1426" s="12" t="s">
        <v>72</v>
      </c>
      <c r="AY1426" s="150" t="s">
        <v>193</v>
      </c>
    </row>
    <row r="1427" spans="2:65" s="13" customFormat="1" ht="11.25">
      <c r="B1427" s="155"/>
      <c r="D1427" s="149" t="s">
        <v>203</v>
      </c>
      <c r="E1427" s="156" t="s">
        <v>19</v>
      </c>
      <c r="F1427" s="157" t="s">
        <v>1273</v>
      </c>
      <c r="H1427" s="158">
        <v>2.1800000000000002</v>
      </c>
      <c r="I1427" s="159"/>
      <c r="L1427" s="155"/>
      <c r="M1427" s="160"/>
      <c r="T1427" s="161"/>
      <c r="AT1427" s="156" t="s">
        <v>203</v>
      </c>
      <c r="AU1427" s="156" t="s">
        <v>82</v>
      </c>
      <c r="AV1427" s="13" t="s">
        <v>82</v>
      </c>
      <c r="AW1427" s="13" t="s">
        <v>33</v>
      </c>
      <c r="AX1427" s="13" t="s">
        <v>72</v>
      </c>
      <c r="AY1427" s="156" t="s">
        <v>193</v>
      </c>
    </row>
    <row r="1428" spans="2:65" s="1" customFormat="1" ht="16.5" customHeight="1">
      <c r="B1428" s="32"/>
      <c r="C1428" s="131" t="s">
        <v>1274</v>
      </c>
      <c r="D1428" s="131" t="s">
        <v>195</v>
      </c>
      <c r="E1428" s="132" t="s">
        <v>1275</v>
      </c>
      <c r="F1428" s="133" t="s">
        <v>1276</v>
      </c>
      <c r="G1428" s="134" t="s">
        <v>198</v>
      </c>
      <c r="H1428" s="135">
        <v>214.01</v>
      </c>
      <c r="I1428" s="136"/>
      <c r="J1428" s="137">
        <f>ROUND(I1428*H1428,2)</f>
        <v>0</v>
      </c>
      <c r="K1428" s="133" t="s">
        <v>199</v>
      </c>
      <c r="L1428" s="32"/>
      <c r="M1428" s="138" t="s">
        <v>19</v>
      </c>
      <c r="N1428" s="139" t="s">
        <v>43</v>
      </c>
      <c r="P1428" s="140">
        <f>O1428*H1428</f>
        <v>0</v>
      </c>
      <c r="Q1428" s="140">
        <v>1.1169999999999999E-2</v>
      </c>
      <c r="R1428" s="140">
        <f>Q1428*H1428</f>
        <v>2.3904916999999997</v>
      </c>
      <c r="S1428" s="140">
        <v>0</v>
      </c>
      <c r="T1428" s="141">
        <f>S1428*H1428</f>
        <v>0</v>
      </c>
      <c r="AR1428" s="142" t="s">
        <v>106</v>
      </c>
      <c r="AT1428" s="142" t="s">
        <v>195</v>
      </c>
      <c r="AU1428" s="142" t="s">
        <v>82</v>
      </c>
      <c r="AY1428" s="17" t="s">
        <v>193</v>
      </c>
      <c r="BE1428" s="143">
        <f>IF(N1428="základní",J1428,0)</f>
        <v>0</v>
      </c>
      <c r="BF1428" s="143">
        <f>IF(N1428="snížená",J1428,0)</f>
        <v>0</v>
      </c>
      <c r="BG1428" s="143">
        <f>IF(N1428="zákl. přenesená",J1428,0)</f>
        <v>0</v>
      </c>
      <c r="BH1428" s="143">
        <f>IF(N1428="sníž. přenesená",J1428,0)</f>
        <v>0</v>
      </c>
      <c r="BI1428" s="143">
        <f>IF(N1428="nulová",J1428,0)</f>
        <v>0</v>
      </c>
      <c r="BJ1428" s="17" t="s">
        <v>80</v>
      </c>
      <c r="BK1428" s="143">
        <f>ROUND(I1428*H1428,2)</f>
        <v>0</v>
      </c>
      <c r="BL1428" s="17" t="s">
        <v>106</v>
      </c>
      <c r="BM1428" s="142" t="s">
        <v>1277</v>
      </c>
    </row>
    <row r="1429" spans="2:65" s="1" customFormat="1" ht="11.25">
      <c r="B1429" s="32"/>
      <c r="D1429" s="144" t="s">
        <v>201</v>
      </c>
      <c r="F1429" s="145" t="s">
        <v>1278</v>
      </c>
      <c r="I1429" s="146"/>
      <c r="L1429" s="32"/>
      <c r="M1429" s="147"/>
      <c r="T1429" s="53"/>
      <c r="AT1429" s="17" t="s">
        <v>201</v>
      </c>
      <c r="AU1429" s="17" t="s">
        <v>82</v>
      </c>
    </row>
    <row r="1430" spans="2:65" s="12" customFormat="1" ht="11.25">
      <c r="B1430" s="148"/>
      <c r="D1430" s="149" t="s">
        <v>203</v>
      </c>
      <c r="E1430" s="150" t="s">
        <v>19</v>
      </c>
      <c r="F1430" s="151" t="s">
        <v>286</v>
      </c>
      <c r="H1430" s="150" t="s">
        <v>19</v>
      </c>
      <c r="I1430" s="152"/>
      <c r="L1430" s="148"/>
      <c r="M1430" s="153"/>
      <c r="T1430" s="154"/>
      <c r="AT1430" s="150" t="s">
        <v>203</v>
      </c>
      <c r="AU1430" s="150" t="s">
        <v>82</v>
      </c>
      <c r="AV1430" s="12" t="s">
        <v>80</v>
      </c>
      <c r="AW1430" s="12" t="s">
        <v>33</v>
      </c>
      <c r="AX1430" s="12" t="s">
        <v>72</v>
      </c>
      <c r="AY1430" s="150" t="s">
        <v>193</v>
      </c>
    </row>
    <row r="1431" spans="2:65" s="12" customFormat="1" ht="11.25">
      <c r="B1431" s="148"/>
      <c r="D1431" s="149" t="s">
        <v>203</v>
      </c>
      <c r="E1431" s="150" t="s">
        <v>19</v>
      </c>
      <c r="F1431" s="151" t="s">
        <v>205</v>
      </c>
      <c r="H1431" s="150" t="s">
        <v>19</v>
      </c>
      <c r="I1431" s="152"/>
      <c r="L1431" s="148"/>
      <c r="M1431" s="153"/>
      <c r="T1431" s="154"/>
      <c r="AT1431" s="150" t="s">
        <v>203</v>
      </c>
      <c r="AU1431" s="150" t="s">
        <v>82</v>
      </c>
      <c r="AV1431" s="12" t="s">
        <v>80</v>
      </c>
      <c r="AW1431" s="12" t="s">
        <v>33</v>
      </c>
      <c r="AX1431" s="12" t="s">
        <v>72</v>
      </c>
      <c r="AY1431" s="150" t="s">
        <v>193</v>
      </c>
    </row>
    <row r="1432" spans="2:65" s="12" customFormat="1" ht="11.25">
      <c r="B1432" s="148"/>
      <c r="D1432" s="149" t="s">
        <v>203</v>
      </c>
      <c r="E1432" s="150" t="s">
        <v>19</v>
      </c>
      <c r="F1432" s="151" t="s">
        <v>206</v>
      </c>
      <c r="H1432" s="150" t="s">
        <v>19</v>
      </c>
      <c r="I1432" s="152"/>
      <c r="L1432" s="148"/>
      <c r="M1432" s="153"/>
      <c r="T1432" s="154"/>
      <c r="AT1432" s="150" t="s">
        <v>203</v>
      </c>
      <c r="AU1432" s="150" t="s">
        <v>82</v>
      </c>
      <c r="AV1432" s="12" t="s">
        <v>80</v>
      </c>
      <c r="AW1432" s="12" t="s">
        <v>33</v>
      </c>
      <c r="AX1432" s="12" t="s">
        <v>72</v>
      </c>
      <c r="AY1432" s="150" t="s">
        <v>193</v>
      </c>
    </row>
    <row r="1433" spans="2:65" s="12" customFormat="1" ht="11.25">
      <c r="B1433" s="148"/>
      <c r="D1433" s="149" t="s">
        <v>203</v>
      </c>
      <c r="E1433" s="150" t="s">
        <v>19</v>
      </c>
      <c r="F1433" s="151" t="s">
        <v>205</v>
      </c>
      <c r="H1433" s="150" t="s">
        <v>19</v>
      </c>
      <c r="I1433" s="152"/>
      <c r="L1433" s="148"/>
      <c r="M1433" s="153"/>
      <c r="T1433" s="154"/>
      <c r="AT1433" s="150" t="s">
        <v>203</v>
      </c>
      <c r="AU1433" s="150" t="s">
        <v>82</v>
      </c>
      <c r="AV1433" s="12" t="s">
        <v>80</v>
      </c>
      <c r="AW1433" s="12" t="s">
        <v>33</v>
      </c>
      <c r="AX1433" s="12" t="s">
        <v>72</v>
      </c>
      <c r="AY1433" s="150" t="s">
        <v>193</v>
      </c>
    </row>
    <row r="1434" spans="2:65" s="12" customFormat="1" ht="11.25">
      <c r="B1434" s="148"/>
      <c r="D1434" s="149" t="s">
        <v>203</v>
      </c>
      <c r="E1434" s="150" t="s">
        <v>19</v>
      </c>
      <c r="F1434" s="151" t="s">
        <v>644</v>
      </c>
      <c r="H1434" s="150" t="s">
        <v>19</v>
      </c>
      <c r="I1434" s="152"/>
      <c r="L1434" s="148"/>
      <c r="M1434" s="153"/>
      <c r="T1434" s="154"/>
      <c r="AT1434" s="150" t="s">
        <v>203</v>
      </c>
      <c r="AU1434" s="150" t="s">
        <v>82</v>
      </c>
      <c r="AV1434" s="12" t="s">
        <v>80</v>
      </c>
      <c r="AW1434" s="12" t="s">
        <v>33</v>
      </c>
      <c r="AX1434" s="12" t="s">
        <v>72</v>
      </c>
      <c r="AY1434" s="150" t="s">
        <v>193</v>
      </c>
    </row>
    <row r="1435" spans="2:65" s="13" customFormat="1" ht="11.25">
      <c r="B1435" s="155"/>
      <c r="D1435" s="149" t="s">
        <v>203</v>
      </c>
      <c r="E1435" s="156" t="s">
        <v>19</v>
      </c>
      <c r="F1435" s="157" t="s">
        <v>1279</v>
      </c>
      <c r="H1435" s="158">
        <v>39.15</v>
      </c>
      <c r="I1435" s="159"/>
      <c r="L1435" s="155"/>
      <c r="M1435" s="160"/>
      <c r="T1435" s="161"/>
      <c r="AT1435" s="156" t="s">
        <v>203</v>
      </c>
      <c r="AU1435" s="156" t="s">
        <v>82</v>
      </c>
      <c r="AV1435" s="13" t="s">
        <v>82</v>
      </c>
      <c r="AW1435" s="13" t="s">
        <v>33</v>
      </c>
      <c r="AX1435" s="13" t="s">
        <v>72</v>
      </c>
      <c r="AY1435" s="156" t="s">
        <v>193</v>
      </c>
    </row>
    <row r="1436" spans="2:65" s="12" customFormat="1" ht="11.25">
      <c r="B1436" s="148"/>
      <c r="D1436" s="149" t="s">
        <v>203</v>
      </c>
      <c r="E1436" s="150" t="s">
        <v>19</v>
      </c>
      <c r="F1436" s="151" t="s">
        <v>205</v>
      </c>
      <c r="H1436" s="150" t="s">
        <v>19</v>
      </c>
      <c r="I1436" s="152"/>
      <c r="L1436" s="148"/>
      <c r="M1436" s="153"/>
      <c r="T1436" s="154"/>
      <c r="AT1436" s="150" t="s">
        <v>203</v>
      </c>
      <c r="AU1436" s="150" t="s">
        <v>82</v>
      </c>
      <c r="AV1436" s="12" t="s">
        <v>80</v>
      </c>
      <c r="AW1436" s="12" t="s">
        <v>33</v>
      </c>
      <c r="AX1436" s="12" t="s">
        <v>72</v>
      </c>
      <c r="AY1436" s="150" t="s">
        <v>193</v>
      </c>
    </row>
    <row r="1437" spans="2:65" s="12" customFormat="1" ht="11.25">
      <c r="B1437" s="148"/>
      <c r="D1437" s="149" t="s">
        <v>203</v>
      </c>
      <c r="E1437" s="150" t="s">
        <v>19</v>
      </c>
      <c r="F1437" s="151" t="s">
        <v>820</v>
      </c>
      <c r="H1437" s="150" t="s">
        <v>19</v>
      </c>
      <c r="I1437" s="152"/>
      <c r="L1437" s="148"/>
      <c r="M1437" s="153"/>
      <c r="T1437" s="154"/>
      <c r="AT1437" s="150" t="s">
        <v>203</v>
      </c>
      <c r="AU1437" s="150" t="s">
        <v>82</v>
      </c>
      <c r="AV1437" s="12" t="s">
        <v>80</v>
      </c>
      <c r="AW1437" s="12" t="s">
        <v>33</v>
      </c>
      <c r="AX1437" s="12" t="s">
        <v>72</v>
      </c>
      <c r="AY1437" s="150" t="s">
        <v>193</v>
      </c>
    </row>
    <row r="1438" spans="2:65" s="13" customFormat="1" ht="11.25">
      <c r="B1438" s="155"/>
      <c r="D1438" s="149" t="s">
        <v>203</v>
      </c>
      <c r="E1438" s="156" t="s">
        <v>19</v>
      </c>
      <c r="F1438" s="157" t="s">
        <v>1280</v>
      </c>
      <c r="H1438" s="158">
        <v>39.96</v>
      </c>
      <c r="I1438" s="159"/>
      <c r="L1438" s="155"/>
      <c r="M1438" s="160"/>
      <c r="T1438" s="161"/>
      <c r="AT1438" s="156" t="s">
        <v>203</v>
      </c>
      <c r="AU1438" s="156" t="s">
        <v>82</v>
      </c>
      <c r="AV1438" s="13" t="s">
        <v>82</v>
      </c>
      <c r="AW1438" s="13" t="s">
        <v>33</v>
      </c>
      <c r="AX1438" s="13" t="s">
        <v>72</v>
      </c>
      <c r="AY1438" s="156" t="s">
        <v>193</v>
      </c>
    </row>
    <row r="1439" spans="2:65" s="13" customFormat="1" ht="11.25">
      <c r="B1439" s="155"/>
      <c r="D1439" s="149" t="s">
        <v>203</v>
      </c>
      <c r="E1439" s="156" t="s">
        <v>19</v>
      </c>
      <c r="F1439" s="157" t="s">
        <v>1281</v>
      </c>
      <c r="H1439" s="158">
        <v>22.62</v>
      </c>
      <c r="I1439" s="159"/>
      <c r="L1439" s="155"/>
      <c r="M1439" s="160"/>
      <c r="T1439" s="161"/>
      <c r="AT1439" s="156" t="s">
        <v>203</v>
      </c>
      <c r="AU1439" s="156" t="s">
        <v>82</v>
      </c>
      <c r="AV1439" s="13" t="s">
        <v>82</v>
      </c>
      <c r="AW1439" s="13" t="s">
        <v>33</v>
      </c>
      <c r="AX1439" s="13" t="s">
        <v>72</v>
      </c>
      <c r="AY1439" s="156" t="s">
        <v>193</v>
      </c>
    </row>
    <row r="1440" spans="2:65" s="12" customFormat="1" ht="11.25">
      <c r="B1440" s="148"/>
      <c r="D1440" s="149" t="s">
        <v>203</v>
      </c>
      <c r="E1440" s="150" t="s">
        <v>19</v>
      </c>
      <c r="F1440" s="151" t="s">
        <v>205</v>
      </c>
      <c r="H1440" s="150" t="s">
        <v>19</v>
      </c>
      <c r="I1440" s="152"/>
      <c r="L1440" s="148"/>
      <c r="M1440" s="153"/>
      <c r="T1440" s="154"/>
      <c r="AT1440" s="150" t="s">
        <v>203</v>
      </c>
      <c r="AU1440" s="150" t="s">
        <v>82</v>
      </c>
      <c r="AV1440" s="12" t="s">
        <v>80</v>
      </c>
      <c r="AW1440" s="12" t="s">
        <v>33</v>
      </c>
      <c r="AX1440" s="12" t="s">
        <v>72</v>
      </c>
      <c r="AY1440" s="150" t="s">
        <v>193</v>
      </c>
    </row>
    <row r="1441" spans="2:65" s="12" customFormat="1" ht="11.25">
      <c r="B1441" s="148"/>
      <c r="D1441" s="149" t="s">
        <v>203</v>
      </c>
      <c r="E1441" s="150" t="s">
        <v>19</v>
      </c>
      <c r="F1441" s="151" t="s">
        <v>822</v>
      </c>
      <c r="H1441" s="150" t="s">
        <v>19</v>
      </c>
      <c r="I1441" s="152"/>
      <c r="L1441" s="148"/>
      <c r="M1441" s="153"/>
      <c r="T1441" s="154"/>
      <c r="AT1441" s="150" t="s">
        <v>203</v>
      </c>
      <c r="AU1441" s="150" t="s">
        <v>82</v>
      </c>
      <c r="AV1441" s="12" t="s">
        <v>80</v>
      </c>
      <c r="AW1441" s="12" t="s">
        <v>33</v>
      </c>
      <c r="AX1441" s="12" t="s">
        <v>72</v>
      </c>
      <c r="AY1441" s="150" t="s">
        <v>193</v>
      </c>
    </row>
    <row r="1442" spans="2:65" s="13" customFormat="1" ht="11.25">
      <c r="B1442" s="155"/>
      <c r="D1442" s="149" t="s">
        <v>203</v>
      </c>
      <c r="E1442" s="156" t="s">
        <v>19</v>
      </c>
      <c r="F1442" s="157" t="s">
        <v>1280</v>
      </c>
      <c r="H1442" s="158">
        <v>39.96</v>
      </c>
      <c r="I1442" s="159"/>
      <c r="L1442" s="155"/>
      <c r="M1442" s="160"/>
      <c r="T1442" s="161"/>
      <c r="AT1442" s="156" t="s">
        <v>203</v>
      </c>
      <c r="AU1442" s="156" t="s">
        <v>82</v>
      </c>
      <c r="AV1442" s="13" t="s">
        <v>82</v>
      </c>
      <c r="AW1442" s="13" t="s">
        <v>33</v>
      </c>
      <c r="AX1442" s="13" t="s">
        <v>72</v>
      </c>
      <c r="AY1442" s="156" t="s">
        <v>193</v>
      </c>
    </row>
    <row r="1443" spans="2:65" s="13" customFormat="1" ht="11.25">
      <c r="B1443" s="155"/>
      <c r="D1443" s="149" t="s">
        <v>203</v>
      </c>
      <c r="E1443" s="156" t="s">
        <v>19</v>
      </c>
      <c r="F1443" s="157" t="s">
        <v>1282</v>
      </c>
      <c r="H1443" s="158">
        <v>28.44</v>
      </c>
      <c r="I1443" s="159"/>
      <c r="L1443" s="155"/>
      <c r="M1443" s="160"/>
      <c r="T1443" s="161"/>
      <c r="AT1443" s="156" t="s">
        <v>203</v>
      </c>
      <c r="AU1443" s="156" t="s">
        <v>82</v>
      </c>
      <c r="AV1443" s="13" t="s">
        <v>82</v>
      </c>
      <c r="AW1443" s="13" t="s">
        <v>33</v>
      </c>
      <c r="AX1443" s="13" t="s">
        <v>72</v>
      </c>
      <c r="AY1443" s="156" t="s">
        <v>193</v>
      </c>
    </row>
    <row r="1444" spans="2:65" s="12" customFormat="1" ht="11.25">
      <c r="B1444" s="148"/>
      <c r="D1444" s="149" t="s">
        <v>203</v>
      </c>
      <c r="E1444" s="150" t="s">
        <v>19</v>
      </c>
      <c r="F1444" s="151" t="s">
        <v>205</v>
      </c>
      <c r="H1444" s="150" t="s">
        <v>19</v>
      </c>
      <c r="I1444" s="152"/>
      <c r="L1444" s="148"/>
      <c r="M1444" s="153"/>
      <c r="T1444" s="154"/>
      <c r="AT1444" s="150" t="s">
        <v>203</v>
      </c>
      <c r="AU1444" s="150" t="s">
        <v>82</v>
      </c>
      <c r="AV1444" s="12" t="s">
        <v>80</v>
      </c>
      <c r="AW1444" s="12" t="s">
        <v>33</v>
      </c>
      <c r="AX1444" s="12" t="s">
        <v>72</v>
      </c>
      <c r="AY1444" s="150" t="s">
        <v>193</v>
      </c>
    </row>
    <row r="1445" spans="2:65" s="12" customFormat="1" ht="11.25">
      <c r="B1445" s="148"/>
      <c r="D1445" s="149" t="s">
        <v>203</v>
      </c>
      <c r="E1445" s="150" t="s">
        <v>19</v>
      </c>
      <c r="F1445" s="151" t="s">
        <v>828</v>
      </c>
      <c r="H1445" s="150" t="s">
        <v>19</v>
      </c>
      <c r="I1445" s="152"/>
      <c r="L1445" s="148"/>
      <c r="M1445" s="153"/>
      <c r="T1445" s="154"/>
      <c r="AT1445" s="150" t="s">
        <v>203</v>
      </c>
      <c r="AU1445" s="150" t="s">
        <v>82</v>
      </c>
      <c r="AV1445" s="12" t="s">
        <v>80</v>
      </c>
      <c r="AW1445" s="12" t="s">
        <v>33</v>
      </c>
      <c r="AX1445" s="12" t="s">
        <v>72</v>
      </c>
      <c r="AY1445" s="150" t="s">
        <v>193</v>
      </c>
    </row>
    <row r="1446" spans="2:65" s="13" customFormat="1" ht="11.25">
      <c r="B1446" s="155"/>
      <c r="D1446" s="149" t="s">
        <v>203</v>
      </c>
      <c r="E1446" s="156" t="s">
        <v>19</v>
      </c>
      <c r="F1446" s="157" t="s">
        <v>1283</v>
      </c>
      <c r="H1446" s="158">
        <v>12.7</v>
      </c>
      <c r="I1446" s="159"/>
      <c r="L1446" s="155"/>
      <c r="M1446" s="160"/>
      <c r="T1446" s="161"/>
      <c r="AT1446" s="156" t="s">
        <v>203</v>
      </c>
      <c r="AU1446" s="156" t="s">
        <v>82</v>
      </c>
      <c r="AV1446" s="13" t="s">
        <v>82</v>
      </c>
      <c r="AW1446" s="13" t="s">
        <v>33</v>
      </c>
      <c r="AX1446" s="13" t="s">
        <v>72</v>
      </c>
      <c r="AY1446" s="156" t="s">
        <v>193</v>
      </c>
    </row>
    <row r="1447" spans="2:65" s="13" customFormat="1" ht="11.25">
      <c r="B1447" s="155"/>
      <c r="D1447" s="149" t="s">
        <v>203</v>
      </c>
      <c r="E1447" s="156" t="s">
        <v>19</v>
      </c>
      <c r="F1447" s="157" t="s">
        <v>1284</v>
      </c>
      <c r="H1447" s="158">
        <v>2.98</v>
      </c>
      <c r="I1447" s="159"/>
      <c r="L1447" s="155"/>
      <c r="M1447" s="160"/>
      <c r="T1447" s="161"/>
      <c r="AT1447" s="156" t="s">
        <v>203</v>
      </c>
      <c r="AU1447" s="156" t="s">
        <v>82</v>
      </c>
      <c r="AV1447" s="13" t="s">
        <v>82</v>
      </c>
      <c r="AW1447" s="13" t="s">
        <v>33</v>
      </c>
      <c r="AX1447" s="13" t="s">
        <v>72</v>
      </c>
      <c r="AY1447" s="156" t="s">
        <v>193</v>
      </c>
    </row>
    <row r="1448" spans="2:65" s="13" customFormat="1" ht="11.25">
      <c r="B1448" s="155"/>
      <c r="D1448" s="149" t="s">
        <v>203</v>
      </c>
      <c r="E1448" s="156" t="s">
        <v>19</v>
      </c>
      <c r="F1448" s="157" t="s">
        <v>1285</v>
      </c>
      <c r="H1448" s="158">
        <v>4.38</v>
      </c>
      <c r="I1448" s="159"/>
      <c r="L1448" s="155"/>
      <c r="M1448" s="160"/>
      <c r="T1448" s="161"/>
      <c r="AT1448" s="156" t="s">
        <v>203</v>
      </c>
      <c r="AU1448" s="156" t="s">
        <v>82</v>
      </c>
      <c r="AV1448" s="13" t="s">
        <v>82</v>
      </c>
      <c r="AW1448" s="13" t="s">
        <v>33</v>
      </c>
      <c r="AX1448" s="13" t="s">
        <v>72</v>
      </c>
      <c r="AY1448" s="156" t="s">
        <v>193</v>
      </c>
    </row>
    <row r="1449" spans="2:65" s="13" customFormat="1" ht="11.25">
      <c r="B1449" s="155"/>
      <c r="D1449" s="149" t="s">
        <v>203</v>
      </c>
      <c r="E1449" s="156" t="s">
        <v>19</v>
      </c>
      <c r="F1449" s="157" t="s">
        <v>1286</v>
      </c>
      <c r="H1449" s="158">
        <v>2.02</v>
      </c>
      <c r="I1449" s="159"/>
      <c r="L1449" s="155"/>
      <c r="M1449" s="160"/>
      <c r="T1449" s="161"/>
      <c r="AT1449" s="156" t="s">
        <v>203</v>
      </c>
      <c r="AU1449" s="156" t="s">
        <v>82</v>
      </c>
      <c r="AV1449" s="13" t="s">
        <v>82</v>
      </c>
      <c r="AW1449" s="13" t="s">
        <v>33</v>
      </c>
      <c r="AX1449" s="13" t="s">
        <v>72</v>
      </c>
      <c r="AY1449" s="156" t="s">
        <v>193</v>
      </c>
    </row>
    <row r="1450" spans="2:65" s="12" customFormat="1" ht="11.25">
      <c r="B1450" s="148"/>
      <c r="D1450" s="149" t="s">
        <v>203</v>
      </c>
      <c r="E1450" s="150" t="s">
        <v>19</v>
      </c>
      <c r="F1450" s="151" t="s">
        <v>205</v>
      </c>
      <c r="H1450" s="150" t="s">
        <v>19</v>
      </c>
      <c r="I1450" s="152"/>
      <c r="L1450" s="148"/>
      <c r="M1450" s="153"/>
      <c r="T1450" s="154"/>
      <c r="AT1450" s="150" t="s">
        <v>203</v>
      </c>
      <c r="AU1450" s="150" t="s">
        <v>82</v>
      </c>
      <c r="AV1450" s="12" t="s">
        <v>80</v>
      </c>
      <c r="AW1450" s="12" t="s">
        <v>33</v>
      </c>
      <c r="AX1450" s="12" t="s">
        <v>72</v>
      </c>
      <c r="AY1450" s="150" t="s">
        <v>193</v>
      </c>
    </row>
    <row r="1451" spans="2:65" s="12" customFormat="1" ht="11.25">
      <c r="B1451" s="148"/>
      <c r="D1451" s="149" t="s">
        <v>203</v>
      </c>
      <c r="E1451" s="150" t="s">
        <v>19</v>
      </c>
      <c r="F1451" s="151" t="s">
        <v>835</v>
      </c>
      <c r="H1451" s="150" t="s">
        <v>19</v>
      </c>
      <c r="I1451" s="152"/>
      <c r="L1451" s="148"/>
      <c r="M1451" s="153"/>
      <c r="T1451" s="154"/>
      <c r="AT1451" s="150" t="s">
        <v>203</v>
      </c>
      <c r="AU1451" s="150" t="s">
        <v>82</v>
      </c>
      <c r="AV1451" s="12" t="s">
        <v>80</v>
      </c>
      <c r="AW1451" s="12" t="s">
        <v>33</v>
      </c>
      <c r="AX1451" s="12" t="s">
        <v>72</v>
      </c>
      <c r="AY1451" s="150" t="s">
        <v>193</v>
      </c>
    </row>
    <row r="1452" spans="2:65" s="13" customFormat="1" ht="11.25">
      <c r="B1452" s="155"/>
      <c r="D1452" s="149" t="s">
        <v>203</v>
      </c>
      <c r="E1452" s="156" t="s">
        <v>19</v>
      </c>
      <c r="F1452" s="157" t="s">
        <v>1287</v>
      </c>
      <c r="H1452" s="158">
        <v>21.8</v>
      </c>
      <c r="I1452" s="159"/>
      <c r="L1452" s="155"/>
      <c r="M1452" s="160"/>
      <c r="T1452" s="161"/>
      <c r="AT1452" s="156" t="s">
        <v>203</v>
      </c>
      <c r="AU1452" s="156" t="s">
        <v>82</v>
      </c>
      <c r="AV1452" s="13" t="s">
        <v>82</v>
      </c>
      <c r="AW1452" s="13" t="s">
        <v>33</v>
      </c>
      <c r="AX1452" s="13" t="s">
        <v>72</v>
      </c>
      <c r="AY1452" s="156" t="s">
        <v>193</v>
      </c>
    </row>
    <row r="1453" spans="2:65" s="1" customFormat="1" ht="16.5" customHeight="1">
      <c r="B1453" s="32"/>
      <c r="C1453" s="131" t="s">
        <v>1288</v>
      </c>
      <c r="D1453" s="131" t="s">
        <v>195</v>
      </c>
      <c r="E1453" s="132" t="s">
        <v>1289</v>
      </c>
      <c r="F1453" s="133" t="s">
        <v>1290</v>
      </c>
      <c r="G1453" s="134" t="s">
        <v>198</v>
      </c>
      <c r="H1453" s="135">
        <v>214.01</v>
      </c>
      <c r="I1453" s="136"/>
      <c r="J1453" s="137">
        <f>ROUND(I1453*H1453,2)</f>
        <v>0</v>
      </c>
      <c r="K1453" s="133" t="s">
        <v>199</v>
      </c>
      <c r="L1453" s="32"/>
      <c r="M1453" s="138" t="s">
        <v>19</v>
      </c>
      <c r="N1453" s="139" t="s">
        <v>43</v>
      </c>
      <c r="P1453" s="140">
        <f>O1453*H1453</f>
        <v>0</v>
      </c>
      <c r="Q1453" s="140">
        <v>0</v>
      </c>
      <c r="R1453" s="140">
        <f>Q1453*H1453</f>
        <v>0</v>
      </c>
      <c r="S1453" s="140">
        <v>0</v>
      </c>
      <c r="T1453" s="141">
        <f>S1453*H1453</f>
        <v>0</v>
      </c>
      <c r="AR1453" s="142" t="s">
        <v>106</v>
      </c>
      <c r="AT1453" s="142" t="s">
        <v>195</v>
      </c>
      <c r="AU1453" s="142" t="s">
        <v>82</v>
      </c>
      <c r="AY1453" s="17" t="s">
        <v>193</v>
      </c>
      <c r="BE1453" s="143">
        <f>IF(N1453="základní",J1453,0)</f>
        <v>0</v>
      </c>
      <c r="BF1453" s="143">
        <f>IF(N1453="snížená",J1453,0)</f>
        <v>0</v>
      </c>
      <c r="BG1453" s="143">
        <f>IF(N1453="zákl. přenesená",J1453,0)</f>
        <v>0</v>
      </c>
      <c r="BH1453" s="143">
        <f>IF(N1453="sníž. přenesená",J1453,0)</f>
        <v>0</v>
      </c>
      <c r="BI1453" s="143">
        <f>IF(N1453="nulová",J1453,0)</f>
        <v>0</v>
      </c>
      <c r="BJ1453" s="17" t="s">
        <v>80</v>
      </c>
      <c r="BK1453" s="143">
        <f>ROUND(I1453*H1453,2)</f>
        <v>0</v>
      </c>
      <c r="BL1453" s="17" t="s">
        <v>106</v>
      </c>
      <c r="BM1453" s="142" t="s">
        <v>1291</v>
      </c>
    </row>
    <row r="1454" spans="2:65" s="1" customFormat="1" ht="11.25">
      <c r="B1454" s="32"/>
      <c r="D1454" s="144" t="s">
        <v>201</v>
      </c>
      <c r="F1454" s="145" t="s">
        <v>1292</v>
      </c>
      <c r="I1454" s="146"/>
      <c r="L1454" s="32"/>
      <c r="M1454" s="147"/>
      <c r="T1454" s="53"/>
      <c r="AT1454" s="17" t="s">
        <v>201</v>
      </c>
      <c r="AU1454" s="17" t="s">
        <v>82</v>
      </c>
    </row>
    <row r="1455" spans="2:65" s="1" customFormat="1" ht="16.5" customHeight="1">
      <c r="B1455" s="32"/>
      <c r="C1455" s="131" t="s">
        <v>1293</v>
      </c>
      <c r="D1455" s="131" t="s">
        <v>195</v>
      </c>
      <c r="E1455" s="132" t="s">
        <v>1294</v>
      </c>
      <c r="F1455" s="133" t="s">
        <v>1295</v>
      </c>
      <c r="G1455" s="134" t="s">
        <v>349</v>
      </c>
      <c r="H1455" s="135">
        <v>7.7839999999999998</v>
      </c>
      <c r="I1455" s="136"/>
      <c r="J1455" s="137">
        <f>ROUND(I1455*H1455,2)</f>
        <v>0</v>
      </c>
      <c r="K1455" s="133" t="s">
        <v>199</v>
      </c>
      <c r="L1455" s="32"/>
      <c r="M1455" s="138" t="s">
        <v>19</v>
      </c>
      <c r="N1455" s="139" t="s">
        <v>43</v>
      </c>
      <c r="P1455" s="140">
        <f>O1455*H1455</f>
        <v>0</v>
      </c>
      <c r="Q1455" s="140">
        <v>1.05291</v>
      </c>
      <c r="R1455" s="140">
        <f>Q1455*H1455</f>
        <v>8.1958514400000002</v>
      </c>
      <c r="S1455" s="140">
        <v>0</v>
      </c>
      <c r="T1455" s="141">
        <f>S1455*H1455</f>
        <v>0</v>
      </c>
      <c r="AR1455" s="142" t="s">
        <v>106</v>
      </c>
      <c r="AT1455" s="142" t="s">
        <v>195</v>
      </c>
      <c r="AU1455" s="142" t="s">
        <v>82</v>
      </c>
      <c r="AY1455" s="17" t="s">
        <v>193</v>
      </c>
      <c r="BE1455" s="143">
        <f>IF(N1455="základní",J1455,0)</f>
        <v>0</v>
      </c>
      <c r="BF1455" s="143">
        <f>IF(N1455="snížená",J1455,0)</f>
        <v>0</v>
      </c>
      <c r="BG1455" s="143">
        <f>IF(N1455="zákl. přenesená",J1455,0)</f>
        <v>0</v>
      </c>
      <c r="BH1455" s="143">
        <f>IF(N1455="sníž. přenesená",J1455,0)</f>
        <v>0</v>
      </c>
      <c r="BI1455" s="143">
        <f>IF(N1455="nulová",J1455,0)</f>
        <v>0</v>
      </c>
      <c r="BJ1455" s="17" t="s">
        <v>80</v>
      </c>
      <c r="BK1455" s="143">
        <f>ROUND(I1455*H1455,2)</f>
        <v>0</v>
      </c>
      <c r="BL1455" s="17" t="s">
        <v>106</v>
      </c>
      <c r="BM1455" s="142" t="s">
        <v>1296</v>
      </c>
    </row>
    <row r="1456" spans="2:65" s="1" customFormat="1" ht="11.25">
      <c r="B1456" s="32"/>
      <c r="D1456" s="144" t="s">
        <v>201</v>
      </c>
      <c r="F1456" s="145" t="s">
        <v>1297</v>
      </c>
      <c r="I1456" s="146"/>
      <c r="L1456" s="32"/>
      <c r="M1456" s="147"/>
      <c r="T1456" s="53"/>
      <c r="AT1456" s="17" t="s">
        <v>201</v>
      </c>
      <c r="AU1456" s="17" t="s">
        <v>82</v>
      </c>
    </row>
    <row r="1457" spans="2:65" s="12" customFormat="1" ht="11.25">
      <c r="B1457" s="148"/>
      <c r="D1457" s="149" t="s">
        <v>203</v>
      </c>
      <c r="E1457" s="150" t="s">
        <v>19</v>
      </c>
      <c r="F1457" s="151" t="s">
        <v>286</v>
      </c>
      <c r="H1457" s="150" t="s">
        <v>19</v>
      </c>
      <c r="I1457" s="152"/>
      <c r="L1457" s="148"/>
      <c r="M1457" s="153"/>
      <c r="T1457" s="154"/>
      <c r="AT1457" s="150" t="s">
        <v>203</v>
      </c>
      <c r="AU1457" s="150" t="s">
        <v>82</v>
      </c>
      <c r="AV1457" s="12" t="s">
        <v>80</v>
      </c>
      <c r="AW1457" s="12" t="s">
        <v>33</v>
      </c>
      <c r="AX1457" s="12" t="s">
        <v>72</v>
      </c>
      <c r="AY1457" s="150" t="s">
        <v>193</v>
      </c>
    </row>
    <row r="1458" spans="2:65" s="12" customFormat="1" ht="11.25">
      <c r="B1458" s="148"/>
      <c r="D1458" s="149" t="s">
        <v>203</v>
      </c>
      <c r="E1458" s="150" t="s">
        <v>19</v>
      </c>
      <c r="F1458" s="151" t="s">
        <v>205</v>
      </c>
      <c r="H1458" s="150" t="s">
        <v>19</v>
      </c>
      <c r="I1458" s="152"/>
      <c r="L1458" s="148"/>
      <c r="M1458" s="153"/>
      <c r="T1458" s="154"/>
      <c r="AT1458" s="150" t="s">
        <v>203</v>
      </c>
      <c r="AU1458" s="150" t="s">
        <v>82</v>
      </c>
      <c r="AV1458" s="12" t="s">
        <v>80</v>
      </c>
      <c r="AW1458" s="12" t="s">
        <v>33</v>
      </c>
      <c r="AX1458" s="12" t="s">
        <v>72</v>
      </c>
      <c r="AY1458" s="150" t="s">
        <v>193</v>
      </c>
    </row>
    <row r="1459" spans="2:65" s="13" customFormat="1" ht="11.25">
      <c r="B1459" s="155"/>
      <c r="D1459" s="149" t="s">
        <v>203</v>
      </c>
      <c r="E1459" s="156" t="s">
        <v>19</v>
      </c>
      <c r="F1459" s="157" t="s">
        <v>1298</v>
      </c>
      <c r="H1459" s="158">
        <v>7.5750000000000002</v>
      </c>
      <c r="I1459" s="159"/>
      <c r="L1459" s="155"/>
      <c r="M1459" s="160"/>
      <c r="T1459" s="161"/>
      <c r="AT1459" s="156" t="s">
        <v>203</v>
      </c>
      <c r="AU1459" s="156" t="s">
        <v>82</v>
      </c>
      <c r="AV1459" s="13" t="s">
        <v>82</v>
      </c>
      <c r="AW1459" s="13" t="s">
        <v>33</v>
      </c>
      <c r="AX1459" s="13" t="s">
        <v>72</v>
      </c>
      <c r="AY1459" s="156" t="s">
        <v>193</v>
      </c>
    </row>
    <row r="1460" spans="2:65" s="13" customFormat="1" ht="11.25">
      <c r="B1460" s="155"/>
      <c r="D1460" s="149" t="s">
        <v>203</v>
      </c>
      <c r="E1460" s="156" t="s">
        <v>19</v>
      </c>
      <c r="F1460" s="157" t="s">
        <v>1299</v>
      </c>
      <c r="H1460" s="158">
        <v>0.20899999999999999</v>
      </c>
      <c r="I1460" s="159"/>
      <c r="L1460" s="155"/>
      <c r="M1460" s="160"/>
      <c r="T1460" s="161"/>
      <c r="AT1460" s="156" t="s">
        <v>203</v>
      </c>
      <c r="AU1460" s="156" t="s">
        <v>82</v>
      </c>
      <c r="AV1460" s="13" t="s">
        <v>82</v>
      </c>
      <c r="AW1460" s="13" t="s">
        <v>33</v>
      </c>
      <c r="AX1460" s="13" t="s">
        <v>72</v>
      </c>
      <c r="AY1460" s="156" t="s">
        <v>193</v>
      </c>
    </row>
    <row r="1461" spans="2:65" s="1" customFormat="1" ht="24.2" customHeight="1">
      <c r="B1461" s="32"/>
      <c r="C1461" s="131" t="s">
        <v>1300</v>
      </c>
      <c r="D1461" s="131" t="s">
        <v>195</v>
      </c>
      <c r="E1461" s="132" t="s">
        <v>1301</v>
      </c>
      <c r="F1461" s="133" t="s">
        <v>1302</v>
      </c>
      <c r="G1461" s="134" t="s">
        <v>210</v>
      </c>
      <c r="H1461" s="135">
        <v>15.14</v>
      </c>
      <c r="I1461" s="136"/>
      <c r="J1461" s="137">
        <f>ROUND(I1461*H1461,2)</f>
        <v>0</v>
      </c>
      <c r="K1461" s="133" t="s">
        <v>199</v>
      </c>
      <c r="L1461" s="32"/>
      <c r="M1461" s="138" t="s">
        <v>19</v>
      </c>
      <c r="N1461" s="139" t="s">
        <v>43</v>
      </c>
      <c r="P1461" s="140">
        <f>O1461*H1461</f>
        <v>0</v>
      </c>
      <c r="Q1461" s="140">
        <v>2.5019499999999999</v>
      </c>
      <c r="R1461" s="140">
        <f>Q1461*H1461</f>
        <v>37.879522999999999</v>
      </c>
      <c r="S1461" s="140">
        <v>0</v>
      </c>
      <c r="T1461" s="141">
        <f>S1461*H1461</f>
        <v>0</v>
      </c>
      <c r="AR1461" s="142" t="s">
        <v>106</v>
      </c>
      <c r="AT1461" s="142" t="s">
        <v>195</v>
      </c>
      <c r="AU1461" s="142" t="s">
        <v>82</v>
      </c>
      <c r="AY1461" s="17" t="s">
        <v>193</v>
      </c>
      <c r="BE1461" s="143">
        <f>IF(N1461="základní",J1461,0)</f>
        <v>0</v>
      </c>
      <c r="BF1461" s="143">
        <f>IF(N1461="snížená",J1461,0)</f>
        <v>0</v>
      </c>
      <c r="BG1461" s="143">
        <f>IF(N1461="zákl. přenesená",J1461,0)</f>
        <v>0</v>
      </c>
      <c r="BH1461" s="143">
        <f>IF(N1461="sníž. přenesená",J1461,0)</f>
        <v>0</v>
      </c>
      <c r="BI1461" s="143">
        <f>IF(N1461="nulová",J1461,0)</f>
        <v>0</v>
      </c>
      <c r="BJ1461" s="17" t="s">
        <v>80</v>
      </c>
      <c r="BK1461" s="143">
        <f>ROUND(I1461*H1461,2)</f>
        <v>0</v>
      </c>
      <c r="BL1461" s="17" t="s">
        <v>106</v>
      </c>
      <c r="BM1461" s="142" t="s">
        <v>1303</v>
      </c>
    </row>
    <row r="1462" spans="2:65" s="1" customFormat="1" ht="11.25">
      <c r="B1462" s="32"/>
      <c r="D1462" s="144" t="s">
        <v>201</v>
      </c>
      <c r="F1462" s="145" t="s">
        <v>1304</v>
      </c>
      <c r="I1462" s="146"/>
      <c r="L1462" s="32"/>
      <c r="M1462" s="147"/>
      <c r="T1462" s="53"/>
      <c r="AT1462" s="17" t="s">
        <v>201</v>
      </c>
      <c r="AU1462" s="17" t="s">
        <v>82</v>
      </c>
    </row>
    <row r="1463" spans="2:65" s="12" customFormat="1" ht="11.25">
      <c r="B1463" s="148"/>
      <c r="D1463" s="149" t="s">
        <v>203</v>
      </c>
      <c r="E1463" s="150" t="s">
        <v>19</v>
      </c>
      <c r="F1463" s="151" t="s">
        <v>286</v>
      </c>
      <c r="H1463" s="150" t="s">
        <v>19</v>
      </c>
      <c r="I1463" s="152"/>
      <c r="L1463" s="148"/>
      <c r="M1463" s="153"/>
      <c r="T1463" s="154"/>
      <c r="AT1463" s="150" t="s">
        <v>203</v>
      </c>
      <c r="AU1463" s="150" t="s">
        <v>82</v>
      </c>
      <c r="AV1463" s="12" t="s">
        <v>80</v>
      </c>
      <c r="AW1463" s="12" t="s">
        <v>33</v>
      </c>
      <c r="AX1463" s="12" t="s">
        <v>72</v>
      </c>
      <c r="AY1463" s="150" t="s">
        <v>193</v>
      </c>
    </row>
    <row r="1464" spans="2:65" s="12" customFormat="1" ht="11.25">
      <c r="B1464" s="148"/>
      <c r="D1464" s="149" t="s">
        <v>203</v>
      </c>
      <c r="E1464" s="150" t="s">
        <v>19</v>
      </c>
      <c r="F1464" s="151" t="s">
        <v>205</v>
      </c>
      <c r="H1464" s="150" t="s">
        <v>19</v>
      </c>
      <c r="I1464" s="152"/>
      <c r="L1464" s="148"/>
      <c r="M1464" s="153"/>
      <c r="T1464" s="154"/>
      <c r="AT1464" s="150" t="s">
        <v>203</v>
      </c>
      <c r="AU1464" s="150" t="s">
        <v>82</v>
      </c>
      <c r="AV1464" s="12" t="s">
        <v>80</v>
      </c>
      <c r="AW1464" s="12" t="s">
        <v>33</v>
      </c>
      <c r="AX1464" s="12" t="s">
        <v>72</v>
      </c>
      <c r="AY1464" s="150" t="s">
        <v>193</v>
      </c>
    </row>
    <row r="1465" spans="2:65" s="12" customFormat="1" ht="11.25">
      <c r="B1465" s="148"/>
      <c r="D1465" s="149" t="s">
        <v>203</v>
      </c>
      <c r="E1465" s="150" t="s">
        <v>19</v>
      </c>
      <c r="F1465" s="151" t="s">
        <v>206</v>
      </c>
      <c r="H1465" s="150" t="s">
        <v>19</v>
      </c>
      <c r="I1465" s="152"/>
      <c r="L1465" s="148"/>
      <c r="M1465" s="153"/>
      <c r="T1465" s="154"/>
      <c r="AT1465" s="150" t="s">
        <v>203</v>
      </c>
      <c r="AU1465" s="150" t="s">
        <v>82</v>
      </c>
      <c r="AV1465" s="12" t="s">
        <v>80</v>
      </c>
      <c r="AW1465" s="12" t="s">
        <v>33</v>
      </c>
      <c r="AX1465" s="12" t="s">
        <v>72</v>
      </c>
      <c r="AY1465" s="150" t="s">
        <v>193</v>
      </c>
    </row>
    <row r="1466" spans="2:65" s="12" customFormat="1" ht="11.25">
      <c r="B1466" s="148"/>
      <c r="D1466" s="149" t="s">
        <v>203</v>
      </c>
      <c r="E1466" s="150" t="s">
        <v>19</v>
      </c>
      <c r="F1466" s="151" t="s">
        <v>205</v>
      </c>
      <c r="H1466" s="150" t="s">
        <v>19</v>
      </c>
      <c r="I1466" s="152"/>
      <c r="L1466" s="148"/>
      <c r="M1466" s="153"/>
      <c r="T1466" s="154"/>
      <c r="AT1466" s="150" t="s">
        <v>203</v>
      </c>
      <c r="AU1466" s="150" t="s">
        <v>82</v>
      </c>
      <c r="AV1466" s="12" t="s">
        <v>80</v>
      </c>
      <c r="AW1466" s="12" t="s">
        <v>33</v>
      </c>
      <c r="AX1466" s="12" t="s">
        <v>72</v>
      </c>
      <c r="AY1466" s="150" t="s">
        <v>193</v>
      </c>
    </row>
    <row r="1467" spans="2:65" s="12" customFormat="1" ht="11.25">
      <c r="B1467" s="148"/>
      <c r="D1467" s="149" t="s">
        <v>203</v>
      </c>
      <c r="E1467" s="150" t="s">
        <v>19</v>
      </c>
      <c r="F1467" s="151" t="s">
        <v>1305</v>
      </c>
      <c r="H1467" s="150" t="s">
        <v>19</v>
      </c>
      <c r="I1467" s="152"/>
      <c r="L1467" s="148"/>
      <c r="M1467" s="153"/>
      <c r="T1467" s="154"/>
      <c r="AT1467" s="150" t="s">
        <v>203</v>
      </c>
      <c r="AU1467" s="150" t="s">
        <v>82</v>
      </c>
      <c r="AV1467" s="12" t="s">
        <v>80</v>
      </c>
      <c r="AW1467" s="12" t="s">
        <v>33</v>
      </c>
      <c r="AX1467" s="12" t="s">
        <v>72</v>
      </c>
      <c r="AY1467" s="150" t="s">
        <v>193</v>
      </c>
    </row>
    <row r="1468" spans="2:65" s="13" customFormat="1" ht="11.25">
      <c r="B1468" s="155"/>
      <c r="D1468" s="149" t="s">
        <v>203</v>
      </c>
      <c r="E1468" s="156" t="s">
        <v>19</v>
      </c>
      <c r="F1468" s="157" t="s">
        <v>1306</v>
      </c>
      <c r="H1468" s="158">
        <v>11.144</v>
      </c>
      <c r="I1468" s="159"/>
      <c r="L1468" s="155"/>
      <c r="M1468" s="160"/>
      <c r="T1468" s="161"/>
      <c r="AT1468" s="156" t="s">
        <v>203</v>
      </c>
      <c r="AU1468" s="156" t="s">
        <v>82</v>
      </c>
      <c r="AV1468" s="13" t="s">
        <v>82</v>
      </c>
      <c r="AW1468" s="13" t="s">
        <v>33</v>
      </c>
      <c r="AX1468" s="13" t="s">
        <v>72</v>
      </c>
      <c r="AY1468" s="156" t="s">
        <v>193</v>
      </c>
    </row>
    <row r="1469" spans="2:65" s="12" customFormat="1" ht="11.25">
      <c r="B1469" s="148"/>
      <c r="D1469" s="149" t="s">
        <v>203</v>
      </c>
      <c r="E1469" s="150" t="s">
        <v>19</v>
      </c>
      <c r="F1469" s="151" t="s">
        <v>1307</v>
      </c>
      <c r="H1469" s="150" t="s">
        <v>19</v>
      </c>
      <c r="I1469" s="152"/>
      <c r="L1469" s="148"/>
      <c r="M1469" s="153"/>
      <c r="T1469" s="154"/>
      <c r="AT1469" s="150" t="s">
        <v>203</v>
      </c>
      <c r="AU1469" s="150" t="s">
        <v>82</v>
      </c>
      <c r="AV1469" s="12" t="s">
        <v>80</v>
      </c>
      <c r="AW1469" s="12" t="s">
        <v>33</v>
      </c>
      <c r="AX1469" s="12" t="s">
        <v>72</v>
      </c>
      <c r="AY1469" s="150" t="s">
        <v>193</v>
      </c>
    </row>
    <row r="1470" spans="2:65" s="13" customFormat="1" ht="11.25">
      <c r="B1470" s="155"/>
      <c r="D1470" s="149" t="s">
        <v>203</v>
      </c>
      <c r="E1470" s="156" t="s">
        <v>19</v>
      </c>
      <c r="F1470" s="157" t="s">
        <v>1308</v>
      </c>
      <c r="H1470" s="158">
        <v>3.6560000000000001</v>
      </c>
      <c r="I1470" s="159"/>
      <c r="L1470" s="155"/>
      <c r="M1470" s="160"/>
      <c r="T1470" s="161"/>
      <c r="AT1470" s="156" t="s">
        <v>203</v>
      </c>
      <c r="AU1470" s="156" t="s">
        <v>82</v>
      </c>
      <c r="AV1470" s="13" t="s">
        <v>82</v>
      </c>
      <c r="AW1470" s="13" t="s">
        <v>33</v>
      </c>
      <c r="AX1470" s="13" t="s">
        <v>72</v>
      </c>
      <c r="AY1470" s="156" t="s">
        <v>193</v>
      </c>
    </row>
    <row r="1471" spans="2:65" s="12" customFormat="1" ht="11.25">
      <c r="B1471" s="148"/>
      <c r="D1471" s="149" t="s">
        <v>203</v>
      </c>
      <c r="E1471" s="150" t="s">
        <v>19</v>
      </c>
      <c r="F1471" s="151" t="s">
        <v>205</v>
      </c>
      <c r="H1471" s="150" t="s">
        <v>19</v>
      </c>
      <c r="I1471" s="152"/>
      <c r="L1471" s="148"/>
      <c r="M1471" s="153"/>
      <c r="T1471" s="154"/>
      <c r="AT1471" s="150" t="s">
        <v>203</v>
      </c>
      <c r="AU1471" s="150" t="s">
        <v>82</v>
      </c>
      <c r="AV1471" s="12" t="s">
        <v>80</v>
      </c>
      <c r="AW1471" s="12" t="s">
        <v>33</v>
      </c>
      <c r="AX1471" s="12" t="s">
        <v>72</v>
      </c>
      <c r="AY1471" s="150" t="s">
        <v>193</v>
      </c>
    </row>
    <row r="1472" spans="2:65" s="12" customFormat="1" ht="11.25">
      <c r="B1472" s="148"/>
      <c r="D1472" s="149" t="s">
        <v>203</v>
      </c>
      <c r="E1472" s="150" t="s">
        <v>19</v>
      </c>
      <c r="F1472" s="151" t="s">
        <v>1309</v>
      </c>
      <c r="H1472" s="150" t="s">
        <v>19</v>
      </c>
      <c r="I1472" s="152"/>
      <c r="L1472" s="148"/>
      <c r="M1472" s="153"/>
      <c r="T1472" s="154"/>
      <c r="AT1472" s="150" t="s">
        <v>203</v>
      </c>
      <c r="AU1472" s="150" t="s">
        <v>82</v>
      </c>
      <c r="AV1472" s="12" t="s">
        <v>80</v>
      </c>
      <c r="AW1472" s="12" t="s">
        <v>33</v>
      </c>
      <c r="AX1472" s="12" t="s">
        <v>72</v>
      </c>
      <c r="AY1472" s="150" t="s">
        <v>193</v>
      </c>
    </row>
    <row r="1473" spans="2:65" s="13" customFormat="1" ht="11.25">
      <c r="B1473" s="155"/>
      <c r="D1473" s="149" t="s">
        <v>203</v>
      </c>
      <c r="E1473" s="156" t="s">
        <v>19</v>
      </c>
      <c r="F1473" s="157" t="s">
        <v>1310</v>
      </c>
      <c r="H1473" s="158">
        <v>0.34</v>
      </c>
      <c r="I1473" s="159"/>
      <c r="L1473" s="155"/>
      <c r="M1473" s="160"/>
      <c r="T1473" s="161"/>
      <c r="AT1473" s="156" t="s">
        <v>203</v>
      </c>
      <c r="AU1473" s="156" t="s">
        <v>82</v>
      </c>
      <c r="AV1473" s="13" t="s">
        <v>82</v>
      </c>
      <c r="AW1473" s="13" t="s">
        <v>33</v>
      </c>
      <c r="AX1473" s="13" t="s">
        <v>72</v>
      </c>
      <c r="AY1473" s="156" t="s">
        <v>193</v>
      </c>
    </row>
    <row r="1474" spans="2:65" s="1" customFormat="1" ht="24.2" customHeight="1">
      <c r="B1474" s="32"/>
      <c r="C1474" s="131" t="s">
        <v>1311</v>
      </c>
      <c r="D1474" s="131" t="s">
        <v>195</v>
      </c>
      <c r="E1474" s="132" t="s">
        <v>1312</v>
      </c>
      <c r="F1474" s="133" t="s">
        <v>1313</v>
      </c>
      <c r="G1474" s="134" t="s">
        <v>349</v>
      </c>
      <c r="H1474" s="135">
        <v>2.44</v>
      </c>
      <c r="I1474" s="136"/>
      <c r="J1474" s="137">
        <f>ROUND(I1474*H1474,2)</f>
        <v>0</v>
      </c>
      <c r="K1474" s="133" t="s">
        <v>199</v>
      </c>
      <c r="L1474" s="32"/>
      <c r="M1474" s="138" t="s">
        <v>19</v>
      </c>
      <c r="N1474" s="139" t="s">
        <v>43</v>
      </c>
      <c r="P1474" s="140">
        <f>O1474*H1474</f>
        <v>0</v>
      </c>
      <c r="Q1474" s="140">
        <v>1.0492699999999999</v>
      </c>
      <c r="R1474" s="140">
        <f>Q1474*H1474</f>
        <v>2.5602187999999999</v>
      </c>
      <c r="S1474" s="140">
        <v>0</v>
      </c>
      <c r="T1474" s="141">
        <f>S1474*H1474</f>
        <v>0</v>
      </c>
      <c r="AR1474" s="142" t="s">
        <v>106</v>
      </c>
      <c r="AT1474" s="142" t="s">
        <v>195</v>
      </c>
      <c r="AU1474" s="142" t="s">
        <v>82</v>
      </c>
      <c r="AY1474" s="17" t="s">
        <v>193</v>
      </c>
      <c r="BE1474" s="143">
        <f>IF(N1474="základní",J1474,0)</f>
        <v>0</v>
      </c>
      <c r="BF1474" s="143">
        <f>IF(N1474="snížená",J1474,0)</f>
        <v>0</v>
      </c>
      <c r="BG1474" s="143">
        <f>IF(N1474="zákl. přenesená",J1474,0)</f>
        <v>0</v>
      </c>
      <c r="BH1474" s="143">
        <f>IF(N1474="sníž. přenesená",J1474,0)</f>
        <v>0</v>
      </c>
      <c r="BI1474" s="143">
        <f>IF(N1474="nulová",J1474,0)</f>
        <v>0</v>
      </c>
      <c r="BJ1474" s="17" t="s">
        <v>80</v>
      </c>
      <c r="BK1474" s="143">
        <f>ROUND(I1474*H1474,2)</f>
        <v>0</v>
      </c>
      <c r="BL1474" s="17" t="s">
        <v>106</v>
      </c>
      <c r="BM1474" s="142" t="s">
        <v>1314</v>
      </c>
    </row>
    <row r="1475" spans="2:65" s="1" customFormat="1" ht="11.25">
      <c r="B1475" s="32"/>
      <c r="D1475" s="144" t="s">
        <v>201</v>
      </c>
      <c r="F1475" s="145" t="s">
        <v>1315</v>
      </c>
      <c r="I1475" s="146"/>
      <c r="L1475" s="32"/>
      <c r="M1475" s="147"/>
      <c r="T1475" s="53"/>
      <c r="AT1475" s="17" t="s">
        <v>201</v>
      </c>
      <c r="AU1475" s="17" t="s">
        <v>82</v>
      </c>
    </row>
    <row r="1476" spans="2:65" s="12" customFormat="1" ht="11.25">
      <c r="B1476" s="148"/>
      <c r="D1476" s="149" t="s">
        <v>203</v>
      </c>
      <c r="E1476" s="150" t="s">
        <v>19</v>
      </c>
      <c r="F1476" s="151" t="s">
        <v>286</v>
      </c>
      <c r="H1476" s="150" t="s">
        <v>19</v>
      </c>
      <c r="I1476" s="152"/>
      <c r="L1476" s="148"/>
      <c r="M1476" s="153"/>
      <c r="T1476" s="154"/>
      <c r="AT1476" s="150" t="s">
        <v>203</v>
      </c>
      <c r="AU1476" s="150" t="s">
        <v>82</v>
      </c>
      <c r="AV1476" s="12" t="s">
        <v>80</v>
      </c>
      <c r="AW1476" s="12" t="s">
        <v>33</v>
      </c>
      <c r="AX1476" s="12" t="s">
        <v>72</v>
      </c>
      <c r="AY1476" s="150" t="s">
        <v>193</v>
      </c>
    </row>
    <row r="1477" spans="2:65" s="12" customFormat="1" ht="11.25">
      <c r="B1477" s="148"/>
      <c r="D1477" s="149" t="s">
        <v>203</v>
      </c>
      <c r="E1477" s="150" t="s">
        <v>19</v>
      </c>
      <c r="F1477" s="151" t="s">
        <v>636</v>
      </c>
      <c r="H1477" s="150" t="s">
        <v>19</v>
      </c>
      <c r="I1477" s="152"/>
      <c r="L1477" s="148"/>
      <c r="M1477" s="153"/>
      <c r="T1477" s="154"/>
      <c r="AT1477" s="150" t="s">
        <v>203</v>
      </c>
      <c r="AU1477" s="150" t="s">
        <v>82</v>
      </c>
      <c r="AV1477" s="12" t="s">
        <v>80</v>
      </c>
      <c r="AW1477" s="12" t="s">
        <v>33</v>
      </c>
      <c r="AX1477" s="12" t="s">
        <v>72</v>
      </c>
      <c r="AY1477" s="150" t="s">
        <v>193</v>
      </c>
    </row>
    <row r="1478" spans="2:65" s="12" customFormat="1" ht="11.25">
      <c r="B1478" s="148"/>
      <c r="D1478" s="149" t="s">
        <v>203</v>
      </c>
      <c r="E1478" s="150" t="s">
        <v>19</v>
      </c>
      <c r="F1478" s="151" t="s">
        <v>205</v>
      </c>
      <c r="H1478" s="150" t="s">
        <v>19</v>
      </c>
      <c r="I1478" s="152"/>
      <c r="L1478" s="148"/>
      <c r="M1478" s="153"/>
      <c r="T1478" s="154"/>
      <c r="AT1478" s="150" t="s">
        <v>203</v>
      </c>
      <c r="AU1478" s="150" t="s">
        <v>82</v>
      </c>
      <c r="AV1478" s="12" t="s">
        <v>80</v>
      </c>
      <c r="AW1478" s="12" t="s">
        <v>33</v>
      </c>
      <c r="AX1478" s="12" t="s">
        <v>72</v>
      </c>
      <c r="AY1478" s="150" t="s">
        <v>193</v>
      </c>
    </row>
    <row r="1479" spans="2:65" s="13" customFormat="1" ht="11.25">
      <c r="B1479" s="155"/>
      <c r="D1479" s="149" t="s">
        <v>203</v>
      </c>
      <c r="E1479" s="156" t="s">
        <v>19</v>
      </c>
      <c r="F1479" s="157" t="s">
        <v>1316</v>
      </c>
      <c r="H1479" s="158">
        <v>2.1219999999999999</v>
      </c>
      <c r="I1479" s="159"/>
      <c r="L1479" s="155"/>
      <c r="M1479" s="160"/>
      <c r="T1479" s="161"/>
      <c r="AT1479" s="156" t="s">
        <v>203</v>
      </c>
      <c r="AU1479" s="156" t="s">
        <v>82</v>
      </c>
      <c r="AV1479" s="13" t="s">
        <v>82</v>
      </c>
      <c r="AW1479" s="13" t="s">
        <v>33</v>
      </c>
      <c r="AX1479" s="13" t="s">
        <v>72</v>
      </c>
      <c r="AY1479" s="156" t="s">
        <v>193</v>
      </c>
    </row>
    <row r="1480" spans="2:65" s="13" customFormat="1" ht="11.25">
      <c r="B1480" s="155"/>
      <c r="D1480" s="149" t="s">
        <v>203</v>
      </c>
      <c r="F1480" s="157" t="s">
        <v>1317</v>
      </c>
      <c r="H1480" s="158">
        <v>2.44</v>
      </c>
      <c r="I1480" s="159"/>
      <c r="L1480" s="155"/>
      <c r="M1480" s="160"/>
      <c r="T1480" s="161"/>
      <c r="AT1480" s="156" t="s">
        <v>203</v>
      </c>
      <c r="AU1480" s="156" t="s">
        <v>82</v>
      </c>
      <c r="AV1480" s="13" t="s">
        <v>82</v>
      </c>
      <c r="AW1480" s="13" t="s">
        <v>4</v>
      </c>
      <c r="AX1480" s="13" t="s">
        <v>80</v>
      </c>
      <c r="AY1480" s="156" t="s">
        <v>193</v>
      </c>
    </row>
    <row r="1481" spans="2:65" s="1" customFormat="1" ht="24.2" customHeight="1">
      <c r="B1481" s="32"/>
      <c r="C1481" s="131" t="s">
        <v>1318</v>
      </c>
      <c r="D1481" s="131" t="s">
        <v>195</v>
      </c>
      <c r="E1481" s="132" t="s">
        <v>1319</v>
      </c>
      <c r="F1481" s="133" t="s">
        <v>1320</v>
      </c>
      <c r="G1481" s="134" t="s">
        <v>198</v>
      </c>
      <c r="H1481" s="135">
        <v>48.825000000000003</v>
      </c>
      <c r="I1481" s="136"/>
      <c r="J1481" s="137">
        <f>ROUND(I1481*H1481,2)</f>
        <v>0</v>
      </c>
      <c r="K1481" s="133" t="s">
        <v>199</v>
      </c>
      <c r="L1481" s="32"/>
      <c r="M1481" s="138" t="s">
        <v>19</v>
      </c>
      <c r="N1481" s="139" t="s">
        <v>43</v>
      </c>
      <c r="P1481" s="140">
        <f>O1481*H1481</f>
        <v>0</v>
      </c>
      <c r="Q1481" s="140">
        <v>1.2959999999999999E-2</v>
      </c>
      <c r="R1481" s="140">
        <f>Q1481*H1481</f>
        <v>0.632772</v>
      </c>
      <c r="S1481" s="140">
        <v>0</v>
      </c>
      <c r="T1481" s="141">
        <f>S1481*H1481</f>
        <v>0</v>
      </c>
      <c r="AR1481" s="142" t="s">
        <v>106</v>
      </c>
      <c r="AT1481" s="142" t="s">
        <v>195</v>
      </c>
      <c r="AU1481" s="142" t="s">
        <v>82</v>
      </c>
      <c r="AY1481" s="17" t="s">
        <v>193</v>
      </c>
      <c r="BE1481" s="143">
        <f>IF(N1481="základní",J1481,0)</f>
        <v>0</v>
      </c>
      <c r="BF1481" s="143">
        <f>IF(N1481="snížená",J1481,0)</f>
        <v>0</v>
      </c>
      <c r="BG1481" s="143">
        <f>IF(N1481="zákl. přenesená",J1481,0)</f>
        <v>0</v>
      </c>
      <c r="BH1481" s="143">
        <f>IF(N1481="sníž. přenesená",J1481,0)</f>
        <v>0</v>
      </c>
      <c r="BI1481" s="143">
        <f>IF(N1481="nulová",J1481,0)</f>
        <v>0</v>
      </c>
      <c r="BJ1481" s="17" t="s">
        <v>80</v>
      </c>
      <c r="BK1481" s="143">
        <f>ROUND(I1481*H1481,2)</f>
        <v>0</v>
      </c>
      <c r="BL1481" s="17" t="s">
        <v>106</v>
      </c>
      <c r="BM1481" s="142" t="s">
        <v>1321</v>
      </c>
    </row>
    <row r="1482" spans="2:65" s="1" customFormat="1" ht="11.25">
      <c r="B1482" s="32"/>
      <c r="D1482" s="144" t="s">
        <v>201</v>
      </c>
      <c r="F1482" s="145" t="s">
        <v>1322</v>
      </c>
      <c r="I1482" s="146"/>
      <c r="L1482" s="32"/>
      <c r="M1482" s="147"/>
      <c r="T1482" s="53"/>
      <c r="AT1482" s="17" t="s">
        <v>201</v>
      </c>
      <c r="AU1482" s="17" t="s">
        <v>82</v>
      </c>
    </row>
    <row r="1483" spans="2:65" s="12" customFormat="1" ht="11.25">
      <c r="B1483" s="148"/>
      <c r="D1483" s="149" t="s">
        <v>203</v>
      </c>
      <c r="E1483" s="150" t="s">
        <v>19</v>
      </c>
      <c r="F1483" s="151" t="s">
        <v>286</v>
      </c>
      <c r="H1483" s="150" t="s">
        <v>19</v>
      </c>
      <c r="I1483" s="152"/>
      <c r="L1483" s="148"/>
      <c r="M1483" s="153"/>
      <c r="T1483" s="154"/>
      <c r="AT1483" s="150" t="s">
        <v>203</v>
      </c>
      <c r="AU1483" s="150" t="s">
        <v>82</v>
      </c>
      <c r="AV1483" s="12" t="s">
        <v>80</v>
      </c>
      <c r="AW1483" s="12" t="s">
        <v>33</v>
      </c>
      <c r="AX1483" s="12" t="s">
        <v>72</v>
      </c>
      <c r="AY1483" s="150" t="s">
        <v>193</v>
      </c>
    </row>
    <row r="1484" spans="2:65" s="12" customFormat="1" ht="11.25">
      <c r="B1484" s="148"/>
      <c r="D1484" s="149" t="s">
        <v>203</v>
      </c>
      <c r="E1484" s="150" t="s">
        <v>19</v>
      </c>
      <c r="F1484" s="151" t="s">
        <v>205</v>
      </c>
      <c r="H1484" s="150" t="s">
        <v>19</v>
      </c>
      <c r="I1484" s="152"/>
      <c r="L1484" s="148"/>
      <c r="M1484" s="153"/>
      <c r="T1484" s="154"/>
      <c r="AT1484" s="150" t="s">
        <v>203</v>
      </c>
      <c r="AU1484" s="150" t="s">
        <v>82</v>
      </c>
      <c r="AV1484" s="12" t="s">
        <v>80</v>
      </c>
      <c r="AW1484" s="12" t="s">
        <v>33</v>
      </c>
      <c r="AX1484" s="12" t="s">
        <v>72</v>
      </c>
      <c r="AY1484" s="150" t="s">
        <v>193</v>
      </c>
    </row>
    <row r="1485" spans="2:65" s="12" customFormat="1" ht="11.25">
      <c r="B1485" s="148"/>
      <c r="D1485" s="149" t="s">
        <v>203</v>
      </c>
      <c r="E1485" s="150" t="s">
        <v>19</v>
      </c>
      <c r="F1485" s="151" t="s">
        <v>206</v>
      </c>
      <c r="H1485" s="150" t="s">
        <v>19</v>
      </c>
      <c r="I1485" s="152"/>
      <c r="L1485" s="148"/>
      <c r="M1485" s="153"/>
      <c r="T1485" s="154"/>
      <c r="AT1485" s="150" t="s">
        <v>203</v>
      </c>
      <c r="AU1485" s="150" t="s">
        <v>82</v>
      </c>
      <c r="AV1485" s="12" t="s">
        <v>80</v>
      </c>
      <c r="AW1485" s="12" t="s">
        <v>33</v>
      </c>
      <c r="AX1485" s="12" t="s">
        <v>72</v>
      </c>
      <c r="AY1485" s="150" t="s">
        <v>193</v>
      </c>
    </row>
    <row r="1486" spans="2:65" s="12" customFormat="1" ht="11.25">
      <c r="B1486" s="148"/>
      <c r="D1486" s="149" t="s">
        <v>203</v>
      </c>
      <c r="E1486" s="150" t="s">
        <v>19</v>
      </c>
      <c r="F1486" s="151" t="s">
        <v>205</v>
      </c>
      <c r="H1486" s="150" t="s">
        <v>19</v>
      </c>
      <c r="I1486" s="152"/>
      <c r="L1486" s="148"/>
      <c r="M1486" s="153"/>
      <c r="T1486" s="154"/>
      <c r="AT1486" s="150" t="s">
        <v>203</v>
      </c>
      <c r="AU1486" s="150" t="s">
        <v>82</v>
      </c>
      <c r="AV1486" s="12" t="s">
        <v>80</v>
      </c>
      <c r="AW1486" s="12" t="s">
        <v>33</v>
      </c>
      <c r="AX1486" s="12" t="s">
        <v>72</v>
      </c>
      <c r="AY1486" s="150" t="s">
        <v>193</v>
      </c>
    </row>
    <row r="1487" spans="2:65" s="12" customFormat="1" ht="11.25">
      <c r="B1487" s="148"/>
      <c r="D1487" s="149" t="s">
        <v>203</v>
      </c>
      <c r="E1487" s="150" t="s">
        <v>19</v>
      </c>
      <c r="F1487" s="151" t="s">
        <v>1305</v>
      </c>
      <c r="H1487" s="150" t="s">
        <v>19</v>
      </c>
      <c r="I1487" s="152"/>
      <c r="L1487" s="148"/>
      <c r="M1487" s="153"/>
      <c r="T1487" s="154"/>
      <c r="AT1487" s="150" t="s">
        <v>203</v>
      </c>
      <c r="AU1487" s="150" t="s">
        <v>82</v>
      </c>
      <c r="AV1487" s="12" t="s">
        <v>80</v>
      </c>
      <c r="AW1487" s="12" t="s">
        <v>33</v>
      </c>
      <c r="AX1487" s="12" t="s">
        <v>72</v>
      </c>
      <c r="AY1487" s="150" t="s">
        <v>193</v>
      </c>
    </row>
    <row r="1488" spans="2:65" s="13" customFormat="1" ht="11.25">
      <c r="B1488" s="155"/>
      <c r="D1488" s="149" t="s">
        <v>203</v>
      </c>
      <c r="E1488" s="156" t="s">
        <v>19</v>
      </c>
      <c r="F1488" s="157" t="s">
        <v>1323</v>
      </c>
      <c r="H1488" s="158">
        <v>34.200000000000003</v>
      </c>
      <c r="I1488" s="159"/>
      <c r="L1488" s="155"/>
      <c r="M1488" s="160"/>
      <c r="T1488" s="161"/>
      <c r="AT1488" s="156" t="s">
        <v>203</v>
      </c>
      <c r="AU1488" s="156" t="s">
        <v>82</v>
      </c>
      <c r="AV1488" s="13" t="s">
        <v>82</v>
      </c>
      <c r="AW1488" s="13" t="s">
        <v>33</v>
      </c>
      <c r="AX1488" s="13" t="s">
        <v>72</v>
      </c>
      <c r="AY1488" s="156" t="s">
        <v>193</v>
      </c>
    </row>
    <row r="1489" spans="2:65" s="12" customFormat="1" ht="11.25">
      <c r="B1489" s="148"/>
      <c r="D1489" s="149" t="s">
        <v>203</v>
      </c>
      <c r="E1489" s="150" t="s">
        <v>19</v>
      </c>
      <c r="F1489" s="151" t="s">
        <v>1307</v>
      </c>
      <c r="H1489" s="150" t="s">
        <v>19</v>
      </c>
      <c r="I1489" s="152"/>
      <c r="L1489" s="148"/>
      <c r="M1489" s="153"/>
      <c r="T1489" s="154"/>
      <c r="AT1489" s="150" t="s">
        <v>203</v>
      </c>
      <c r="AU1489" s="150" t="s">
        <v>82</v>
      </c>
      <c r="AV1489" s="12" t="s">
        <v>80</v>
      </c>
      <c r="AW1489" s="12" t="s">
        <v>33</v>
      </c>
      <c r="AX1489" s="12" t="s">
        <v>72</v>
      </c>
      <c r="AY1489" s="150" t="s">
        <v>193</v>
      </c>
    </row>
    <row r="1490" spans="2:65" s="13" customFormat="1" ht="11.25">
      <c r="B1490" s="155"/>
      <c r="D1490" s="149" t="s">
        <v>203</v>
      </c>
      <c r="E1490" s="156" t="s">
        <v>19</v>
      </c>
      <c r="F1490" s="157" t="s">
        <v>1324</v>
      </c>
      <c r="H1490" s="158">
        <v>14.625</v>
      </c>
      <c r="I1490" s="159"/>
      <c r="L1490" s="155"/>
      <c r="M1490" s="160"/>
      <c r="T1490" s="161"/>
      <c r="AT1490" s="156" t="s">
        <v>203</v>
      </c>
      <c r="AU1490" s="156" t="s">
        <v>82</v>
      </c>
      <c r="AV1490" s="13" t="s">
        <v>82</v>
      </c>
      <c r="AW1490" s="13" t="s">
        <v>33</v>
      </c>
      <c r="AX1490" s="13" t="s">
        <v>72</v>
      </c>
      <c r="AY1490" s="156" t="s">
        <v>193</v>
      </c>
    </row>
    <row r="1491" spans="2:65" s="1" customFormat="1" ht="24.2" customHeight="1">
      <c r="B1491" s="32"/>
      <c r="C1491" s="131" t="s">
        <v>1325</v>
      </c>
      <c r="D1491" s="131" t="s">
        <v>195</v>
      </c>
      <c r="E1491" s="132" t="s">
        <v>1326</v>
      </c>
      <c r="F1491" s="133" t="s">
        <v>1327</v>
      </c>
      <c r="G1491" s="134" t="s">
        <v>198</v>
      </c>
      <c r="H1491" s="135">
        <v>48.825000000000003</v>
      </c>
      <c r="I1491" s="136"/>
      <c r="J1491" s="137">
        <f>ROUND(I1491*H1491,2)</f>
        <v>0</v>
      </c>
      <c r="K1491" s="133" t="s">
        <v>199</v>
      </c>
      <c r="L1491" s="32"/>
      <c r="M1491" s="138" t="s">
        <v>19</v>
      </c>
      <c r="N1491" s="139" t="s">
        <v>43</v>
      </c>
      <c r="P1491" s="140">
        <f>O1491*H1491</f>
        <v>0</v>
      </c>
      <c r="Q1491" s="140">
        <v>0</v>
      </c>
      <c r="R1491" s="140">
        <f>Q1491*H1491</f>
        <v>0</v>
      </c>
      <c r="S1491" s="140">
        <v>0</v>
      </c>
      <c r="T1491" s="141">
        <f>S1491*H1491</f>
        <v>0</v>
      </c>
      <c r="AR1491" s="142" t="s">
        <v>106</v>
      </c>
      <c r="AT1491" s="142" t="s">
        <v>195</v>
      </c>
      <c r="AU1491" s="142" t="s">
        <v>82</v>
      </c>
      <c r="AY1491" s="17" t="s">
        <v>193</v>
      </c>
      <c r="BE1491" s="143">
        <f>IF(N1491="základní",J1491,0)</f>
        <v>0</v>
      </c>
      <c r="BF1491" s="143">
        <f>IF(N1491="snížená",J1491,0)</f>
        <v>0</v>
      </c>
      <c r="BG1491" s="143">
        <f>IF(N1491="zákl. přenesená",J1491,0)</f>
        <v>0</v>
      </c>
      <c r="BH1491" s="143">
        <f>IF(N1491="sníž. přenesená",J1491,0)</f>
        <v>0</v>
      </c>
      <c r="BI1491" s="143">
        <f>IF(N1491="nulová",J1491,0)</f>
        <v>0</v>
      </c>
      <c r="BJ1491" s="17" t="s">
        <v>80</v>
      </c>
      <c r="BK1491" s="143">
        <f>ROUND(I1491*H1491,2)</f>
        <v>0</v>
      </c>
      <c r="BL1491" s="17" t="s">
        <v>106</v>
      </c>
      <c r="BM1491" s="142" t="s">
        <v>1328</v>
      </c>
    </row>
    <row r="1492" spans="2:65" s="1" customFormat="1" ht="11.25">
      <c r="B1492" s="32"/>
      <c r="D1492" s="144" t="s">
        <v>201</v>
      </c>
      <c r="F1492" s="145" t="s">
        <v>1329</v>
      </c>
      <c r="I1492" s="146"/>
      <c r="L1492" s="32"/>
      <c r="M1492" s="147"/>
      <c r="T1492" s="53"/>
      <c r="AT1492" s="17" t="s">
        <v>201</v>
      </c>
      <c r="AU1492" s="17" t="s">
        <v>82</v>
      </c>
    </row>
    <row r="1493" spans="2:65" s="1" customFormat="1" ht="24.2" customHeight="1">
      <c r="B1493" s="32"/>
      <c r="C1493" s="131" t="s">
        <v>1330</v>
      </c>
      <c r="D1493" s="131" t="s">
        <v>195</v>
      </c>
      <c r="E1493" s="132" t="s">
        <v>1331</v>
      </c>
      <c r="F1493" s="133" t="s">
        <v>1332</v>
      </c>
      <c r="G1493" s="134" t="s">
        <v>432</v>
      </c>
      <c r="H1493" s="135">
        <v>7.2</v>
      </c>
      <c r="I1493" s="136"/>
      <c r="J1493" s="137">
        <f>ROUND(I1493*H1493,2)</f>
        <v>0</v>
      </c>
      <c r="K1493" s="133" t="s">
        <v>199</v>
      </c>
      <c r="L1493" s="32"/>
      <c r="M1493" s="138" t="s">
        <v>19</v>
      </c>
      <c r="N1493" s="139" t="s">
        <v>43</v>
      </c>
      <c r="P1493" s="140">
        <f>O1493*H1493</f>
        <v>0</v>
      </c>
      <c r="Q1493" s="140">
        <v>0.11046</v>
      </c>
      <c r="R1493" s="140">
        <f>Q1493*H1493</f>
        <v>0.79531200000000002</v>
      </c>
      <c r="S1493" s="140">
        <v>0</v>
      </c>
      <c r="T1493" s="141">
        <f>S1493*H1493</f>
        <v>0</v>
      </c>
      <c r="AR1493" s="142" t="s">
        <v>106</v>
      </c>
      <c r="AT1493" s="142" t="s">
        <v>195</v>
      </c>
      <c r="AU1493" s="142" t="s">
        <v>82</v>
      </c>
      <c r="AY1493" s="17" t="s">
        <v>193</v>
      </c>
      <c r="BE1493" s="143">
        <f>IF(N1493="základní",J1493,0)</f>
        <v>0</v>
      </c>
      <c r="BF1493" s="143">
        <f>IF(N1493="snížená",J1493,0)</f>
        <v>0</v>
      </c>
      <c r="BG1493" s="143">
        <f>IF(N1493="zákl. přenesená",J1493,0)</f>
        <v>0</v>
      </c>
      <c r="BH1493" s="143">
        <f>IF(N1493="sníž. přenesená",J1493,0)</f>
        <v>0</v>
      </c>
      <c r="BI1493" s="143">
        <f>IF(N1493="nulová",J1493,0)</f>
        <v>0</v>
      </c>
      <c r="BJ1493" s="17" t="s">
        <v>80</v>
      </c>
      <c r="BK1493" s="143">
        <f>ROUND(I1493*H1493,2)</f>
        <v>0</v>
      </c>
      <c r="BL1493" s="17" t="s">
        <v>106</v>
      </c>
      <c r="BM1493" s="142" t="s">
        <v>1333</v>
      </c>
    </row>
    <row r="1494" spans="2:65" s="1" customFormat="1" ht="11.25">
      <c r="B1494" s="32"/>
      <c r="D1494" s="144" t="s">
        <v>201</v>
      </c>
      <c r="F1494" s="145" t="s">
        <v>1334</v>
      </c>
      <c r="I1494" s="146"/>
      <c r="L1494" s="32"/>
      <c r="M1494" s="147"/>
      <c r="T1494" s="53"/>
      <c r="AT1494" s="17" t="s">
        <v>201</v>
      </c>
      <c r="AU1494" s="17" t="s">
        <v>82</v>
      </c>
    </row>
    <row r="1495" spans="2:65" s="12" customFormat="1" ht="11.25">
      <c r="B1495" s="148"/>
      <c r="D1495" s="149" t="s">
        <v>203</v>
      </c>
      <c r="E1495" s="150" t="s">
        <v>19</v>
      </c>
      <c r="F1495" s="151" t="s">
        <v>286</v>
      </c>
      <c r="H1495" s="150" t="s">
        <v>19</v>
      </c>
      <c r="I1495" s="152"/>
      <c r="L1495" s="148"/>
      <c r="M1495" s="153"/>
      <c r="T1495" s="154"/>
      <c r="AT1495" s="150" t="s">
        <v>203</v>
      </c>
      <c r="AU1495" s="150" t="s">
        <v>82</v>
      </c>
      <c r="AV1495" s="12" t="s">
        <v>80</v>
      </c>
      <c r="AW1495" s="12" t="s">
        <v>33</v>
      </c>
      <c r="AX1495" s="12" t="s">
        <v>72</v>
      </c>
      <c r="AY1495" s="150" t="s">
        <v>193</v>
      </c>
    </row>
    <row r="1496" spans="2:65" s="12" customFormat="1" ht="11.25">
      <c r="B1496" s="148"/>
      <c r="D1496" s="149" t="s">
        <v>203</v>
      </c>
      <c r="E1496" s="150" t="s">
        <v>19</v>
      </c>
      <c r="F1496" s="151" t="s">
        <v>205</v>
      </c>
      <c r="H1496" s="150" t="s">
        <v>19</v>
      </c>
      <c r="I1496" s="152"/>
      <c r="L1496" s="148"/>
      <c r="M1496" s="153"/>
      <c r="T1496" s="154"/>
      <c r="AT1496" s="150" t="s">
        <v>203</v>
      </c>
      <c r="AU1496" s="150" t="s">
        <v>82</v>
      </c>
      <c r="AV1496" s="12" t="s">
        <v>80</v>
      </c>
      <c r="AW1496" s="12" t="s">
        <v>33</v>
      </c>
      <c r="AX1496" s="12" t="s">
        <v>72</v>
      </c>
      <c r="AY1496" s="150" t="s">
        <v>193</v>
      </c>
    </row>
    <row r="1497" spans="2:65" s="12" customFormat="1" ht="11.25">
      <c r="B1497" s="148"/>
      <c r="D1497" s="149" t="s">
        <v>203</v>
      </c>
      <c r="E1497" s="150" t="s">
        <v>19</v>
      </c>
      <c r="F1497" s="151" t="s">
        <v>206</v>
      </c>
      <c r="H1497" s="150" t="s">
        <v>19</v>
      </c>
      <c r="I1497" s="152"/>
      <c r="L1497" s="148"/>
      <c r="M1497" s="153"/>
      <c r="T1497" s="154"/>
      <c r="AT1497" s="150" t="s">
        <v>203</v>
      </c>
      <c r="AU1497" s="150" t="s">
        <v>82</v>
      </c>
      <c r="AV1497" s="12" t="s">
        <v>80</v>
      </c>
      <c r="AW1497" s="12" t="s">
        <v>33</v>
      </c>
      <c r="AX1497" s="12" t="s">
        <v>72</v>
      </c>
      <c r="AY1497" s="150" t="s">
        <v>193</v>
      </c>
    </row>
    <row r="1498" spans="2:65" s="12" customFormat="1" ht="11.25">
      <c r="B1498" s="148"/>
      <c r="D1498" s="149" t="s">
        <v>203</v>
      </c>
      <c r="E1498" s="150" t="s">
        <v>19</v>
      </c>
      <c r="F1498" s="151" t="s">
        <v>205</v>
      </c>
      <c r="H1498" s="150" t="s">
        <v>19</v>
      </c>
      <c r="I1498" s="152"/>
      <c r="L1498" s="148"/>
      <c r="M1498" s="153"/>
      <c r="T1498" s="154"/>
      <c r="AT1498" s="150" t="s">
        <v>203</v>
      </c>
      <c r="AU1498" s="150" t="s">
        <v>82</v>
      </c>
      <c r="AV1498" s="12" t="s">
        <v>80</v>
      </c>
      <c r="AW1498" s="12" t="s">
        <v>33</v>
      </c>
      <c r="AX1498" s="12" t="s">
        <v>72</v>
      </c>
      <c r="AY1498" s="150" t="s">
        <v>193</v>
      </c>
    </row>
    <row r="1499" spans="2:65" s="12" customFormat="1" ht="11.25">
      <c r="B1499" s="148"/>
      <c r="D1499" s="149" t="s">
        <v>203</v>
      </c>
      <c r="E1499" s="150" t="s">
        <v>19</v>
      </c>
      <c r="F1499" s="151" t="s">
        <v>1309</v>
      </c>
      <c r="H1499" s="150" t="s">
        <v>19</v>
      </c>
      <c r="I1499" s="152"/>
      <c r="L1499" s="148"/>
      <c r="M1499" s="153"/>
      <c r="T1499" s="154"/>
      <c r="AT1499" s="150" t="s">
        <v>203</v>
      </c>
      <c r="AU1499" s="150" t="s">
        <v>82</v>
      </c>
      <c r="AV1499" s="12" t="s">
        <v>80</v>
      </c>
      <c r="AW1499" s="12" t="s">
        <v>33</v>
      </c>
      <c r="AX1499" s="12" t="s">
        <v>72</v>
      </c>
      <c r="AY1499" s="150" t="s">
        <v>193</v>
      </c>
    </row>
    <row r="1500" spans="2:65" s="13" customFormat="1" ht="11.25">
      <c r="B1500" s="155"/>
      <c r="D1500" s="149" t="s">
        <v>203</v>
      </c>
      <c r="E1500" s="156" t="s">
        <v>19</v>
      </c>
      <c r="F1500" s="157" t="s">
        <v>1335</v>
      </c>
      <c r="H1500" s="158">
        <v>7.2</v>
      </c>
      <c r="I1500" s="159"/>
      <c r="L1500" s="155"/>
      <c r="M1500" s="160"/>
      <c r="T1500" s="161"/>
      <c r="AT1500" s="156" t="s">
        <v>203</v>
      </c>
      <c r="AU1500" s="156" t="s">
        <v>82</v>
      </c>
      <c r="AV1500" s="13" t="s">
        <v>82</v>
      </c>
      <c r="AW1500" s="13" t="s">
        <v>33</v>
      </c>
      <c r="AX1500" s="13" t="s">
        <v>72</v>
      </c>
      <c r="AY1500" s="156" t="s">
        <v>193</v>
      </c>
    </row>
    <row r="1501" spans="2:65" s="1" customFormat="1" ht="21.75" customHeight="1">
      <c r="B1501" s="32"/>
      <c r="C1501" s="131" t="s">
        <v>1336</v>
      </c>
      <c r="D1501" s="131" t="s">
        <v>195</v>
      </c>
      <c r="E1501" s="132" t="s">
        <v>1337</v>
      </c>
      <c r="F1501" s="133" t="s">
        <v>1338</v>
      </c>
      <c r="G1501" s="134" t="s">
        <v>198</v>
      </c>
      <c r="H1501" s="135">
        <v>18.562000000000001</v>
      </c>
      <c r="I1501" s="136"/>
      <c r="J1501" s="137">
        <f>ROUND(I1501*H1501,2)</f>
        <v>0</v>
      </c>
      <c r="K1501" s="133" t="s">
        <v>199</v>
      </c>
      <c r="L1501" s="32"/>
      <c r="M1501" s="138" t="s">
        <v>19</v>
      </c>
      <c r="N1501" s="139" t="s">
        <v>43</v>
      </c>
      <c r="P1501" s="140">
        <f>O1501*H1501</f>
        <v>0</v>
      </c>
      <c r="Q1501" s="140">
        <v>7.92E-3</v>
      </c>
      <c r="R1501" s="140">
        <f>Q1501*H1501</f>
        <v>0.14701104000000001</v>
      </c>
      <c r="S1501" s="140">
        <v>0</v>
      </c>
      <c r="T1501" s="141">
        <f>S1501*H1501</f>
        <v>0</v>
      </c>
      <c r="AR1501" s="142" t="s">
        <v>106</v>
      </c>
      <c r="AT1501" s="142" t="s">
        <v>195</v>
      </c>
      <c r="AU1501" s="142" t="s">
        <v>82</v>
      </c>
      <c r="AY1501" s="17" t="s">
        <v>193</v>
      </c>
      <c r="BE1501" s="143">
        <f>IF(N1501="základní",J1501,0)</f>
        <v>0</v>
      </c>
      <c r="BF1501" s="143">
        <f>IF(N1501="snížená",J1501,0)</f>
        <v>0</v>
      </c>
      <c r="BG1501" s="143">
        <f>IF(N1501="zákl. přenesená",J1501,0)</f>
        <v>0</v>
      </c>
      <c r="BH1501" s="143">
        <f>IF(N1501="sníž. přenesená",J1501,0)</f>
        <v>0</v>
      </c>
      <c r="BI1501" s="143">
        <f>IF(N1501="nulová",J1501,0)</f>
        <v>0</v>
      </c>
      <c r="BJ1501" s="17" t="s">
        <v>80</v>
      </c>
      <c r="BK1501" s="143">
        <f>ROUND(I1501*H1501,2)</f>
        <v>0</v>
      </c>
      <c r="BL1501" s="17" t="s">
        <v>106</v>
      </c>
      <c r="BM1501" s="142" t="s">
        <v>1339</v>
      </c>
    </row>
    <row r="1502" spans="2:65" s="1" customFormat="1" ht="11.25">
      <c r="B1502" s="32"/>
      <c r="D1502" s="144" t="s">
        <v>201</v>
      </c>
      <c r="F1502" s="145" t="s">
        <v>1340</v>
      </c>
      <c r="I1502" s="146"/>
      <c r="L1502" s="32"/>
      <c r="M1502" s="147"/>
      <c r="T1502" s="53"/>
      <c r="AT1502" s="17" t="s">
        <v>201</v>
      </c>
      <c r="AU1502" s="17" t="s">
        <v>82</v>
      </c>
    </row>
    <row r="1503" spans="2:65" s="12" customFormat="1" ht="11.25">
      <c r="B1503" s="148"/>
      <c r="D1503" s="149" t="s">
        <v>203</v>
      </c>
      <c r="E1503" s="150" t="s">
        <v>19</v>
      </c>
      <c r="F1503" s="151" t="s">
        <v>286</v>
      </c>
      <c r="H1503" s="150" t="s">
        <v>19</v>
      </c>
      <c r="I1503" s="152"/>
      <c r="L1503" s="148"/>
      <c r="M1503" s="153"/>
      <c r="T1503" s="154"/>
      <c r="AT1503" s="150" t="s">
        <v>203</v>
      </c>
      <c r="AU1503" s="150" t="s">
        <v>82</v>
      </c>
      <c r="AV1503" s="12" t="s">
        <v>80</v>
      </c>
      <c r="AW1503" s="12" t="s">
        <v>33</v>
      </c>
      <c r="AX1503" s="12" t="s">
        <v>72</v>
      </c>
      <c r="AY1503" s="150" t="s">
        <v>193</v>
      </c>
    </row>
    <row r="1504" spans="2:65" s="12" customFormat="1" ht="11.25">
      <c r="B1504" s="148"/>
      <c r="D1504" s="149" t="s">
        <v>203</v>
      </c>
      <c r="E1504" s="150" t="s">
        <v>19</v>
      </c>
      <c r="F1504" s="151" t="s">
        <v>205</v>
      </c>
      <c r="H1504" s="150" t="s">
        <v>19</v>
      </c>
      <c r="I1504" s="152"/>
      <c r="L1504" s="148"/>
      <c r="M1504" s="153"/>
      <c r="T1504" s="154"/>
      <c r="AT1504" s="150" t="s">
        <v>203</v>
      </c>
      <c r="AU1504" s="150" t="s">
        <v>82</v>
      </c>
      <c r="AV1504" s="12" t="s">
        <v>80</v>
      </c>
      <c r="AW1504" s="12" t="s">
        <v>33</v>
      </c>
      <c r="AX1504" s="12" t="s">
        <v>72</v>
      </c>
      <c r="AY1504" s="150" t="s">
        <v>193</v>
      </c>
    </row>
    <row r="1505" spans="2:65" s="12" customFormat="1" ht="11.25">
      <c r="B1505" s="148"/>
      <c r="D1505" s="149" t="s">
        <v>203</v>
      </c>
      <c r="E1505" s="150" t="s">
        <v>19</v>
      </c>
      <c r="F1505" s="151" t="s">
        <v>206</v>
      </c>
      <c r="H1505" s="150" t="s">
        <v>19</v>
      </c>
      <c r="I1505" s="152"/>
      <c r="L1505" s="148"/>
      <c r="M1505" s="153"/>
      <c r="T1505" s="154"/>
      <c r="AT1505" s="150" t="s">
        <v>203</v>
      </c>
      <c r="AU1505" s="150" t="s">
        <v>82</v>
      </c>
      <c r="AV1505" s="12" t="s">
        <v>80</v>
      </c>
      <c r="AW1505" s="12" t="s">
        <v>33</v>
      </c>
      <c r="AX1505" s="12" t="s">
        <v>72</v>
      </c>
      <c r="AY1505" s="150" t="s">
        <v>193</v>
      </c>
    </row>
    <row r="1506" spans="2:65" s="12" customFormat="1" ht="11.25">
      <c r="B1506" s="148"/>
      <c r="D1506" s="149" t="s">
        <v>203</v>
      </c>
      <c r="E1506" s="150" t="s">
        <v>19</v>
      </c>
      <c r="F1506" s="151" t="s">
        <v>205</v>
      </c>
      <c r="H1506" s="150" t="s">
        <v>19</v>
      </c>
      <c r="I1506" s="152"/>
      <c r="L1506" s="148"/>
      <c r="M1506" s="153"/>
      <c r="T1506" s="154"/>
      <c r="AT1506" s="150" t="s">
        <v>203</v>
      </c>
      <c r="AU1506" s="150" t="s">
        <v>82</v>
      </c>
      <c r="AV1506" s="12" t="s">
        <v>80</v>
      </c>
      <c r="AW1506" s="12" t="s">
        <v>33</v>
      </c>
      <c r="AX1506" s="12" t="s">
        <v>72</v>
      </c>
      <c r="AY1506" s="150" t="s">
        <v>193</v>
      </c>
    </row>
    <row r="1507" spans="2:65" s="13" customFormat="1" ht="11.25">
      <c r="B1507" s="155"/>
      <c r="D1507" s="149" t="s">
        <v>203</v>
      </c>
      <c r="E1507" s="156" t="s">
        <v>19</v>
      </c>
      <c r="F1507" s="157" t="s">
        <v>1341</v>
      </c>
      <c r="H1507" s="158">
        <v>12.714</v>
      </c>
      <c r="I1507" s="159"/>
      <c r="L1507" s="155"/>
      <c r="M1507" s="160"/>
      <c r="T1507" s="161"/>
      <c r="AT1507" s="156" t="s">
        <v>203</v>
      </c>
      <c r="AU1507" s="156" t="s">
        <v>82</v>
      </c>
      <c r="AV1507" s="13" t="s">
        <v>82</v>
      </c>
      <c r="AW1507" s="13" t="s">
        <v>33</v>
      </c>
      <c r="AX1507" s="13" t="s">
        <v>72</v>
      </c>
      <c r="AY1507" s="156" t="s">
        <v>193</v>
      </c>
    </row>
    <row r="1508" spans="2:65" s="13" customFormat="1" ht="11.25">
      <c r="B1508" s="155"/>
      <c r="D1508" s="149" t="s">
        <v>203</v>
      </c>
      <c r="E1508" s="156" t="s">
        <v>19</v>
      </c>
      <c r="F1508" s="157" t="s">
        <v>1342</v>
      </c>
      <c r="H1508" s="158">
        <v>5.2469999999999999</v>
      </c>
      <c r="I1508" s="159"/>
      <c r="L1508" s="155"/>
      <c r="M1508" s="160"/>
      <c r="T1508" s="161"/>
      <c r="AT1508" s="156" t="s">
        <v>203</v>
      </c>
      <c r="AU1508" s="156" t="s">
        <v>82</v>
      </c>
      <c r="AV1508" s="13" t="s">
        <v>82</v>
      </c>
      <c r="AW1508" s="13" t="s">
        <v>33</v>
      </c>
      <c r="AX1508" s="13" t="s">
        <v>72</v>
      </c>
      <c r="AY1508" s="156" t="s">
        <v>193</v>
      </c>
    </row>
    <row r="1509" spans="2:65" s="12" customFormat="1" ht="11.25">
      <c r="B1509" s="148"/>
      <c r="D1509" s="149" t="s">
        <v>203</v>
      </c>
      <c r="E1509" s="150" t="s">
        <v>19</v>
      </c>
      <c r="F1509" s="151" t="s">
        <v>205</v>
      </c>
      <c r="H1509" s="150" t="s">
        <v>19</v>
      </c>
      <c r="I1509" s="152"/>
      <c r="L1509" s="148"/>
      <c r="M1509" s="153"/>
      <c r="T1509" s="154"/>
      <c r="AT1509" s="150" t="s">
        <v>203</v>
      </c>
      <c r="AU1509" s="150" t="s">
        <v>82</v>
      </c>
      <c r="AV1509" s="12" t="s">
        <v>80</v>
      </c>
      <c r="AW1509" s="12" t="s">
        <v>33</v>
      </c>
      <c r="AX1509" s="12" t="s">
        <v>72</v>
      </c>
      <c r="AY1509" s="150" t="s">
        <v>193</v>
      </c>
    </row>
    <row r="1510" spans="2:65" s="12" customFormat="1" ht="11.25">
      <c r="B1510" s="148"/>
      <c r="D1510" s="149" t="s">
        <v>203</v>
      </c>
      <c r="E1510" s="150" t="s">
        <v>19</v>
      </c>
      <c r="F1510" s="151" t="s">
        <v>1309</v>
      </c>
      <c r="H1510" s="150" t="s">
        <v>19</v>
      </c>
      <c r="I1510" s="152"/>
      <c r="L1510" s="148"/>
      <c r="M1510" s="153"/>
      <c r="T1510" s="154"/>
      <c r="AT1510" s="150" t="s">
        <v>203</v>
      </c>
      <c r="AU1510" s="150" t="s">
        <v>82</v>
      </c>
      <c r="AV1510" s="12" t="s">
        <v>80</v>
      </c>
      <c r="AW1510" s="12" t="s">
        <v>33</v>
      </c>
      <c r="AX1510" s="12" t="s">
        <v>72</v>
      </c>
      <c r="AY1510" s="150" t="s">
        <v>193</v>
      </c>
    </row>
    <row r="1511" spans="2:65" s="13" customFormat="1" ht="11.25">
      <c r="B1511" s="155"/>
      <c r="D1511" s="149" t="s">
        <v>203</v>
      </c>
      <c r="E1511" s="156" t="s">
        <v>19</v>
      </c>
      <c r="F1511" s="157" t="s">
        <v>1343</v>
      </c>
      <c r="H1511" s="158">
        <v>0.60099999999999998</v>
      </c>
      <c r="I1511" s="159"/>
      <c r="L1511" s="155"/>
      <c r="M1511" s="160"/>
      <c r="T1511" s="161"/>
      <c r="AT1511" s="156" t="s">
        <v>203</v>
      </c>
      <c r="AU1511" s="156" t="s">
        <v>82</v>
      </c>
      <c r="AV1511" s="13" t="s">
        <v>82</v>
      </c>
      <c r="AW1511" s="13" t="s">
        <v>33</v>
      </c>
      <c r="AX1511" s="13" t="s">
        <v>72</v>
      </c>
      <c r="AY1511" s="156" t="s">
        <v>193</v>
      </c>
    </row>
    <row r="1512" spans="2:65" s="1" customFormat="1" ht="21.75" customHeight="1">
      <c r="B1512" s="32"/>
      <c r="C1512" s="131" t="s">
        <v>1344</v>
      </c>
      <c r="D1512" s="131" t="s">
        <v>195</v>
      </c>
      <c r="E1512" s="132" t="s">
        <v>1345</v>
      </c>
      <c r="F1512" s="133" t="s">
        <v>1346</v>
      </c>
      <c r="G1512" s="134" t="s">
        <v>198</v>
      </c>
      <c r="H1512" s="135">
        <v>18.562000000000001</v>
      </c>
      <c r="I1512" s="136"/>
      <c r="J1512" s="137">
        <f>ROUND(I1512*H1512,2)</f>
        <v>0</v>
      </c>
      <c r="K1512" s="133" t="s">
        <v>199</v>
      </c>
      <c r="L1512" s="32"/>
      <c r="M1512" s="138" t="s">
        <v>19</v>
      </c>
      <c r="N1512" s="139" t="s">
        <v>43</v>
      </c>
      <c r="P1512" s="140">
        <f>O1512*H1512</f>
        <v>0</v>
      </c>
      <c r="Q1512" s="140">
        <v>0</v>
      </c>
      <c r="R1512" s="140">
        <f>Q1512*H1512</f>
        <v>0</v>
      </c>
      <c r="S1512" s="140">
        <v>0</v>
      </c>
      <c r="T1512" s="141">
        <f>S1512*H1512</f>
        <v>0</v>
      </c>
      <c r="AR1512" s="142" t="s">
        <v>106</v>
      </c>
      <c r="AT1512" s="142" t="s">
        <v>195</v>
      </c>
      <c r="AU1512" s="142" t="s">
        <v>82</v>
      </c>
      <c r="AY1512" s="17" t="s">
        <v>193</v>
      </c>
      <c r="BE1512" s="143">
        <f>IF(N1512="základní",J1512,0)</f>
        <v>0</v>
      </c>
      <c r="BF1512" s="143">
        <f>IF(N1512="snížená",J1512,0)</f>
        <v>0</v>
      </c>
      <c r="BG1512" s="143">
        <f>IF(N1512="zákl. přenesená",J1512,0)</f>
        <v>0</v>
      </c>
      <c r="BH1512" s="143">
        <f>IF(N1512="sníž. přenesená",J1512,0)</f>
        <v>0</v>
      </c>
      <c r="BI1512" s="143">
        <f>IF(N1512="nulová",J1512,0)</f>
        <v>0</v>
      </c>
      <c r="BJ1512" s="17" t="s">
        <v>80</v>
      </c>
      <c r="BK1512" s="143">
        <f>ROUND(I1512*H1512,2)</f>
        <v>0</v>
      </c>
      <c r="BL1512" s="17" t="s">
        <v>106</v>
      </c>
      <c r="BM1512" s="142" t="s">
        <v>1347</v>
      </c>
    </row>
    <row r="1513" spans="2:65" s="1" customFormat="1" ht="11.25">
      <c r="B1513" s="32"/>
      <c r="D1513" s="144" t="s">
        <v>201</v>
      </c>
      <c r="F1513" s="145" t="s">
        <v>1348</v>
      </c>
      <c r="I1513" s="146"/>
      <c r="L1513" s="32"/>
      <c r="M1513" s="147"/>
      <c r="T1513" s="53"/>
      <c r="AT1513" s="17" t="s">
        <v>201</v>
      </c>
      <c r="AU1513" s="17" t="s">
        <v>82</v>
      </c>
    </row>
    <row r="1514" spans="2:65" s="11" customFormat="1" ht="22.9" customHeight="1">
      <c r="B1514" s="119"/>
      <c r="D1514" s="120" t="s">
        <v>71</v>
      </c>
      <c r="E1514" s="129" t="s">
        <v>231</v>
      </c>
      <c r="F1514" s="129" t="s">
        <v>1349</v>
      </c>
      <c r="I1514" s="122"/>
      <c r="J1514" s="130">
        <f>BK1514</f>
        <v>0</v>
      </c>
      <c r="L1514" s="119"/>
      <c r="M1514" s="124"/>
      <c r="P1514" s="125">
        <f>SUM(P1515:P1556)</f>
        <v>0</v>
      </c>
      <c r="R1514" s="125">
        <f>SUM(R1515:R1556)</f>
        <v>335.67475800000005</v>
      </c>
      <c r="T1514" s="126">
        <f>SUM(T1515:T1556)</f>
        <v>0</v>
      </c>
      <c r="AR1514" s="120" t="s">
        <v>80</v>
      </c>
      <c r="AT1514" s="127" t="s">
        <v>71</v>
      </c>
      <c r="AU1514" s="127" t="s">
        <v>80</v>
      </c>
      <c r="AY1514" s="120" t="s">
        <v>193</v>
      </c>
      <c r="BK1514" s="128">
        <f>SUM(BK1515:BK1556)</f>
        <v>0</v>
      </c>
    </row>
    <row r="1515" spans="2:65" s="1" customFormat="1" ht="24.2" customHeight="1">
      <c r="B1515" s="32"/>
      <c r="C1515" s="131" t="s">
        <v>1350</v>
      </c>
      <c r="D1515" s="131" t="s">
        <v>195</v>
      </c>
      <c r="E1515" s="132" t="s">
        <v>1351</v>
      </c>
      <c r="F1515" s="133" t="s">
        <v>1352</v>
      </c>
      <c r="G1515" s="134" t="s">
        <v>198</v>
      </c>
      <c r="H1515" s="135">
        <v>400.6</v>
      </c>
      <c r="I1515" s="136"/>
      <c r="J1515" s="137">
        <f>ROUND(I1515*H1515,2)</f>
        <v>0</v>
      </c>
      <c r="K1515" s="133" t="s">
        <v>199</v>
      </c>
      <c r="L1515" s="32"/>
      <c r="M1515" s="138" t="s">
        <v>19</v>
      </c>
      <c r="N1515" s="139" t="s">
        <v>43</v>
      </c>
      <c r="P1515" s="140">
        <f>O1515*H1515</f>
        <v>0</v>
      </c>
      <c r="Q1515" s="140">
        <v>0.29899999999999999</v>
      </c>
      <c r="R1515" s="140">
        <f>Q1515*H1515</f>
        <v>119.7794</v>
      </c>
      <c r="S1515" s="140">
        <v>0</v>
      </c>
      <c r="T1515" s="141">
        <f>S1515*H1515</f>
        <v>0</v>
      </c>
      <c r="AR1515" s="142" t="s">
        <v>106</v>
      </c>
      <c r="AT1515" s="142" t="s">
        <v>195</v>
      </c>
      <c r="AU1515" s="142" t="s">
        <v>82</v>
      </c>
      <c r="AY1515" s="17" t="s">
        <v>193</v>
      </c>
      <c r="BE1515" s="143">
        <f>IF(N1515="základní",J1515,0)</f>
        <v>0</v>
      </c>
      <c r="BF1515" s="143">
        <f>IF(N1515="snížená",J1515,0)</f>
        <v>0</v>
      </c>
      <c r="BG1515" s="143">
        <f>IF(N1515="zákl. přenesená",J1515,0)</f>
        <v>0</v>
      </c>
      <c r="BH1515" s="143">
        <f>IF(N1515="sníž. přenesená",J1515,0)</f>
        <v>0</v>
      </c>
      <c r="BI1515" s="143">
        <f>IF(N1515="nulová",J1515,0)</f>
        <v>0</v>
      </c>
      <c r="BJ1515" s="17" t="s">
        <v>80</v>
      </c>
      <c r="BK1515" s="143">
        <f>ROUND(I1515*H1515,2)</f>
        <v>0</v>
      </c>
      <c r="BL1515" s="17" t="s">
        <v>106</v>
      </c>
      <c r="BM1515" s="142" t="s">
        <v>1353</v>
      </c>
    </row>
    <row r="1516" spans="2:65" s="1" customFormat="1" ht="11.25">
      <c r="B1516" s="32"/>
      <c r="D1516" s="144" t="s">
        <v>201</v>
      </c>
      <c r="F1516" s="145" t="s">
        <v>1354</v>
      </c>
      <c r="I1516" s="146"/>
      <c r="L1516" s="32"/>
      <c r="M1516" s="147"/>
      <c r="T1516" s="53"/>
      <c r="AT1516" s="17" t="s">
        <v>201</v>
      </c>
      <c r="AU1516" s="17" t="s">
        <v>82</v>
      </c>
    </row>
    <row r="1517" spans="2:65" s="12" customFormat="1" ht="11.25">
      <c r="B1517" s="148"/>
      <c r="D1517" s="149" t="s">
        <v>203</v>
      </c>
      <c r="E1517" s="150" t="s">
        <v>19</v>
      </c>
      <c r="F1517" s="151" t="s">
        <v>286</v>
      </c>
      <c r="H1517" s="150" t="s">
        <v>19</v>
      </c>
      <c r="I1517" s="152"/>
      <c r="L1517" s="148"/>
      <c r="M1517" s="153"/>
      <c r="T1517" s="154"/>
      <c r="AT1517" s="150" t="s">
        <v>203</v>
      </c>
      <c r="AU1517" s="150" t="s">
        <v>82</v>
      </c>
      <c r="AV1517" s="12" t="s">
        <v>80</v>
      </c>
      <c r="AW1517" s="12" t="s">
        <v>33</v>
      </c>
      <c r="AX1517" s="12" t="s">
        <v>72</v>
      </c>
      <c r="AY1517" s="150" t="s">
        <v>193</v>
      </c>
    </row>
    <row r="1518" spans="2:65" s="12" customFormat="1" ht="11.25">
      <c r="B1518" s="148"/>
      <c r="D1518" s="149" t="s">
        <v>203</v>
      </c>
      <c r="E1518" s="150" t="s">
        <v>19</v>
      </c>
      <c r="F1518" s="151" t="s">
        <v>205</v>
      </c>
      <c r="H1518" s="150" t="s">
        <v>19</v>
      </c>
      <c r="I1518" s="152"/>
      <c r="L1518" s="148"/>
      <c r="M1518" s="153"/>
      <c r="T1518" s="154"/>
      <c r="AT1518" s="150" t="s">
        <v>203</v>
      </c>
      <c r="AU1518" s="150" t="s">
        <v>82</v>
      </c>
      <c r="AV1518" s="12" t="s">
        <v>80</v>
      </c>
      <c r="AW1518" s="12" t="s">
        <v>33</v>
      </c>
      <c r="AX1518" s="12" t="s">
        <v>72</v>
      </c>
      <c r="AY1518" s="150" t="s">
        <v>193</v>
      </c>
    </row>
    <row r="1519" spans="2:65" s="12" customFormat="1" ht="11.25">
      <c r="B1519" s="148"/>
      <c r="D1519" s="149" t="s">
        <v>203</v>
      </c>
      <c r="E1519" s="150" t="s">
        <v>19</v>
      </c>
      <c r="F1519" s="151" t="s">
        <v>206</v>
      </c>
      <c r="H1519" s="150" t="s">
        <v>19</v>
      </c>
      <c r="I1519" s="152"/>
      <c r="L1519" s="148"/>
      <c r="M1519" s="153"/>
      <c r="T1519" s="154"/>
      <c r="AT1519" s="150" t="s">
        <v>203</v>
      </c>
      <c r="AU1519" s="150" t="s">
        <v>82</v>
      </c>
      <c r="AV1519" s="12" t="s">
        <v>80</v>
      </c>
      <c r="AW1519" s="12" t="s">
        <v>33</v>
      </c>
      <c r="AX1519" s="12" t="s">
        <v>72</v>
      </c>
      <c r="AY1519" s="150" t="s">
        <v>193</v>
      </c>
    </row>
    <row r="1520" spans="2:65" s="12" customFormat="1" ht="11.25">
      <c r="B1520" s="148"/>
      <c r="D1520" s="149" t="s">
        <v>203</v>
      </c>
      <c r="E1520" s="150" t="s">
        <v>19</v>
      </c>
      <c r="F1520" s="151" t="s">
        <v>205</v>
      </c>
      <c r="H1520" s="150" t="s">
        <v>19</v>
      </c>
      <c r="I1520" s="152"/>
      <c r="L1520" s="148"/>
      <c r="M1520" s="153"/>
      <c r="T1520" s="154"/>
      <c r="AT1520" s="150" t="s">
        <v>203</v>
      </c>
      <c r="AU1520" s="150" t="s">
        <v>82</v>
      </c>
      <c r="AV1520" s="12" t="s">
        <v>80</v>
      </c>
      <c r="AW1520" s="12" t="s">
        <v>33</v>
      </c>
      <c r="AX1520" s="12" t="s">
        <v>72</v>
      </c>
      <c r="AY1520" s="150" t="s">
        <v>193</v>
      </c>
    </row>
    <row r="1521" spans="2:65" s="12" customFormat="1" ht="11.25">
      <c r="B1521" s="148"/>
      <c r="D1521" s="149" t="s">
        <v>203</v>
      </c>
      <c r="E1521" s="150" t="s">
        <v>19</v>
      </c>
      <c r="F1521" s="151" t="s">
        <v>398</v>
      </c>
      <c r="H1521" s="150" t="s">
        <v>19</v>
      </c>
      <c r="I1521" s="152"/>
      <c r="L1521" s="148"/>
      <c r="M1521" s="153"/>
      <c r="T1521" s="154"/>
      <c r="AT1521" s="150" t="s">
        <v>203</v>
      </c>
      <c r="AU1521" s="150" t="s">
        <v>82</v>
      </c>
      <c r="AV1521" s="12" t="s">
        <v>80</v>
      </c>
      <c r="AW1521" s="12" t="s">
        <v>33</v>
      </c>
      <c r="AX1521" s="12" t="s">
        <v>72</v>
      </c>
      <c r="AY1521" s="150" t="s">
        <v>193</v>
      </c>
    </row>
    <row r="1522" spans="2:65" s="13" customFormat="1" ht="11.25">
      <c r="B1522" s="155"/>
      <c r="D1522" s="149" t="s">
        <v>203</v>
      </c>
      <c r="E1522" s="156" t="s">
        <v>19</v>
      </c>
      <c r="F1522" s="157" t="s">
        <v>399</v>
      </c>
      <c r="H1522" s="158">
        <v>400.6</v>
      </c>
      <c r="I1522" s="159"/>
      <c r="L1522" s="155"/>
      <c r="M1522" s="160"/>
      <c r="T1522" s="161"/>
      <c r="AT1522" s="156" t="s">
        <v>203</v>
      </c>
      <c r="AU1522" s="156" t="s">
        <v>82</v>
      </c>
      <c r="AV1522" s="13" t="s">
        <v>82</v>
      </c>
      <c r="AW1522" s="13" t="s">
        <v>33</v>
      </c>
      <c r="AX1522" s="13" t="s">
        <v>72</v>
      </c>
      <c r="AY1522" s="156" t="s">
        <v>193</v>
      </c>
    </row>
    <row r="1523" spans="2:65" s="1" customFormat="1" ht="24.2" customHeight="1">
      <c r="B1523" s="32"/>
      <c r="C1523" s="131" t="s">
        <v>1355</v>
      </c>
      <c r="D1523" s="131" t="s">
        <v>195</v>
      </c>
      <c r="E1523" s="132" t="s">
        <v>1356</v>
      </c>
      <c r="F1523" s="133" t="s">
        <v>1357</v>
      </c>
      <c r="G1523" s="134" t="s">
        <v>198</v>
      </c>
      <c r="H1523" s="135">
        <v>400.6</v>
      </c>
      <c r="I1523" s="136"/>
      <c r="J1523" s="137">
        <f>ROUND(I1523*H1523,2)</f>
        <v>0</v>
      </c>
      <c r="K1523" s="133" t="s">
        <v>199</v>
      </c>
      <c r="L1523" s="32"/>
      <c r="M1523" s="138" t="s">
        <v>19</v>
      </c>
      <c r="N1523" s="139" t="s">
        <v>43</v>
      </c>
      <c r="P1523" s="140">
        <f>O1523*H1523</f>
        <v>0</v>
      </c>
      <c r="Q1523" s="140">
        <v>0.29699999999999999</v>
      </c>
      <c r="R1523" s="140">
        <f>Q1523*H1523</f>
        <v>118.9782</v>
      </c>
      <c r="S1523" s="140">
        <v>0</v>
      </c>
      <c r="T1523" s="141">
        <f>S1523*H1523</f>
        <v>0</v>
      </c>
      <c r="AR1523" s="142" t="s">
        <v>106</v>
      </c>
      <c r="AT1523" s="142" t="s">
        <v>195</v>
      </c>
      <c r="AU1523" s="142" t="s">
        <v>82</v>
      </c>
      <c r="AY1523" s="17" t="s">
        <v>193</v>
      </c>
      <c r="BE1523" s="143">
        <f>IF(N1523="základní",J1523,0)</f>
        <v>0</v>
      </c>
      <c r="BF1523" s="143">
        <f>IF(N1523="snížená",J1523,0)</f>
        <v>0</v>
      </c>
      <c r="BG1523" s="143">
        <f>IF(N1523="zákl. přenesená",J1523,0)</f>
        <v>0</v>
      </c>
      <c r="BH1523" s="143">
        <f>IF(N1523="sníž. přenesená",J1523,0)</f>
        <v>0</v>
      </c>
      <c r="BI1523" s="143">
        <f>IF(N1523="nulová",J1523,0)</f>
        <v>0</v>
      </c>
      <c r="BJ1523" s="17" t="s">
        <v>80</v>
      </c>
      <c r="BK1523" s="143">
        <f>ROUND(I1523*H1523,2)</f>
        <v>0</v>
      </c>
      <c r="BL1523" s="17" t="s">
        <v>106</v>
      </c>
      <c r="BM1523" s="142" t="s">
        <v>1358</v>
      </c>
    </row>
    <row r="1524" spans="2:65" s="1" customFormat="1" ht="11.25">
      <c r="B1524" s="32"/>
      <c r="D1524" s="144" t="s">
        <v>201</v>
      </c>
      <c r="F1524" s="145" t="s">
        <v>1359</v>
      </c>
      <c r="I1524" s="146"/>
      <c r="L1524" s="32"/>
      <c r="M1524" s="147"/>
      <c r="T1524" s="53"/>
      <c r="AT1524" s="17" t="s">
        <v>201</v>
      </c>
      <c r="AU1524" s="17" t="s">
        <v>82</v>
      </c>
    </row>
    <row r="1525" spans="2:65" s="12" customFormat="1" ht="11.25">
      <c r="B1525" s="148"/>
      <c r="D1525" s="149" t="s">
        <v>203</v>
      </c>
      <c r="E1525" s="150" t="s">
        <v>19</v>
      </c>
      <c r="F1525" s="151" t="s">
        <v>286</v>
      </c>
      <c r="H1525" s="150" t="s">
        <v>19</v>
      </c>
      <c r="I1525" s="152"/>
      <c r="L1525" s="148"/>
      <c r="M1525" s="153"/>
      <c r="T1525" s="154"/>
      <c r="AT1525" s="150" t="s">
        <v>203</v>
      </c>
      <c r="AU1525" s="150" t="s">
        <v>82</v>
      </c>
      <c r="AV1525" s="12" t="s">
        <v>80</v>
      </c>
      <c r="AW1525" s="12" t="s">
        <v>33</v>
      </c>
      <c r="AX1525" s="12" t="s">
        <v>72</v>
      </c>
      <c r="AY1525" s="150" t="s">
        <v>193</v>
      </c>
    </row>
    <row r="1526" spans="2:65" s="12" customFormat="1" ht="11.25">
      <c r="B1526" s="148"/>
      <c r="D1526" s="149" t="s">
        <v>203</v>
      </c>
      <c r="E1526" s="150" t="s">
        <v>19</v>
      </c>
      <c r="F1526" s="151" t="s">
        <v>205</v>
      </c>
      <c r="H1526" s="150" t="s">
        <v>19</v>
      </c>
      <c r="I1526" s="152"/>
      <c r="L1526" s="148"/>
      <c r="M1526" s="153"/>
      <c r="T1526" s="154"/>
      <c r="AT1526" s="150" t="s">
        <v>203</v>
      </c>
      <c r="AU1526" s="150" t="s">
        <v>82</v>
      </c>
      <c r="AV1526" s="12" t="s">
        <v>80</v>
      </c>
      <c r="AW1526" s="12" t="s">
        <v>33</v>
      </c>
      <c r="AX1526" s="12" t="s">
        <v>72</v>
      </c>
      <c r="AY1526" s="150" t="s">
        <v>193</v>
      </c>
    </row>
    <row r="1527" spans="2:65" s="12" customFormat="1" ht="11.25">
      <c r="B1527" s="148"/>
      <c r="D1527" s="149" t="s">
        <v>203</v>
      </c>
      <c r="E1527" s="150" t="s">
        <v>19</v>
      </c>
      <c r="F1527" s="151" t="s">
        <v>206</v>
      </c>
      <c r="H1527" s="150" t="s">
        <v>19</v>
      </c>
      <c r="I1527" s="152"/>
      <c r="L1527" s="148"/>
      <c r="M1527" s="153"/>
      <c r="T1527" s="154"/>
      <c r="AT1527" s="150" t="s">
        <v>203</v>
      </c>
      <c r="AU1527" s="150" t="s">
        <v>82</v>
      </c>
      <c r="AV1527" s="12" t="s">
        <v>80</v>
      </c>
      <c r="AW1527" s="12" t="s">
        <v>33</v>
      </c>
      <c r="AX1527" s="12" t="s">
        <v>72</v>
      </c>
      <c r="AY1527" s="150" t="s">
        <v>193</v>
      </c>
    </row>
    <row r="1528" spans="2:65" s="12" customFormat="1" ht="11.25">
      <c r="B1528" s="148"/>
      <c r="D1528" s="149" t="s">
        <v>203</v>
      </c>
      <c r="E1528" s="150" t="s">
        <v>19</v>
      </c>
      <c r="F1528" s="151" t="s">
        <v>205</v>
      </c>
      <c r="H1528" s="150" t="s">
        <v>19</v>
      </c>
      <c r="I1528" s="152"/>
      <c r="L1528" s="148"/>
      <c r="M1528" s="153"/>
      <c r="T1528" s="154"/>
      <c r="AT1528" s="150" t="s">
        <v>203</v>
      </c>
      <c r="AU1528" s="150" t="s">
        <v>82</v>
      </c>
      <c r="AV1528" s="12" t="s">
        <v>80</v>
      </c>
      <c r="AW1528" s="12" t="s">
        <v>33</v>
      </c>
      <c r="AX1528" s="12" t="s">
        <v>72</v>
      </c>
      <c r="AY1528" s="150" t="s">
        <v>193</v>
      </c>
    </row>
    <row r="1529" spans="2:65" s="12" customFormat="1" ht="11.25">
      <c r="B1529" s="148"/>
      <c r="D1529" s="149" t="s">
        <v>203</v>
      </c>
      <c r="E1529" s="150" t="s">
        <v>19</v>
      </c>
      <c r="F1529" s="151" t="s">
        <v>398</v>
      </c>
      <c r="H1529" s="150" t="s">
        <v>19</v>
      </c>
      <c r="I1529" s="152"/>
      <c r="L1529" s="148"/>
      <c r="M1529" s="153"/>
      <c r="T1529" s="154"/>
      <c r="AT1529" s="150" t="s">
        <v>203</v>
      </c>
      <c r="AU1529" s="150" t="s">
        <v>82</v>
      </c>
      <c r="AV1529" s="12" t="s">
        <v>80</v>
      </c>
      <c r="AW1529" s="12" t="s">
        <v>33</v>
      </c>
      <c r="AX1529" s="12" t="s">
        <v>72</v>
      </c>
      <c r="AY1529" s="150" t="s">
        <v>193</v>
      </c>
    </row>
    <row r="1530" spans="2:65" s="13" customFormat="1" ht="11.25">
      <c r="B1530" s="155"/>
      <c r="D1530" s="149" t="s">
        <v>203</v>
      </c>
      <c r="E1530" s="156" t="s">
        <v>19</v>
      </c>
      <c r="F1530" s="157" t="s">
        <v>399</v>
      </c>
      <c r="H1530" s="158">
        <v>400.6</v>
      </c>
      <c r="I1530" s="159"/>
      <c r="L1530" s="155"/>
      <c r="M1530" s="160"/>
      <c r="T1530" s="161"/>
      <c r="AT1530" s="156" t="s">
        <v>203</v>
      </c>
      <c r="AU1530" s="156" t="s">
        <v>82</v>
      </c>
      <c r="AV1530" s="13" t="s">
        <v>82</v>
      </c>
      <c r="AW1530" s="13" t="s">
        <v>33</v>
      </c>
      <c r="AX1530" s="13" t="s">
        <v>72</v>
      </c>
      <c r="AY1530" s="156" t="s">
        <v>193</v>
      </c>
    </row>
    <row r="1531" spans="2:65" s="1" customFormat="1" ht="24.2" customHeight="1">
      <c r="B1531" s="32"/>
      <c r="C1531" s="131" t="s">
        <v>1360</v>
      </c>
      <c r="D1531" s="131" t="s">
        <v>195</v>
      </c>
      <c r="E1531" s="132" t="s">
        <v>1361</v>
      </c>
      <c r="F1531" s="133" t="s">
        <v>1362</v>
      </c>
      <c r="G1531" s="134" t="s">
        <v>198</v>
      </c>
      <c r="H1531" s="135">
        <v>400.6</v>
      </c>
      <c r="I1531" s="136"/>
      <c r="J1531" s="137">
        <f>ROUND(I1531*H1531,2)</f>
        <v>0</v>
      </c>
      <c r="K1531" s="133" t="s">
        <v>199</v>
      </c>
      <c r="L1531" s="32"/>
      <c r="M1531" s="138" t="s">
        <v>19</v>
      </c>
      <c r="N1531" s="139" t="s">
        <v>43</v>
      </c>
      <c r="P1531" s="140">
        <f>O1531*H1531</f>
        <v>0</v>
      </c>
      <c r="Q1531" s="140">
        <v>2.0240000000000001E-2</v>
      </c>
      <c r="R1531" s="140">
        <f>Q1531*H1531</f>
        <v>8.1081440000000011</v>
      </c>
      <c r="S1531" s="140">
        <v>0</v>
      </c>
      <c r="T1531" s="141">
        <f>S1531*H1531</f>
        <v>0</v>
      </c>
      <c r="AR1531" s="142" t="s">
        <v>106</v>
      </c>
      <c r="AT1531" s="142" t="s">
        <v>195</v>
      </c>
      <c r="AU1531" s="142" t="s">
        <v>82</v>
      </c>
      <c r="AY1531" s="17" t="s">
        <v>193</v>
      </c>
      <c r="BE1531" s="143">
        <f>IF(N1531="základní",J1531,0)</f>
        <v>0</v>
      </c>
      <c r="BF1531" s="143">
        <f>IF(N1531="snížená",J1531,0)</f>
        <v>0</v>
      </c>
      <c r="BG1531" s="143">
        <f>IF(N1531="zákl. přenesená",J1531,0)</f>
        <v>0</v>
      </c>
      <c r="BH1531" s="143">
        <f>IF(N1531="sníž. přenesená",J1531,0)</f>
        <v>0</v>
      </c>
      <c r="BI1531" s="143">
        <f>IF(N1531="nulová",J1531,0)</f>
        <v>0</v>
      </c>
      <c r="BJ1531" s="17" t="s">
        <v>80</v>
      </c>
      <c r="BK1531" s="143">
        <f>ROUND(I1531*H1531,2)</f>
        <v>0</v>
      </c>
      <c r="BL1531" s="17" t="s">
        <v>106</v>
      </c>
      <c r="BM1531" s="142" t="s">
        <v>1363</v>
      </c>
    </row>
    <row r="1532" spans="2:65" s="1" customFormat="1" ht="11.25">
      <c r="B1532" s="32"/>
      <c r="D1532" s="144" t="s">
        <v>201</v>
      </c>
      <c r="F1532" s="145" t="s">
        <v>1364</v>
      </c>
      <c r="I1532" s="146"/>
      <c r="L1532" s="32"/>
      <c r="M1532" s="147"/>
      <c r="T1532" s="53"/>
      <c r="AT1532" s="17" t="s">
        <v>201</v>
      </c>
      <c r="AU1532" s="17" t="s">
        <v>82</v>
      </c>
    </row>
    <row r="1533" spans="2:65" s="12" customFormat="1" ht="11.25">
      <c r="B1533" s="148"/>
      <c r="D1533" s="149" t="s">
        <v>203</v>
      </c>
      <c r="E1533" s="150" t="s">
        <v>19</v>
      </c>
      <c r="F1533" s="151" t="s">
        <v>286</v>
      </c>
      <c r="H1533" s="150" t="s">
        <v>19</v>
      </c>
      <c r="I1533" s="152"/>
      <c r="L1533" s="148"/>
      <c r="M1533" s="153"/>
      <c r="T1533" s="154"/>
      <c r="AT1533" s="150" t="s">
        <v>203</v>
      </c>
      <c r="AU1533" s="150" t="s">
        <v>82</v>
      </c>
      <c r="AV1533" s="12" t="s">
        <v>80</v>
      </c>
      <c r="AW1533" s="12" t="s">
        <v>33</v>
      </c>
      <c r="AX1533" s="12" t="s">
        <v>72</v>
      </c>
      <c r="AY1533" s="150" t="s">
        <v>193</v>
      </c>
    </row>
    <row r="1534" spans="2:65" s="12" customFormat="1" ht="11.25">
      <c r="B1534" s="148"/>
      <c r="D1534" s="149" t="s">
        <v>203</v>
      </c>
      <c r="E1534" s="150" t="s">
        <v>19</v>
      </c>
      <c r="F1534" s="151" t="s">
        <v>205</v>
      </c>
      <c r="H1534" s="150" t="s">
        <v>19</v>
      </c>
      <c r="I1534" s="152"/>
      <c r="L1534" s="148"/>
      <c r="M1534" s="153"/>
      <c r="T1534" s="154"/>
      <c r="AT1534" s="150" t="s">
        <v>203</v>
      </c>
      <c r="AU1534" s="150" t="s">
        <v>82</v>
      </c>
      <c r="AV1534" s="12" t="s">
        <v>80</v>
      </c>
      <c r="AW1534" s="12" t="s">
        <v>33</v>
      </c>
      <c r="AX1534" s="12" t="s">
        <v>72</v>
      </c>
      <c r="AY1534" s="150" t="s">
        <v>193</v>
      </c>
    </row>
    <row r="1535" spans="2:65" s="12" customFormat="1" ht="11.25">
      <c r="B1535" s="148"/>
      <c r="D1535" s="149" t="s">
        <v>203</v>
      </c>
      <c r="E1535" s="150" t="s">
        <v>19</v>
      </c>
      <c r="F1535" s="151" t="s">
        <v>206</v>
      </c>
      <c r="H1535" s="150" t="s">
        <v>19</v>
      </c>
      <c r="I1535" s="152"/>
      <c r="L1535" s="148"/>
      <c r="M1535" s="153"/>
      <c r="T1535" s="154"/>
      <c r="AT1535" s="150" t="s">
        <v>203</v>
      </c>
      <c r="AU1535" s="150" t="s">
        <v>82</v>
      </c>
      <c r="AV1535" s="12" t="s">
        <v>80</v>
      </c>
      <c r="AW1535" s="12" t="s">
        <v>33</v>
      </c>
      <c r="AX1535" s="12" t="s">
        <v>72</v>
      </c>
      <c r="AY1535" s="150" t="s">
        <v>193</v>
      </c>
    </row>
    <row r="1536" spans="2:65" s="12" customFormat="1" ht="11.25">
      <c r="B1536" s="148"/>
      <c r="D1536" s="149" t="s">
        <v>203</v>
      </c>
      <c r="E1536" s="150" t="s">
        <v>19</v>
      </c>
      <c r="F1536" s="151" t="s">
        <v>205</v>
      </c>
      <c r="H1536" s="150" t="s">
        <v>19</v>
      </c>
      <c r="I1536" s="152"/>
      <c r="L1536" s="148"/>
      <c r="M1536" s="153"/>
      <c r="T1536" s="154"/>
      <c r="AT1536" s="150" t="s">
        <v>203</v>
      </c>
      <c r="AU1536" s="150" t="s">
        <v>82</v>
      </c>
      <c r="AV1536" s="12" t="s">
        <v>80</v>
      </c>
      <c r="AW1536" s="12" t="s">
        <v>33</v>
      </c>
      <c r="AX1536" s="12" t="s">
        <v>72</v>
      </c>
      <c r="AY1536" s="150" t="s">
        <v>193</v>
      </c>
    </row>
    <row r="1537" spans="2:65" s="12" customFormat="1" ht="11.25">
      <c r="B1537" s="148"/>
      <c r="D1537" s="149" t="s">
        <v>203</v>
      </c>
      <c r="E1537" s="150" t="s">
        <v>19</v>
      </c>
      <c r="F1537" s="151" t="s">
        <v>398</v>
      </c>
      <c r="H1537" s="150" t="s">
        <v>19</v>
      </c>
      <c r="I1537" s="152"/>
      <c r="L1537" s="148"/>
      <c r="M1537" s="153"/>
      <c r="T1537" s="154"/>
      <c r="AT1537" s="150" t="s">
        <v>203</v>
      </c>
      <c r="AU1537" s="150" t="s">
        <v>82</v>
      </c>
      <c r="AV1537" s="12" t="s">
        <v>80</v>
      </c>
      <c r="AW1537" s="12" t="s">
        <v>33</v>
      </c>
      <c r="AX1537" s="12" t="s">
        <v>72</v>
      </c>
      <c r="AY1537" s="150" t="s">
        <v>193</v>
      </c>
    </row>
    <row r="1538" spans="2:65" s="13" customFormat="1" ht="11.25">
      <c r="B1538" s="155"/>
      <c r="D1538" s="149" t="s">
        <v>203</v>
      </c>
      <c r="E1538" s="156" t="s">
        <v>19</v>
      </c>
      <c r="F1538" s="157" t="s">
        <v>399</v>
      </c>
      <c r="H1538" s="158">
        <v>400.6</v>
      </c>
      <c r="I1538" s="159"/>
      <c r="L1538" s="155"/>
      <c r="M1538" s="160"/>
      <c r="T1538" s="161"/>
      <c r="AT1538" s="156" t="s">
        <v>203</v>
      </c>
      <c r="AU1538" s="156" t="s">
        <v>82</v>
      </c>
      <c r="AV1538" s="13" t="s">
        <v>82</v>
      </c>
      <c r="AW1538" s="13" t="s">
        <v>33</v>
      </c>
      <c r="AX1538" s="13" t="s">
        <v>72</v>
      </c>
      <c r="AY1538" s="156" t="s">
        <v>193</v>
      </c>
    </row>
    <row r="1539" spans="2:65" s="1" customFormat="1" ht="37.9" customHeight="1">
      <c r="B1539" s="32"/>
      <c r="C1539" s="131" t="s">
        <v>1365</v>
      </c>
      <c r="D1539" s="131" t="s">
        <v>195</v>
      </c>
      <c r="E1539" s="132" t="s">
        <v>1366</v>
      </c>
      <c r="F1539" s="133" t="s">
        <v>1367</v>
      </c>
      <c r="G1539" s="134" t="s">
        <v>198</v>
      </c>
      <c r="H1539" s="135">
        <v>400.6</v>
      </c>
      <c r="I1539" s="136"/>
      <c r="J1539" s="137">
        <f>ROUND(I1539*H1539,2)</f>
        <v>0</v>
      </c>
      <c r="K1539" s="133" t="s">
        <v>199</v>
      </c>
      <c r="L1539" s="32"/>
      <c r="M1539" s="138" t="s">
        <v>19</v>
      </c>
      <c r="N1539" s="139" t="s">
        <v>43</v>
      </c>
      <c r="P1539" s="140">
        <f>O1539*H1539</f>
        <v>0</v>
      </c>
      <c r="Q1539" s="140">
        <v>8.9219999999999994E-2</v>
      </c>
      <c r="R1539" s="140">
        <f>Q1539*H1539</f>
        <v>35.741531999999999</v>
      </c>
      <c r="S1539" s="140">
        <v>0</v>
      </c>
      <c r="T1539" s="141">
        <f>S1539*H1539</f>
        <v>0</v>
      </c>
      <c r="AR1539" s="142" t="s">
        <v>106</v>
      </c>
      <c r="AT1539" s="142" t="s">
        <v>195</v>
      </c>
      <c r="AU1539" s="142" t="s">
        <v>82</v>
      </c>
      <c r="AY1539" s="17" t="s">
        <v>193</v>
      </c>
      <c r="BE1539" s="143">
        <f>IF(N1539="základní",J1539,0)</f>
        <v>0</v>
      </c>
      <c r="BF1539" s="143">
        <f>IF(N1539="snížená",J1539,0)</f>
        <v>0</v>
      </c>
      <c r="BG1539" s="143">
        <f>IF(N1539="zákl. přenesená",J1539,0)</f>
        <v>0</v>
      </c>
      <c r="BH1539" s="143">
        <f>IF(N1539="sníž. přenesená",J1539,0)</f>
        <v>0</v>
      </c>
      <c r="BI1539" s="143">
        <f>IF(N1539="nulová",J1539,0)</f>
        <v>0</v>
      </c>
      <c r="BJ1539" s="17" t="s">
        <v>80</v>
      </c>
      <c r="BK1539" s="143">
        <f>ROUND(I1539*H1539,2)</f>
        <v>0</v>
      </c>
      <c r="BL1539" s="17" t="s">
        <v>106</v>
      </c>
      <c r="BM1539" s="142" t="s">
        <v>1368</v>
      </c>
    </row>
    <row r="1540" spans="2:65" s="1" customFormat="1" ht="11.25">
      <c r="B1540" s="32"/>
      <c r="D1540" s="144" t="s">
        <v>201</v>
      </c>
      <c r="F1540" s="145" t="s">
        <v>1369</v>
      </c>
      <c r="I1540" s="146"/>
      <c r="L1540" s="32"/>
      <c r="M1540" s="147"/>
      <c r="T1540" s="53"/>
      <c r="AT1540" s="17" t="s">
        <v>201</v>
      </c>
      <c r="AU1540" s="17" t="s">
        <v>82</v>
      </c>
    </row>
    <row r="1541" spans="2:65" s="1" customFormat="1" ht="16.5" customHeight="1">
      <c r="B1541" s="32"/>
      <c r="C1541" s="162" t="s">
        <v>1370</v>
      </c>
      <c r="D1541" s="162" t="s">
        <v>380</v>
      </c>
      <c r="E1541" s="163" t="s">
        <v>1371</v>
      </c>
      <c r="F1541" s="164" t="s">
        <v>1372</v>
      </c>
      <c r="G1541" s="165" t="s">
        <v>198</v>
      </c>
      <c r="H1541" s="166">
        <v>440.66</v>
      </c>
      <c r="I1541" s="167"/>
      <c r="J1541" s="168">
        <f>ROUND(I1541*H1541,2)</f>
        <v>0</v>
      </c>
      <c r="K1541" s="164" t="s">
        <v>199</v>
      </c>
      <c r="L1541" s="169"/>
      <c r="M1541" s="170" t="s">
        <v>19</v>
      </c>
      <c r="N1541" s="171" t="s">
        <v>43</v>
      </c>
      <c r="P1541" s="140">
        <f>O1541*H1541</f>
        <v>0</v>
      </c>
      <c r="Q1541" s="140">
        <v>0.12</v>
      </c>
      <c r="R1541" s="140">
        <f>Q1541*H1541</f>
        <v>52.879200000000004</v>
      </c>
      <c r="S1541" s="140">
        <v>0</v>
      </c>
      <c r="T1541" s="141">
        <f>S1541*H1541</f>
        <v>0</v>
      </c>
      <c r="AR1541" s="142" t="s">
        <v>254</v>
      </c>
      <c r="AT1541" s="142" t="s">
        <v>380</v>
      </c>
      <c r="AU1541" s="142" t="s">
        <v>82</v>
      </c>
      <c r="AY1541" s="17" t="s">
        <v>193</v>
      </c>
      <c r="BE1541" s="143">
        <f>IF(N1541="základní",J1541,0)</f>
        <v>0</v>
      </c>
      <c r="BF1541" s="143">
        <f>IF(N1541="snížená",J1541,0)</f>
        <v>0</v>
      </c>
      <c r="BG1541" s="143">
        <f>IF(N1541="zákl. přenesená",J1541,0)</f>
        <v>0</v>
      </c>
      <c r="BH1541" s="143">
        <f>IF(N1541="sníž. přenesená",J1541,0)</f>
        <v>0</v>
      </c>
      <c r="BI1541" s="143">
        <f>IF(N1541="nulová",J1541,0)</f>
        <v>0</v>
      </c>
      <c r="BJ1541" s="17" t="s">
        <v>80</v>
      </c>
      <c r="BK1541" s="143">
        <f>ROUND(I1541*H1541,2)</f>
        <v>0</v>
      </c>
      <c r="BL1541" s="17" t="s">
        <v>106</v>
      </c>
      <c r="BM1541" s="142" t="s">
        <v>1373</v>
      </c>
    </row>
    <row r="1542" spans="2:65" s="12" customFormat="1" ht="11.25">
      <c r="B1542" s="148"/>
      <c r="D1542" s="149" t="s">
        <v>203</v>
      </c>
      <c r="E1542" s="150" t="s">
        <v>19</v>
      </c>
      <c r="F1542" s="151" t="s">
        <v>286</v>
      </c>
      <c r="H1542" s="150" t="s">
        <v>19</v>
      </c>
      <c r="I1542" s="152"/>
      <c r="L1542" s="148"/>
      <c r="M1542" s="153"/>
      <c r="T1542" s="154"/>
      <c r="AT1542" s="150" t="s">
        <v>203</v>
      </c>
      <c r="AU1542" s="150" t="s">
        <v>82</v>
      </c>
      <c r="AV1542" s="12" t="s">
        <v>80</v>
      </c>
      <c r="AW1542" s="12" t="s">
        <v>33</v>
      </c>
      <c r="AX1542" s="12" t="s">
        <v>72</v>
      </c>
      <c r="AY1542" s="150" t="s">
        <v>193</v>
      </c>
    </row>
    <row r="1543" spans="2:65" s="12" customFormat="1" ht="11.25">
      <c r="B1543" s="148"/>
      <c r="D1543" s="149" t="s">
        <v>203</v>
      </c>
      <c r="E1543" s="150" t="s">
        <v>19</v>
      </c>
      <c r="F1543" s="151" t="s">
        <v>205</v>
      </c>
      <c r="H1543" s="150" t="s">
        <v>19</v>
      </c>
      <c r="I1543" s="152"/>
      <c r="L1543" s="148"/>
      <c r="M1543" s="153"/>
      <c r="T1543" s="154"/>
      <c r="AT1543" s="150" t="s">
        <v>203</v>
      </c>
      <c r="AU1543" s="150" t="s">
        <v>82</v>
      </c>
      <c r="AV1543" s="12" t="s">
        <v>80</v>
      </c>
      <c r="AW1543" s="12" t="s">
        <v>33</v>
      </c>
      <c r="AX1543" s="12" t="s">
        <v>72</v>
      </c>
      <c r="AY1543" s="150" t="s">
        <v>193</v>
      </c>
    </row>
    <row r="1544" spans="2:65" s="12" customFormat="1" ht="11.25">
      <c r="B1544" s="148"/>
      <c r="D1544" s="149" t="s">
        <v>203</v>
      </c>
      <c r="E1544" s="150" t="s">
        <v>19</v>
      </c>
      <c r="F1544" s="151" t="s">
        <v>206</v>
      </c>
      <c r="H1544" s="150" t="s">
        <v>19</v>
      </c>
      <c r="I1544" s="152"/>
      <c r="L1544" s="148"/>
      <c r="M1544" s="153"/>
      <c r="T1544" s="154"/>
      <c r="AT1544" s="150" t="s">
        <v>203</v>
      </c>
      <c r="AU1544" s="150" t="s">
        <v>82</v>
      </c>
      <c r="AV1544" s="12" t="s">
        <v>80</v>
      </c>
      <c r="AW1544" s="12" t="s">
        <v>33</v>
      </c>
      <c r="AX1544" s="12" t="s">
        <v>72</v>
      </c>
      <c r="AY1544" s="150" t="s">
        <v>193</v>
      </c>
    </row>
    <row r="1545" spans="2:65" s="12" customFormat="1" ht="11.25">
      <c r="B1545" s="148"/>
      <c r="D1545" s="149" t="s">
        <v>203</v>
      </c>
      <c r="E1545" s="150" t="s">
        <v>19</v>
      </c>
      <c r="F1545" s="151" t="s">
        <v>205</v>
      </c>
      <c r="H1545" s="150" t="s">
        <v>19</v>
      </c>
      <c r="I1545" s="152"/>
      <c r="L1545" s="148"/>
      <c r="M1545" s="153"/>
      <c r="T1545" s="154"/>
      <c r="AT1545" s="150" t="s">
        <v>203</v>
      </c>
      <c r="AU1545" s="150" t="s">
        <v>82</v>
      </c>
      <c r="AV1545" s="12" t="s">
        <v>80</v>
      </c>
      <c r="AW1545" s="12" t="s">
        <v>33</v>
      </c>
      <c r="AX1545" s="12" t="s">
        <v>72</v>
      </c>
      <c r="AY1545" s="150" t="s">
        <v>193</v>
      </c>
    </row>
    <row r="1546" spans="2:65" s="12" customFormat="1" ht="11.25">
      <c r="B1546" s="148"/>
      <c r="D1546" s="149" t="s">
        <v>203</v>
      </c>
      <c r="E1546" s="150" t="s">
        <v>19</v>
      </c>
      <c r="F1546" s="151" t="s">
        <v>398</v>
      </c>
      <c r="H1546" s="150" t="s">
        <v>19</v>
      </c>
      <c r="I1546" s="152"/>
      <c r="L1546" s="148"/>
      <c r="M1546" s="153"/>
      <c r="T1546" s="154"/>
      <c r="AT1546" s="150" t="s">
        <v>203</v>
      </c>
      <c r="AU1546" s="150" t="s">
        <v>82</v>
      </c>
      <c r="AV1546" s="12" t="s">
        <v>80</v>
      </c>
      <c r="AW1546" s="12" t="s">
        <v>33</v>
      </c>
      <c r="AX1546" s="12" t="s">
        <v>72</v>
      </c>
      <c r="AY1546" s="150" t="s">
        <v>193</v>
      </c>
    </row>
    <row r="1547" spans="2:65" s="13" customFormat="1" ht="11.25">
      <c r="B1547" s="155"/>
      <c r="D1547" s="149" t="s">
        <v>203</v>
      </c>
      <c r="E1547" s="156" t="s">
        <v>19</v>
      </c>
      <c r="F1547" s="157" t="s">
        <v>399</v>
      </c>
      <c r="H1547" s="158">
        <v>400.6</v>
      </c>
      <c r="I1547" s="159"/>
      <c r="L1547" s="155"/>
      <c r="M1547" s="160"/>
      <c r="T1547" s="161"/>
      <c r="AT1547" s="156" t="s">
        <v>203</v>
      </c>
      <c r="AU1547" s="156" t="s">
        <v>82</v>
      </c>
      <c r="AV1547" s="13" t="s">
        <v>82</v>
      </c>
      <c r="AW1547" s="13" t="s">
        <v>33</v>
      </c>
      <c r="AX1547" s="13" t="s">
        <v>80</v>
      </c>
      <c r="AY1547" s="156" t="s">
        <v>193</v>
      </c>
    </row>
    <row r="1548" spans="2:65" s="13" customFormat="1" ht="11.25">
      <c r="B1548" s="155"/>
      <c r="D1548" s="149" t="s">
        <v>203</v>
      </c>
      <c r="F1548" s="157" t="s">
        <v>1374</v>
      </c>
      <c r="H1548" s="158">
        <v>440.66</v>
      </c>
      <c r="I1548" s="159"/>
      <c r="L1548" s="155"/>
      <c r="M1548" s="160"/>
      <c r="T1548" s="161"/>
      <c r="AT1548" s="156" t="s">
        <v>203</v>
      </c>
      <c r="AU1548" s="156" t="s">
        <v>82</v>
      </c>
      <c r="AV1548" s="13" t="s">
        <v>82</v>
      </c>
      <c r="AW1548" s="13" t="s">
        <v>4</v>
      </c>
      <c r="AX1548" s="13" t="s">
        <v>80</v>
      </c>
      <c r="AY1548" s="156" t="s">
        <v>193</v>
      </c>
    </row>
    <row r="1549" spans="2:65" s="1" customFormat="1" ht="16.5" customHeight="1">
      <c r="B1549" s="32"/>
      <c r="C1549" s="131" t="s">
        <v>1375</v>
      </c>
      <c r="D1549" s="131" t="s">
        <v>195</v>
      </c>
      <c r="E1549" s="132" t="s">
        <v>1376</v>
      </c>
      <c r="F1549" s="133" t="s">
        <v>1377</v>
      </c>
      <c r="G1549" s="134" t="s">
        <v>198</v>
      </c>
      <c r="H1549" s="135">
        <v>400.6</v>
      </c>
      <c r="I1549" s="136"/>
      <c r="J1549" s="137">
        <f>ROUND(I1549*H1549,2)</f>
        <v>0</v>
      </c>
      <c r="K1549" s="133" t="s">
        <v>199</v>
      </c>
      <c r="L1549" s="32"/>
      <c r="M1549" s="138" t="s">
        <v>19</v>
      </c>
      <c r="N1549" s="139" t="s">
        <v>43</v>
      </c>
      <c r="P1549" s="140">
        <f>O1549*H1549</f>
        <v>0</v>
      </c>
      <c r="Q1549" s="140">
        <v>4.6999999999999999E-4</v>
      </c>
      <c r="R1549" s="140">
        <f>Q1549*H1549</f>
        <v>0.188282</v>
      </c>
      <c r="S1549" s="140">
        <v>0</v>
      </c>
      <c r="T1549" s="141">
        <f>S1549*H1549</f>
        <v>0</v>
      </c>
      <c r="AR1549" s="142" t="s">
        <v>106</v>
      </c>
      <c r="AT1549" s="142" t="s">
        <v>195</v>
      </c>
      <c r="AU1549" s="142" t="s">
        <v>82</v>
      </c>
      <c r="AY1549" s="17" t="s">
        <v>193</v>
      </c>
      <c r="BE1549" s="143">
        <f>IF(N1549="základní",J1549,0)</f>
        <v>0</v>
      </c>
      <c r="BF1549" s="143">
        <f>IF(N1549="snížená",J1549,0)</f>
        <v>0</v>
      </c>
      <c r="BG1549" s="143">
        <f>IF(N1549="zákl. přenesená",J1549,0)</f>
        <v>0</v>
      </c>
      <c r="BH1549" s="143">
        <f>IF(N1549="sníž. přenesená",J1549,0)</f>
        <v>0</v>
      </c>
      <c r="BI1549" s="143">
        <f>IF(N1549="nulová",J1549,0)</f>
        <v>0</v>
      </c>
      <c r="BJ1549" s="17" t="s">
        <v>80</v>
      </c>
      <c r="BK1549" s="143">
        <f>ROUND(I1549*H1549,2)</f>
        <v>0</v>
      </c>
      <c r="BL1549" s="17" t="s">
        <v>106</v>
      </c>
      <c r="BM1549" s="142" t="s">
        <v>1378</v>
      </c>
    </row>
    <row r="1550" spans="2:65" s="1" customFormat="1" ht="11.25">
      <c r="B1550" s="32"/>
      <c r="D1550" s="144" t="s">
        <v>201</v>
      </c>
      <c r="F1550" s="145" t="s">
        <v>1379</v>
      </c>
      <c r="I1550" s="146"/>
      <c r="L1550" s="32"/>
      <c r="M1550" s="147"/>
      <c r="T1550" s="53"/>
      <c r="AT1550" s="17" t="s">
        <v>201</v>
      </c>
      <c r="AU1550" s="17" t="s">
        <v>82</v>
      </c>
    </row>
    <row r="1551" spans="2:65" s="12" customFormat="1" ht="11.25">
      <c r="B1551" s="148"/>
      <c r="D1551" s="149" t="s">
        <v>203</v>
      </c>
      <c r="E1551" s="150" t="s">
        <v>19</v>
      </c>
      <c r="F1551" s="151" t="s">
        <v>286</v>
      </c>
      <c r="H1551" s="150" t="s">
        <v>19</v>
      </c>
      <c r="I1551" s="152"/>
      <c r="L1551" s="148"/>
      <c r="M1551" s="153"/>
      <c r="T1551" s="154"/>
      <c r="AT1551" s="150" t="s">
        <v>203</v>
      </c>
      <c r="AU1551" s="150" t="s">
        <v>82</v>
      </c>
      <c r="AV1551" s="12" t="s">
        <v>80</v>
      </c>
      <c r="AW1551" s="12" t="s">
        <v>33</v>
      </c>
      <c r="AX1551" s="12" t="s">
        <v>72</v>
      </c>
      <c r="AY1551" s="150" t="s">
        <v>193</v>
      </c>
    </row>
    <row r="1552" spans="2:65" s="12" customFormat="1" ht="11.25">
      <c r="B1552" s="148"/>
      <c r="D1552" s="149" t="s">
        <v>203</v>
      </c>
      <c r="E1552" s="150" t="s">
        <v>19</v>
      </c>
      <c r="F1552" s="151" t="s">
        <v>205</v>
      </c>
      <c r="H1552" s="150" t="s">
        <v>19</v>
      </c>
      <c r="I1552" s="152"/>
      <c r="L1552" s="148"/>
      <c r="M1552" s="153"/>
      <c r="T1552" s="154"/>
      <c r="AT1552" s="150" t="s">
        <v>203</v>
      </c>
      <c r="AU1552" s="150" t="s">
        <v>82</v>
      </c>
      <c r="AV1552" s="12" t="s">
        <v>80</v>
      </c>
      <c r="AW1552" s="12" t="s">
        <v>33</v>
      </c>
      <c r="AX1552" s="12" t="s">
        <v>72</v>
      </c>
      <c r="AY1552" s="150" t="s">
        <v>193</v>
      </c>
    </row>
    <row r="1553" spans="2:65" s="12" customFormat="1" ht="11.25">
      <c r="B1553" s="148"/>
      <c r="D1553" s="149" t="s">
        <v>203</v>
      </c>
      <c r="E1553" s="150" t="s">
        <v>19</v>
      </c>
      <c r="F1553" s="151" t="s">
        <v>206</v>
      </c>
      <c r="H1553" s="150" t="s">
        <v>19</v>
      </c>
      <c r="I1553" s="152"/>
      <c r="L1553" s="148"/>
      <c r="M1553" s="153"/>
      <c r="T1553" s="154"/>
      <c r="AT1553" s="150" t="s">
        <v>203</v>
      </c>
      <c r="AU1553" s="150" t="s">
        <v>82</v>
      </c>
      <c r="AV1553" s="12" t="s">
        <v>80</v>
      </c>
      <c r="AW1553" s="12" t="s">
        <v>33</v>
      </c>
      <c r="AX1553" s="12" t="s">
        <v>72</v>
      </c>
      <c r="AY1553" s="150" t="s">
        <v>193</v>
      </c>
    </row>
    <row r="1554" spans="2:65" s="12" customFormat="1" ht="11.25">
      <c r="B1554" s="148"/>
      <c r="D1554" s="149" t="s">
        <v>203</v>
      </c>
      <c r="E1554" s="150" t="s">
        <v>19</v>
      </c>
      <c r="F1554" s="151" t="s">
        <v>205</v>
      </c>
      <c r="H1554" s="150" t="s">
        <v>19</v>
      </c>
      <c r="I1554" s="152"/>
      <c r="L1554" s="148"/>
      <c r="M1554" s="153"/>
      <c r="T1554" s="154"/>
      <c r="AT1554" s="150" t="s">
        <v>203</v>
      </c>
      <c r="AU1554" s="150" t="s">
        <v>82</v>
      </c>
      <c r="AV1554" s="12" t="s">
        <v>80</v>
      </c>
      <c r="AW1554" s="12" t="s">
        <v>33</v>
      </c>
      <c r="AX1554" s="12" t="s">
        <v>72</v>
      </c>
      <c r="AY1554" s="150" t="s">
        <v>193</v>
      </c>
    </row>
    <row r="1555" spans="2:65" s="12" customFormat="1" ht="11.25">
      <c r="B1555" s="148"/>
      <c r="D1555" s="149" t="s">
        <v>203</v>
      </c>
      <c r="E1555" s="150" t="s">
        <v>19</v>
      </c>
      <c r="F1555" s="151" t="s">
        <v>398</v>
      </c>
      <c r="H1555" s="150" t="s">
        <v>19</v>
      </c>
      <c r="I1555" s="152"/>
      <c r="L1555" s="148"/>
      <c r="M1555" s="153"/>
      <c r="T1555" s="154"/>
      <c r="AT1555" s="150" t="s">
        <v>203</v>
      </c>
      <c r="AU1555" s="150" t="s">
        <v>82</v>
      </c>
      <c r="AV1555" s="12" t="s">
        <v>80</v>
      </c>
      <c r="AW1555" s="12" t="s">
        <v>33</v>
      </c>
      <c r="AX1555" s="12" t="s">
        <v>72</v>
      </c>
      <c r="AY1555" s="150" t="s">
        <v>193</v>
      </c>
    </row>
    <row r="1556" spans="2:65" s="13" customFormat="1" ht="11.25">
      <c r="B1556" s="155"/>
      <c r="D1556" s="149" t="s">
        <v>203</v>
      </c>
      <c r="E1556" s="156" t="s">
        <v>19</v>
      </c>
      <c r="F1556" s="157" t="s">
        <v>399</v>
      </c>
      <c r="H1556" s="158">
        <v>400.6</v>
      </c>
      <c r="I1556" s="159"/>
      <c r="L1556" s="155"/>
      <c r="M1556" s="160"/>
      <c r="T1556" s="161"/>
      <c r="AT1556" s="156" t="s">
        <v>203</v>
      </c>
      <c r="AU1556" s="156" t="s">
        <v>82</v>
      </c>
      <c r="AV1556" s="13" t="s">
        <v>82</v>
      </c>
      <c r="AW1556" s="13" t="s">
        <v>33</v>
      </c>
      <c r="AX1556" s="13" t="s">
        <v>72</v>
      </c>
      <c r="AY1556" s="156" t="s">
        <v>193</v>
      </c>
    </row>
    <row r="1557" spans="2:65" s="11" customFormat="1" ht="22.9" customHeight="1">
      <c r="B1557" s="119"/>
      <c r="D1557" s="120" t="s">
        <v>71</v>
      </c>
      <c r="E1557" s="129" t="s">
        <v>240</v>
      </c>
      <c r="F1557" s="129" t="s">
        <v>1380</v>
      </c>
      <c r="I1557" s="122"/>
      <c r="J1557" s="130">
        <f>BK1557</f>
        <v>0</v>
      </c>
      <c r="L1557" s="119"/>
      <c r="M1557" s="124"/>
      <c r="P1557" s="125">
        <f>P1558+P1924+P2328</f>
        <v>0</v>
      </c>
      <c r="R1557" s="125">
        <f>R1558+R1924+R2328</f>
        <v>316.90150440000002</v>
      </c>
      <c r="T1557" s="126">
        <f>T1558+T1924+T2328</f>
        <v>1.218295E-2</v>
      </c>
      <c r="AR1557" s="120" t="s">
        <v>80</v>
      </c>
      <c r="AT1557" s="127" t="s">
        <v>71</v>
      </c>
      <c r="AU1557" s="127" t="s">
        <v>80</v>
      </c>
      <c r="AY1557" s="120" t="s">
        <v>193</v>
      </c>
      <c r="BK1557" s="128">
        <f>BK1558+BK1924+BK2328</f>
        <v>0</v>
      </c>
    </row>
    <row r="1558" spans="2:65" s="11" customFormat="1" ht="20.85" customHeight="1">
      <c r="B1558" s="119"/>
      <c r="D1558" s="120" t="s">
        <v>71</v>
      </c>
      <c r="E1558" s="129" t="s">
        <v>650</v>
      </c>
      <c r="F1558" s="129" t="s">
        <v>1381</v>
      </c>
      <c r="I1558" s="122"/>
      <c r="J1558" s="130">
        <f>BK1558</f>
        <v>0</v>
      </c>
      <c r="L1558" s="119"/>
      <c r="M1558" s="124"/>
      <c r="P1558" s="125">
        <f>SUM(P1559:P1923)</f>
        <v>0</v>
      </c>
      <c r="R1558" s="125">
        <f>SUM(R1559:R1923)</f>
        <v>67.841519380000008</v>
      </c>
      <c r="T1558" s="126">
        <f>SUM(T1559:T1923)</f>
        <v>1.06617E-2</v>
      </c>
      <c r="AR1558" s="120" t="s">
        <v>80</v>
      </c>
      <c r="AT1558" s="127" t="s">
        <v>71</v>
      </c>
      <c r="AU1558" s="127" t="s">
        <v>82</v>
      </c>
      <c r="AY1558" s="120" t="s">
        <v>193</v>
      </c>
      <c r="BK1558" s="128">
        <f>SUM(BK1559:BK1923)</f>
        <v>0</v>
      </c>
    </row>
    <row r="1559" spans="2:65" s="1" customFormat="1" ht="24.2" customHeight="1">
      <c r="B1559" s="32"/>
      <c r="C1559" s="131" t="s">
        <v>1382</v>
      </c>
      <c r="D1559" s="131" t="s">
        <v>195</v>
      </c>
      <c r="E1559" s="132" t="s">
        <v>1383</v>
      </c>
      <c r="F1559" s="133" t="s">
        <v>1384</v>
      </c>
      <c r="G1559" s="134" t="s">
        <v>198</v>
      </c>
      <c r="H1559" s="135">
        <v>735.98</v>
      </c>
      <c r="I1559" s="136"/>
      <c r="J1559" s="137">
        <f>ROUND(I1559*H1559,2)</f>
        <v>0</v>
      </c>
      <c r="K1559" s="133" t="s">
        <v>199</v>
      </c>
      <c r="L1559" s="32"/>
      <c r="M1559" s="138" t="s">
        <v>19</v>
      </c>
      <c r="N1559" s="139" t="s">
        <v>43</v>
      </c>
      <c r="P1559" s="140">
        <f>O1559*H1559</f>
        <v>0</v>
      </c>
      <c r="Q1559" s="140">
        <v>2.5999999999999998E-4</v>
      </c>
      <c r="R1559" s="140">
        <f>Q1559*H1559</f>
        <v>0.19135479999999999</v>
      </c>
      <c r="S1559" s="140">
        <v>0</v>
      </c>
      <c r="T1559" s="141">
        <f>S1559*H1559</f>
        <v>0</v>
      </c>
      <c r="AR1559" s="142" t="s">
        <v>106</v>
      </c>
      <c r="AT1559" s="142" t="s">
        <v>195</v>
      </c>
      <c r="AU1559" s="142" t="s">
        <v>100</v>
      </c>
      <c r="AY1559" s="17" t="s">
        <v>193</v>
      </c>
      <c r="BE1559" s="143">
        <f>IF(N1559="základní",J1559,0)</f>
        <v>0</v>
      </c>
      <c r="BF1559" s="143">
        <f>IF(N1559="snížená",J1559,0)</f>
        <v>0</v>
      </c>
      <c r="BG1559" s="143">
        <f>IF(N1559="zákl. přenesená",J1559,0)</f>
        <v>0</v>
      </c>
      <c r="BH1559" s="143">
        <f>IF(N1559="sníž. přenesená",J1559,0)</f>
        <v>0</v>
      </c>
      <c r="BI1559" s="143">
        <f>IF(N1559="nulová",J1559,0)</f>
        <v>0</v>
      </c>
      <c r="BJ1559" s="17" t="s">
        <v>80</v>
      </c>
      <c r="BK1559" s="143">
        <f>ROUND(I1559*H1559,2)</f>
        <v>0</v>
      </c>
      <c r="BL1559" s="17" t="s">
        <v>106</v>
      </c>
      <c r="BM1559" s="142" t="s">
        <v>1385</v>
      </c>
    </row>
    <row r="1560" spans="2:65" s="1" customFormat="1" ht="11.25">
      <c r="B1560" s="32"/>
      <c r="D1560" s="144" t="s">
        <v>201</v>
      </c>
      <c r="F1560" s="145" t="s">
        <v>1386</v>
      </c>
      <c r="I1560" s="146"/>
      <c r="L1560" s="32"/>
      <c r="M1560" s="147"/>
      <c r="T1560" s="53"/>
      <c r="AT1560" s="17" t="s">
        <v>201</v>
      </c>
      <c r="AU1560" s="17" t="s">
        <v>100</v>
      </c>
    </row>
    <row r="1561" spans="2:65" s="12" customFormat="1" ht="11.25">
      <c r="B1561" s="148"/>
      <c r="D1561" s="149" t="s">
        <v>203</v>
      </c>
      <c r="E1561" s="150" t="s">
        <v>19</v>
      </c>
      <c r="F1561" s="151" t="s">
        <v>286</v>
      </c>
      <c r="H1561" s="150" t="s">
        <v>19</v>
      </c>
      <c r="I1561" s="152"/>
      <c r="L1561" s="148"/>
      <c r="M1561" s="153"/>
      <c r="T1561" s="154"/>
      <c r="AT1561" s="150" t="s">
        <v>203</v>
      </c>
      <c r="AU1561" s="150" t="s">
        <v>100</v>
      </c>
      <c r="AV1561" s="12" t="s">
        <v>80</v>
      </c>
      <c r="AW1561" s="12" t="s">
        <v>33</v>
      </c>
      <c r="AX1561" s="12" t="s">
        <v>72</v>
      </c>
      <c r="AY1561" s="150" t="s">
        <v>193</v>
      </c>
    </row>
    <row r="1562" spans="2:65" s="12" customFormat="1" ht="11.25">
      <c r="B1562" s="148"/>
      <c r="D1562" s="149" t="s">
        <v>203</v>
      </c>
      <c r="E1562" s="150" t="s">
        <v>19</v>
      </c>
      <c r="F1562" s="151" t="s">
        <v>205</v>
      </c>
      <c r="H1562" s="150" t="s">
        <v>19</v>
      </c>
      <c r="I1562" s="152"/>
      <c r="L1562" s="148"/>
      <c r="M1562" s="153"/>
      <c r="T1562" s="154"/>
      <c r="AT1562" s="150" t="s">
        <v>203</v>
      </c>
      <c r="AU1562" s="150" t="s">
        <v>100</v>
      </c>
      <c r="AV1562" s="12" t="s">
        <v>80</v>
      </c>
      <c r="AW1562" s="12" t="s">
        <v>33</v>
      </c>
      <c r="AX1562" s="12" t="s">
        <v>72</v>
      </c>
      <c r="AY1562" s="150" t="s">
        <v>193</v>
      </c>
    </row>
    <row r="1563" spans="2:65" s="12" customFormat="1" ht="11.25">
      <c r="B1563" s="148"/>
      <c r="D1563" s="149" t="s">
        <v>203</v>
      </c>
      <c r="E1563" s="150" t="s">
        <v>19</v>
      </c>
      <c r="F1563" s="151" t="s">
        <v>206</v>
      </c>
      <c r="H1563" s="150" t="s">
        <v>19</v>
      </c>
      <c r="I1563" s="152"/>
      <c r="L1563" s="148"/>
      <c r="M1563" s="153"/>
      <c r="T1563" s="154"/>
      <c r="AT1563" s="150" t="s">
        <v>203</v>
      </c>
      <c r="AU1563" s="150" t="s">
        <v>100</v>
      </c>
      <c r="AV1563" s="12" t="s">
        <v>80</v>
      </c>
      <c r="AW1563" s="12" t="s">
        <v>33</v>
      </c>
      <c r="AX1563" s="12" t="s">
        <v>72</v>
      </c>
      <c r="AY1563" s="150" t="s">
        <v>193</v>
      </c>
    </row>
    <row r="1564" spans="2:65" s="12" customFormat="1" ht="11.25">
      <c r="B1564" s="148"/>
      <c r="D1564" s="149" t="s">
        <v>203</v>
      </c>
      <c r="E1564" s="150" t="s">
        <v>19</v>
      </c>
      <c r="F1564" s="151" t="s">
        <v>205</v>
      </c>
      <c r="H1564" s="150" t="s">
        <v>19</v>
      </c>
      <c r="I1564" s="152"/>
      <c r="L1564" s="148"/>
      <c r="M1564" s="153"/>
      <c r="T1564" s="154"/>
      <c r="AT1564" s="150" t="s">
        <v>203</v>
      </c>
      <c r="AU1564" s="150" t="s">
        <v>100</v>
      </c>
      <c r="AV1564" s="12" t="s">
        <v>80</v>
      </c>
      <c r="AW1564" s="12" t="s">
        <v>33</v>
      </c>
      <c r="AX1564" s="12" t="s">
        <v>72</v>
      </c>
      <c r="AY1564" s="150" t="s">
        <v>193</v>
      </c>
    </row>
    <row r="1565" spans="2:65" s="12" customFormat="1" ht="11.25">
      <c r="B1565" s="148"/>
      <c r="D1565" s="149" t="s">
        <v>203</v>
      </c>
      <c r="E1565" s="150" t="s">
        <v>19</v>
      </c>
      <c r="F1565" s="151" t="s">
        <v>1305</v>
      </c>
      <c r="H1565" s="150" t="s">
        <v>19</v>
      </c>
      <c r="I1565" s="152"/>
      <c r="L1565" s="148"/>
      <c r="M1565" s="153"/>
      <c r="T1565" s="154"/>
      <c r="AT1565" s="150" t="s">
        <v>203</v>
      </c>
      <c r="AU1565" s="150" t="s">
        <v>100</v>
      </c>
      <c r="AV1565" s="12" t="s">
        <v>80</v>
      </c>
      <c r="AW1565" s="12" t="s">
        <v>33</v>
      </c>
      <c r="AX1565" s="12" t="s">
        <v>72</v>
      </c>
      <c r="AY1565" s="150" t="s">
        <v>193</v>
      </c>
    </row>
    <row r="1566" spans="2:65" s="13" customFormat="1" ht="11.25">
      <c r="B1566" s="155"/>
      <c r="D1566" s="149" t="s">
        <v>203</v>
      </c>
      <c r="E1566" s="156" t="s">
        <v>19</v>
      </c>
      <c r="F1566" s="157" t="s">
        <v>1323</v>
      </c>
      <c r="H1566" s="158">
        <v>34.200000000000003</v>
      </c>
      <c r="I1566" s="159"/>
      <c r="L1566" s="155"/>
      <c r="M1566" s="160"/>
      <c r="T1566" s="161"/>
      <c r="AT1566" s="156" t="s">
        <v>203</v>
      </c>
      <c r="AU1566" s="156" t="s">
        <v>100</v>
      </c>
      <c r="AV1566" s="13" t="s">
        <v>82</v>
      </c>
      <c r="AW1566" s="13" t="s">
        <v>33</v>
      </c>
      <c r="AX1566" s="13" t="s">
        <v>72</v>
      </c>
      <c r="AY1566" s="156" t="s">
        <v>193</v>
      </c>
    </row>
    <row r="1567" spans="2:65" s="12" customFormat="1" ht="11.25">
      <c r="B1567" s="148"/>
      <c r="D1567" s="149" t="s">
        <v>203</v>
      </c>
      <c r="E1567" s="150" t="s">
        <v>19</v>
      </c>
      <c r="F1567" s="151" t="s">
        <v>1307</v>
      </c>
      <c r="H1567" s="150" t="s">
        <v>19</v>
      </c>
      <c r="I1567" s="152"/>
      <c r="L1567" s="148"/>
      <c r="M1567" s="153"/>
      <c r="T1567" s="154"/>
      <c r="AT1567" s="150" t="s">
        <v>203</v>
      </c>
      <c r="AU1567" s="150" t="s">
        <v>100</v>
      </c>
      <c r="AV1567" s="12" t="s">
        <v>80</v>
      </c>
      <c r="AW1567" s="12" t="s">
        <v>33</v>
      </c>
      <c r="AX1567" s="12" t="s">
        <v>72</v>
      </c>
      <c r="AY1567" s="150" t="s">
        <v>193</v>
      </c>
    </row>
    <row r="1568" spans="2:65" s="13" customFormat="1" ht="11.25">
      <c r="B1568" s="155"/>
      <c r="D1568" s="149" t="s">
        <v>203</v>
      </c>
      <c r="E1568" s="156" t="s">
        <v>19</v>
      </c>
      <c r="F1568" s="157" t="s">
        <v>1324</v>
      </c>
      <c r="H1568" s="158">
        <v>14.625</v>
      </c>
      <c r="I1568" s="159"/>
      <c r="L1568" s="155"/>
      <c r="M1568" s="160"/>
      <c r="T1568" s="161"/>
      <c r="AT1568" s="156" t="s">
        <v>203</v>
      </c>
      <c r="AU1568" s="156" t="s">
        <v>100</v>
      </c>
      <c r="AV1568" s="13" t="s">
        <v>82</v>
      </c>
      <c r="AW1568" s="13" t="s">
        <v>33</v>
      </c>
      <c r="AX1568" s="13" t="s">
        <v>72</v>
      </c>
      <c r="AY1568" s="156" t="s">
        <v>193</v>
      </c>
    </row>
    <row r="1569" spans="2:65" s="12" customFormat="1" ht="11.25">
      <c r="B1569" s="148"/>
      <c r="D1569" s="149" t="s">
        <v>203</v>
      </c>
      <c r="E1569" s="150" t="s">
        <v>19</v>
      </c>
      <c r="F1569" s="151" t="s">
        <v>1387</v>
      </c>
      <c r="H1569" s="150" t="s">
        <v>19</v>
      </c>
      <c r="I1569" s="152"/>
      <c r="L1569" s="148"/>
      <c r="M1569" s="153"/>
      <c r="T1569" s="154"/>
      <c r="AT1569" s="150" t="s">
        <v>203</v>
      </c>
      <c r="AU1569" s="150" t="s">
        <v>100</v>
      </c>
      <c r="AV1569" s="12" t="s">
        <v>80</v>
      </c>
      <c r="AW1569" s="12" t="s">
        <v>33</v>
      </c>
      <c r="AX1569" s="12" t="s">
        <v>72</v>
      </c>
      <c r="AY1569" s="150" t="s">
        <v>193</v>
      </c>
    </row>
    <row r="1570" spans="2:65" s="13" customFormat="1" ht="11.25">
      <c r="B1570" s="155"/>
      <c r="D1570" s="149" t="s">
        <v>203</v>
      </c>
      <c r="E1570" s="156" t="s">
        <v>19</v>
      </c>
      <c r="F1570" s="157" t="s">
        <v>1388</v>
      </c>
      <c r="H1570" s="158">
        <v>303.95499999999998</v>
      </c>
      <c r="I1570" s="159"/>
      <c r="L1570" s="155"/>
      <c r="M1570" s="160"/>
      <c r="T1570" s="161"/>
      <c r="AT1570" s="156" t="s">
        <v>203</v>
      </c>
      <c r="AU1570" s="156" t="s">
        <v>100</v>
      </c>
      <c r="AV1570" s="13" t="s">
        <v>82</v>
      </c>
      <c r="AW1570" s="13" t="s">
        <v>33</v>
      </c>
      <c r="AX1570" s="13" t="s">
        <v>72</v>
      </c>
      <c r="AY1570" s="156" t="s">
        <v>193</v>
      </c>
    </row>
    <row r="1571" spans="2:65" s="12" customFormat="1" ht="11.25">
      <c r="B1571" s="148"/>
      <c r="D1571" s="149" t="s">
        <v>203</v>
      </c>
      <c r="E1571" s="150" t="s">
        <v>19</v>
      </c>
      <c r="F1571" s="151" t="s">
        <v>1389</v>
      </c>
      <c r="H1571" s="150" t="s">
        <v>19</v>
      </c>
      <c r="I1571" s="152"/>
      <c r="L1571" s="148"/>
      <c r="M1571" s="153"/>
      <c r="T1571" s="154"/>
      <c r="AT1571" s="150" t="s">
        <v>203</v>
      </c>
      <c r="AU1571" s="150" t="s">
        <v>100</v>
      </c>
      <c r="AV1571" s="12" t="s">
        <v>80</v>
      </c>
      <c r="AW1571" s="12" t="s">
        <v>33</v>
      </c>
      <c r="AX1571" s="12" t="s">
        <v>72</v>
      </c>
      <c r="AY1571" s="150" t="s">
        <v>193</v>
      </c>
    </row>
    <row r="1572" spans="2:65" s="13" customFormat="1" ht="11.25">
      <c r="B1572" s="155"/>
      <c r="D1572" s="149" t="s">
        <v>203</v>
      </c>
      <c r="E1572" s="156" t="s">
        <v>19</v>
      </c>
      <c r="F1572" s="157" t="s">
        <v>1390</v>
      </c>
      <c r="H1572" s="158">
        <v>15.21</v>
      </c>
      <c r="I1572" s="159"/>
      <c r="L1572" s="155"/>
      <c r="M1572" s="160"/>
      <c r="T1572" s="161"/>
      <c r="AT1572" s="156" t="s">
        <v>203</v>
      </c>
      <c r="AU1572" s="156" t="s">
        <v>100</v>
      </c>
      <c r="AV1572" s="13" t="s">
        <v>82</v>
      </c>
      <c r="AW1572" s="13" t="s">
        <v>33</v>
      </c>
      <c r="AX1572" s="13" t="s">
        <v>72</v>
      </c>
      <c r="AY1572" s="156" t="s">
        <v>193</v>
      </c>
    </row>
    <row r="1573" spans="2:65" s="13" customFormat="1" ht="11.25">
      <c r="B1573" s="155"/>
      <c r="D1573" s="149" t="s">
        <v>203</v>
      </c>
      <c r="F1573" s="157" t="s">
        <v>1391</v>
      </c>
      <c r="H1573" s="158">
        <v>735.98</v>
      </c>
      <c r="I1573" s="159"/>
      <c r="L1573" s="155"/>
      <c r="M1573" s="160"/>
      <c r="T1573" s="161"/>
      <c r="AT1573" s="156" t="s">
        <v>203</v>
      </c>
      <c r="AU1573" s="156" t="s">
        <v>100</v>
      </c>
      <c r="AV1573" s="13" t="s">
        <v>82</v>
      </c>
      <c r="AW1573" s="13" t="s">
        <v>4</v>
      </c>
      <c r="AX1573" s="13" t="s">
        <v>80</v>
      </c>
      <c r="AY1573" s="156" t="s">
        <v>193</v>
      </c>
    </row>
    <row r="1574" spans="2:65" s="1" customFormat="1" ht="24.2" customHeight="1">
      <c r="B1574" s="32"/>
      <c r="C1574" s="131" t="s">
        <v>1392</v>
      </c>
      <c r="D1574" s="131" t="s">
        <v>195</v>
      </c>
      <c r="E1574" s="132" t="s">
        <v>1393</v>
      </c>
      <c r="F1574" s="133" t="s">
        <v>1394</v>
      </c>
      <c r="G1574" s="134" t="s">
        <v>198</v>
      </c>
      <c r="H1574" s="135">
        <v>367.99</v>
      </c>
      <c r="I1574" s="136"/>
      <c r="J1574" s="137">
        <f>ROUND(I1574*H1574,2)</f>
        <v>0</v>
      </c>
      <c r="K1574" s="133" t="s">
        <v>199</v>
      </c>
      <c r="L1574" s="32"/>
      <c r="M1574" s="138" t="s">
        <v>19</v>
      </c>
      <c r="N1574" s="139" t="s">
        <v>43</v>
      </c>
      <c r="P1574" s="140">
        <f>O1574*H1574</f>
        <v>0</v>
      </c>
      <c r="Q1574" s="140">
        <v>7.3499999999999998E-3</v>
      </c>
      <c r="R1574" s="140">
        <f>Q1574*H1574</f>
        <v>2.7047265</v>
      </c>
      <c r="S1574" s="140">
        <v>0</v>
      </c>
      <c r="T1574" s="141">
        <f>S1574*H1574</f>
        <v>0</v>
      </c>
      <c r="AR1574" s="142" t="s">
        <v>106</v>
      </c>
      <c r="AT1574" s="142" t="s">
        <v>195</v>
      </c>
      <c r="AU1574" s="142" t="s">
        <v>100</v>
      </c>
      <c r="AY1574" s="17" t="s">
        <v>193</v>
      </c>
      <c r="BE1574" s="143">
        <f>IF(N1574="základní",J1574,0)</f>
        <v>0</v>
      </c>
      <c r="BF1574" s="143">
        <f>IF(N1574="snížená",J1574,0)</f>
        <v>0</v>
      </c>
      <c r="BG1574" s="143">
        <f>IF(N1574="zákl. přenesená",J1574,0)</f>
        <v>0</v>
      </c>
      <c r="BH1574" s="143">
        <f>IF(N1574="sníž. přenesená",J1574,0)</f>
        <v>0</v>
      </c>
      <c r="BI1574" s="143">
        <f>IF(N1574="nulová",J1574,0)</f>
        <v>0</v>
      </c>
      <c r="BJ1574" s="17" t="s">
        <v>80</v>
      </c>
      <c r="BK1574" s="143">
        <f>ROUND(I1574*H1574,2)</f>
        <v>0</v>
      </c>
      <c r="BL1574" s="17" t="s">
        <v>106</v>
      </c>
      <c r="BM1574" s="142" t="s">
        <v>1395</v>
      </c>
    </row>
    <row r="1575" spans="2:65" s="1" customFormat="1" ht="11.25">
      <c r="B1575" s="32"/>
      <c r="D1575" s="144" t="s">
        <v>201</v>
      </c>
      <c r="F1575" s="145" t="s">
        <v>1396</v>
      </c>
      <c r="I1575" s="146"/>
      <c r="L1575" s="32"/>
      <c r="M1575" s="147"/>
      <c r="T1575" s="53"/>
      <c r="AT1575" s="17" t="s">
        <v>201</v>
      </c>
      <c r="AU1575" s="17" t="s">
        <v>100</v>
      </c>
    </row>
    <row r="1576" spans="2:65" s="12" customFormat="1" ht="11.25">
      <c r="B1576" s="148"/>
      <c r="D1576" s="149" t="s">
        <v>203</v>
      </c>
      <c r="E1576" s="150" t="s">
        <v>19</v>
      </c>
      <c r="F1576" s="151" t="s">
        <v>286</v>
      </c>
      <c r="H1576" s="150" t="s">
        <v>19</v>
      </c>
      <c r="I1576" s="152"/>
      <c r="L1576" s="148"/>
      <c r="M1576" s="153"/>
      <c r="T1576" s="154"/>
      <c r="AT1576" s="150" t="s">
        <v>203</v>
      </c>
      <c r="AU1576" s="150" t="s">
        <v>100</v>
      </c>
      <c r="AV1576" s="12" t="s">
        <v>80</v>
      </c>
      <c r="AW1576" s="12" t="s">
        <v>33</v>
      </c>
      <c r="AX1576" s="12" t="s">
        <v>72</v>
      </c>
      <c r="AY1576" s="150" t="s">
        <v>193</v>
      </c>
    </row>
    <row r="1577" spans="2:65" s="12" customFormat="1" ht="11.25">
      <c r="B1577" s="148"/>
      <c r="D1577" s="149" t="s">
        <v>203</v>
      </c>
      <c r="E1577" s="150" t="s">
        <v>19</v>
      </c>
      <c r="F1577" s="151" t="s">
        <v>205</v>
      </c>
      <c r="H1577" s="150" t="s">
        <v>19</v>
      </c>
      <c r="I1577" s="152"/>
      <c r="L1577" s="148"/>
      <c r="M1577" s="153"/>
      <c r="T1577" s="154"/>
      <c r="AT1577" s="150" t="s">
        <v>203</v>
      </c>
      <c r="AU1577" s="150" t="s">
        <v>100</v>
      </c>
      <c r="AV1577" s="12" t="s">
        <v>80</v>
      </c>
      <c r="AW1577" s="12" t="s">
        <v>33</v>
      </c>
      <c r="AX1577" s="12" t="s">
        <v>72</v>
      </c>
      <c r="AY1577" s="150" t="s">
        <v>193</v>
      </c>
    </row>
    <row r="1578" spans="2:65" s="12" customFormat="1" ht="11.25">
      <c r="B1578" s="148"/>
      <c r="D1578" s="149" t="s">
        <v>203</v>
      </c>
      <c r="E1578" s="150" t="s">
        <v>19</v>
      </c>
      <c r="F1578" s="151" t="s">
        <v>206</v>
      </c>
      <c r="H1578" s="150" t="s">
        <v>19</v>
      </c>
      <c r="I1578" s="152"/>
      <c r="L1578" s="148"/>
      <c r="M1578" s="153"/>
      <c r="T1578" s="154"/>
      <c r="AT1578" s="150" t="s">
        <v>203</v>
      </c>
      <c r="AU1578" s="150" t="s">
        <v>100</v>
      </c>
      <c r="AV1578" s="12" t="s">
        <v>80</v>
      </c>
      <c r="AW1578" s="12" t="s">
        <v>33</v>
      </c>
      <c r="AX1578" s="12" t="s">
        <v>72</v>
      </c>
      <c r="AY1578" s="150" t="s">
        <v>193</v>
      </c>
    </row>
    <row r="1579" spans="2:65" s="12" customFormat="1" ht="11.25">
      <c r="B1579" s="148"/>
      <c r="D1579" s="149" t="s">
        <v>203</v>
      </c>
      <c r="E1579" s="150" t="s">
        <v>19</v>
      </c>
      <c r="F1579" s="151" t="s">
        <v>205</v>
      </c>
      <c r="H1579" s="150" t="s">
        <v>19</v>
      </c>
      <c r="I1579" s="152"/>
      <c r="L1579" s="148"/>
      <c r="M1579" s="153"/>
      <c r="T1579" s="154"/>
      <c r="AT1579" s="150" t="s">
        <v>203</v>
      </c>
      <c r="AU1579" s="150" t="s">
        <v>100</v>
      </c>
      <c r="AV1579" s="12" t="s">
        <v>80</v>
      </c>
      <c r="AW1579" s="12" t="s">
        <v>33</v>
      </c>
      <c r="AX1579" s="12" t="s">
        <v>72</v>
      </c>
      <c r="AY1579" s="150" t="s">
        <v>193</v>
      </c>
    </row>
    <row r="1580" spans="2:65" s="12" customFormat="1" ht="11.25">
      <c r="B1580" s="148"/>
      <c r="D1580" s="149" t="s">
        <v>203</v>
      </c>
      <c r="E1580" s="150" t="s">
        <v>19</v>
      </c>
      <c r="F1580" s="151" t="s">
        <v>1305</v>
      </c>
      <c r="H1580" s="150" t="s">
        <v>19</v>
      </c>
      <c r="I1580" s="152"/>
      <c r="L1580" s="148"/>
      <c r="M1580" s="153"/>
      <c r="T1580" s="154"/>
      <c r="AT1580" s="150" t="s">
        <v>203</v>
      </c>
      <c r="AU1580" s="150" t="s">
        <v>100</v>
      </c>
      <c r="AV1580" s="12" t="s">
        <v>80</v>
      </c>
      <c r="AW1580" s="12" t="s">
        <v>33</v>
      </c>
      <c r="AX1580" s="12" t="s">
        <v>72</v>
      </c>
      <c r="AY1580" s="150" t="s">
        <v>193</v>
      </c>
    </row>
    <row r="1581" spans="2:65" s="13" customFormat="1" ht="11.25">
      <c r="B1581" s="155"/>
      <c r="D1581" s="149" t="s">
        <v>203</v>
      </c>
      <c r="E1581" s="156" t="s">
        <v>19</v>
      </c>
      <c r="F1581" s="157" t="s">
        <v>1323</v>
      </c>
      <c r="H1581" s="158">
        <v>34.200000000000003</v>
      </c>
      <c r="I1581" s="159"/>
      <c r="L1581" s="155"/>
      <c r="M1581" s="160"/>
      <c r="T1581" s="161"/>
      <c r="AT1581" s="156" t="s">
        <v>203</v>
      </c>
      <c r="AU1581" s="156" t="s">
        <v>100</v>
      </c>
      <c r="AV1581" s="13" t="s">
        <v>82</v>
      </c>
      <c r="AW1581" s="13" t="s">
        <v>33</v>
      </c>
      <c r="AX1581" s="13" t="s">
        <v>72</v>
      </c>
      <c r="AY1581" s="156" t="s">
        <v>193</v>
      </c>
    </row>
    <row r="1582" spans="2:65" s="12" customFormat="1" ht="11.25">
      <c r="B1582" s="148"/>
      <c r="D1582" s="149" t="s">
        <v>203</v>
      </c>
      <c r="E1582" s="150" t="s">
        <v>19</v>
      </c>
      <c r="F1582" s="151" t="s">
        <v>1307</v>
      </c>
      <c r="H1582" s="150" t="s">
        <v>19</v>
      </c>
      <c r="I1582" s="152"/>
      <c r="L1582" s="148"/>
      <c r="M1582" s="153"/>
      <c r="T1582" s="154"/>
      <c r="AT1582" s="150" t="s">
        <v>203</v>
      </c>
      <c r="AU1582" s="150" t="s">
        <v>100</v>
      </c>
      <c r="AV1582" s="12" t="s">
        <v>80</v>
      </c>
      <c r="AW1582" s="12" t="s">
        <v>33</v>
      </c>
      <c r="AX1582" s="12" t="s">
        <v>72</v>
      </c>
      <c r="AY1582" s="150" t="s">
        <v>193</v>
      </c>
    </row>
    <row r="1583" spans="2:65" s="13" customFormat="1" ht="11.25">
      <c r="B1583" s="155"/>
      <c r="D1583" s="149" t="s">
        <v>203</v>
      </c>
      <c r="E1583" s="156" t="s">
        <v>19</v>
      </c>
      <c r="F1583" s="157" t="s">
        <v>1324</v>
      </c>
      <c r="H1583" s="158">
        <v>14.625</v>
      </c>
      <c r="I1583" s="159"/>
      <c r="L1583" s="155"/>
      <c r="M1583" s="160"/>
      <c r="T1583" s="161"/>
      <c r="AT1583" s="156" t="s">
        <v>203</v>
      </c>
      <c r="AU1583" s="156" t="s">
        <v>100</v>
      </c>
      <c r="AV1583" s="13" t="s">
        <v>82</v>
      </c>
      <c r="AW1583" s="13" t="s">
        <v>33</v>
      </c>
      <c r="AX1583" s="13" t="s">
        <v>72</v>
      </c>
      <c r="AY1583" s="156" t="s">
        <v>193</v>
      </c>
    </row>
    <row r="1584" spans="2:65" s="12" customFormat="1" ht="11.25">
      <c r="B1584" s="148"/>
      <c r="D1584" s="149" t="s">
        <v>203</v>
      </c>
      <c r="E1584" s="150" t="s">
        <v>19</v>
      </c>
      <c r="F1584" s="151" t="s">
        <v>1387</v>
      </c>
      <c r="H1584" s="150" t="s">
        <v>19</v>
      </c>
      <c r="I1584" s="152"/>
      <c r="L1584" s="148"/>
      <c r="M1584" s="153"/>
      <c r="T1584" s="154"/>
      <c r="AT1584" s="150" t="s">
        <v>203</v>
      </c>
      <c r="AU1584" s="150" t="s">
        <v>100</v>
      </c>
      <c r="AV1584" s="12" t="s">
        <v>80</v>
      </c>
      <c r="AW1584" s="12" t="s">
        <v>33</v>
      </c>
      <c r="AX1584" s="12" t="s">
        <v>72</v>
      </c>
      <c r="AY1584" s="150" t="s">
        <v>193</v>
      </c>
    </row>
    <row r="1585" spans="2:65" s="13" customFormat="1" ht="11.25">
      <c r="B1585" s="155"/>
      <c r="D1585" s="149" t="s">
        <v>203</v>
      </c>
      <c r="E1585" s="156" t="s">
        <v>19</v>
      </c>
      <c r="F1585" s="157" t="s">
        <v>1388</v>
      </c>
      <c r="H1585" s="158">
        <v>303.95499999999998</v>
      </c>
      <c r="I1585" s="159"/>
      <c r="L1585" s="155"/>
      <c r="M1585" s="160"/>
      <c r="T1585" s="161"/>
      <c r="AT1585" s="156" t="s">
        <v>203</v>
      </c>
      <c r="AU1585" s="156" t="s">
        <v>100</v>
      </c>
      <c r="AV1585" s="13" t="s">
        <v>82</v>
      </c>
      <c r="AW1585" s="13" t="s">
        <v>33</v>
      </c>
      <c r="AX1585" s="13" t="s">
        <v>72</v>
      </c>
      <c r="AY1585" s="156" t="s">
        <v>193</v>
      </c>
    </row>
    <row r="1586" spans="2:65" s="12" customFormat="1" ht="11.25">
      <c r="B1586" s="148"/>
      <c r="D1586" s="149" t="s">
        <v>203</v>
      </c>
      <c r="E1586" s="150" t="s">
        <v>19</v>
      </c>
      <c r="F1586" s="151" t="s">
        <v>1389</v>
      </c>
      <c r="H1586" s="150" t="s">
        <v>19</v>
      </c>
      <c r="I1586" s="152"/>
      <c r="L1586" s="148"/>
      <c r="M1586" s="153"/>
      <c r="T1586" s="154"/>
      <c r="AT1586" s="150" t="s">
        <v>203</v>
      </c>
      <c r="AU1586" s="150" t="s">
        <v>100</v>
      </c>
      <c r="AV1586" s="12" t="s">
        <v>80</v>
      </c>
      <c r="AW1586" s="12" t="s">
        <v>33</v>
      </c>
      <c r="AX1586" s="12" t="s">
        <v>72</v>
      </c>
      <c r="AY1586" s="150" t="s">
        <v>193</v>
      </c>
    </row>
    <row r="1587" spans="2:65" s="13" customFormat="1" ht="11.25">
      <c r="B1587" s="155"/>
      <c r="D1587" s="149" t="s">
        <v>203</v>
      </c>
      <c r="E1587" s="156" t="s">
        <v>19</v>
      </c>
      <c r="F1587" s="157" t="s">
        <v>1390</v>
      </c>
      <c r="H1587" s="158">
        <v>15.21</v>
      </c>
      <c r="I1587" s="159"/>
      <c r="L1587" s="155"/>
      <c r="M1587" s="160"/>
      <c r="T1587" s="161"/>
      <c r="AT1587" s="156" t="s">
        <v>203</v>
      </c>
      <c r="AU1587" s="156" t="s">
        <v>100</v>
      </c>
      <c r="AV1587" s="13" t="s">
        <v>82</v>
      </c>
      <c r="AW1587" s="13" t="s">
        <v>33</v>
      </c>
      <c r="AX1587" s="13" t="s">
        <v>72</v>
      </c>
      <c r="AY1587" s="156" t="s">
        <v>193</v>
      </c>
    </row>
    <row r="1588" spans="2:65" s="1" customFormat="1" ht="33" customHeight="1">
      <c r="B1588" s="32"/>
      <c r="C1588" s="131" t="s">
        <v>1397</v>
      </c>
      <c r="D1588" s="131" t="s">
        <v>195</v>
      </c>
      <c r="E1588" s="132" t="s">
        <v>1398</v>
      </c>
      <c r="F1588" s="133" t="s">
        <v>1399</v>
      </c>
      <c r="G1588" s="134" t="s">
        <v>198</v>
      </c>
      <c r="H1588" s="135">
        <v>367.99</v>
      </c>
      <c r="I1588" s="136"/>
      <c r="J1588" s="137">
        <f>ROUND(I1588*H1588,2)</f>
        <v>0</v>
      </c>
      <c r="K1588" s="133" t="s">
        <v>199</v>
      </c>
      <c r="L1588" s="32"/>
      <c r="M1588" s="138" t="s">
        <v>19</v>
      </c>
      <c r="N1588" s="139" t="s">
        <v>43</v>
      </c>
      <c r="P1588" s="140">
        <f>O1588*H1588</f>
        <v>0</v>
      </c>
      <c r="Q1588" s="140">
        <v>1.6279999999999999E-2</v>
      </c>
      <c r="R1588" s="140">
        <f>Q1588*H1588</f>
        <v>5.9908771999999999</v>
      </c>
      <c r="S1588" s="140">
        <v>0</v>
      </c>
      <c r="T1588" s="141">
        <f>S1588*H1588</f>
        <v>0</v>
      </c>
      <c r="AR1588" s="142" t="s">
        <v>106</v>
      </c>
      <c r="AT1588" s="142" t="s">
        <v>195</v>
      </c>
      <c r="AU1588" s="142" t="s">
        <v>100</v>
      </c>
      <c r="AY1588" s="17" t="s">
        <v>193</v>
      </c>
      <c r="BE1588" s="143">
        <f>IF(N1588="základní",J1588,0)</f>
        <v>0</v>
      </c>
      <c r="BF1588" s="143">
        <f>IF(N1588="snížená",J1588,0)</f>
        <v>0</v>
      </c>
      <c r="BG1588" s="143">
        <f>IF(N1588="zákl. přenesená",J1588,0)</f>
        <v>0</v>
      </c>
      <c r="BH1588" s="143">
        <f>IF(N1588="sníž. přenesená",J1588,0)</f>
        <v>0</v>
      </c>
      <c r="BI1588" s="143">
        <f>IF(N1588="nulová",J1588,0)</f>
        <v>0</v>
      </c>
      <c r="BJ1588" s="17" t="s">
        <v>80</v>
      </c>
      <c r="BK1588" s="143">
        <f>ROUND(I1588*H1588,2)</f>
        <v>0</v>
      </c>
      <c r="BL1588" s="17" t="s">
        <v>106</v>
      </c>
      <c r="BM1588" s="142" t="s">
        <v>1400</v>
      </c>
    </row>
    <row r="1589" spans="2:65" s="1" customFormat="1" ht="11.25">
      <c r="B1589" s="32"/>
      <c r="D1589" s="144" t="s">
        <v>201</v>
      </c>
      <c r="F1589" s="145" t="s">
        <v>1401</v>
      </c>
      <c r="I1589" s="146"/>
      <c r="L1589" s="32"/>
      <c r="M1589" s="147"/>
      <c r="T1589" s="53"/>
      <c r="AT1589" s="17" t="s">
        <v>201</v>
      </c>
      <c r="AU1589" s="17" t="s">
        <v>100</v>
      </c>
    </row>
    <row r="1590" spans="2:65" s="12" customFormat="1" ht="11.25">
      <c r="B1590" s="148"/>
      <c r="D1590" s="149" t="s">
        <v>203</v>
      </c>
      <c r="E1590" s="150" t="s">
        <v>19</v>
      </c>
      <c r="F1590" s="151" t="s">
        <v>286</v>
      </c>
      <c r="H1590" s="150" t="s">
        <v>19</v>
      </c>
      <c r="I1590" s="152"/>
      <c r="L1590" s="148"/>
      <c r="M1590" s="153"/>
      <c r="T1590" s="154"/>
      <c r="AT1590" s="150" t="s">
        <v>203</v>
      </c>
      <c r="AU1590" s="150" t="s">
        <v>100</v>
      </c>
      <c r="AV1590" s="12" t="s">
        <v>80</v>
      </c>
      <c r="AW1590" s="12" t="s">
        <v>33</v>
      </c>
      <c r="AX1590" s="12" t="s">
        <v>72</v>
      </c>
      <c r="AY1590" s="150" t="s">
        <v>193</v>
      </c>
    </row>
    <row r="1591" spans="2:65" s="12" customFormat="1" ht="11.25">
      <c r="B1591" s="148"/>
      <c r="D1591" s="149" t="s">
        <v>203</v>
      </c>
      <c r="E1591" s="150" t="s">
        <v>19</v>
      </c>
      <c r="F1591" s="151" t="s">
        <v>205</v>
      </c>
      <c r="H1591" s="150" t="s">
        <v>19</v>
      </c>
      <c r="I1591" s="152"/>
      <c r="L1591" s="148"/>
      <c r="M1591" s="153"/>
      <c r="T1591" s="154"/>
      <c r="AT1591" s="150" t="s">
        <v>203</v>
      </c>
      <c r="AU1591" s="150" t="s">
        <v>100</v>
      </c>
      <c r="AV1591" s="12" t="s">
        <v>80</v>
      </c>
      <c r="AW1591" s="12" t="s">
        <v>33</v>
      </c>
      <c r="AX1591" s="12" t="s">
        <v>72</v>
      </c>
      <c r="AY1591" s="150" t="s">
        <v>193</v>
      </c>
    </row>
    <row r="1592" spans="2:65" s="12" customFormat="1" ht="11.25">
      <c r="B1592" s="148"/>
      <c r="D1592" s="149" t="s">
        <v>203</v>
      </c>
      <c r="E1592" s="150" t="s">
        <v>19</v>
      </c>
      <c r="F1592" s="151" t="s">
        <v>206</v>
      </c>
      <c r="H1592" s="150" t="s">
        <v>19</v>
      </c>
      <c r="I1592" s="152"/>
      <c r="L1592" s="148"/>
      <c r="M1592" s="153"/>
      <c r="T1592" s="154"/>
      <c r="AT1592" s="150" t="s">
        <v>203</v>
      </c>
      <c r="AU1592" s="150" t="s">
        <v>100</v>
      </c>
      <c r="AV1592" s="12" t="s">
        <v>80</v>
      </c>
      <c r="AW1592" s="12" t="s">
        <v>33</v>
      </c>
      <c r="AX1592" s="12" t="s">
        <v>72</v>
      </c>
      <c r="AY1592" s="150" t="s">
        <v>193</v>
      </c>
    </row>
    <row r="1593" spans="2:65" s="12" customFormat="1" ht="11.25">
      <c r="B1593" s="148"/>
      <c r="D1593" s="149" t="s">
        <v>203</v>
      </c>
      <c r="E1593" s="150" t="s">
        <v>19</v>
      </c>
      <c r="F1593" s="151" t="s">
        <v>205</v>
      </c>
      <c r="H1593" s="150" t="s">
        <v>19</v>
      </c>
      <c r="I1593" s="152"/>
      <c r="L1593" s="148"/>
      <c r="M1593" s="153"/>
      <c r="T1593" s="154"/>
      <c r="AT1593" s="150" t="s">
        <v>203</v>
      </c>
      <c r="AU1593" s="150" t="s">
        <v>100</v>
      </c>
      <c r="AV1593" s="12" t="s">
        <v>80</v>
      </c>
      <c r="AW1593" s="12" t="s">
        <v>33</v>
      </c>
      <c r="AX1593" s="12" t="s">
        <v>72</v>
      </c>
      <c r="AY1593" s="150" t="s">
        <v>193</v>
      </c>
    </row>
    <row r="1594" spans="2:65" s="12" customFormat="1" ht="11.25">
      <c r="B1594" s="148"/>
      <c r="D1594" s="149" t="s">
        <v>203</v>
      </c>
      <c r="E1594" s="150" t="s">
        <v>19</v>
      </c>
      <c r="F1594" s="151" t="s">
        <v>1305</v>
      </c>
      <c r="H1594" s="150" t="s">
        <v>19</v>
      </c>
      <c r="I1594" s="152"/>
      <c r="L1594" s="148"/>
      <c r="M1594" s="153"/>
      <c r="T1594" s="154"/>
      <c r="AT1594" s="150" t="s">
        <v>203</v>
      </c>
      <c r="AU1594" s="150" t="s">
        <v>100</v>
      </c>
      <c r="AV1594" s="12" t="s">
        <v>80</v>
      </c>
      <c r="AW1594" s="12" t="s">
        <v>33</v>
      </c>
      <c r="AX1594" s="12" t="s">
        <v>72</v>
      </c>
      <c r="AY1594" s="150" t="s">
        <v>193</v>
      </c>
    </row>
    <row r="1595" spans="2:65" s="13" customFormat="1" ht="11.25">
      <c r="B1595" s="155"/>
      <c r="D1595" s="149" t="s">
        <v>203</v>
      </c>
      <c r="E1595" s="156" t="s">
        <v>19</v>
      </c>
      <c r="F1595" s="157" t="s">
        <v>1323</v>
      </c>
      <c r="H1595" s="158">
        <v>34.200000000000003</v>
      </c>
      <c r="I1595" s="159"/>
      <c r="L1595" s="155"/>
      <c r="M1595" s="160"/>
      <c r="T1595" s="161"/>
      <c r="AT1595" s="156" t="s">
        <v>203</v>
      </c>
      <c r="AU1595" s="156" t="s">
        <v>100</v>
      </c>
      <c r="AV1595" s="13" t="s">
        <v>82</v>
      </c>
      <c r="AW1595" s="13" t="s">
        <v>33</v>
      </c>
      <c r="AX1595" s="13" t="s">
        <v>72</v>
      </c>
      <c r="AY1595" s="156" t="s">
        <v>193</v>
      </c>
    </row>
    <row r="1596" spans="2:65" s="12" customFormat="1" ht="11.25">
      <c r="B1596" s="148"/>
      <c r="D1596" s="149" t="s">
        <v>203</v>
      </c>
      <c r="E1596" s="150" t="s">
        <v>19</v>
      </c>
      <c r="F1596" s="151" t="s">
        <v>1307</v>
      </c>
      <c r="H1596" s="150" t="s">
        <v>19</v>
      </c>
      <c r="I1596" s="152"/>
      <c r="L1596" s="148"/>
      <c r="M1596" s="153"/>
      <c r="T1596" s="154"/>
      <c r="AT1596" s="150" t="s">
        <v>203</v>
      </c>
      <c r="AU1596" s="150" t="s">
        <v>100</v>
      </c>
      <c r="AV1596" s="12" t="s">
        <v>80</v>
      </c>
      <c r="AW1596" s="12" t="s">
        <v>33</v>
      </c>
      <c r="AX1596" s="12" t="s">
        <v>72</v>
      </c>
      <c r="AY1596" s="150" t="s">
        <v>193</v>
      </c>
    </row>
    <row r="1597" spans="2:65" s="13" customFormat="1" ht="11.25">
      <c r="B1597" s="155"/>
      <c r="D1597" s="149" t="s">
        <v>203</v>
      </c>
      <c r="E1597" s="156" t="s">
        <v>19</v>
      </c>
      <c r="F1597" s="157" t="s">
        <v>1324</v>
      </c>
      <c r="H1597" s="158">
        <v>14.625</v>
      </c>
      <c r="I1597" s="159"/>
      <c r="L1597" s="155"/>
      <c r="M1597" s="160"/>
      <c r="T1597" s="161"/>
      <c r="AT1597" s="156" t="s">
        <v>203</v>
      </c>
      <c r="AU1597" s="156" t="s">
        <v>100</v>
      </c>
      <c r="AV1597" s="13" t="s">
        <v>82</v>
      </c>
      <c r="AW1597" s="13" t="s">
        <v>33</v>
      </c>
      <c r="AX1597" s="13" t="s">
        <v>72</v>
      </c>
      <c r="AY1597" s="156" t="s">
        <v>193</v>
      </c>
    </row>
    <row r="1598" spans="2:65" s="12" customFormat="1" ht="11.25">
      <c r="B1598" s="148"/>
      <c r="D1598" s="149" t="s">
        <v>203</v>
      </c>
      <c r="E1598" s="150" t="s">
        <v>19</v>
      </c>
      <c r="F1598" s="151" t="s">
        <v>1387</v>
      </c>
      <c r="H1598" s="150" t="s">
        <v>19</v>
      </c>
      <c r="I1598" s="152"/>
      <c r="L1598" s="148"/>
      <c r="M1598" s="153"/>
      <c r="T1598" s="154"/>
      <c r="AT1598" s="150" t="s">
        <v>203</v>
      </c>
      <c r="AU1598" s="150" t="s">
        <v>100</v>
      </c>
      <c r="AV1598" s="12" t="s">
        <v>80</v>
      </c>
      <c r="AW1598" s="12" t="s">
        <v>33</v>
      </c>
      <c r="AX1598" s="12" t="s">
        <v>72</v>
      </c>
      <c r="AY1598" s="150" t="s">
        <v>193</v>
      </c>
    </row>
    <row r="1599" spans="2:65" s="13" customFormat="1" ht="11.25">
      <c r="B1599" s="155"/>
      <c r="D1599" s="149" t="s">
        <v>203</v>
      </c>
      <c r="E1599" s="156" t="s">
        <v>19</v>
      </c>
      <c r="F1599" s="157" t="s">
        <v>1388</v>
      </c>
      <c r="H1599" s="158">
        <v>303.95499999999998</v>
      </c>
      <c r="I1599" s="159"/>
      <c r="L1599" s="155"/>
      <c r="M1599" s="160"/>
      <c r="T1599" s="161"/>
      <c r="AT1599" s="156" t="s">
        <v>203</v>
      </c>
      <c r="AU1599" s="156" t="s">
        <v>100</v>
      </c>
      <c r="AV1599" s="13" t="s">
        <v>82</v>
      </c>
      <c r="AW1599" s="13" t="s">
        <v>33</v>
      </c>
      <c r="AX1599" s="13" t="s">
        <v>72</v>
      </c>
      <c r="AY1599" s="156" t="s">
        <v>193</v>
      </c>
    </row>
    <row r="1600" spans="2:65" s="12" customFormat="1" ht="11.25">
      <c r="B1600" s="148"/>
      <c r="D1600" s="149" t="s">
        <v>203</v>
      </c>
      <c r="E1600" s="150" t="s">
        <v>19</v>
      </c>
      <c r="F1600" s="151" t="s">
        <v>1389</v>
      </c>
      <c r="H1600" s="150" t="s">
        <v>19</v>
      </c>
      <c r="I1600" s="152"/>
      <c r="L1600" s="148"/>
      <c r="M1600" s="153"/>
      <c r="T1600" s="154"/>
      <c r="AT1600" s="150" t="s">
        <v>203</v>
      </c>
      <c r="AU1600" s="150" t="s">
        <v>100</v>
      </c>
      <c r="AV1600" s="12" t="s">
        <v>80</v>
      </c>
      <c r="AW1600" s="12" t="s">
        <v>33</v>
      </c>
      <c r="AX1600" s="12" t="s">
        <v>72</v>
      </c>
      <c r="AY1600" s="150" t="s">
        <v>193</v>
      </c>
    </row>
    <row r="1601" spans="2:65" s="13" customFormat="1" ht="11.25">
      <c r="B1601" s="155"/>
      <c r="D1601" s="149" t="s">
        <v>203</v>
      </c>
      <c r="E1601" s="156" t="s">
        <v>19</v>
      </c>
      <c r="F1601" s="157" t="s">
        <v>1390</v>
      </c>
      <c r="H1601" s="158">
        <v>15.21</v>
      </c>
      <c r="I1601" s="159"/>
      <c r="L1601" s="155"/>
      <c r="M1601" s="160"/>
      <c r="T1601" s="161"/>
      <c r="AT1601" s="156" t="s">
        <v>203</v>
      </c>
      <c r="AU1601" s="156" t="s">
        <v>100</v>
      </c>
      <c r="AV1601" s="13" t="s">
        <v>82</v>
      </c>
      <c r="AW1601" s="13" t="s">
        <v>33</v>
      </c>
      <c r="AX1601" s="13" t="s">
        <v>72</v>
      </c>
      <c r="AY1601" s="156" t="s">
        <v>193</v>
      </c>
    </row>
    <row r="1602" spans="2:65" s="1" customFormat="1" ht="24.2" customHeight="1">
      <c r="B1602" s="32"/>
      <c r="C1602" s="131" t="s">
        <v>1402</v>
      </c>
      <c r="D1602" s="131" t="s">
        <v>195</v>
      </c>
      <c r="E1602" s="132" t="s">
        <v>1403</v>
      </c>
      <c r="F1602" s="133" t="s">
        <v>1404</v>
      </c>
      <c r="G1602" s="134" t="s">
        <v>198</v>
      </c>
      <c r="H1602" s="135">
        <v>118.256</v>
      </c>
      <c r="I1602" s="136"/>
      <c r="J1602" s="137">
        <f>ROUND(I1602*H1602,2)</f>
        <v>0</v>
      </c>
      <c r="K1602" s="133" t="s">
        <v>199</v>
      </c>
      <c r="L1602" s="32"/>
      <c r="M1602" s="138" t="s">
        <v>19</v>
      </c>
      <c r="N1602" s="139" t="s">
        <v>43</v>
      </c>
      <c r="P1602" s="140">
        <f>O1602*H1602</f>
        <v>0</v>
      </c>
      <c r="Q1602" s="140">
        <v>7.3499999999999998E-3</v>
      </c>
      <c r="R1602" s="140">
        <f>Q1602*H1602</f>
        <v>0.8691816</v>
      </c>
      <c r="S1602" s="140">
        <v>0</v>
      </c>
      <c r="T1602" s="141">
        <f>S1602*H1602</f>
        <v>0</v>
      </c>
      <c r="AR1602" s="142" t="s">
        <v>106</v>
      </c>
      <c r="AT1602" s="142" t="s">
        <v>195</v>
      </c>
      <c r="AU1602" s="142" t="s">
        <v>100</v>
      </c>
      <c r="AY1602" s="17" t="s">
        <v>193</v>
      </c>
      <c r="BE1602" s="143">
        <f>IF(N1602="základní",J1602,0)</f>
        <v>0</v>
      </c>
      <c r="BF1602" s="143">
        <f>IF(N1602="snížená",J1602,0)</f>
        <v>0</v>
      </c>
      <c r="BG1602" s="143">
        <f>IF(N1602="zákl. přenesená",J1602,0)</f>
        <v>0</v>
      </c>
      <c r="BH1602" s="143">
        <f>IF(N1602="sníž. přenesená",J1602,0)</f>
        <v>0</v>
      </c>
      <c r="BI1602" s="143">
        <f>IF(N1602="nulová",J1602,0)</f>
        <v>0</v>
      </c>
      <c r="BJ1602" s="17" t="s">
        <v>80</v>
      </c>
      <c r="BK1602" s="143">
        <f>ROUND(I1602*H1602,2)</f>
        <v>0</v>
      </c>
      <c r="BL1602" s="17" t="s">
        <v>106</v>
      </c>
      <c r="BM1602" s="142" t="s">
        <v>1405</v>
      </c>
    </row>
    <row r="1603" spans="2:65" s="1" customFormat="1" ht="11.25">
      <c r="B1603" s="32"/>
      <c r="D1603" s="144" t="s">
        <v>201</v>
      </c>
      <c r="F1603" s="145" t="s">
        <v>1406</v>
      </c>
      <c r="I1603" s="146"/>
      <c r="L1603" s="32"/>
      <c r="M1603" s="147"/>
      <c r="T1603" s="53"/>
      <c r="AT1603" s="17" t="s">
        <v>201</v>
      </c>
      <c r="AU1603" s="17" t="s">
        <v>100</v>
      </c>
    </row>
    <row r="1604" spans="2:65" s="12" customFormat="1" ht="11.25">
      <c r="B1604" s="148"/>
      <c r="D1604" s="149" t="s">
        <v>203</v>
      </c>
      <c r="E1604" s="150" t="s">
        <v>19</v>
      </c>
      <c r="F1604" s="151" t="s">
        <v>286</v>
      </c>
      <c r="H1604" s="150" t="s">
        <v>19</v>
      </c>
      <c r="I1604" s="152"/>
      <c r="L1604" s="148"/>
      <c r="M1604" s="153"/>
      <c r="T1604" s="154"/>
      <c r="AT1604" s="150" t="s">
        <v>203</v>
      </c>
      <c r="AU1604" s="150" t="s">
        <v>100</v>
      </c>
      <c r="AV1604" s="12" t="s">
        <v>80</v>
      </c>
      <c r="AW1604" s="12" t="s">
        <v>33</v>
      </c>
      <c r="AX1604" s="12" t="s">
        <v>72</v>
      </c>
      <c r="AY1604" s="150" t="s">
        <v>193</v>
      </c>
    </row>
    <row r="1605" spans="2:65" s="12" customFormat="1" ht="11.25">
      <c r="B1605" s="148"/>
      <c r="D1605" s="149" t="s">
        <v>203</v>
      </c>
      <c r="E1605" s="150" t="s">
        <v>19</v>
      </c>
      <c r="F1605" s="151" t="s">
        <v>205</v>
      </c>
      <c r="H1605" s="150" t="s">
        <v>19</v>
      </c>
      <c r="I1605" s="152"/>
      <c r="L1605" s="148"/>
      <c r="M1605" s="153"/>
      <c r="T1605" s="154"/>
      <c r="AT1605" s="150" t="s">
        <v>203</v>
      </c>
      <c r="AU1605" s="150" t="s">
        <v>100</v>
      </c>
      <c r="AV1605" s="12" t="s">
        <v>80</v>
      </c>
      <c r="AW1605" s="12" t="s">
        <v>33</v>
      </c>
      <c r="AX1605" s="12" t="s">
        <v>72</v>
      </c>
      <c r="AY1605" s="150" t="s">
        <v>193</v>
      </c>
    </row>
    <row r="1606" spans="2:65" s="12" customFormat="1" ht="11.25">
      <c r="B1606" s="148"/>
      <c r="D1606" s="149" t="s">
        <v>203</v>
      </c>
      <c r="E1606" s="150" t="s">
        <v>19</v>
      </c>
      <c r="F1606" s="151" t="s">
        <v>206</v>
      </c>
      <c r="H1606" s="150" t="s">
        <v>19</v>
      </c>
      <c r="I1606" s="152"/>
      <c r="L1606" s="148"/>
      <c r="M1606" s="153"/>
      <c r="T1606" s="154"/>
      <c r="AT1606" s="150" t="s">
        <v>203</v>
      </c>
      <c r="AU1606" s="150" t="s">
        <v>100</v>
      </c>
      <c r="AV1606" s="12" t="s">
        <v>80</v>
      </c>
      <c r="AW1606" s="12" t="s">
        <v>33</v>
      </c>
      <c r="AX1606" s="12" t="s">
        <v>72</v>
      </c>
      <c r="AY1606" s="150" t="s">
        <v>193</v>
      </c>
    </row>
    <row r="1607" spans="2:65" s="12" customFormat="1" ht="11.25">
      <c r="B1607" s="148"/>
      <c r="D1607" s="149" t="s">
        <v>203</v>
      </c>
      <c r="E1607" s="150" t="s">
        <v>19</v>
      </c>
      <c r="F1607" s="151" t="s">
        <v>205</v>
      </c>
      <c r="H1607" s="150" t="s">
        <v>19</v>
      </c>
      <c r="I1607" s="152"/>
      <c r="L1607" s="148"/>
      <c r="M1607" s="153"/>
      <c r="T1607" s="154"/>
      <c r="AT1607" s="150" t="s">
        <v>203</v>
      </c>
      <c r="AU1607" s="150" t="s">
        <v>100</v>
      </c>
      <c r="AV1607" s="12" t="s">
        <v>80</v>
      </c>
      <c r="AW1607" s="12" t="s">
        <v>33</v>
      </c>
      <c r="AX1607" s="12" t="s">
        <v>72</v>
      </c>
      <c r="AY1607" s="150" t="s">
        <v>193</v>
      </c>
    </row>
    <row r="1608" spans="2:65" s="13" customFormat="1" ht="11.25">
      <c r="B1608" s="155"/>
      <c r="D1608" s="149" t="s">
        <v>203</v>
      </c>
      <c r="E1608" s="156" t="s">
        <v>19</v>
      </c>
      <c r="F1608" s="157" t="s">
        <v>1407</v>
      </c>
      <c r="H1608" s="158">
        <v>118.256</v>
      </c>
      <c r="I1608" s="159"/>
      <c r="L1608" s="155"/>
      <c r="M1608" s="160"/>
      <c r="T1608" s="161"/>
      <c r="AT1608" s="156" t="s">
        <v>203</v>
      </c>
      <c r="AU1608" s="156" t="s">
        <v>100</v>
      </c>
      <c r="AV1608" s="13" t="s">
        <v>82</v>
      </c>
      <c r="AW1608" s="13" t="s">
        <v>33</v>
      </c>
      <c r="AX1608" s="13" t="s">
        <v>72</v>
      </c>
      <c r="AY1608" s="156" t="s">
        <v>193</v>
      </c>
    </row>
    <row r="1609" spans="2:65" s="1" customFormat="1" ht="33" customHeight="1">
      <c r="B1609" s="32"/>
      <c r="C1609" s="131" t="s">
        <v>1408</v>
      </c>
      <c r="D1609" s="131" t="s">
        <v>195</v>
      </c>
      <c r="E1609" s="132" t="s">
        <v>1409</v>
      </c>
      <c r="F1609" s="133" t="s">
        <v>1410</v>
      </c>
      <c r="G1609" s="134" t="s">
        <v>198</v>
      </c>
      <c r="H1609" s="135">
        <v>118.256</v>
      </c>
      <c r="I1609" s="136"/>
      <c r="J1609" s="137">
        <f>ROUND(I1609*H1609,2)</f>
        <v>0</v>
      </c>
      <c r="K1609" s="133" t="s">
        <v>199</v>
      </c>
      <c r="L1609" s="32"/>
      <c r="M1609" s="138" t="s">
        <v>19</v>
      </c>
      <c r="N1609" s="139" t="s">
        <v>43</v>
      </c>
      <c r="P1609" s="140">
        <f>O1609*H1609</f>
        <v>0</v>
      </c>
      <c r="Q1609" s="140">
        <v>1.8380000000000001E-2</v>
      </c>
      <c r="R1609" s="140">
        <f>Q1609*H1609</f>
        <v>2.1735452799999999</v>
      </c>
      <c r="S1609" s="140">
        <v>0</v>
      </c>
      <c r="T1609" s="141">
        <f>S1609*H1609</f>
        <v>0</v>
      </c>
      <c r="AR1609" s="142" t="s">
        <v>106</v>
      </c>
      <c r="AT1609" s="142" t="s">
        <v>195</v>
      </c>
      <c r="AU1609" s="142" t="s">
        <v>100</v>
      </c>
      <c r="AY1609" s="17" t="s">
        <v>193</v>
      </c>
      <c r="BE1609" s="143">
        <f>IF(N1609="základní",J1609,0)</f>
        <v>0</v>
      </c>
      <c r="BF1609" s="143">
        <f>IF(N1609="snížená",J1609,0)</f>
        <v>0</v>
      </c>
      <c r="BG1609" s="143">
        <f>IF(N1609="zákl. přenesená",J1609,0)</f>
        <v>0</v>
      </c>
      <c r="BH1609" s="143">
        <f>IF(N1609="sníž. přenesená",J1609,0)</f>
        <v>0</v>
      </c>
      <c r="BI1609" s="143">
        <f>IF(N1609="nulová",J1609,0)</f>
        <v>0</v>
      </c>
      <c r="BJ1609" s="17" t="s">
        <v>80</v>
      </c>
      <c r="BK1609" s="143">
        <f>ROUND(I1609*H1609,2)</f>
        <v>0</v>
      </c>
      <c r="BL1609" s="17" t="s">
        <v>106</v>
      </c>
      <c r="BM1609" s="142" t="s">
        <v>1411</v>
      </c>
    </row>
    <row r="1610" spans="2:65" s="1" customFormat="1" ht="11.25">
      <c r="B1610" s="32"/>
      <c r="D1610" s="144" t="s">
        <v>201</v>
      </c>
      <c r="F1610" s="145" t="s">
        <v>1412</v>
      </c>
      <c r="I1610" s="146"/>
      <c r="L1610" s="32"/>
      <c r="M1610" s="147"/>
      <c r="T1610" s="53"/>
      <c r="AT1610" s="17" t="s">
        <v>201</v>
      </c>
      <c r="AU1610" s="17" t="s">
        <v>100</v>
      </c>
    </row>
    <row r="1611" spans="2:65" s="12" customFormat="1" ht="11.25">
      <c r="B1611" s="148"/>
      <c r="D1611" s="149" t="s">
        <v>203</v>
      </c>
      <c r="E1611" s="150" t="s">
        <v>19</v>
      </c>
      <c r="F1611" s="151" t="s">
        <v>286</v>
      </c>
      <c r="H1611" s="150" t="s">
        <v>19</v>
      </c>
      <c r="I1611" s="152"/>
      <c r="L1611" s="148"/>
      <c r="M1611" s="153"/>
      <c r="T1611" s="154"/>
      <c r="AT1611" s="150" t="s">
        <v>203</v>
      </c>
      <c r="AU1611" s="150" t="s">
        <v>100</v>
      </c>
      <c r="AV1611" s="12" t="s">
        <v>80</v>
      </c>
      <c r="AW1611" s="12" t="s">
        <v>33</v>
      </c>
      <c r="AX1611" s="12" t="s">
        <v>72</v>
      </c>
      <c r="AY1611" s="150" t="s">
        <v>193</v>
      </c>
    </row>
    <row r="1612" spans="2:65" s="12" customFormat="1" ht="11.25">
      <c r="B1612" s="148"/>
      <c r="D1612" s="149" t="s">
        <v>203</v>
      </c>
      <c r="E1612" s="150" t="s">
        <v>19</v>
      </c>
      <c r="F1612" s="151" t="s">
        <v>205</v>
      </c>
      <c r="H1612" s="150" t="s">
        <v>19</v>
      </c>
      <c r="I1612" s="152"/>
      <c r="L1612" s="148"/>
      <c r="M1612" s="153"/>
      <c r="T1612" s="154"/>
      <c r="AT1612" s="150" t="s">
        <v>203</v>
      </c>
      <c r="AU1612" s="150" t="s">
        <v>100</v>
      </c>
      <c r="AV1612" s="12" t="s">
        <v>80</v>
      </c>
      <c r="AW1612" s="12" t="s">
        <v>33</v>
      </c>
      <c r="AX1612" s="12" t="s">
        <v>72</v>
      </c>
      <c r="AY1612" s="150" t="s">
        <v>193</v>
      </c>
    </row>
    <row r="1613" spans="2:65" s="12" customFormat="1" ht="11.25">
      <c r="B1613" s="148"/>
      <c r="D1613" s="149" t="s">
        <v>203</v>
      </c>
      <c r="E1613" s="150" t="s">
        <v>19</v>
      </c>
      <c r="F1613" s="151" t="s">
        <v>206</v>
      </c>
      <c r="H1613" s="150" t="s">
        <v>19</v>
      </c>
      <c r="I1613" s="152"/>
      <c r="L1613" s="148"/>
      <c r="M1613" s="153"/>
      <c r="T1613" s="154"/>
      <c r="AT1613" s="150" t="s">
        <v>203</v>
      </c>
      <c r="AU1613" s="150" t="s">
        <v>100</v>
      </c>
      <c r="AV1613" s="12" t="s">
        <v>80</v>
      </c>
      <c r="AW1613" s="12" t="s">
        <v>33</v>
      </c>
      <c r="AX1613" s="12" t="s">
        <v>72</v>
      </c>
      <c r="AY1613" s="150" t="s">
        <v>193</v>
      </c>
    </row>
    <row r="1614" spans="2:65" s="12" customFormat="1" ht="11.25">
      <c r="B1614" s="148"/>
      <c r="D1614" s="149" t="s">
        <v>203</v>
      </c>
      <c r="E1614" s="150" t="s">
        <v>19</v>
      </c>
      <c r="F1614" s="151" t="s">
        <v>205</v>
      </c>
      <c r="H1614" s="150" t="s">
        <v>19</v>
      </c>
      <c r="I1614" s="152"/>
      <c r="L1614" s="148"/>
      <c r="M1614" s="153"/>
      <c r="T1614" s="154"/>
      <c r="AT1614" s="150" t="s">
        <v>203</v>
      </c>
      <c r="AU1614" s="150" t="s">
        <v>100</v>
      </c>
      <c r="AV1614" s="12" t="s">
        <v>80</v>
      </c>
      <c r="AW1614" s="12" t="s">
        <v>33</v>
      </c>
      <c r="AX1614" s="12" t="s">
        <v>72</v>
      </c>
      <c r="AY1614" s="150" t="s">
        <v>193</v>
      </c>
    </row>
    <row r="1615" spans="2:65" s="13" customFormat="1" ht="11.25">
      <c r="B1615" s="155"/>
      <c r="D1615" s="149" t="s">
        <v>203</v>
      </c>
      <c r="E1615" s="156" t="s">
        <v>19</v>
      </c>
      <c r="F1615" s="157" t="s">
        <v>1407</v>
      </c>
      <c r="H1615" s="158">
        <v>118.256</v>
      </c>
      <c r="I1615" s="159"/>
      <c r="L1615" s="155"/>
      <c r="M1615" s="160"/>
      <c r="T1615" s="161"/>
      <c r="AT1615" s="156" t="s">
        <v>203</v>
      </c>
      <c r="AU1615" s="156" t="s">
        <v>100</v>
      </c>
      <c r="AV1615" s="13" t="s">
        <v>82</v>
      </c>
      <c r="AW1615" s="13" t="s">
        <v>33</v>
      </c>
      <c r="AX1615" s="13" t="s">
        <v>72</v>
      </c>
      <c r="AY1615" s="156" t="s">
        <v>193</v>
      </c>
    </row>
    <row r="1616" spans="2:65" s="1" customFormat="1" ht="21.75" customHeight="1">
      <c r="B1616" s="32"/>
      <c r="C1616" s="131" t="s">
        <v>1413</v>
      </c>
      <c r="D1616" s="131" t="s">
        <v>195</v>
      </c>
      <c r="E1616" s="132" t="s">
        <v>1414</v>
      </c>
      <c r="F1616" s="133" t="s">
        <v>1415</v>
      </c>
      <c r="G1616" s="134" t="s">
        <v>198</v>
      </c>
      <c r="H1616" s="135">
        <v>250.75200000000001</v>
      </c>
      <c r="I1616" s="136"/>
      <c r="J1616" s="137">
        <f>ROUND(I1616*H1616,2)</f>
        <v>0</v>
      </c>
      <c r="K1616" s="133" t="s">
        <v>199</v>
      </c>
      <c r="L1616" s="32"/>
      <c r="M1616" s="138" t="s">
        <v>19</v>
      </c>
      <c r="N1616" s="139" t="s">
        <v>43</v>
      </c>
      <c r="P1616" s="140">
        <f>O1616*H1616</f>
        <v>0</v>
      </c>
      <c r="Q1616" s="140">
        <v>2.5999999999999998E-4</v>
      </c>
      <c r="R1616" s="140">
        <f>Q1616*H1616</f>
        <v>6.5195519999999993E-2</v>
      </c>
      <c r="S1616" s="140">
        <v>0</v>
      </c>
      <c r="T1616" s="141">
        <f>S1616*H1616</f>
        <v>0</v>
      </c>
      <c r="AR1616" s="142" t="s">
        <v>106</v>
      </c>
      <c r="AT1616" s="142" t="s">
        <v>195</v>
      </c>
      <c r="AU1616" s="142" t="s">
        <v>100</v>
      </c>
      <c r="AY1616" s="17" t="s">
        <v>193</v>
      </c>
      <c r="BE1616" s="143">
        <f>IF(N1616="základní",J1616,0)</f>
        <v>0</v>
      </c>
      <c r="BF1616" s="143">
        <f>IF(N1616="snížená",J1616,0)</f>
        <v>0</v>
      </c>
      <c r="BG1616" s="143">
        <f>IF(N1616="zákl. přenesená",J1616,0)</f>
        <v>0</v>
      </c>
      <c r="BH1616" s="143">
        <f>IF(N1616="sníž. přenesená",J1616,0)</f>
        <v>0</v>
      </c>
      <c r="BI1616" s="143">
        <f>IF(N1616="nulová",J1616,0)</f>
        <v>0</v>
      </c>
      <c r="BJ1616" s="17" t="s">
        <v>80</v>
      </c>
      <c r="BK1616" s="143">
        <f>ROUND(I1616*H1616,2)</f>
        <v>0</v>
      </c>
      <c r="BL1616" s="17" t="s">
        <v>106</v>
      </c>
      <c r="BM1616" s="142" t="s">
        <v>1416</v>
      </c>
    </row>
    <row r="1617" spans="2:51" s="1" customFormat="1" ht="11.25">
      <c r="B1617" s="32"/>
      <c r="D1617" s="144" t="s">
        <v>201</v>
      </c>
      <c r="F1617" s="145" t="s">
        <v>1417</v>
      </c>
      <c r="I1617" s="146"/>
      <c r="L1617" s="32"/>
      <c r="M1617" s="147"/>
      <c r="T1617" s="53"/>
      <c r="AT1617" s="17" t="s">
        <v>201</v>
      </c>
      <c r="AU1617" s="17" t="s">
        <v>100</v>
      </c>
    </row>
    <row r="1618" spans="2:51" s="12" customFormat="1" ht="11.25">
      <c r="B1618" s="148"/>
      <c r="D1618" s="149" t="s">
        <v>203</v>
      </c>
      <c r="E1618" s="150" t="s">
        <v>19</v>
      </c>
      <c r="F1618" s="151" t="s">
        <v>286</v>
      </c>
      <c r="H1618" s="150" t="s">
        <v>19</v>
      </c>
      <c r="I1618" s="152"/>
      <c r="L1618" s="148"/>
      <c r="M1618" s="153"/>
      <c r="T1618" s="154"/>
      <c r="AT1618" s="150" t="s">
        <v>203</v>
      </c>
      <c r="AU1618" s="150" t="s">
        <v>100</v>
      </c>
      <c r="AV1618" s="12" t="s">
        <v>80</v>
      </c>
      <c r="AW1618" s="12" t="s">
        <v>33</v>
      </c>
      <c r="AX1618" s="12" t="s">
        <v>72</v>
      </c>
      <c r="AY1618" s="150" t="s">
        <v>193</v>
      </c>
    </row>
    <row r="1619" spans="2:51" s="12" customFormat="1" ht="11.25">
      <c r="B1619" s="148"/>
      <c r="D1619" s="149" t="s">
        <v>203</v>
      </c>
      <c r="E1619" s="150" t="s">
        <v>19</v>
      </c>
      <c r="F1619" s="151" t="s">
        <v>205</v>
      </c>
      <c r="H1619" s="150" t="s">
        <v>19</v>
      </c>
      <c r="I1619" s="152"/>
      <c r="L1619" s="148"/>
      <c r="M1619" s="153"/>
      <c r="T1619" s="154"/>
      <c r="AT1619" s="150" t="s">
        <v>203</v>
      </c>
      <c r="AU1619" s="150" t="s">
        <v>100</v>
      </c>
      <c r="AV1619" s="12" t="s">
        <v>80</v>
      </c>
      <c r="AW1619" s="12" t="s">
        <v>33</v>
      </c>
      <c r="AX1619" s="12" t="s">
        <v>72</v>
      </c>
      <c r="AY1619" s="150" t="s">
        <v>193</v>
      </c>
    </row>
    <row r="1620" spans="2:51" s="12" customFormat="1" ht="11.25">
      <c r="B1620" s="148"/>
      <c r="D1620" s="149" t="s">
        <v>203</v>
      </c>
      <c r="E1620" s="150" t="s">
        <v>19</v>
      </c>
      <c r="F1620" s="151" t="s">
        <v>206</v>
      </c>
      <c r="H1620" s="150" t="s">
        <v>19</v>
      </c>
      <c r="I1620" s="152"/>
      <c r="L1620" s="148"/>
      <c r="M1620" s="153"/>
      <c r="T1620" s="154"/>
      <c r="AT1620" s="150" t="s">
        <v>203</v>
      </c>
      <c r="AU1620" s="150" t="s">
        <v>100</v>
      </c>
      <c r="AV1620" s="12" t="s">
        <v>80</v>
      </c>
      <c r="AW1620" s="12" t="s">
        <v>33</v>
      </c>
      <c r="AX1620" s="12" t="s">
        <v>72</v>
      </c>
      <c r="AY1620" s="150" t="s">
        <v>193</v>
      </c>
    </row>
    <row r="1621" spans="2:51" s="12" customFormat="1" ht="11.25">
      <c r="B1621" s="148"/>
      <c r="D1621" s="149" t="s">
        <v>203</v>
      </c>
      <c r="E1621" s="150" t="s">
        <v>19</v>
      </c>
      <c r="F1621" s="151" t="s">
        <v>205</v>
      </c>
      <c r="H1621" s="150" t="s">
        <v>19</v>
      </c>
      <c r="I1621" s="152"/>
      <c r="L1621" s="148"/>
      <c r="M1621" s="153"/>
      <c r="T1621" s="154"/>
      <c r="AT1621" s="150" t="s">
        <v>203</v>
      </c>
      <c r="AU1621" s="150" t="s">
        <v>100</v>
      </c>
      <c r="AV1621" s="12" t="s">
        <v>80</v>
      </c>
      <c r="AW1621" s="12" t="s">
        <v>33</v>
      </c>
      <c r="AX1621" s="12" t="s">
        <v>72</v>
      </c>
      <c r="AY1621" s="150" t="s">
        <v>193</v>
      </c>
    </row>
    <row r="1622" spans="2:51" s="12" customFormat="1" ht="11.25">
      <c r="B1622" s="148"/>
      <c r="D1622" s="149" t="s">
        <v>203</v>
      </c>
      <c r="E1622" s="150" t="s">
        <v>19</v>
      </c>
      <c r="F1622" s="151" t="s">
        <v>644</v>
      </c>
      <c r="H1622" s="150" t="s">
        <v>19</v>
      </c>
      <c r="I1622" s="152"/>
      <c r="L1622" s="148"/>
      <c r="M1622" s="153"/>
      <c r="T1622" s="154"/>
      <c r="AT1622" s="150" t="s">
        <v>203</v>
      </c>
      <c r="AU1622" s="150" t="s">
        <v>100</v>
      </c>
      <c r="AV1622" s="12" t="s">
        <v>80</v>
      </c>
      <c r="AW1622" s="12" t="s">
        <v>33</v>
      </c>
      <c r="AX1622" s="12" t="s">
        <v>72</v>
      </c>
      <c r="AY1622" s="150" t="s">
        <v>193</v>
      </c>
    </row>
    <row r="1623" spans="2:51" s="13" customFormat="1" ht="11.25">
      <c r="B1623" s="155"/>
      <c r="D1623" s="149" t="s">
        <v>203</v>
      </c>
      <c r="E1623" s="156" t="s">
        <v>19</v>
      </c>
      <c r="F1623" s="157" t="s">
        <v>1418</v>
      </c>
      <c r="H1623" s="158">
        <v>18.98</v>
      </c>
      <c r="I1623" s="159"/>
      <c r="L1623" s="155"/>
      <c r="M1623" s="160"/>
      <c r="T1623" s="161"/>
      <c r="AT1623" s="156" t="s">
        <v>203</v>
      </c>
      <c r="AU1623" s="156" t="s">
        <v>100</v>
      </c>
      <c r="AV1623" s="13" t="s">
        <v>82</v>
      </c>
      <c r="AW1623" s="13" t="s">
        <v>33</v>
      </c>
      <c r="AX1623" s="13" t="s">
        <v>72</v>
      </c>
      <c r="AY1623" s="156" t="s">
        <v>193</v>
      </c>
    </row>
    <row r="1624" spans="2:51" s="13" customFormat="1" ht="11.25">
      <c r="B1624" s="155"/>
      <c r="D1624" s="149" t="s">
        <v>203</v>
      </c>
      <c r="E1624" s="156" t="s">
        <v>19</v>
      </c>
      <c r="F1624" s="157" t="s">
        <v>1419</v>
      </c>
      <c r="H1624" s="158">
        <v>9.94</v>
      </c>
      <c r="I1624" s="159"/>
      <c r="L1624" s="155"/>
      <c r="M1624" s="160"/>
      <c r="T1624" s="161"/>
      <c r="AT1624" s="156" t="s">
        <v>203</v>
      </c>
      <c r="AU1624" s="156" t="s">
        <v>100</v>
      </c>
      <c r="AV1624" s="13" t="s">
        <v>82</v>
      </c>
      <c r="AW1624" s="13" t="s">
        <v>33</v>
      </c>
      <c r="AX1624" s="13" t="s">
        <v>72</v>
      </c>
      <c r="AY1624" s="156" t="s">
        <v>193</v>
      </c>
    </row>
    <row r="1625" spans="2:51" s="13" customFormat="1" ht="11.25">
      <c r="B1625" s="155"/>
      <c r="D1625" s="149" t="s">
        <v>203</v>
      </c>
      <c r="E1625" s="156" t="s">
        <v>19</v>
      </c>
      <c r="F1625" s="157" t="s">
        <v>1420</v>
      </c>
      <c r="H1625" s="158">
        <v>30.74</v>
      </c>
      <c r="I1625" s="159"/>
      <c r="L1625" s="155"/>
      <c r="M1625" s="160"/>
      <c r="T1625" s="161"/>
      <c r="AT1625" s="156" t="s">
        <v>203</v>
      </c>
      <c r="AU1625" s="156" t="s">
        <v>100</v>
      </c>
      <c r="AV1625" s="13" t="s">
        <v>82</v>
      </c>
      <c r="AW1625" s="13" t="s">
        <v>33</v>
      </c>
      <c r="AX1625" s="13" t="s">
        <v>72</v>
      </c>
      <c r="AY1625" s="156" t="s">
        <v>193</v>
      </c>
    </row>
    <row r="1626" spans="2:51" s="13" customFormat="1" ht="11.25">
      <c r="B1626" s="155"/>
      <c r="D1626" s="149" t="s">
        <v>203</v>
      </c>
      <c r="E1626" s="156" t="s">
        <v>19</v>
      </c>
      <c r="F1626" s="157" t="s">
        <v>1421</v>
      </c>
      <c r="H1626" s="158">
        <v>41.64</v>
      </c>
      <c r="I1626" s="159"/>
      <c r="L1626" s="155"/>
      <c r="M1626" s="160"/>
      <c r="T1626" s="161"/>
      <c r="AT1626" s="156" t="s">
        <v>203</v>
      </c>
      <c r="AU1626" s="156" t="s">
        <v>100</v>
      </c>
      <c r="AV1626" s="13" t="s">
        <v>82</v>
      </c>
      <c r="AW1626" s="13" t="s">
        <v>33</v>
      </c>
      <c r="AX1626" s="13" t="s">
        <v>72</v>
      </c>
      <c r="AY1626" s="156" t="s">
        <v>193</v>
      </c>
    </row>
    <row r="1627" spans="2:51" s="12" customFormat="1" ht="11.25">
      <c r="B1627" s="148"/>
      <c r="D1627" s="149" t="s">
        <v>203</v>
      </c>
      <c r="E1627" s="150" t="s">
        <v>19</v>
      </c>
      <c r="F1627" s="151" t="s">
        <v>205</v>
      </c>
      <c r="H1627" s="150" t="s">
        <v>19</v>
      </c>
      <c r="I1627" s="152"/>
      <c r="L1627" s="148"/>
      <c r="M1627" s="153"/>
      <c r="T1627" s="154"/>
      <c r="AT1627" s="150" t="s">
        <v>203</v>
      </c>
      <c r="AU1627" s="150" t="s">
        <v>100</v>
      </c>
      <c r="AV1627" s="12" t="s">
        <v>80</v>
      </c>
      <c r="AW1627" s="12" t="s">
        <v>33</v>
      </c>
      <c r="AX1627" s="12" t="s">
        <v>72</v>
      </c>
      <c r="AY1627" s="150" t="s">
        <v>193</v>
      </c>
    </row>
    <row r="1628" spans="2:51" s="12" customFormat="1" ht="11.25">
      <c r="B1628" s="148"/>
      <c r="D1628" s="149" t="s">
        <v>203</v>
      </c>
      <c r="E1628" s="150" t="s">
        <v>19</v>
      </c>
      <c r="F1628" s="151" t="s">
        <v>820</v>
      </c>
      <c r="H1628" s="150" t="s">
        <v>19</v>
      </c>
      <c r="I1628" s="152"/>
      <c r="L1628" s="148"/>
      <c r="M1628" s="153"/>
      <c r="T1628" s="154"/>
      <c r="AT1628" s="150" t="s">
        <v>203</v>
      </c>
      <c r="AU1628" s="150" t="s">
        <v>100</v>
      </c>
      <c r="AV1628" s="12" t="s">
        <v>80</v>
      </c>
      <c r="AW1628" s="12" t="s">
        <v>33</v>
      </c>
      <c r="AX1628" s="12" t="s">
        <v>72</v>
      </c>
      <c r="AY1628" s="150" t="s">
        <v>193</v>
      </c>
    </row>
    <row r="1629" spans="2:51" s="13" customFormat="1" ht="11.25">
      <c r="B1629" s="155"/>
      <c r="D1629" s="149" t="s">
        <v>203</v>
      </c>
      <c r="E1629" s="156" t="s">
        <v>19</v>
      </c>
      <c r="F1629" s="157" t="s">
        <v>1422</v>
      </c>
      <c r="H1629" s="158">
        <v>12.038</v>
      </c>
      <c r="I1629" s="159"/>
      <c r="L1629" s="155"/>
      <c r="M1629" s="160"/>
      <c r="T1629" s="161"/>
      <c r="AT1629" s="156" t="s">
        <v>203</v>
      </c>
      <c r="AU1629" s="156" t="s">
        <v>100</v>
      </c>
      <c r="AV1629" s="13" t="s">
        <v>82</v>
      </c>
      <c r="AW1629" s="13" t="s">
        <v>33</v>
      </c>
      <c r="AX1629" s="13" t="s">
        <v>72</v>
      </c>
      <c r="AY1629" s="156" t="s">
        <v>193</v>
      </c>
    </row>
    <row r="1630" spans="2:51" s="12" customFormat="1" ht="11.25">
      <c r="B1630" s="148"/>
      <c r="D1630" s="149" t="s">
        <v>203</v>
      </c>
      <c r="E1630" s="150" t="s">
        <v>19</v>
      </c>
      <c r="F1630" s="151" t="s">
        <v>205</v>
      </c>
      <c r="H1630" s="150" t="s">
        <v>19</v>
      </c>
      <c r="I1630" s="152"/>
      <c r="L1630" s="148"/>
      <c r="M1630" s="153"/>
      <c r="T1630" s="154"/>
      <c r="AT1630" s="150" t="s">
        <v>203</v>
      </c>
      <c r="AU1630" s="150" t="s">
        <v>100</v>
      </c>
      <c r="AV1630" s="12" t="s">
        <v>80</v>
      </c>
      <c r="AW1630" s="12" t="s">
        <v>33</v>
      </c>
      <c r="AX1630" s="12" t="s">
        <v>72</v>
      </c>
      <c r="AY1630" s="150" t="s">
        <v>193</v>
      </c>
    </row>
    <row r="1631" spans="2:51" s="12" customFormat="1" ht="11.25">
      <c r="B1631" s="148"/>
      <c r="D1631" s="149" t="s">
        <v>203</v>
      </c>
      <c r="E1631" s="150" t="s">
        <v>19</v>
      </c>
      <c r="F1631" s="151" t="s">
        <v>822</v>
      </c>
      <c r="H1631" s="150" t="s">
        <v>19</v>
      </c>
      <c r="I1631" s="152"/>
      <c r="L1631" s="148"/>
      <c r="M1631" s="153"/>
      <c r="T1631" s="154"/>
      <c r="AT1631" s="150" t="s">
        <v>203</v>
      </c>
      <c r="AU1631" s="150" t="s">
        <v>100</v>
      </c>
      <c r="AV1631" s="12" t="s">
        <v>80</v>
      </c>
      <c r="AW1631" s="12" t="s">
        <v>33</v>
      </c>
      <c r="AX1631" s="12" t="s">
        <v>72</v>
      </c>
      <c r="AY1631" s="150" t="s">
        <v>193</v>
      </c>
    </row>
    <row r="1632" spans="2:51" s="13" customFormat="1" ht="11.25">
      <c r="B1632" s="155"/>
      <c r="D1632" s="149" t="s">
        <v>203</v>
      </c>
      <c r="E1632" s="156" t="s">
        <v>19</v>
      </c>
      <c r="F1632" s="157" t="s">
        <v>1423</v>
      </c>
      <c r="H1632" s="158">
        <v>12.038</v>
      </c>
      <c r="I1632" s="159"/>
      <c r="L1632" s="155"/>
      <c r="M1632" s="160"/>
      <c r="T1632" s="161"/>
      <c r="AT1632" s="156" t="s">
        <v>203</v>
      </c>
      <c r="AU1632" s="156" t="s">
        <v>100</v>
      </c>
      <c r="AV1632" s="13" t="s">
        <v>82</v>
      </c>
      <c r="AW1632" s="13" t="s">
        <v>33</v>
      </c>
      <c r="AX1632" s="13" t="s">
        <v>72</v>
      </c>
      <c r="AY1632" s="156" t="s">
        <v>193</v>
      </c>
    </row>
    <row r="1633" spans="2:65" s="13" customFormat="1" ht="11.25">
      <c r="B1633" s="155"/>
      <c r="D1633" s="149" t="s">
        <v>203</v>
      </c>
      <c r="F1633" s="157" t="s">
        <v>1424</v>
      </c>
      <c r="H1633" s="158">
        <v>250.75200000000001</v>
      </c>
      <c r="I1633" s="159"/>
      <c r="L1633" s="155"/>
      <c r="M1633" s="160"/>
      <c r="T1633" s="161"/>
      <c r="AT1633" s="156" t="s">
        <v>203</v>
      </c>
      <c r="AU1633" s="156" t="s">
        <v>100</v>
      </c>
      <c r="AV1633" s="13" t="s">
        <v>82</v>
      </c>
      <c r="AW1633" s="13" t="s">
        <v>4</v>
      </c>
      <c r="AX1633" s="13" t="s">
        <v>80</v>
      </c>
      <c r="AY1633" s="156" t="s">
        <v>193</v>
      </c>
    </row>
    <row r="1634" spans="2:65" s="1" customFormat="1" ht="21.75" customHeight="1">
      <c r="B1634" s="32"/>
      <c r="C1634" s="131" t="s">
        <v>1425</v>
      </c>
      <c r="D1634" s="131" t="s">
        <v>195</v>
      </c>
      <c r="E1634" s="132" t="s">
        <v>1426</v>
      </c>
      <c r="F1634" s="133" t="s">
        <v>1427</v>
      </c>
      <c r="G1634" s="134" t="s">
        <v>198</v>
      </c>
      <c r="H1634" s="135">
        <v>125.376</v>
      </c>
      <c r="I1634" s="136"/>
      <c r="J1634" s="137">
        <f>ROUND(I1634*H1634,2)</f>
        <v>0</v>
      </c>
      <c r="K1634" s="133" t="s">
        <v>199</v>
      </c>
      <c r="L1634" s="32"/>
      <c r="M1634" s="138" t="s">
        <v>19</v>
      </c>
      <c r="N1634" s="139" t="s">
        <v>43</v>
      </c>
      <c r="P1634" s="140">
        <f>O1634*H1634</f>
        <v>0</v>
      </c>
      <c r="Q1634" s="140">
        <v>7.3499999999999998E-3</v>
      </c>
      <c r="R1634" s="140">
        <f>Q1634*H1634</f>
        <v>0.92151360000000004</v>
      </c>
      <c r="S1634" s="140">
        <v>0</v>
      </c>
      <c r="T1634" s="141">
        <f>S1634*H1634</f>
        <v>0</v>
      </c>
      <c r="AR1634" s="142" t="s">
        <v>106</v>
      </c>
      <c r="AT1634" s="142" t="s">
        <v>195</v>
      </c>
      <c r="AU1634" s="142" t="s">
        <v>100</v>
      </c>
      <c r="AY1634" s="17" t="s">
        <v>193</v>
      </c>
      <c r="BE1634" s="143">
        <f>IF(N1634="základní",J1634,0)</f>
        <v>0</v>
      </c>
      <c r="BF1634" s="143">
        <f>IF(N1634="snížená",J1634,0)</f>
        <v>0</v>
      </c>
      <c r="BG1634" s="143">
        <f>IF(N1634="zákl. přenesená",J1634,0)</f>
        <v>0</v>
      </c>
      <c r="BH1634" s="143">
        <f>IF(N1634="sníž. přenesená",J1634,0)</f>
        <v>0</v>
      </c>
      <c r="BI1634" s="143">
        <f>IF(N1634="nulová",J1634,0)</f>
        <v>0</v>
      </c>
      <c r="BJ1634" s="17" t="s">
        <v>80</v>
      </c>
      <c r="BK1634" s="143">
        <f>ROUND(I1634*H1634,2)</f>
        <v>0</v>
      </c>
      <c r="BL1634" s="17" t="s">
        <v>106</v>
      </c>
      <c r="BM1634" s="142" t="s">
        <v>1428</v>
      </c>
    </row>
    <row r="1635" spans="2:65" s="1" customFormat="1" ht="11.25">
      <c r="B1635" s="32"/>
      <c r="D1635" s="144" t="s">
        <v>201</v>
      </c>
      <c r="F1635" s="145" t="s">
        <v>1429</v>
      </c>
      <c r="I1635" s="146"/>
      <c r="L1635" s="32"/>
      <c r="M1635" s="147"/>
      <c r="T1635" s="53"/>
      <c r="AT1635" s="17" t="s">
        <v>201</v>
      </c>
      <c r="AU1635" s="17" t="s">
        <v>100</v>
      </c>
    </row>
    <row r="1636" spans="2:65" s="12" customFormat="1" ht="11.25">
      <c r="B1636" s="148"/>
      <c r="D1636" s="149" t="s">
        <v>203</v>
      </c>
      <c r="E1636" s="150" t="s">
        <v>19</v>
      </c>
      <c r="F1636" s="151" t="s">
        <v>286</v>
      </c>
      <c r="H1636" s="150" t="s">
        <v>19</v>
      </c>
      <c r="I1636" s="152"/>
      <c r="L1636" s="148"/>
      <c r="M1636" s="153"/>
      <c r="T1636" s="154"/>
      <c r="AT1636" s="150" t="s">
        <v>203</v>
      </c>
      <c r="AU1636" s="150" t="s">
        <v>100</v>
      </c>
      <c r="AV1636" s="12" t="s">
        <v>80</v>
      </c>
      <c r="AW1636" s="12" t="s">
        <v>33</v>
      </c>
      <c r="AX1636" s="12" t="s">
        <v>72</v>
      </c>
      <c r="AY1636" s="150" t="s">
        <v>193</v>
      </c>
    </row>
    <row r="1637" spans="2:65" s="12" customFormat="1" ht="11.25">
      <c r="B1637" s="148"/>
      <c r="D1637" s="149" t="s">
        <v>203</v>
      </c>
      <c r="E1637" s="150" t="s">
        <v>19</v>
      </c>
      <c r="F1637" s="151" t="s">
        <v>205</v>
      </c>
      <c r="H1637" s="150" t="s">
        <v>19</v>
      </c>
      <c r="I1637" s="152"/>
      <c r="L1637" s="148"/>
      <c r="M1637" s="153"/>
      <c r="T1637" s="154"/>
      <c r="AT1637" s="150" t="s">
        <v>203</v>
      </c>
      <c r="AU1637" s="150" t="s">
        <v>100</v>
      </c>
      <c r="AV1637" s="12" t="s">
        <v>80</v>
      </c>
      <c r="AW1637" s="12" t="s">
        <v>33</v>
      </c>
      <c r="AX1637" s="12" t="s">
        <v>72</v>
      </c>
      <c r="AY1637" s="150" t="s">
        <v>193</v>
      </c>
    </row>
    <row r="1638" spans="2:65" s="12" customFormat="1" ht="11.25">
      <c r="B1638" s="148"/>
      <c r="D1638" s="149" t="s">
        <v>203</v>
      </c>
      <c r="E1638" s="150" t="s">
        <v>19</v>
      </c>
      <c r="F1638" s="151" t="s">
        <v>206</v>
      </c>
      <c r="H1638" s="150" t="s">
        <v>19</v>
      </c>
      <c r="I1638" s="152"/>
      <c r="L1638" s="148"/>
      <c r="M1638" s="153"/>
      <c r="T1638" s="154"/>
      <c r="AT1638" s="150" t="s">
        <v>203</v>
      </c>
      <c r="AU1638" s="150" t="s">
        <v>100</v>
      </c>
      <c r="AV1638" s="12" t="s">
        <v>80</v>
      </c>
      <c r="AW1638" s="12" t="s">
        <v>33</v>
      </c>
      <c r="AX1638" s="12" t="s">
        <v>72</v>
      </c>
      <c r="AY1638" s="150" t="s">
        <v>193</v>
      </c>
    </row>
    <row r="1639" spans="2:65" s="12" customFormat="1" ht="11.25">
      <c r="B1639" s="148"/>
      <c r="D1639" s="149" t="s">
        <v>203</v>
      </c>
      <c r="E1639" s="150" t="s">
        <v>19</v>
      </c>
      <c r="F1639" s="151" t="s">
        <v>205</v>
      </c>
      <c r="H1639" s="150" t="s">
        <v>19</v>
      </c>
      <c r="I1639" s="152"/>
      <c r="L1639" s="148"/>
      <c r="M1639" s="153"/>
      <c r="T1639" s="154"/>
      <c r="AT1639" s="150" t="s">
        <v>203</v>
      </c>
      <c r="AU1639" s="150" t="s">
        <v>100</v>
      </c>
      <c r="AV1639" s="12" t="s">
        <v>80</v>
      </c>
      <c r="AW1639" s="12" t="s">
        <v>33</v>
      </c>
      <c r="AX1639" s="12" t="s">
        <v>72</v>
      </c>
      <c r="AY1639" s="150" t="s">
        <v>193</v>
      </c>
    </row>
    <row r="1640" spans="2:65" s="12" customFormat="1" ht="11.25">
      <c r="B1640" s="148"/>
      <c r="D1640" s="149" t="s">
        <v>203</v>
      </c>
      <c r="E1640" s="150" t="s">
        <v>19</v>
      </c>
      <c r="F1640" s="151" t="s">
        <v>644</v>
      </c>
      <c r="H1640" s="150" t="s">
        <v>19</v>
      </c>
      <c r="I1640" s="152"/>
      <c r="L1640" s="148"/>
      <c r="M1640" s="153"/>
      <c r="T1640" s="154"/>
      <c r="AT1640" s="150" t="s">
        <v>203</v>
      </c>
      <c r="AU1640" s="150" t="s">
        <v>100</v>
      </c>
      <c r="AV1640" s="12" t="s">
        <v>80</v>
      </c>
      <c r="AW1640" s="12" t="s">
        <v>33</v>
      </c>
      <c r="AX1640" s="12" t="s">
        <v>72</v>
      </c>
      <c r="AY1640" s="150" t="s">
        <v>193</v>
      </c>
    </row>
    <row r="1641" spans="2:65" s="13" customFormat="1" ht="11.25">
      <c r="B1641" s="155"/>
      <c r="D1641" s="149" t="s">
        <v>203</v>
      </c>
      <c r="E1641" s="156" t="s">
        <v>19</v>
      </c>
      <c r="F1641" s="157" t="s">
        <v>1418</v>
      </c>
      <c r="H1641" s="158">
        <v>18.98</v>
      </c>
      <c r="I1641" s="159"/>
      <c r="L1641" s="155"/>
      <c r="M1641" s="160"/>
      <c r="T1641" s="161"/>
      <c r="AT1641" s="156" t="s">
        <v>203</v>
      </c>
      <c r="AU1641" s="156" t="s">
        <v>100</v>
      </c>
      <c r="AV1641" s="13" t="s">
        <v>82</v>
      </c>
      <c r="AW1641" s="13" t="s">
        <v>33</v>
      </c>
      <c r="AX1641" s="13" t="s">
        <v>72</v>
      </c>
      <c r="AY1641" s="156" t="s">
        <v>193</v>
      </c>
    </row>
    <row r="1642" spans="2:65" s="13" customFormat="1" ht="11.25">
      <c r="B1642" s="155"/>
      <c r="D1642" s="149" t="s">
        <v>203</v>
      </c>
      <c r="E1642" s="156" t="s">
        <v>19</v>
      </c>
      <c r="F1642" s="157" t="s">
        <v>1419</v>
      </c>
      <c r="H1642" s="158">
        <v>9.94</v>
      </c>
      <c r="I1642" s="159"/>
      <c r="L1642" s="155"/>
      <c r="M1642" s="160"/>
      <c r="T1642" s="161"/>
      <c r="AT1642" s="156" t="s">
        <v>203</v>
      </c>
      <c r="AU1642" s="156" t="s">
        <v>100</v>
      </c>
      <c r="AV1642" s="13" t="s">
        <v>82</v>
      </c>
      <c r="AW1642" s="13" t="s">
        <v>33</v>
      </c>
      <c r="AX1642" s="13" t="s">
        <v>72</v>
      </c>
      <c r="AY1642" s="156" t="s">
        <v>193</v>
      </c>
    </row>
    <row r="1643" spans="2:65" s="13" customFormat="1" ht="11.25">
      <c r="B1643" s="155"/>
      <c r="D1643" s="149" t="s">
        <v>203</v>
      </c>
      <c r="E1643" s="156" t="s">
        <v>19</v>
      </c>
      <c r="F1643" s="157" t="s">
        <v>1420</v>
      </c>
      <c r="H1643" s="158">
        <v>30.74</v>
      </c>
      <c r="I1643" s="159"/>
      <c r="L1643" s="155"/>
      <c r="M1643" s="160"/>
      <c r="T1643" s="161"/>
      <c r="AT1643" s="156" t="s">
        <v>203</v>
      </c>
      <c r="AU1643" s="156" t="s">
        <v>100</v>
      </c>
      <c r="AV1643" s="13" t="s">
        <v>82</v>
      </c>
      <c r="AW1643" s="13" t="s">
        <v>33</v>
      </c>
      <c r="AX1643" s="13" t="s">
        <v>72</v>
      </c>
      <c r="AY1643" s="156" t="s">
        <v>193</v>
      </c>
    </row>
    <row r="1644" spans="2:65" s="13" customFormat="1" ht="11.25">
      <c r="B1644" s="155"/>
      <c r="D1644" s="149" t="s">
        <v>203</v>
      </c>
      <c r="E1644" s="156" t="s">
        <v>19</v>
      </c>
      <c r="F1644" s="157" t="s">
        <v>1421</v>
      </c>
      <c r="H1644" s="158">
        <v>41.64</v>
      </c>
      <c r="I1644" s="159"/>
      <c r="L1644" s="155"/>
      <c r="M1644" s="160"/>
      <c r="T1644" s="161"/>
      <c r="AT1644" s="156" t="s">
        <v>203</v>
      </c>
      <c r="AU1644" s="156" t="s">
        <v>100</v>
      </c>
      <c r="AV1644" s="13" t="s">
        <v>82</v>
      </c>
      <c r="AW1644" s="13" t="s">
        <v>33</v>
      </c>
      <c r="AX1644" s="13" t="s">
        <v>72</v>
      </c>
      <c r="AY1644" s="156" t="s">
        <v>193</v>
      </c>
    </row>
    <row r="1645" spans="2:65" s="12" customFormat="1" ht="11.25">
      <c r="B1645" s="148"/>
      <c r="D1645" s="149" t="s">
        <v>203</v>
      </c>
      <c r="E1645" s="150" t="s">
        <v>19</v>
      </c>
      <c r="F1645" s="151" t="s">
        <v>205</v>
      </c>
      <c r="H1645" s="150" t="s">
        <v>19</v>
      </c>
      <c r="I1645" s="152"/>
      <c r="L1645" s="148"/>
      <c r="M1645" s="153"/>
      <c r="T1645" s="154"/>
      <c r="AT1645" s="150" t="s">
        <v>203</v>
      </c>
      <c r="AU1645" s="150" t="s">
        <v>100</v>
      </c>
      <c r="AV1645" s="12" t="s">
        <v>80</v>
      </c>
      <c r="AW1645" s="12" t="s">
        <v>33</v>
      </c>
      <c r="AX1645" s="12" t="s">
        <v>72</v>
      </c>
      <c r="AY1645" s="150" t="s">
        <v>193</v>
      </c>
    </row>
    <row r="1646" spans="2:65" s="12" customFormat="1" ht="11.25">
      <c r="B1646" s="148"/>
      <c r="D1646" s="149" t="s">
        <v>203</v>
      </c>
      <c r="E1646" s="150" t="s">
        <v>19</v>
      </c>
      <c r="F1646" s="151" t="s">
        <v>820</v>
      </c>
      <c r="H1646" s="150" t="s">
        <v>19</v>
      </c>
      <c r="I1646" s="152"/>
      <c r="L1646" s="148"/>
      <c r="M1646" s="153"/>
      <c r="T1646" s="154"/>
      <c r="AT1646" s="150" t="s">
        <v>203</v>
      </c>
      <c r="AU1646" s="150" t="s">
        <v>100</v>
      </c>
      <c r="AV1646" s="12" t="s">
        <v>80</v>
      </c>
      <c r="AW1646" s="12" t="s">
        <v>33</v>
      </c>
      <c r="AX1646" s="12" t="s">
        <v>72</v>
      </c>
      <c r="AY1646" s="150" t="s">
        <v>193</v>
      </c>
    </row>
    <row r="1647" spans="2:65" s="13" customFormat="1" ht="11.25">
      <c r="B1647" s="155"/>
      <c r="D1647" s="149" t="s">
        <v>203</v>
      </c>
      <c r="E1647" s="156" t="s">
        <v>19</v>
      </c>
      <c r="F1647" s="157" t="s">
        <v>1422</v>
      </c>
      <c r="H1647" s="158">
        <v>12.038</v>
      </c>
      <c r="I1647" s="159"/>
      <c r="L1647" s="155"/>
      <c r="M1647" s="160"/>
      <c r="T1647" s="161"/>
      <c r="AT1647" s="156" t="s">
        <v>203</v>
      </c>
      <c r="AU1647" s="156" t="s">
        <v>100</v>
      </c>
      <c r="AV1647" s="13" t="s">
        <v>82</v>
      </c>
      <c r="AW1647" s="13" t="s">
        <v>33</v>
      </c>
      <c r="AX1647" s="13" t="s">
        <v>72</v>
      </c>
      <c r="AY1647" s="156" t="s">
        <v>193</v>
      </c>
    </row>
    <row r="1648" spans="2:65" s="12" customFormat="1" ht="11.25">
      <c r="B1648" s="148"/>
      <c r="D1648" s="149" t="s">
        <v>203</v>
      </c>
      <c r="E1648" s="150" t="s">
        <v>19</v>
      </c>
      <c r="F1648" s="151" t="s">
        <v>205</v>
      </c>
      <c r="H1648" s="150" t="s">
        <v>19</v>
      </c>
      <c r="I1648" s="152"/>
      <c r="L1648" s="148"/>
      <c r="M1648" s="153"/>
      <c r="T1648" s="154"/>
      <c r="AT1648" s="150" t="s">
        <v>203</v>
      </c>
      <c r="AU1648" s="150" t="s">
        <v>100</v>
      </c>
      <c r="AV1648" s="12" t="s">
        <v>80</v>
      </c>
      <c r="AW1648" s="12" t="s">
        <v>33</v>
      </c>
      <c r="AX1648" s="12" t="s">
        <v>72</v>
      </c>
      <c r="AY1648" s="150" t="s">
        <v>193</v>
      </c>
    </row>
    <row r="1649" spans="2:65" s="12" customFormat="1" ht="11.25">
      <c r="B1649" s="148"/>
      <c r="D1649" s="149" t="s">
        <v>203</v>
      </c>
      <c r="E1649" s="150" t="s">
        <v>19</v>
      </c>
      <c r="F1649" s="151" t="s">
        <v>822</v>
      </c>
      <c r="H1649" s="150" t="s">
        <v>19</v>
      </c>
      <c r="I1649" s="152"/>
      <c r="L1649" s="148"/>
      <c r="M1649" s="153"/>
      <c r="T1649" s="154"/>
      <c r="AT1649" s="150" t="s">
        <v>203</v>
      </c>
      <c r="AU1649" s="150" t="s">
        <v>100</v>
      </c>
      <c r="AV1649" s="12" t="s">
        <v>80</v>
      </c>
      <c r="AW1649" s="12" t="s">
        <v>33</v>
      </c>
      <c r="AX1649" s="12" t="s">
        <v>72</v>
      </c>
      <c r="AY1649" s="150" t="s">
        <v>193</v>
      </c>
    </row>
    <row r="1650" spans="2:65" s="13" customFormat="1" ht="11.25">
      <c r="B1650" s="155"/>
      <c r="D1650" s="149" t="s">
        <v>203</v>
      </c>
      <c r="E1650" s="156" t="s">
        <v>19</v>
      </c>
      <c r="F1650" s="157" t="s">
        <v>1423</v>
      </c>
      <c r="H1650" s="158">
        <v>12.038</v>
      </c>
      <c r="I1650" s="159"/>
      <c r="L1650" s="155"/>
      <c r="M1650" s="160"/>
      <c r="T1650" s="161"/>
      <c r="AT1650" s="156" t="s">
        <v>203</v>
      </c>
      <c r="AU1650" s="156" t="s">
        <v>100</v>
      </c>
      <c r="AV1650" s="13" t="s">
        <v>82</v>
      </c>
      <c r="AW1650" s="13" t="s">
        <v>33</v>
      </c>
      <c r="AX1650" s="13" t="s">
        <v>72</v>
      </c>
      <c r="AY1650" s="156" t="s">
        <v>193</v>
      </c>
    </row>
    <row r="1651" spans="2:65" s="1" customFormat="1" ht="24.2" customHeight="1">
      <c r="B1651" s="32"/>
      <c r="C1651" s="131" t="s">
        <v>1430</v>
      </c>
      <c r="D1651" s="131" t="s">
        <v>195</v>
      </c>
      <c r="E1651" s="132" t="s">
        <v>1431</v>
      </c>
      <c r="F1651" s="133" t="s">
        <v>1432</v>
      </c>
      <c r="G1651" s="134" t="s">
        <v>198</v>
      </c>
      <c r="H1651" s="135">
        <v>125.376</v>
      </c>
      <c r="I1651" s="136"/>
      <c r="J1651" s="137">
        <f>ROUND(I1651*H1651,2)</f>
        <v>0</v>
      </c>
      <c r="K1651" s="133" t="s">
        <v>199</v>
      </c>
      <c r="L1651" s="32"/>
      <c r="M1651" s="138" t="s">
        <v>19</v>
      </c>
      <c r="N1651" s="139" t="s">
        <v>43</v>
      </c>
      <c r="P1651" s="140">
        <f>O1651*H1651</f>
        <v>0</v>
      </c>
      <c r="Q1651" s="140">
        <v>1.6279999999999999E-2</v>
      </c>
      <c r="R1651" s="140">
        <f>Q1651*H1651</f>
        <v>2.04112128</v>
      </c>
      <c r="S1651" s="140">
        <v>0</v>
      </c>
      <c r="T1651" s="141">
        <f>S1651*H1651</f>
        <v>0</v>
      </c>
      <c r="AR1651" s="142" t="s">
        <v>106</v>
      </c>
      <c r="AT1651" s="142" t="s">
        <v>195</v>
      </c>
      <c r="AU1651" s="142" t="s">
        <v>100</v>
      </c>
      <c r="AY1651" s="17" t="s">
        <v>193</v>
      </c>
      <c r="BE1651" s="143">
        <f>IF(N1651="základní",J1651,0)</f>
        <v>0</v>
      </c>
      <c r="BF1651" s="143">
        <f>IF(N1651="snížená",J1651,0)</f>
        <v>0</v>
      </c>
      <c r="BG1651" s="143">
        <f>IF(N1651="zákl. přenesená",J1651,0)</f>
        <v>0</v>
      </c>
      <c r="BH1651" s="143">
        <f>IF(N1651="sníž. přenesená",J1651,0)</f>
        <v>0</v>
      </c>
      <c r="BI1651" s="143">
        <f>IF(N1651="nulová",J1651,0)</f>
        <v>0</v>
      </c>
      <c r="BJ1651" s="17" t="s">
        <v>80</v>
      </c>
      <c r="BK1651" s="143">
        <f>ROUND(I1651*H1651,2)</f>
        <v>0</v>
      </c>
      <c r="BL1651" s="17" t="s">
        <v>106</v>
      </c>
      <c r="BM1651" s="142" t="s">
        <v>1433</v>
      </c>
    </row>
    <row r="1652" spans="2:65" s="1" customFormat="1" ht="11.25">
      <c r="B1652" s="32"/>
      <c r="D1652" s="144" t="s">
        <v>201</v>
      </c>
      <c r="F1652" s="145" t="s">
        <v>1434</v>
      </c>
      <c r="I1652" s="146"/>
      <c r="L1652" s="32"/>
      <c r="M1652" s="147"/>
      <c r="T1652" s="53"/>
      <c r="AT1652" s="17" t="s">
        <v>201</v>
      </c>
      <c r="AU1652" s="17" t="s">
        <v>100</v>
      </c>
    </row>
    <row r="1653" spans="2:65" s="12" customFormat="1" ht="11.25">
      <c r="B1653" s="148"/>
      <c r="D1653" s="149" t="s">
        <v>203</v>
      </c>
      <c r="E1653" s="150" t="s">
        <v>19</v>
      </c>
      <c r="F1653" s="151" t="s">
        <v>286</v>
      </c>
      <c r="H1653" s="150" t="s">
        <v>19</v>
      </c>
      <c r="I1653" s="152"/>
      <c r="L1653" s="148"/>
      <c r="M1653" s="153"/>
      <c r="T1653" s="154"/>
      <c r="AT1653" s="150" t="s">
        <v>203</v>
      </c>
      <c r="AU1653" s="150" t="s">
        <v>100</v>
      </c>
      <c r="AV1653" s="12" t="s">
        <v>80</v>
      </c>
      <c r="AW1653" s="12" t="s">
        <v>33</v>
      </c>
      <c r="AX1653" s="12" t="s">
        <v>72</v>
      </c>
      <c r="AY1653" s="150" t="s">
        <v>193</v>
      </c>
    </row>
    <row r="1654" spans="2:65" s="12" customFormat="1" ht="11.25">
      <c r="B1654" s="148"/>
      <c r="D1654" s="149" t="s">
        <v>203</v>
      </c>
      <c r="E1654" s="150" t="s">
        <v>19</v>
      </c>
      <c r="F1654" s="151" t="s">
        <v>205</v>
      </c>
      <c r="H1654" s="150" t="s">
        <v>19</v>
      </c>
      <c r="I1654" s="152"/>
      <c r="L1654" s="148"/>
      <c r="M1654" s="153"/>
      <c r="T1654" s="154"/>
      <c r="AT1654" s="150" t="s">
        <v>203</v>
      </c>
      <c r="AU1654" s="150" t="s">
        <v>100</v>
      </c>
      <c r="AV1654" s="12" t="s">
        <v>80</v>
      </c>
      <c r="AW1654" s="12" t="s">
        <v>33</v>
      </c>
      <c r="AX1654" s="12" t="s">
        <v>72</v>
      </c>
      <c r="AY1654" s="150" t="s">
        <v>193</v>
      </c>
    </row>
    <row r="1655" spans="2:65" s="12" customFormat="1" ht="11.25">
      <c r="B1655" s="148"/>
      <c r="D1655" s="149" t="s">
        <v>203</v>
      </c>
      <c r="E1655" s="150" t="s">
        <v>19</v>
      </c>
      <c r="F1655" s="151" t="s">
        <v>206</v>
      </c>
      <c r="H1655" s="150" t="s">
        <v>19</v>
      </c>
      <c r="I1655" s="152"/>
      <c r="L1655" s="148"/>
      <c r="M1655" s="153"/>
      <c r="T1655" s="154"/>
      <c r="AT1655" s="150" t="s">
        <v>203</v>
      </c>
      <c r="AU1655" s="150" t="s">
        <v>100</v>
      </c>
      <c r="AV1655" s="12" t="s">
        <v>80</v>
      </c>
      <c r="AW1655" s="12" t="s">
        <v>33</v>
      </c>
      <c r="AX1655" s="12" t="s">
        <v>72</v>
      </c>
      <c r="AY1655" s="150" t="s">
        <v>193</v>
      </c>
    </row>
    <row r="1656" spans="2:65" s="12" customFormat="1" ht="11.25">
      <c r="B1656" s="148"/>
      <c r="D1656" s="149" t="s">
        <v>203</v>
      </c>
      <c r="E1656" s="150" t="s">
        <v>19</v>
      </c>
      <c r="F1656" s="151" t="s">
        <v>205</v>
      </c>
      <c r="H1656" s="150" t="s">
        <v>19</v>
      </c>
      <c r="I1656" s="152"/>
      <c r="L1656" s="148"/>
      <c r="M1656" s="153"/>
      <c r="T1656" s="154"/>
      <c r="AT1656" s="150" t="s">
        <v>203</v>
      </c>
      <c r="AU1656" s="150" t="s">
        <v>100</v>
      </c>
      <c r="AV1656" s="12" t="s">
        <v>80</v>
      </c>
      <c r="AW1656" s="12" t="s">
        <v>33</v>
      </c>
      <c r="AX1656" s="12" t="s">
        <v>72</v>
      </c>
      <c r="AY1656" s="150" t="s">
        <v>193</v>
      </c>
    </row>
    <row r="1657" spans="2:65" s="12" customFormat="1" ht="11.25">
      <c r="B1657" s="148"/>
      <c r="D1657" s="149" t="s">
        <v>203</v>
      </c>
      <c r="E1657" s="150" t="s">
        <v>19</v>
      </c>
      <c r="F1657" s="151" t="s">
        <v>644</v>
      </c>
      <c r="H1657" s="150" t="s">
        <v>19</v>
      </c>
      <c r="I1657" s="152"/>
      <c r="L1657" s="148"/>
      <c r="M1657" s="153"/>
      <c r="T1657" s="154"/>
      <c r="AT1657" s="150" t="s">
        <v>203</v>
      </c>
      <c r="AU1657" s="150" t="s">
        <v>100</v>
      </c>
      <c r="AV1657" s="12" t="s">
        <v>80</v>
      </c>
      <c r="AW1657" s="12" t="s">
        <v>33</v>
      </c>
      <c r="AX1657" s="12" t="s">
        <v>72</v>
      </c>
      <c r="AY1657" s="150" t="s">
        <v>193</v>
      </c>
    </row>
    <row r="1658" spans="2:65" s="13" customFormat="1" ht="11.25">
      <c r="B1658" s="155"/>
      <c r="D1658" s="149" t="s">
        <v>203</v>
      </c>
      <c r="E1658" s="156" t="s">
        <v>19</v>
      </c>
      <c r="F1658" s="157" t="s">
        <v>1418</v>
      </c>
      <c r="H1658" s="158">
        <v>18.98</v>
      </c>
      <c r="I1658" s="159"/>
      <c r="L1658" s="155"/>
      <c r="M1658" s="160"/>
      <c r="T1658" s="161"/>
      <c r="AT1658" s="156" t="s">
        <v>203</v>
      </c>
      <c r="AU1658" s="156" t="s">
        <v>100</v>
      </c>
      <c r="AV1658" s="13" t="s">
        <v>82</v>
      </c>
      <c r="AW1658" s="13" t="s">
        <v>33</v>
      </c>
      <c r="AX1658" s="13" t="s">
        <v>72</v>
      </c>
      <c r="AY1658" s="156" t="s">
        <v>193</v>
      </c>
    </row>
    <row r="1659" spans="2:65" s="13" customFormat="1" ht="11.25">
      <c r="B1659" s="155"/>
      <c r="D1659" s="149" t="s">
        <v>203</v>
      </c>
      <c r="E1659" s="156" t="s">
        <v>19</v>
      </c>
      <c r="F1659" s="157" t="s">
        <v>1419</v>
      </c>
      <c r="H1659" s="158">
        <v>9.94</v>
      </c>
      <c r="I1659" s="159"/>
      <c r="L1659" s="155"/>
      <c r="M1659" s="160"/>
      <c r="T1659" s="161"/>
      <c r="AT1659" s="156" t="s">
        <v>203</v>
      </c>
      <c r="AU1659" s="156" t="s">
        <v>100</v>
      </c>
      <c r="AV1659" s="13" t="s">
        <v>82</v>
      </c>
      <c r="AW1659" s="13" t="s">
        <v>33</v>
      </c>
      <c r="AX1659" s="13" t="s">
        <v>72</v>
      </c>
      <c r="AY1659" s="156" t="s">
        <v>193</v>
      </c>
    </row>
    <row r="1660" spans="2:65" s="13" customFormat="1" ht="11.25">
      <c r="B1660" s="155"/>
      <c r="D1660" s="149" t="s">
        <v>203</v>
      </c>
      <c r="E1660" s="156" t="s">
        <v>19</v>
      </c>
      <c r="F1660" s="157" t="s">
        <v>1420</v>
      </c>
      <c r="H1660" s="158">
        <v>30.74</v>
      </c>
      <c r="I1660" s="159"/>
      <c r="L1660" s="155"/>
      <c r="M1660" s="160"/>
      <c r="T1660" s="161"/>
      <c r="AT1660" s="156" t="s">
        <v>203</v>
      </c>
      <c r="AU1660" s="156" t="s">
        <v>100</v>
      </c>
      <c r="AV1660" s="13" t="s">
        <v>82</v>
      </c>
      <c r="AW1660" s="13" t="s">
        <v>33</v>
      </c>
      <c r="AX1660" s="13" t="s">
        <v>72</v>
      </c>
      <c r="AY1660" s="156" t="s">
        <v>193</v>
      </c>
    </row>
    <row r="1661" spans="2:65" s="13" customFormat="1" ht="11.25">
      <c r="B1661" s="155"/>
      <c r="D1661" s="149" t="s">
        <v>203</v>
      </c>
      <c r="E1661" s="156" t="s">
        <v>19</v>
      </c>
      <c r="F1661" s="157" t="s">
        <v>1421</v>
      </c>
      <c r="H1661" s="158">
        <v>41.64</v>
      </c>
      <c r="I1661" s="159"/>
      <c r="L1661" s="155"/>
      <c r="M1661" s="160"/>
      <c r="T1661" s="161"/>
      <c r="AT1661" s="156" t="s">
        <v>203</v>
      </c>
      <c r="AU1661" s="156" t="s">
        <v>100</v>
      </c>
      <c r="AV1661" s="13" t="s">
        <v>82</v>
      </c>
      <c r="AW1661" s="13" t="s">
        <v>33</v>
      </c>
      <c r="AX1661" s="13" t="s">
        <v>72</v>
      </c>
      <c r="AY1661" s="156" t="s">
        <v>193</v>
      </c>
    </row>
    <row r="1662" spans="2:65" s="12" customFormat="1" ht="11.25">
      <c r="B1662" s="148"/>
      <c r="D1662" s="149" t="s">
        <v>203</v>
      </c>
      <c r="E1662" s="150" t="s">
        <v>19</v>
      </c>
      <c r="F1662" s="151" t="s">
        <v>205</v>
      </c>
      <c r="H1662" s="150" t="s">
        <v>19</v>
      </c>
      <c r="I1662" s="152"/>
      <c r="L1662" s="148"/>
      <c r="M1662" s="153"/>
      <c r="T1662" s="154"/>
      <c r="AT1662" s="150" t="s">
        <v>203</v>
      </c>
      <c r="AU1662" s="150" t="s">
        <v>100</v>
      </c>
      <c r="AV1662" s="12" t="s">
        <v>80</v>
      </c>
      <c r="AW1662" s="12" t="s">
        <v>33</v>
      </c>
      <c r="AX1662" s="12" t="s">
        <v>72</v>
      </c>
      <c r="AY1662" s="150" t="s">
        <v>193</v>
      </c>
    </row>
    <row r="1663" spans="2:65" s="12" customFormat="1" ht="11.25">
      <c r="B1663" s="148"/>
      <c r="D1663" s="149" t="s">
        <v>203</v>
      </c>
      <c r="E1663" s="150" t="s">
        <v>19</v>
      </c>
      <c r="F1663" s="151" t="s">
        <v>820</v>
      </c>
      <c r="H1663" s="150" t="s">
        <v>19</v>
      </c>
      <c r="I1663" s="152"/>
      <c r="L1663" s="148"/>
      <c r="M1663" s="153"/>
      <c r="T1663" s="154"/>
      <c r="AT1663" s="150" t="s">
        <v>203</v>
      </c>
      <c r="AU1663" s="150" t="s">
        <v>100</v>
      </c>
      <c r="AV1663" s="12" t="s">
        <v>80</v>
      </c>
      <c r="AW1663" s="12" t="s">
        <v>33</v>
      </c>
      <c r="AX1663" s="12" t="s">
        <v>72</v>
      </c>
      <c r="AY1663" s="150" t="s">
        <v>193</v>
      </c>
    </row>
    <row r="1664" spans="2:65" s="13" customFormat="1" ht="11.25">
      <c r="B1664" s="155"/>
      <c r="D1664" s="149" t="s">
        <v>203</v>
      </c>
      <c r="E1664" s="156" t="s">
        <v>19</v>
      </c>
      <c r="F1664" s="157" t="s">
        <v>1422</v>
      </c>
      <c r="H1664" s="158">
        <v>12.038</v>
      </c>
      <c r="I1664" s="159"/>
      <c r="L1664" s="155"/>
      <c r="M1664" s="160"/>
      <c r="T1664" s="161"/>
      <c r="AT1664" s="156" t="s">
        <v>203</v>
      </c>
      <c r="AU1664" s="156" t="s">
        <v>100</v>
      </c>
      <c r="AV1664" s="13" t="s">
        <v>82</v>
      </c>
      <c r="AW1664" s="13" t="s">
        <v>33</v>
      </c>
      <c r="AX1664" s="13" t="s">
        <v>72</v>
      </c>
      <c r="AY1664" s="156" t="s">
        <v>193</v>
      </c>
    </row>
    <row r="1665" spans="2:65" s="12" customFormat="1" ht="11.25">
      <c r="B1665" s="148"/>
      <c r="D1665" s="149" t="s">
        <v>203</v>
      </c>
      <c r="E1665" s="150" t="s">
        <v>19</v>
      </c>
      <c r="F1665" s="151" t="s">
        <v>205</v>
      </c>
      <c r="H1665" s="150" t="s">
        <v>19</v>
      </c>
      <c r="I1665" s="152"/>
      <c r="L1665" s="148"/>
      <c r="M1665" s="153"/>
      <c r="T1665" s="154"/>
      <c r="AT1665" s="150" t="s">
        <v>203</v>
      </c>
      <c r="AU1665" s="150" t="s">
        <v>100</v>
      </c>
      <c r="AV1665" s="12" t="s">
        <v>80</v>
      </c>
      <c r="AW1665" s="12" t="s">
        <v>33</v>
      </c>
      <c r="AX1665" s="12" t="s">
        <v>72</v>
      </c>
      <c r="AY1665" s="150" t="s">
        <v>193</v>
      </c>
    </row>
    <row r="1666" spans="2:65" s="12" customFormat="1" ht="11.25">
      <c r="B1666" s="148"/>
      <c r="D1666" s="149" t="s">
        <v>203</v>
      </c>
      <c r="E1666" s="150" t="s">
        <v>19</v>
      </c>
      <c r="F1666" s="151" t="s">
        <v>822</v>
      </c>
      <c r="H1666" s="150" t="s">
        <v>19</v>
      </c>
      <c r="I1666" s="152"/>
      <c r="L1666" s="148"/>
      <c r="M1666" s="153"/>
      <c r="T1666" s="154"/>
      <c r="AT1666" s="150" t="s">
        <v>203</v>
      </c>
      <c r="AU1666" s="150" t="s">
        <v>100</v>
      </c>
      <c r="AV1666" s="12" t="s">
        <v>80</v>
      </c>
      <c r="AW1666" s="12" t="s">
        <v>33</v>
      </c>
      <c r="AX1666" s="12" t="s">
        <v>72</v>
      </c>
      <c r="AY1666" s="150" t="s">
        <v>193</v>
      </c>
    </row>
    <row r="1667" spans="2:65" s="13" customFormat="1" ht="11.25">
      <c r="B1667" s="155"/>
      <c r="D1667" s="149" t="s">
        <v>203</v>
      </c>
      <c r="E1667" s="156" t="s">
        <v>19</v>
      </c>
      <c r="F1667" s="157" t="s">
        <v>1423</v>
      </c>
      <c r="H1667" s="158">
        <v>12.038</v>
      </c>
      <c r="I1667" s="159"/>
      <c r="L1667" s="155"/>
      <c r="M1667" s="160"/>
      <c r="T1667" s="161"/>
      <c r="AT1667" s="156" t="s">
        <v>203</v>
      </c>
      <c r="AU1667" s="156" t="s">
        <v>100</v>
      </c>
      <c r="AV1667" s="13" t="s">
        <v>82</v>
      </c>
      <c r="AW1667" s="13" t="s">
        <v>33</v>
      </c>
      <c r="AX1667" s="13" t="s">
        <v>72</v>
      </c>
      <c r="AY1667" s="156" t="s">
        <v>193</v>
      </c>
    </row>
    <row r="1668" spans="2:65" s="1" customFormat="1" ht="24.2" customHeight="1">
      <c r="B1668" s="32"/>
      <c r="C1668" s="131" t="s">
        <v>1435</v>
      </c>
      <c r="D1668" s="131" t="s">
        <v>195</v>
      </c>
      <c r="E1668" s="132" t="s">
        <v>1436</v>
      </c>
      <c r="F1668" s="133" t="s">
        <v>1437</v>
      </c>
      <c r="G1668" s="134" t="s">
        <v>198</v>
      </c>
      <c r="H1668" s="135">
        <v>109.63500000000001</v>
      </c>
      <c r="I1668" s="136"/>
      <c r="J1668" s="137">
        <f>ROUND(I1668*H1668,2)</f>
        <v>0</v>
      </c>
      <c r="K1668" s="133" t="s">
        <v>199</v>
      </c>
      <c r="L1668" s="32"/>
      <c r="M1668" s="138" t="s">
        <v>19</v>
      </c>
      <c r="N1668" s="139" t="s">
        <v>43</v>
      </c>
      <c r="P1668" s="140">
        <f>O1668*H1668</f>
        <v>0</v>
      </c>
      <c r="Q1668" s="140">
        <v>3.9100000000000003E-3</v>
      </c>
      <c r="R1668" s="140">
        <f>Q1668*H1668</f>
        <v>0.42867285000000005</v>
      </c>
      <c r="S1668" s="140">
        <v>0</v>
      </c>
      <c r="T1668" s="141">
        <f>S1668*H1668</f>
        <v>0</v>
      </c>
      <c r="AR1668" s="142" t="s">
        <v>106</v>
      </c>
      <c r="AT1668" s="142" t="s">
        <v>195</v>
      </c>
      <c r="AU1668" s="142" t="s">
        <v>100</v>
      </c>
      <c r="AY1668" s="17" t="s">
        <v>193</v>
      </c>
      <c r="BE1668" s="143">
        <f>IF(N1668="základní",J1668,0)</f>
        <v>0</v>
      </c>
      <c r="BF1668" s="143">
        <f>IF(N1668="snížená",J1668,0)</f>
        <v>0</v>
      </c>
      <c r="BG1668" s="143">
        <f>IF(N1668="zákl. přenesená",J1668,0)</f>
        <v>0</v>
      </c>
      <c r="BH1668" s="143">
        <f>IF(N1668="sníž. přenesená",J1668,0)</f>
        <v>0</v>
      </c>
      <c r="BI1668" s="143">
        <f>IF(N1668="nulová",J1668,0)</f>
        <v>0</v>
      </c>
      <c r="BJ1668" s="17" t="s">
        <v>80</v>
      </c>
      <c r="BK1668" s="143">
        <f>ROUND(I1668*H1668,2)</f>
        <v>0</v>
      </c>
      <c r="BL1668" s="17" t="s">
        <v>106</v>
      </c>
      <c r="BM1668" s="142" t="s">
        <v>1438</v>
      </c>
    </row>
    <row r="1669" spans="2:65" s="1" customFormat="1" ht="11.25">
      <c r="B1669" s="32"/>
      <c r="D1669" s="144" t="s">
        <v>201</v>
      </c>
      <c r="F1669" s="145" t="s">
        <v>1439</v>
      </c>
      <c r="I1669" s="146"/>
      <c r="L1669" s="32"/>
      <c r="M1669" s="147"/>
      <c r="T1669" s="53"/>
      <c r="AT1669" s="17" t="s">
        <v>201</v>
      </c>
      <c r="AU1669" s="17" t="s">
        <v>100</v>
      </c>
    </row>
    <row r="1670" spans="2:65" s="12" customFormat="1" ht="11.25">
      <c r="B1670" s="148"/>
      <c r="D1670" s="149" t="s">
        <v>203</v>
      </c>
      <c r="E1670" s="150" t="s">
        <v>19</v>
      </c>
      <c r="F1670" s="151" t="s">
        <v>286</v>
      </c>
      <c r="H1670" s="150" t="s">
        <v>19</v>
      </c>
      <c r="I1670" s="152"/>
      <c r="L1670" s="148"/>
      <c r="M1670" s="153"/>
      <c r="T1670" s="154"/>
      <c r="AT1670" s="150" t="s">
        <v>203</v>
      </c>
      <c r="AU1670" s="150" t="s">
        <v>100</v>
      </c>
      <c r="AV1670" s="12" t="s">
        <v>80</v>
      </c>
      <c r="AW1670" s="12" t="s">
        <v>33</v>
      </c>
      <c r="AX1670" s="12" t="s">
        <v>72</v>
      </c>
      <c r="AY1670" s="150" t="s">
        <v>193</v>
      </c>
    </row>
    <row r="1671" spans="2:65" s="12" customFormat="1" ht="11.25">
      <c r="B1671" s="148"/>
      <c r="D1671" s="149" t="s">
        <v>203</v>
      </c>
      <c r="E1671" s="150" t="s">
        <v>19</v>
      </c>
      <c r="F1671" s="151" t="s">
        <v>205</v>
      </c>
      <c r="H1671" s="150" t="s">
        <v>19</v>
      </c>
      <c r="I1671" s="152"/>
      <c r="L1671" s="148"/>
      <c r="M1671" s="153"/>
      <c r="T1671" s="154"/>
      <c r="AT1671" s="150" t="s">
        <v>203</v>
      </c>
      <c r="AU1671" s="150" t="s">
        <v>100</v>
      </c>
      <c r="AV1671" s="12" t="s">
        <v>80</v>
      </c>
      <c r="AW1671" s="12" t="s">
        <v>33</v>
      </c>
      <c r="AX1671" s="12" t="s">
        <v>72</v>
      </c>
      <c r="AY1671" s="150" t="s">
        <v>193</v>
      </c>
    </row>
    <row r="1672" spans="2:65" s="12" customFormat="1" ht="11.25">
      <c r="B1672" s="148"/>
      <c r="D1672" s="149" t="s">
        <v>203</v>
      </c>
      <c r="E1672" s="150" t="s">
        <v>19</v>
      </c>
      <c r="F1672" s="151" t="s">
        <v>206</v>
      </c>
      <c r="H1672" s="150" t="s">
        <v>19</v>
      </c>
      <c r="I1672" s="152"/>
      <c r="L1672" s="148"/>
      <c r="M1672" s="153"/>
      <c r="T1672" s="154"/>
      <c r="AT1672" s="150" t="s">
        <v>203</v>
      </c>
      <c r="AU1672" s="150" t="s">
        <v>100</v>
      </c>
      <c r="AV1672" s="12" t="s">
        <v>80</v>
      </c>
      <c r="AW1672" s="12" t="s">
        <v>33</v>
      </c>
      <c r="AX1672" s="12" t="s">
        <v>72</v>
      </c>
      <c r="AY1672" s="150" t="s">
        <v>193</v>
      </c>
    </row>
    <row r="1673" spans="2:65" s="12" customFormat="1" ht="11.25">
      <c r="B1673" s="148"/>
      <c r="D1673" s="149" t="s">
        <v>203</v>
      </c>
      <c r="E1673" s="150" t="s">
        <v>19</v>
      </c>
      <c r="F1673" s="151" t="s">
        <v>205</v>
      </c>
      <c r="H1673" s="150" t="s">
        <v>19</v>
      </c>
      <c r="I1673" s="152"/>
      <c r="L1673" s="148"/>
      <c r="M1673" s="153"/>
      <c r="T1673" s="154"/>
      <c r="AT1673" s="150" t="s">
        <v>203</v>
      </c>
      <c r="AU1673" s="150" t="s">
        <v>100</v>
      </c>
      <c r="AV1673" s="12" t="s">
        <v>80</v>
      </c>
      <c r="AW1673" s="12" t="s">
        <v>33</v>
      </c>
      <c r="AX1673" s="12" t="s">
        <v>72</v>
      </c>
      <c r="AY1673" s="150" t="s">
        <v>193</v>
      </c>
    </row>
    <row r="1674" spans="2:65" s="12" customFormat="1" ht="11.25">
      <c r="B1674" s="148"/>
      <c r="D1674" s="149" t="s">
        <v>203</v>
      </c>
      <c r="E1674" s="150" t="s">
        <v>19</v>
      </c>
      <c r="F1674" s="151" t="s">
        <v>1440</v>
      </c>
      <c r="H1674" s="150" t="s">
        <v>19</v>
      </c>
      <c r="I1674" s="152"/>
      <c r="L1674" s="148"/>
      <c r="M1674" s="153"/>
      <c r="T1674" s="154"/>
      <c r="AT1674" s="150" t="s">
        <v>203</v>
      </c>
      <c r="AU1674" s="150" t="s">
        <v>100</v>
      </c>
      <c r="AV1674" s="12" t="s">
        <v>80</v>
      </c>
      <c r="AW1674" s="12" t="s">
        <v>33</v>
      </c>
      <c r="AX1674" s="12" t="s">
        <v>72</v>
      </c>
      <c r="AY1674" s="150" t="s">
        <v>193</v>
      </c>
    </row>
    <row r="1675" spans="2:65" s="12" customFormat="1" ht="11.25">
      <c r="B1675" s="148"/>
      <c r="D1675" s="149" t="s">
        <v>203</v>
      </c>
      <c r="E1675" s="150" t="s">
        <v>19</v>
      </c>
      <c r="F1675" s="151" t="s">
        <v>828</v>
      </c>
      <c r="H1675" s="150" t="s">
        <v>19</v>
      </c>
      <c r="I1675" s="152"/>
      <c r="L1675" s="148"/>
      <c r="M1675" s="153"/>
      <c r="T1675" s="154"/>
      <c r="AT1675" s="150" t="s">
        <v>203</v>
      </c>
      <c r="AU1675" s="150" t="s">
        <v>100</v>
      </c>
      <c r="AV1675" s="12" t="s">
        <v>80</v>
      </c>
      <c r="AW1675" s="12" t="s">
        <v>33</v>
      </c>
      <c r="AX1675" s="12" t="s">
        <v>72</v>
      </c>
      <c r="AY1675" s="150" t="s">
        <v>193</v>
      </c>
    </row>
    <row r="1676" spans="2:65" s="13" customFormat="1" ht="11.25">
      <c r="B1676" s="155"/>
      <c r="D1676" s="149" t="s">
        <v>203</v>
      </c>
      <c r="E1676" s="156" t="s">
        <v>19</v>
      </c>
      <c r="F1676" s="157" t="s">
        <v>1441</v>
      </c>
      <c r="H1676" s="158">
        <v>41.381999999999998</v>
      </c>
      <c r="I1676" s="159"/>
      <c r="L1676" s="155"/>
      <c r="M1676" s="160"/>
      <c r="T1676" s="161"/>
      <c r="AT1676" s="156" t="s">
        <v>203</v>
      </c>
      <c r="AU1676" s="156" t="s">
        <v>100</v>
      </c>
      <c r="AV1676" s="13" t="s">
        <v>82</v>
      </c>
      <c r="AW1676" s="13" t="s">
        <v>33</v>
      </c>
      <c r="AX1676" s="13" t="s">
        <v>72</v>
      </c>
      <c r="AY1676" s="156" t="s">
        <v>193</v>
      </c>
    </row>
    <row r="1677" spans="2:65" s="13" customFormat="1" ht="11.25">
      <c r="B1677" s="155"/>
      <c r="D1677" s="149" t="s">
        <v>203</v>
      </c>
      <c r="E1677" s="156" t="s">
        <v>19</v>
      </c>
      <c r="F1677" s="157" t="s">
        <v>1442</v>
      </c>
      <c r="H1677" s="158">
        <v>7.1660000000000004</v>
      </c>
      <c r="I1677" s="159"/>
      <c r="L1677" s="155"/>
      <c r="M1677" s="160"/>
      <c r="T1677" s="161"/>
      <c r="AT1677" s="156" t="s">
        <v>203</v>
      </c>
      <c r="AU1677" s="156" t="s">
        <v>100</v>
      </c>
      <c r="AV1677" s="13" t="s">
        <v>82</v>
      </c>
      <c r="AW1677" s="13" t="s">
        <v>33</v>
      </c>
      <c r="AX1677" s="13" t="s">
        <v>72</v>
      </c>
      <c r="AY1677" s="156" t="s">
        <v>193</v>
      </c>
    </row>
    <row r="1678" spans="2:65" s="13" customFormat="1" ht="11.25">
      <c r="B1678" s="155"/>
      <c r="D1678" s="149" t="s">
        <v>203</v>
      </c>
      <c r="E1678" s="156" t="s">
        <v>19</v>
      </c>
      <c r="F1678" s="157" t="s">
        <v>1443</v>
      </c>
      <c r="H1678" s="158">
        <v>6.8789999999999996</v>
      </c>
      <c r="I1678" s="159"/>
      <c r="L1678" s="155"/>
      <c r="M1678" s="160"/>
      <c r="T1678" s="161"/>
      <c r="AT1678" s="156" t="s">
        <v>203</v>
      </c>
      <c r="AU1678" s="156" t="s">
        <v>100</v>
      </c>
      <c r="AV1678" s="13" t="s">
        <v>82</v>
      </c>
      <c r="AW1678" s="13" t="s">
        <v>33</v>
      </c>
      <c r="AX1678" s="13" t="s">
        <v>72</v>
      </c>
      <c r="AY1678" s="156" t="s">
        <v>193</v>
      </c>
    </row>
    <row r="1679" spans="2:65" s="13" customFormat="1" ht="11.25">
      <c r="B1679" s="155"/>
      <c r="D1679" s="149" t="s">
        <v>203</v>
      </c>
      <c r="E1679" s="156" t="s">
        <v>19</v>
      </c>
      <c r="F1679" s="157" t="s">
        <v>1444</v>
      </c>
      <c r="H1679" s="158">
        <v>10.738</v>
      </c>
      <c r="I1679" s="159"/>
      <c r="L1679" s="155"/>
      <c r="M1679" s="160"/>
      <c r="T1679" s="161"/>
      <c r="AT1679" s="156" t="s">
        <v>203</v>
      </c>
      <c r="AU1679" s="156" t="s">
        <v>100</v>
      </c>
      <c r="AV1679" s="13" t="s">
        <v>82</v>
      </c>
      <c r="AW1679" s="13" t="s">
        <v>33</v>
      </c>
      <c r="AX1679" s="13" t="s">
        <v>72</v>
      </c>
      <c r="AY1679" s="156" t="s">
        <v>193</v>
      </c>
    </row>
    <row r="1680" spans="2:65" s="13" customFormat="1" ht="11.25">
      <c r="B1680" s="155"/>
      <c r="D1680" s="149" t="s">
        <v>203</v>
      </c>
      <c r="E1680" s="156" t="s">
        <v>19</v>
      </c>
      <c r="F1680" s="157" t="s">
        <v>1445</v>
      </c>
      <c r="H1680" s="158">
        <v>11.925000000000001</v>
      </c>
      <c r="I1680" s="159"/>
      <c r="L1680" s="155"/>
      <c r="M1680" s="160"/>
      <c r="T1680" s="161"/>
      <c r="AT1680" s="156" t="s">
        <v>203</v>
      </c>
      <c r="AU1680" s="156" t="s">
        <v>100</v>
      </c>
      <c r="AV1680" s="13" t="s">
        <v>82</v>
      </c>
      <c r="AW1680" s="13" t="s">
        <v>33</v>
      </c>
      <c r="AX1680" s="13" t="s">
        <v>72</v>
      </c>
      <c r="AY1680" s="156" t="s">
        <v>193</v>
      </c>
    </row>
    <row r="1681" spans="2:65" s="13" customFormat="1" ht="11.25">
      <c r="B1681" s="155"/>
      <c r="D1681" s="149" t="s">
        <v>203</v>
      </c>
      <c r="E1681" s="156" t="s">
        <v>19</v>
      </c>
      <c r="F1681" s="157" t="s">
        <v>1446</v>
      </c>
      <c r="H1681" s="158">
        <v>12.476000000000001</v>
      </c>
      <c r="I1681" s="159"/>
      <c r="L1681" s="155"/>
      <c r="M1681" s="160"/>
      <c r="T1681" s="161"/>
      <c r="AT1681" s="156" t="s">
        <v>203</v>
      </c>
      <c r="AU1681" s="156" t="s">
        <v>100</v>
      </c>
      <c r="AV1681" s="13" t="s">
        <v>82</v>
      </c>
      <c r="AW1681" s="13" t="s">
        <v>33</v>
      </c>
      <c r="AX1681" s="13" t="s">
        <v>72</v>
      </c>
      <c r="AY1681" s="156" t="s">
        <v>193</v>
      </c>
    </row>
    <row r="1682" spans="2:65" s="13" customFormat="1" ht="11.25">
      <c r="B1682" s="155"/>
      <c r="D1682" s="149" t="s">
        <v>203</v>
      </c>
      <c r="E1682" s="156" t="s">
        <v>19</v>
      </c>
      <c r="F1682" s="157" t="s">
        <v>1447</v>
      </c>
      <c r="H1682" s="158">
        <v>19.068999999999999</v>
      </c>
      <c r="I1682" s="159"/>
      <c r="L1682" s="155"/>
      <c r="M1682" s="160"/>
      <c r="T1682" s="161"/>
      <c r="AT1682" s="156" t="s">
        <v>203</v>
      </c>
      <c r="AU1682" s="156" t="s">
        <v>100</v>
      </c>
      <c r="AV1682" s="13" t="s">
        <v>82</v>
      </c>
      <c r="AW1682" s="13" t="s">
        <v>33</v>
      </c>
      <c r="AX1682" s="13" t="s">
        <v>72</v>
      </c>
      <c r="AY1682" s="156" t="s">
        <v>193</v>
      </c>
    </row>
    <row r="1683" spans="2:65" s="1" customFormat="1" ht="16.5" customHeight="1">
      <c r="B1683" s="32"/>
      <c r="C1683" s="131" t="s">
        <v>1448</v>
      </c>
      <c r="D1683" s="131" t="s">
        <v>195</v>
      </c>
      <c r="E1683" s="132" t="s">
        <v>1449</v>
      </c>
      <c r="F1683" s="133" t="s">
        <v>1450</v>
      </c>
      <c r="G1683" s="134" t="s">
        <v>198</v>
      </c>
      <c r="H1683" s="135">
        <v>219.27</v>
      </c>
      <c r="I1683" s="136"/>
      <c r="J1683" s="137">
        <f>ROUND(I1683*H1683,2)</f>
        <v>0</v>
      </c>
      <c r="K1683" s="133" t="s">
        <v>199</v>
      </c>
      <c r="L1683" s="32"/>
      <c r="M1683" s="138" t="s">
        <v>19</v>
      </c>
      <c r="N1683" s="139" t="s">
        <v>43</v>
      </c>
      <c r="P1683" s="140">
        <f>O1683*H1683</f>
        <v>0</v>
      </c>
      <c r="Q1683" s="140">
        <v>1.2999999999999999E-3</v>
      </c>
      <c r="R1683" s="140">
        <f>Q1683*H1683</f>
        <v>0.285051</v>
      </c>
      <c r="S1683" s="140">
        <v>0</v>
      </c>
      <c r="T1683" s="141">
        <f>S1683*H1683</f>
        <v>0</v>
      </c>
      <c r="AR1683" s="142" t="s">
        <v>106</v>
      </c>
      <c r="AT1683" s="142" t="s">
        <v>195</v>
      </c>
      <c r="AU1683" s="142" t="s">
        <v>100</v>
      </c>
      <c r="AY1683" s="17" t="s">
        <v>193</v>
      </c>
      <c r="BE1683" s="143">
        <f>IF(N1683="základní",J1683,0)</f>
        <v>0</v>
      </c>
      <c r="BF1683" s="143">
        <f>IF(N1683="snížená",J1683,0)</f>
        <v>0</v>
      </c>
      <c r="BG1683" s="143">
        <f>IF(N1683="zákl. přenesená",J1683,0)</f>
        <v>0</v>
      </c>
      <c r="BH1683" s="143">
        <f>IF(N1683="sníž. přenesená",J1683,0)</f>
        <v>0</v>
      </c>
      <c r="BI1683" s="143">
        <f>IF(N1683="nulová",J1683,0)</f>
        <v>0</v>
      </c>
      <c r="BJ1683" s="17" t="s">
        <v>80</v>
      </c>
      <c r="BK1683" s="143">
        <f>ROUND(I1683*H1683,2)</f>
        <v>0</v>
      </c>
      <c r="BL1683" s="17" t="s">
        <v>106</v>
      </c>
      <c r="BM1683" s="142" t="s">
        <v>1451</v>
      </c>
    </row>
    <row r="1684" spans="2:65" s="1" customFormat="1" ht="11.25">
      <c r="B1684" s="32"/>
      <c r="D1684" s="144" t="s">
        <v>201</v>
      </c>
      <c r="F1684" s="145" t="s">
        <v>1452</v>
      </c>
      <c r="I1684" s="146"/>
      <c r="L1684" s="32"/>
      <c r="M1684" s="147"/>
      <c r="T1684" s="53"/>
      <c r="AT1684" s="17" t="s">
        <v>201</v>
      </c>
      <c r="AU1684" s="17" t="s">
        <v>100</v>
      </c>
    </row>
    <row r="1685" spans="2:65" s="13" customFormat="1" ht="11.25">
      <c r="B1685" s="155"/>
      <c r="D1685" s="149" t="s">
        <v>203</v>
      </c>
      <c r="F1685" s="157" t="s">
        <v>1453</v>
      </c>
      <c r="H1685" s="158">
        <v>219.27</v>
      </c>
      <c r="I1685" s="159"/>
      <c r="L1685" s="155"/>
      <c r="M1685" s="160"/>
      <c r="T1685" s="161"/>
      <c r="AT1685" s="156" t="s">
        <v>203</v>
      </c>
      <c r="AU1685" s="156" t="s">
        <v>100</v>
      </c>
      <c r="AV1685" s="13" t="s">
        <v>82</v>
      </c>
      <c r="AW1685" s="13" t="s">
        <v>4</v>
      </c>
      <c r="AX1685" s="13" t="s">
        <v>80</v>
      </c>
      <c r="AY1685" s="156" t="s">
        <v>193</v>
      </c>
    </row>
    <row r="1686" spans="2:65" s="1" customFormat="1" ht="16.5" customHeight="1">
      <c r="B1686" s="32"/>
      <c r="C1686" s="131" t="s">
        <v>1454</v>
      </c>
      <c r="D1686" s="131" t="s">
        <v>195</v>
      </c>
      <c r="E1686" s="132" t="s">
        <v>1455</v>
      </c>
      <c r="F1686" s="133" t="s">
        <v>1456</v>
      </c>
      <c r="G1686" s="134" t="s">
        <v>198</v>
      </c>
      <c r="H1686" s="135">
        <v>4325.34</v>
      </c>
      <c r="I1686" s="136"/>
      <c r="J1686" s="137">
        <f>ROUND(I1686*H1686,2)</f>
        <v>0</v>
      </c>
      <c r="K1686" s="133" t="s">
        <v>199</v>
      </c>
      <c r="L1686" s="32"/>
      <c r="M1686" s="138" t="s">
        <v>19</v>
      </c>
      <c r="N1686" s="139" t="s">
        <v>43</v>
      </c>
      <c r="P1686" s="140">
        <f>O1686*H1686</f>
        <v>0</v>
      </c>
      <c r="Q1686" s="140">
        <v>2.5999999999999998E-4</v>
      </c>
      <c r="R1686" s="140">
        <f>Q1686*H1686</f>
        <v>1.1245883999999999</v>
      </c>
      <c r="S1686" s="140">
        <v>0</v>
      </c>
      <c r="T1686" s="141">
        <f>S1686*H1686</f>
        <v>0</v>
      </c>
      <c r="AR1686" s="142" t="s">
        <v>106</v>
      </c>
      <c r="AT1686" s="142" t="s">
        <v>195</v>
      </c>
      <c r="AU1686" s="142" t="s">
        <v>100</v>
      </c>
      <c r="AY1686" s="17" t="s">
        <v>193</v>
      </c>
      <c r="BE1686" s="143">
        <f>IF(N1686="základní",J1686,0)</f>
        <v>0</v>
      </c>
      <c r="BF1686" s="143">
        <f>IF(N1686="snížená",J1686,0)</f>
        <v>0</v>
      </c>
      <c r="BG1686" s="143">
        <f>IF(N1686="zákl. přenesená",J1686,0)</f>
        <v>0</v>
      </c>
      <c r="BH1686" s="143">
        <f>IF(N1686="sníž. přenesená",J1686,0)</f>
        <v>0</v>
      </c>
      <c r="BI1686" s="143">
        <f>IF(N1686="nulová",J1686,0)</f>
        <v>0</v>
      </c>
      <c r="BJ1686" s="17" t="s">
        <v>80</v>
      </c>
      <c r="BK1686" s="143">
        <f>ROUND(I1686*H1686,2)</f>
        <v>0</v>
      </c>
      <c r="BL1686" s="17" t="s">
        <v>106</v>
      </c>
      <c r="BM1686" s="142" t="s">
        <v>1457</v>
      </c>
    </row>
    <row r="1687" spans="2:65" s="1" customFormat="1" ht="11.25">
      <c r="B1687" s="32"/>
      <c r="D1687" s="144" t="s">
        <v>201</v>
      </c>
      <c r="F1687" s="145" t="s">
        <v>1458</v>
      </c>
      <c r="I1687" s="146"/>
      <c r="L1687" s="32"/>
      <c r="M1687" s="147"/>
      <c r="T1687" s="53"/>
      <c r="AT1687" s="17" t="s">
        <v>201</v>
      </c>
      <c r="AU1687" s="17" t="s">
        <v>100</v>
      </c>
    </row>
    <row r="1688" spans="2:65" s="12" customFormat="1" ht="11.25">
      <c r="B1688" s="148"/>
      <c r="D1688" s="149" t="s">
        <v>203</v>
      </c>
      <c r="E1688" s="150" t="s">
        <v>19</v>
      </c>
      <c r="F1688" s="151" t="s">
        <v>204</v>
      </c>
      <c r="H1688" s="150" t="s">
        <v>19</v>
      </c>
      <c r="I1688" s="152"/>
      <c r="L1688" s="148"/>
      <c r="M1688" s="153"/>
      <c r="T1688" s="154"/>
      <c r="AT1688" s="150" t="s">
        <v>203</v>
      </c>
      <c r="AU1688" s="150" t="s">
        <v>100</v>
      </c>
      <c r="AV1688" s="12" t="s">
        <v>80</v>
      </c>
      <c r="AW1688" s="12" t="s">
        <v>33</v>
      </c>
      <c r="AX1688" s="12" t="s">
        <v>72</v>
      </c>
      <c r="AY1688" s="150" t="s">
        <v>193</v>
      </c>
    </row>
    <row r="1689" spans="2:65" s="12" customFormat="1" ht="11.25">
      <c r="B1689" s="148"/>
      <c r="D1689" s="149" t="s">
        <v>203</v>
      </c>
      <c r="E1689" s="150" t="s">
        <v>19</v>
      </c>
      <c r="F1689" s="151" t="s">
        <v>205</v>
      </c>
      <c r="H1689" s="150" t="s">
        <v>19</v>
      </c>
      <c r="I1689" s="152"/>
      <c r="L1689" s="148"/>
      <c r="M1689" s="153"/>
      <c r="T1689" s="154"/>
      <c r="AT1689" s="150" t="s">
        <v>203</v>
      </c>
      <c r="AU1689" s="150" t="s">
        <v>100</v>
      </c>
      <c r="AV1689" s="12" t="s">
        <v>80</v>
      </c>
      <c r="AW1689" s="12" t="s">
        <v>33</v>
      </c>
      <c r="AX1689" s="12" t="s">
        <v>72</v>
      </c>
      <c r="AY1689" s="150" t="s">
        <v>193</v>
      </c>
    </row>
    <row r="1690" spans="2:65" s="12" customFormat="1" ht="11.25">
      <c r="B1690" s="148"/>
      <c r="D1690" s="149" t="s">
        <v>203</v>
      </c>
      <c r="E1690" s="150" t="s">
        <v>19</v>
      </c>
      <c r="F1690" s="151" t="s">
        <v>644</v>
      </c>
      <c r="H1690" s="150" t="s">
        <v>19</v>
      </c>
      <c r="I1690" s="152"/>
      <c r="L1690" s="148"/>
      <c r="M1690" s="153"/>
      <c r="T1690" s="154"/>
      <c r="AT1690" s="150" t="s">
        <v>203</v>
      </c>
      <c r="AU1690" s="150" t="s">
        <v>100</v>
      </c>
      <c r="AV1690" s="12" t="s">
        <v>80</v>
      </c>
      <c r="AW1690" s="12" t="s">
        <v>33</v>
      </c>
      <c r="AX1690" s="12" t="s">
        <v>72</v>
      </c>
      <c r="AY1690" s="150" t="s">
        <v>193</v>
      </c>
    </row>
    <row r="1691" spans="2:65" s="13" customFormat="1" ht="11.25">
      <c r="B1691" s="155"/>
      <c r="D1691" s="149" t="s">
        <v>203</v>
      </c>
      <c r="E1691" s="156" t="s">
        <v>19</v>
      </c>
      <c r="F1691" s="157" t="s">
        <v>1459</v>
      </c>
      <c r="H1691" s="158">
        <v>73.590999999999994</v>
      </c>
      <c r="I1691" s="159"/>
      <c r="L1691" s="155"/>
      <c r="M1691" s="160"/>
      <c r="T1691" s="161"/>
      <c r="AT1691" s="156" t="s">
        <v>203</v>
      </c>
      <c r="AU1691" s="156" t="s">
        <v>100</v>
      </c>
      <c r="AV1691" s="13" t="s">
        <v>82</v>
      </c>
      <c r="AW1691" s="13" t="s">
        <v>33</v>
      </c>
      <c r="AX1691" s="13" t="s">
        <v>72</v>
      </c>
      <c r="AY1691" s="156" t="s">
        <v>193</v>
      </c>
    </row>
    <row r="1692" spans="2:65" s="13" customFormat="1" ht="11.25">
      <c r="B1692" s="155"/>
      <c r="D1692" s="149" t="s">
        <v>203</v>
      </c>
      <c r="E1692" s="156" t="s">
        <v>19</v>
      </c>
      <c r="F1692" s="157" t="s">
        <v>1460</v>
      </c>
      <c r="H1692" s="158">
        <v>52.063000000000002</v>
      </c>
      <c r="I1692" s="159"/>
      <c r="L1692" s="155"/>
      <c r="M1692" s="160"/>
      <c r="T1692" s="161"/>
      <c r="AT1692" s="156" t="s">
        <v>203</v>
      </c>
      <c r="AU1692" s="156" t="s">
        <v>100</v>
      </c>
      <c r="AV1692" s="13" t="s">
        <v>82</v>
      </c>
      <c r="AW1692" s="13" t="s">
        <v>33</v>
      </c>
      <c r="AX1692" s="13" t="s">
        <v>72</v>
      </c>
      <c r="AY1692" s="156" t="s">
        <v>193</v>
      </c>
    </row>
    <row r="1693" spans="2:65" s="13" customFormat="1" ht="11.25">
      <c r="B1693" s="155"/>
      <c r="D1693" s="149" t="s">
        <v>203</v>
      </c>
      <c r="E1693" s="156" t="s">
        <v>19</v>
      </c>
      <c r="F1693" s="157" t="s">
        <v>1461</v>
      </c>
      <c r="H1693" s="158">
        <v>73.040999999999997</v>
      </c>
      <c r="I1693" s="159"/>
      <c r="L1693" s="155"/>
      <c r="M1693" s="160"/>
      <c r="T1693" s="161"/>
      <c r="AT1693" s="156" t="s">
        <v>203</v>
      </c>
      <c r="AU1693" s="156" t="s">
        <v>100</v>
      </c>
      <c r="AV1693" s="13" t="s">
        <v>82</v>
      </c>
      <c r="AW1693" s="13" t="s">
        <v>33</v>
      </c>
      <c r="AX1693" s="13" t="s">
        <v>72</v>
      </c>
      <c r="AY1693" s="156" t="s">
        <v>193</v>
      </c>
    </row>
    <row r="1694" spans="2:65" s="13" customFormat="1" ht="11.25">
      <c r="B1694" s="155"/>
      <c r="D1694" s="149" t="s">
        <v>203</v>
      </c>
      <c r="E1694" s="156" t="s">
        <v>19</v>
      </c>
      <c r="F1694" s="157" t="s">
        <v>1462</v>
      </c>
      <c r="H1694" s="158">
        <v>101.065</v>
      </c>
      <c r="I1694" s="159"/>
      <c r="L1694" s="155"/>
      <c r="M1694" s="160"/>
      <c r="T1694" s="161"/>
      <c r="AT1694" s="156" t="s">
        <v>203</v>
      </c>
      <c r="AU1694" s="156" t="s">
        <v>100</v>
      </c>
      <c r="AV1694" s="13" t="s">
        <v>82</v>
      </c>
      <c r="AW1694" s="13" t="s">
        <v>33</v>
      </c>
      <c r="AX1694" s="13" t="s">
        <v>72</v>
      </c>
      <c r="AY1694" s="156" t="s">
        <v>193</v>
      </c>
    </row>
    <row r="1695" spans="2:65" s="12" customFormat="1" ht="11.25">
      <c r="B1695" s="148"/>
      <c r="D1695" s="149" t="s">
        <v>203</v>
      </c>
      <c r="E1695" s="150" t="s">
        <v>19</v>
      </c>
      <c r="F1695" s="151" t="s">
        <v>205</v>
      </c>
      <c r="H1695" s="150" t="s">
        <v>19</v>
      </c>
      <c r="I1695" s="152"/>
      <c r="L1695" s="148"/>
      <c r="M1695" s="153"/>
      <c r="T1695" s="154"/>
      <c r="AT1695" s="150" t="s">
        <v>203</v>
      </c>
      <c r="AU1695" s="150" t="s">
        <v>100</v>
      </c>
      <c r="AV1695" s="12" t="s">
        <v>80</v>
      </c>
      <c r="AW1695" s="12" t="s">
        <v>33</v>
      </c>
      <c r="AX1695" s="12" t="s">
        <v>72</v>
      </c>
      <c r="AY1695" s="150" t="s">
        <v>193</v>
      </c>
    </row>
    <row r="1696" spans="2:65" s="12" customFormat="1" ht="11.25">
      <c r="B1696" s="148"/>
      <c r="D1696" s="149" t="s">
        <v>203</v>
      </c>
      <c r="E1696" s="150" t="s">
        <v>19</v>
      </c>
      <c r="F1696" s="151" t="s">
        <v>820</v>
      </c>
      <c r="H1696" s="150" t="s">
        <v>19</v>
      </c>
      <c r="I1696" s="152"/>
      <c r="L1696" s="148"/>
      <c r="M1696" s="153"/>
      <c r="T1696" s="154"/>
      <c r="AT1696" s="150" t="s">
        <v>203</v>
      </c>
      <c r="AU1696" s="150" t="s">
        <v>100</v>
      </c>
      <c r="AV1696" s="12" t="s">
        <v>80</v>
      </c>
      <c r="AW1696" s="12" t="s">
        <v>33</v>
      </c>
      <c r="AX1696" s="12" t="s">
        <v>72</v>
      </c>
      <c r="AY1696" s="150" t="s">
        <v>193</v>
      </c>
    </row>
    <row r="1697" spans="2:51" s="13" customFormat="1" ht="11.25">
      <c r="B1697" s="155"/>
      <c r="D1697" s="149" t="s">
        <v>203</v>
      </c>
      <c r="E1697" s="156" t="s">
        <v>19</v>
      </c>
      <c r="F1697" s="157" t="s">
        <v>1463</v>
      </c>
      <c r="H1697" s="158">
        <v>207.2</v>
      </c>
      <c r="I1697" s="159"/>
      <c r="L1697" s="155"/>
      <c r="M1697" s="160"/>
      <c r="T1697" s="161"/>
      <c r="AT1697" s="156" t="s">
        <v>203</v>
      </c>
      <c r="AU1697" s="156" t="s">
        <v>100</v>
      </c>
      <c r="AV1697" s="13" t="s">
        <v>82</v>
      </c>
      <c r="AW1697" s="13" t="s">
        <v>33</v>
      </c>
      <c r="AX1697" s="13" t="s">
        <v>72</v>
      </c>
      <c r="AY1697" s="156" t="s">
        <v>193</v>
      </c>
    </row>
    <row r="1698" spans="2:51" s="13" customFormat="1" ht="22.5">
      <c r="B1698" s="155"/>
      <c r="D1698" s="149" t="s">
        <v>203</v>
      </c>
      <c r="E1698" s="156" t="s">
        <v>19</v>
      </c>
      <c r="F1698" s="157" t="s">
        <v>1464</v>
      </c>
      <c r="H1698" s="158">
        <v>-31.28</v>
      </c>
      <c r="I1698" s="159"/>
      <c r="L1698" s="155"/>
      <c r="M1698" s="160"/>
      <c r="T1698" s="161"/>
      <c r="AT1698" s="156" t="s">
        <v>203</v>
      </c>
      <c r="AU1698" s="156" t="s">
        <v>100</v>
      </c>
      <c r="AV1698" s="13" t="s">
        <v>82</v>
      </c>
      <c r="AW1698" s="13" t="s">
        <v>33</v>
      </c>
      <c r="AX1698" s="13" t="s">
        <v>72</v>
      </c>
      <c r="AY1698" s="156" t="s">
        <v>193</v>
      </c>
    </row>
    <row r="1699" spans="2:51" s="13" customFormat="1" ht="11.25">
      <c r="B1699" s="155"/>
      <c r="D1699" s="149" t="s">
        <v>203</v>
      </c>
      <c r="E1699" s="156" t="s">
        <v>19</v>
      </c>
      <c r="F1699" s="157" t="s">
        <v>1465</v>
      </c>
      <c r="H1699" s="158">
        <v>143.505</v>
      </c>
      <c r="I1699" s="159"/>
      <c r="L1699" s="155"/>
      <c r="M1699" s="160"/>
      <c r="T1699" s="161"/>
      <c r="AT1699" s="156" t="s">
        <v>203</v>
      </c>
      <c r="AU1699" s="156" t="s">
        <v>100</v>
      </c>
      <c r="AV1699" s="13" t="s">
        <v>82</v>
      </c>
      <c r="AW1699" s="13" t="s">
        <v>33</v>
      </c>
      <c r="AX1699" s="13" t="s">
        <v>72</v>
      </c>
      <c r="AY1699" s="156" t="s">
        <v>193</v>
      </c>
    </row>
    <row r="1700" spans="2:51" s="13" customFormat="1" ht="11.25">
      <c r="B1700" s="155"/>
      <c r="D1700" s="149" t="s">
        <v>203</v>
      </c>
      <c r="E1700" s="156" t="s">
        <v>19</v>
      </c>
      <c r="F1700" s="157" t="s">
        <v>1466</v>
      </c>
      <c r="H1700" s="158">
        <v>149.71199999999999</v>
      </c>
      <c r="I1700" s="159"/>
      <c r="L1700" s="155"/>
      <c r="M1700" s="160"/>
      <c r="T1700" s="161"/>
      <c r="AT1700" s="156" t="s">
        <v>203</v>
      </c>
      <c r="AU1700" s="156" t="s">
        <v>100</v>
      </c>
      <c r="AV1700" s="13" t="s">
        <v>82</v>
      </c>
      <c r="AW1700" s="13" t="s">
        <v>33</v>
      </c>
      <c r="AX1700" s="13" t="s">
        <v>72</v>
      </c>
      <c r="AY1700" s="156" t="s">
        <v>193</v>
      </c>
    </row>
    <row r="1701" spans="2:51" s="13" customFormat="1" ht="11.25">
      <c r="B1701" s="155"/>
      <c r="D1701" s="149" t="s">
        <v>203</v>
      </c>
      <c r="E1701" s="156" t="s">
        <v>19</v>
      </c>
      <c r="F1701" s="157" t="s">
        <v>1467</v>
      </c>
      <c r="H1701" s="158">
        <v>100.405</v>
      </c>
      <c r="I1701" s="159"/>
      <c r="L1701" s="155"/>
      <c r="M1701" s="160"/>
      <c r="T1701" s="161"/>
      <c r="AT1701" s="156" t="s">
        <v>203</v>
      </c>
      <c r="AU1701" s="156" t="s">
        <v>100</v>
      </c>
      <c r="AV1701" s="13" t="s">
        <v>82</v>
      </c>
      <c r="AW1701" s="13" t="s">
        <v>33</v>
      </c>
      <c r="AX1701" s="13" t="s">
        <v>72</v>
      </c>
      <c r="AY1701" s="156" t="s">
        <v>193</v>
      </c>
    </row>
    <row r="1702" spans="2:51" s="13" customFormat="1" ht="11.25">
      <c r="B1702" s="155"/>
      <c r="D1702" s="149" t="s">
        <v>203</v>
      </c>
      <c r="E1702" s="156" t="s">
        <v>19</v>
      </c>
      <c r="F1702" s="157" t="s">
        <v>1468</v>
      </c>
      <c r="H1702" s="158">
        <v>31.177</v>
      </c>
      <c r="I1702" s="159"/>
      <c r="L1702" s="155"/>
      <c r="M1702" s="160"/>
      <c r="T1702" s="161"/>
      <c r="AT1702" s="156" t="s">
        <v>203</v>
      </c>
      <c r="AU1702" s="156" t="s">
        <v>100</v>
      </c>
      <c r="AV1702" s="13" t="s">
        <v>82</v>
      </c>
      <c r="AW1702" s="13" t="s">
        <v>33</v>
      </c>
      <c r="AX1702" s="13" t="s">
        <v>72</v>
      </c>
      <c r="AY1702" s="156" t="s">
        <v>193</v>
      </c>
    </row>
    <row r="1703" spans="2:51" s="13" customFormat="1" ht="11.25">
      <c r="B1703" s="155"/>
      <c r="D1703" s="149" t="s">
        <v>203</v>
      </c>
      <c r="E1703" s="156" t="s">
        <v>19</v>
      </c>
      <c r="F1703" s="157" t="s">
        <v>1469</v>
      </c>
      <c r="H1703" s="158">
        <v>25.962</v>
      </c>
      <c r="I1703" s="159"/>
      <c r="L1703" s="155"/>
      <c r="M1703" s="160"/>
      <c r="T1703" s="161"/>
      <c r="AT1703" s="156" t="s">
        <v>203</v>
      </c>
      <c r="AU1703" s="156" t="s">
        <v>100</v>
      </c>
      <c r="AV1703" s="13" t="s">
        <v>82</v>
      </c>
      <c r="AW1703" s="13" t="s">
        <v>33</v>
      </c>
      <c r="AX1703" s="13" t="s">
        <v>72</v>
      </c>
      <c r="AY1703" s="156" t="s">
        <v>193</v>
      </c>
    </row>
    <row r="1704" spans="2:51" s="12" customFormat="1" ht="11.25">
      <c r="B1704" s="148"/>
      <c r="D1704" s="149" t="s">
        <v>203</v>
      </c>
      <c r="E1704" s="150" t="s">
        <v>19</v>
      </c>
      <c r="F1704" s="151" t="s">
        <v>205</v>
      </c>
      <c r="H1704" s="150" t="s">
        <v>19</v>
      </c>
      <c r="I1704" s="152"/>
      <c r="L1704" s="148"/>
      <c r="M1704" s="153"/>
      <c r="T1704" s="154"/>
      <c r="AT1704" s="150" t="s">
        <v>203</v>
      </c>
      <c r="AU1704" s="150" t="s">
        <v>100</v>
      </c>
      <c r="AV1704" s="12" t="s">
        <v>80</v>
      </c>
      <c r="AW1704" s="12" t="s">
        <v>33</v>
      </c>
      <c r="AX1704" s="12" t="s">
        <v>72</v>
      </c>
      <c r="AY1704" s="150" t="s">
        <v>193</v>
      </c>
    </row>
    <row r="1705" spans="2:51" s="12" customFormat="1" ht="11.25">
      <c r="B1705" s="148"/>
      <c r="D1705" s="149" t="s">
        <v>203</v>
      </c>
      <c r="E1705" s="150" t="s">
        <v>19</v>
      </c>
      <c r="F1705" s="151" t="s">
        <v>822</v>
      </c>
      <c r="H1705" s="150" t="s">
        <v>19</v>
      </c>
      <c r="I1705" s="152"/>
      <c r="L1705" s="148"/>
      <c r="M1705" s="153"/>
      <c r="T1705" s="154"/>
      <c r="AT1705" s="150" t="s">
        <v>203</v>
      </c>
      <c r="AU1705" s="150" t="s">
        <v>100</v>
      </c>
      <c r="AV1705" s="12" t="s">
        <v>80</v>
      </c>
      <c r="AW1705" s="12" t="s">
        <v>33</v>
      </c>
      <c r="AX1705" s="12" t="s">
        <v>72</v>
      </c>
      <c r="AY1705" s="150" t="s">
        <v>193</v>
      </c>
    </row>
    <row r="1706" spans="2:51" s="13" customFormat="1" ht="11.25">
      <c r="B1706" s="155"/>
      <c r="D1706" s="149" t="s">
        <v>203</v>
      </c>
      <c r="E1706" s="156" t="s">
        <v>19</v>
      </c>
      <c r="F1706" s="157" t="s">
        <v>1470</v>
      </c>
      <c r="H1706" s="158">
        <v>207.2</v>
      </c>
      <c r="I1706" s="159"/>
      <c r="L1706" s="155"/>
      <c r="M1706" s="160"/>
      <c r="T1706" s="161"/>
      <c r="AT1706" s="156" t="s">
        <v>203</v>
      </c>
      <c r="AU1706" s="156" t="s">
        <v>100</v>
      </c>
      <c r="AV1706" s="13" t="s">
        <v>82</v>
      </c>
      <c r="AW1706" s="13" t="s">
        <v>33</v>
      </c>
      <c r="AX1706" s="13" t="s">
        <v>72</v>
      </c>
      <c r="AY1706" s="156" t="s">
        <v>193</v>
      </c>
    </row>
    <row r="1707" spans="2:51" s="13" customFormat="1" ht="22.5">
      <c r="B1707" s="155"/>
      <c r="D1707" s="149" t="s">
        <v>203</v>
      </c>
      <c r="E1707" s="156" t="s">
        <v>19</v>
      </c>
      <c r="F1707" s="157" t="s">
        <v>1471</v>
      </c>
      <c r="H1707" s="158">
        <v>-26.567</v>
      </c>
      <c r="I1707" s="159"/>
      <c r="L1707" s="155"/>
      <c r="M1707" s="160"/>
      <c r="T1707" s="161"/>
      <c r="AT1707" s="156" t="s">
        <v>203</v>
      </c>
      <c r="AU1707" s="156" t="s">
        <v>100</v>
      </c>
      <c r="AV1707" s="13" t="s">
        <v>82</v>
      </c>
      <c r="AW1707" s="13" t="s">
        <v>33</v>
      </c>
      <c r="AX1707" s="13" t="s">
        <v>72</v>
      </c>
      <c r="AY1707" s="156" t="s">
        <v>193</v>
      </c>
    </row>
    <row r="1708" spans="2:51" s="13" customFormat="1" ht="11.25">
      <c r="B1708" s="155"/>
      <c r="D1708" s="149" t="s">
        <v>203</v>
      </c>
      <c r="E1708" s="156" t="s">
        <v>19</v>
      </c>
      <c r="F1708" s="157" t="s">
        <v>1472</v>
      </c>
      <c r="H1708" s="158">
        <v>139.57499999999999</v>
      </c>
      <c r="I1708" s="159"/>
      <c r="L1708" s="155"/>
      <c r="M1708" s="160"/>
      <c r="T1708" s="161"/>
      <c r="AT1708" s="156" t="s">
        <v>203</v>
      </c>
      <c r="AU1708" s="156" t="s">
        <v>100</v>
      </c>
      <c r="AV1708" s="13" t="s">
        <v>82</v>
      </c>
      <c r="AW1708" s="13" t="s">
        <v>33</v>
      </c>
      <c r="AX1708" s="13" t="s">
        <v>72</v>
      </c>
      <c r="AY1708" s="156" t="s">
        <v>193</v>
      </c>
    </row>
    <row r="1709" spans="2:51" s="13" customFormat="1" ht="11.25">
      <c r="B1709" s="155"/>
      <c r="D1709" s="149" t="s">
        <v>203</v>
      </c>
      <c r="E1709" s="156" t="s">
        <v>19</v>
      </c>
      <c r="F1709" s="157" t="s">
        <v>1473</v>
      </c>
      <c r="H1709" s="158">
        <v>145.78200000000001</v>
      </c>
      <c r="I1709" s="159"/>
      <c r="L1709" s="155"/>
      <c r="M1709" s="160"/>
      <c r="T1709" s="161"/>
      <c r="AT1709" s="156" t="s">
        <v>203</v>
      </c>
      <c r="AU1709" s="156" t="s">
        <v>100</v>
      </c>
      <c r="AV1709" s="13" t="s">
        <v>82</v>
      </c>
      <c r="AW1709" s="13" t="s">
        <v>33</v>
      </c>
      <c r="AX1709" s="13" t="s">
        <v>72</v>
      </c>
      <c r="AY1709" s="156" t="s">
        <v>193</v>
      </c>
    </row>
    <row r="1710" spans="2:51" s="13" customFormat="1" ht="11.25">
      <c r="B1710" s="155"/>
      <c r="D1710" s="149" t="s">
        <v>203</v>
      </c>
      <c r="E1710" s="156" t="s">
        <v>19</v>
      </c>
      <c r="F1710" s="157" t="s">
        <v>1474</v>
      </c>
      <c r="H1710" s="158">
        <v>112.88500000000001</v>
      </c>
      <c r="I1710" s="159"/>
      <c r="L1710" s="155"/>
      <c r="M1710" s="160"/>
      <c r="T1710" s="161"/>
      <c r="AT1710" s="156" t="s">
        <v>203</v>
      </c>
      <c r="AU1710" s="156" t="s">
        <v>100</v>
      </c>
      <c r="AV1710" s="13" t="s">
        <v>82</v>
      </c>
      <c r="AW1710" s="13" t="s">
        <v>33</v>
      </c>
      <c r="AX1710" s="13" t="s">
        <v>72</v>
      </c>
      <c r="AY1710" s="156" t="s">
        <v>193</v>
      </c>
    </row>
    <row r="1711" spans="2:51" s="13" customFormat="1" ht="11.25">
      <c r="B1711" s="155"/>
      <c r="D1711" s="149" t="s">
        <v>203</v>
      </c>
      <c r="E1711" s="156" t="s">
        <v>19</v>
      </c>
      <c r="F1711" s="157" t="s">
        <v>1475</v>
      </c>
      <c r="H1711" s="158">
        <v>28.242000000000001</v>
      </c>
      <c r="I1711" s="159"/>
      <c r="L1711" s="155"/>
      <c r="M1711" s="160"/>
      <c r="T1711" s="161"/>
      <c r="AT1711" s="156" t="s">
        <v>203</v>
      </c>
      <c r="AU1711" s="156" t="s">
        <v>100</v>
      </c>
      <c r="AV1711" s="13" t="s">
        <v>82</v>
      </c>
      <c r="AW1711" s="13" t="s">
        <v>33</v>
      </c>
      <c r="AX1711" s="13" t="s">
        <v>72</v>
      </c>
      <c r="AY1711" s="156" t="s">
        <v>193</v>
      </c>
    </row>
    <row r="1712" spans="2:51" s="12" customFormat="1" ht="11.25">
      <c r="B1712" s="148"/>
      <c r="D1712" s="149" t="s">
        <v>203</v>
      </c>
      <c r="E1712" s="150" t="s">
        <v>19</v>
      </c>
      <c r="F1712" s="151" t="s">
        <v>205</v>
      </c>
      <c r="H1712" s="150" t="s">
        <v>19</v>
      </c>
      <c r="I1712" s="152"/>
      <c r="L1712" s="148"/>
      <c r="M1712" s="153"/>
      <c r="T1712" s="154"/>
      <c r="AT1712" s="150" t="s">
        <v>203</v>
      </c>
      <c r="AU1712" s="150" t="s">
        <v>100</v>
      </c>
      <c r="AV1712" s="12" t="s">
        <v>80</v>
      </c>
      <c r="AW1712" s="12" t="s">
        <v>33</v>
      </c>
      <c r="AX1712" s="12" t="s">
        <v>72</v>
      </c>
      <c r="AY1712" s="150" t="s">
        <v>193</v>
      </c>
    </row>
    <row r="1713" spans="2:65" s="12" customFormat="1" ht="11.25">
      <c r="B1713" s="148"/>
      <c r="D1713" s="149" t="s">
        <v>203</v>
      </c>
      <c r="E1713" s="150" t="s">
        <v>19</v>
      </c>
      <c r="F1713" s="151" t="s">
        <v>828</v>
      </c>
      <c r="H1713" s="150" t="s">
        <v>19</v>
      </c>
      <c r="I1713" s="152"/>
      <c r="L1713" s="148"/>
      <c r="M1713" s="153"/>
      <c r="T1713" s="154"/>
      <c r="AT1713" s="150" t="s">
        <v>203</v>
      </c>
      <c r="AU1713" s="150" t="s">
        <v>100</v>
      </c>
      <c r="AV1713" s="12" t="s">
        <v>80</v>
      </c>
      <c r="AW1713" s="12" t="s">
        <v>33</v>
      </c>
      <c r="AX1713" s="12" t="s">
        <v>72</v>
      </c>
      <c r="AY1713" s="150" t="s">
        <v>193</v>
      </c>
    </row>
    <row r="1714" spans="2:65" s="13" customFormat="1" ht="11.25">
      <c r="B1714" s="155"/>
      <c r="D1714" s="149" t="s">
        <v>203</v>
      </c>
      <c r="E1714" s="156" t="s">
        <v>19</v>
      </c>
      <c r="F1714" s="157" t="s">
        <v>1476</v>
      </c>
      <c r="H1714" s="158">
        <v>180.18</v>
      </c>
      <c r="I1714" s="159"/>
      <c r="L1714" s="155"/>
      <c r="M1714" s="160"/>
      <c r="T1714" s="161"/>
      <c r="AT1714" s="156" t="s">
        <v>203</v>
      </c>
      <c r="AU1714" s="156" t="s">
        <v>100</v>
      </c>
      <c r="AV1714" s="13" t="s">
        <v>82</v>
      </c>
      <c r="AW1714" s="13" t="s">
        <v>33</v>
      </c>
      <c r="AX1714" s="13" t="s">
        <v>72</v>
      </c>
      <c r="AY1714" s="156" t="s">
        <v>193</v>
      </c>
    </row>
    <row r="1715" spans="2:65" s="13" customFormat="1" ht="11.25">
      <c r="B1715" s="155"/>
      <c r="D1715" s="149" t="s">
        <v>203</v>
      </c>
      <c r="E1715" s="156" t="s">
        <v>19</v>
      </c>
      <c r="F1715" s="157" t="s">
        <v>1477</v>
      </c>
      <c r="H1715" s="158">
        <v>68.646000000000001</v>
      </c>
      <c r="I1715" s="159"/>
      <c r="L1715" s="155"/>
      <c r="M1715" s="160"/>
      <c r="T1715" s="161"/>
      <c r="AT1715" s="156" t="s">
        <v>203</v>
      </c>
      <c r="AU1715" s="156" t="s">
        <v>100</v>
      </c>
      <c r="AV1715" s="13" t="s">
        <v>82</v>
      </c>
      <c r="AW1715" s="13" t="s">
        <v>33</v>
      </c>
      <c r="AX1715" s="13" t="s">
        <v>72</v>
      </c>
      <c r="AY1715" s="156" t="s">
        <v>193</v>
      </c>
    </row>
    <row r="1716" spans="2:65" s="13" customFormat="1" ht="11.25">
      <c r="B1716" s="155"/>
      <c r="D1716" s="149" t="s">
        <v>203</v>
      </c>
      <c r="E1716" s="156" t="s">
        <v>19</v>
      </c>
      <c r="F1716" s="157" t="s">
        <v>1478</v>
      </c>
      <c r="H1716" s="158">
        <v>60.668999999999997</v>
      </c>
      <c r="I1716" s="159"/>
      <c r="L1716" s="155"/>
      <c r="M1716" s="160"/>
      <c r="T1716" s="161"/>
      <c r="AT1716" s="156" t="s">
        <v>203</v>
      </c>
      <c r="AU1716" s="156" t="s">
        <v>100</v>
      </c>
      <c r="AV1716" s="13" t="s">
        <v>82</v>
      </c>
      <c r="AW1716" s="13" t="s">
        <v>33</v>
      </c>
      <c r="AX1716" s="13" t="s">
        <v>72</v>
      </c>
      <c r="AY1716" s="156" t="s">
        <v>193</v>
      </c>
    </row>
    <row r="1717" spans="2:65" s="13" customFormat="1" ht="11.25">
      <c r="B1717" s="155"/>
      <c r="D1717" s="149" t="s">
        <v>203</v>
      </c>
      <c r="E1717" s="156" t="s">
        <v>19</v>
      </c>
      <c r="F1717" s="157" t="s">
        <v>1479</v>
      </c>
      <c r="H1717" s="158">
        <v>52.494</v>
      </c>
      <c r="I1717" s="159"/>
      <c r="L1717" s="155"/>
      <c r="M1717" s="160"/>
      <c r="T1717" s="161"/>
      <c r="AT1717" s="156" t="s">
        <v>203</v>
      </c>
      <c r="AU1717" s="156" t="s">
        <v>100</v>
      </c>
      <c r="AV1717" s="13" t="s">
        <v>82</v>
      </c>
      <c r="AW1717" s="13" t="s">
        <v>33</v>
      </c>
      <c r="AX1717" s="13" t="s">
        <v>72</v>
      </c>
      <c r="AY1717" s="156" t="s">
        <v>193</v>
      </c>
    </row>
    <row r="1718" spans="2:65" s="13" customFormat="1" ht="11.25">
      <c r="B1718" s="155"/>
      <c r="D1718" s="149" t="s">
        <v>203</v>
      </c>
      <c r="E1718" s="156" t="s">
        <v>19</v>
      </c>
      <c r="F1718" s="157" t="s">
        <v>1480</v>
      </c>
      <c r="H1718" s="158">
        <v>39.936</v>
      </c>
      <c r="I1718" s="159"/>
      <c r="L1718" s="155"/>
      <c r="M1718" s="160"/>
      <c r="T1718" s="161"/>
      <c r="AT1718" s="156" t="s">
        <v>203</v>
      </c>
      <c r="AU1718" s="156" t="s">
        <v>100</v>
      </c>
      <c r="AV1718" s="13" t="s">
        <v>82</v>
      </c>
      <c r="AW1718" s="13" t="s">
        <v>33</v>
      </c>
      <c r="AX1718" s="13" t="s">
        <v>72</v>
      </c>
      <c r="AY1718" s="156" t="s">
        <v>193</v>
      </c>
    </row>
    <row r="1719" spans="2:65" s="13" customFormat="1" ht="11.25">
      <c r="B1719" s="155"/>
      <c r="D1719" s="149" t="s">
        <v>203</v>
      </c>
      <c r="E1719" s="156" t="s">
        <v>19</v>
      </c>
      <c r="F1719" s="157" t="s">
        <v>1481</v>
      </c>
      <c r="H1719" s="158">
        <v>54.673999999999999</v>
      </c>
      <c r="I1719" s="159"/>
      <c r="L1719" s="155"/>
      <c r="M1719" s="160"/>
      <c r="T1719" s="161"/>
      <c r="AT1719" s="156" t="s">
        <v>203</v>
      </c>
      <c r="AU1719" s="156" t="s">
        <v>100</v>
      </c>
      <c r="AV1719" s="13" t="s">
        <v>82</v>
      </c>
      <c r="AW1719" s="13" t="s">
        <v>33</v>
      </c>
      <c r="AX1719" s="13" t="s">
        <v>72</v>
      </c>
      <c r="AY1719" s="156" t="s">
        <v>193</v>
      </c>
    </row>
    <row r="1720" spans="2:65" s="13" customFormat="1" ht="11.25">
      <c r="B1720" s="155"/>
      <c r="D1720" s="149" t="s">
        <v>203</v>
      </c>
      <c r="E1720" s="156" t="s">
        <v>19</v>
      </c>
      <c r="F1720" s="157" t="s">
        <v>1482</v>
      </c>
      <c r="H1720" s="158">
        <v>54.256999999999998</v>
      </c>
      <c r="I1720" s="159"/>
      <c r="L1720" s="155"/>
      <c r="M1720" s="160"/>
      <c r="T1720" s="161"/>
      <c r="AT1720" s="156" t="s">
        <v>203</v>
      </c>
      <c r="AU1720" s="156" t="s">
        <v>100</v>
      </c>
      <c r="AV1720" s="13" t="s">
        <v>82</v>
      </c>
      <c r="AW1720" s="13" t="s">
        <v>33</v>
      </c>
      <c r="AX1720" s="13" t="s">
        <v>72</v>
      </c>
      <c r="AY1720" s="156" t="s">
        <v>193</v>
      </c>
    </row>
    <row r="1721" spans="2:65" s="12" customFormat="1" ht="11.25">
      <c r="B1721" s="148"/>
      <c r="D1721" s="149" t="s">
        <v>203</v>
      </c>
      <c r="E1721" s="150" t="s">
        <v>19</v>
      </c>
      <c r="F1721" s="151" t="s">
        <v>205</v>
      </c>
      <c r="H1721" s="150" t="s">
        <v>19</v>
      </c>
      <c r="I1721" s="152"/>
      <c r="L1721" s="148"/>
      <c r="M1721" s="153"/>
      <c r="T1721" s="154"/>
      <c r="AT1721" s="150" t="s">
        <v>203</v>
      </c>
      <c r="AU1721" s="150" t="s">
        <v>100</v>
      </c>
      <c r="AV1721" s="12" t="s">
        <v>80</v>
      </c>
      <c r="AW1721" s="12" t="s">
        <v>33</v>
      </c>
      <c r="AX1721" s="12" t="s">
        <v>72</v>
      </c>
      <c r="AY1721" s="150" t="s">
        <v>193</v>
      </c>
    </row>
    <row r="1722" spans="2:65" s="12" customFormat="1" ht="11.25">
      <c r="B1722" s="148"/>
      <c r="D1722" s="149" t="s">
        <v>203</v>
      </c>
      <c r="E1722" s="150" t="s">
        <v>19</v>
      </c>
      <c r="F1722" s="151" t="s">
        <v>226</v>
      </c>
      <c r="H1722" s="150" t="s">
        <v>19</v>
      </c>
      <c r="I1722" s="152"/>
      <c r="L1722" s="148"/>
      <c r="M1722" s="153"/>
      <c r="T1722" s="154"/>
      <c r="AT1722" s="150" t="s">
        <v>203</v>
      </c>
      <c r="AU1722" s="150" t="s">
        <v>100</v>
      </c>
      <c r="AV1722" s="12" t="s">
        <v>80</v>
      </c>
      <c r="AW1722" s="12" t="s">
        <v>33</v>
      </c>
      <c r="AX1722" s="12" t="s">
        <v>72</v>
      </c>
      <c r="AY1722" s="150" t="s">
        <v>193</v>
      </c>
    </row>
    <row r="1723" spans="2:65" s="13" customFormat="1" ht="11.25">
      <c r="B1723" s="155"/>
      <c r="D1723" s="149" t="s">
        <v>203</v>
      </c>
      <c r="E1723" s="156" t="s">
        <v>19</v>
      </c>
      <c r="F1723" s="157" t="s">
        <v>1407</v>
      </c>
      <c r="H1723" s="158">
        <v>118.256</v>
      </c>
      <c r="I1723" s="159"/>
      <c r="L1723" s="155"/>
      <c r="M1723" s="160"/>
      <c r="T1723" s="161"/>
      <c r="AT1723" s="156" t="s">
        <v>203</v>
      </c>
      <c r="AU1723" s="156" t="s">
        <v>100</v>
      </c>
      <c r="AV1723" s="13" t="s">
        <v>82</v>
      </c>
      <c r="AW1723" s="13" t="s">
        <v>33</v>
      </c>
      <c r="AX1723" s="13" t="s">
        <v>72</v>
      </c>
      <c r="AY1723" s="156" t="s">
        <v>193</v>
      </c>
    </row>
    <row r="1724" spans="2:65" s="13" customFormat="1" ht="11.25">
      <c r="B1724" s="155"/>
      <c r="D1724" s="149" t="s">
        <v>203</v>
      </c>
      <c r="F1724" s="157" t="s">
        <v>1483</v>
      </c>
      <c r="H1724" s="158">
        <v>4325.34</v>
      </c>
      <c r="I1724" s="159"/>
      <c r="L1724" s="155"/>
      <c r="M1724" s="160"/>
      <c r="T1724" s="161"/>
      <c r="AT1724" s="156" t="s">
        <v>203</v>
      </c>
      <c r="AU1724" s="156" t="s">
        <v>100</v>
      </c>
      <c r="AV1724" s="13" t="s">
        <v>82</v>
      </c>
      <c r="AW1724" s="13" t="s">
        <v>4</v>
      </c>
      <c r="AX1724" s="13" t="s">
        <v>80</v>
      </c>
      <c r="AY1724" s="156" t="s">
        <v>193</v>
      </c>
    </row>
    <row r="1725" spans="2:65" s="1" customFormat="1" ht="21.75" customHeight="1">
      <c r="B1725" s="32"/>
      <c r="C1725" s="131" t="s">
        <v>1484</v>
      </c>
      <c r="D1725" s="131" t="s">
        <v>195</v>
      </c>
      <c r="E1725" s="132" t="s">
        <v>1485</v>
      </c>
      <c r="F1725" s="133" t="s">
        <v>1486</v>
      </c>
      <c r="G1725" s="134" t="s">
        <v>198</v>
      </c>
      <c r="H1725" s="135">
        <v>2044.414</v>
      </c>
      <c r="I1725" s="136"/>
      <c r="J1725" s="137">
        <f>ROUND(I1725*H1725,2)</f>
        <v>0</v>
      </c>
      <c r="K1725" s="133" t="s">
        <v>199</v>
      </c>
      <c r="L1725" s="32"/>
      <c r="M1725" s="138" t="s">
        <v>19</v>
      </c>
      <c r="N1725" s="139" t="s">
        <v>43</v>
      </c>
      <c r="P1725" s="140">
        <f>O1725*H1725</f>
        <v>0</v>
      </c>
      <c r="Q1725" s="140">
        <v>7.3499999999999998E-3</v>
      </c>
      <c r="R1725" s="140">
        <f>Q1725*H1725</f>
        <v>15.026442899999999</v>
      </c>
      <c r="S1725" s="140">
        <v>0</v>
      </c>
      <c r="T1725" s="141">
        <f>S1725*H1725</f>
        <v>0</v>
      </c>
      <c r="AR1725" s="142" t="s">
        <v>106</v>
      </c>
      <c r="AT1725" s="142" t="s">
        <v>195</v>
      </c>
      <c r="AU1725" s="142" t="s">
        <v>100</v>
      </c>
      <c r="AY1725" s="17" t="s">
        <v>193</v>
      </c>
      <c r="BE1725" s="143">
        <f>IF(N1725="základní",J1725,0)</f>
        <v>0</v>
      </c>
      <c r="BF1725" s="143">
        <f>IF(N1725="snížená",J1725,0)</f>
        <v>0</v>
      </c>
      <c r="BG1725" s="143">
        <f>IF(N1725="zákl. přenesená",J1725,0)</f>
        <v>0</v>
      </c>
      <c r="BH1725" s="143">
        <f>IF(N1725="sníž. přenesená",J1725,0)</f>
        <v>0</v>
      </c>
      <c r="BI1725" s="143">
        <f>IF(N1725="nulová",J1725,0)</f>
        <v>0</v>
      </c>
      <c r="BJ1725" s="17" t="s">
        <v>80</v>
      </c>
      <c r="BK1725" s="143">
        <f>ROUND(I1725*H1725,2)</f>
        <v>0</v>
      </c>
      <c r="BL1725" s="17" t="s">
        <v>106</v>
      </c>
      <c r="BM1725" s="142" t="s">
        <v>1487</v>
      </c>
    </row>
    <row r="1726" spans="2:65" s="1" customFormat="1" ht="11.25">
      <c r="B1726" s="32"/>
      <c r="D1726" s="144" t="s">
        <v>201</v>
      </c>
      <c r="F1726" s="145" t="s">
        <v>1488</v>
      </c>
      <c r="I1726" s="146"/>
      <c r="L1726" s="32"/>
      <c r="M1726" s="147"/>
      <c r="T1726" s="53"/>
      <c r="AT1726" s="17" t="s">
        <v>201</v>
      </c>
      <c r="AU1726" s="17" t="s">
        <v>100</v>
      </c>
    </row>
    <row r="1727" spans="2:65" s="12" customFormat="1" ht="11.25">
      <c r="B1727" s="148"/>
      <c r="D1727" s="149" t="s">
        <v>203</v>
      </c>
      <c r="E1727" s="150" t="s">
        <v>19</v>
      </c>
      <c r="F1727" s="151" t="s">
        <v>204</v>
      </c>
      <c r="H1727" s="150" t="s">
        <v>19</v>
      </c>
      <c r="I1727" s="152"/>
      <c r="L1727" s="148"/>
      <c r="M1727" s="153"/>
      <c r="T1727" s="154"/>
      <c r="AT1727" s="150" t="s">
        <v>203</v>
      </c>
      <c r="AU1727" s="150" t="s">
        <v>100</v>
      </c>
      <c r="AV1727" s="12" t="s">
        <v>80</v>
      </c>
      <c r="AW1727" s="12" t="s">
        <v>33</v>
      </c>
      <c r="AX1727" s="12" t="s">
        <v>72</v>
      </c>
      <c r="AY1727" s="150" t="s">
        <v>193</v>
      </c>
    </row>
    <row r="1728" spans="2:65" s="12" customFormat="1" ht="11.25">
      <c r="B1728" s="148"/>
      <c r="D1728" s="149" t="s">
        <v>203</v>
      </c>
      <c r="E1728" s="150" t="s">
        <v>19</v>
      </c>
      <c r="F1728" s="151" t="s">
        <v>205</v>
      </c>
      <c r="H1728" s="150" t="s">
        <v>19</v>
      </c>
      <c r="I1728" s="152"/>
      <c r="L1728" s="148"/>
      <c r="M1728" s="153"/>
      <c r="T1728" s="154"/>
      <c r="AT1728" s="150" t="s">
        <v>203</v>
      </c>
      <c r="AU1728" s="150" t="s">
        <v>100</v>
      </c>
      <c r="AV1728" s="12" t="s">
        <v>80</v>
      </c>
      <c r="AW1728" s="12" t="s">
        <v>33</v>
      </c>
      <c r="AX1728" s="12" t="s">
        <v>72</v>
      </c>
      <c r="AY1728" s="150" t="s">
        <v>193</v>
      </c>
    </row>
    <row r="1729" spans="2:51" s="12" customFormat="1" ht="11.25">
      <c r="B1729" s="148"/>
      <c r="D1729" s="149" t="s">
        <v>203</v>
      </c>
      <c r="E1729" s="150" t="s">
        <v>19</v>
      </c>
      <c r="F1729" s="151" t="s">
        <v>644</v>
      </c>
      <c r="H1729" s="150" t="s">
        <v>19</v>
      </c>
      <c r="I1729" s="152"/>
      <c r="L1729" s="148"/>
      <c r="M1729" s="153"/>
      <c r="T1729" s="154"/>
      <c r="AT1729" s="150" t="s">
        <v>203</v>
      </c>
      <c r="AU1729" s="150" t="s">
        <v>100</v>
      </c>
      <c r="AV1729" s="12" t="s">
        <v>80</v>
      </c>
      <c r="AW1729" s="12" t="s">
        <v>33</v>
      </c>
      <c r="AX1729" s="12" t="s">
        <v>72</v>
      </c>
      <c r="AY1729" s="150" t="s">
        <v>193</v>
      </c>
    </row>
    <row r="1730" spans="2:51" s="13" customFormat="1" ht="11.25">
      <c r="B1730" s="155"/>
      <c r="D1730" s="149" t="s">
        <v>203</v>
      </c>
      <c r="E1730" s="156" t="s">
        <v>19</v>
      </c>
      <c r="F1730" s="157" t="s">
        <v>1459</v>
      </c>
      <c r="H1730" s="158">
        <v>73.590999999999994</v>
      </c>
      <c r="I1730" s="159"/>
      <c r="L1730" s="155"/>
      <c r="M1730" s="160"/>
      <c r="T1730" s="161"/>
      <c r="AT1730" s="156" t="s">
        <v>203</v>
      </c>
      <c r="AU1730" s="156" t="s">
        <v>100</v>
      </c>
      <c r="AV1730" s="13" t="s">
        <v>82</v>
      </c>
      <c r="AW1730" s="13" t="s">
        <v>33</v>
      </c>
      <c r="AX1730" s="13" t="s">
        <v>72</v>
      </c>
      <c r="AY1730" s="156" t="s">
        <v>193</v>
      </c>
    </row>
    <row r="1731" spans="2:51" s="13" customFormat="1" ht="11.25">
      <c r="B1731" s="155"/>
      <c r="D1731" s="149" t="s">
        <v>203</v>
      </c>
      <c r="E1731" s="156" t="s">
        <v>19</v>
      </c>
      <c r="F1731" s="157" t="s">
        <v>1460</v>
      </c>
      <c r="H1731" s="158">
        <v>52.063000000000002</v>
      </c>
      <c r="I1731" s="159"/>
      <c r="L1731" s="155"/>
      <c r="M1731" s="160"/>
      <c r="T1731" s="161"/>
      <c r="AT1731" s="156" t="s">
        <v>203</v>
      </c>
      <c r="AU1731" s="156" t="s">
        <v>100</v>
      </c>
      <c r="AV1731" s="13" t="s">
        <v>82</v>
      </c>
      <c r="AW1731" s="13" t="s">
        <v>33</v>
      </c>
      <c r="AX1731" s="13" t="s">
        <v>72</v>
      </c>
      <c r="AY1731" s="156" t="s">
        <v>193</v>
      </c>
    </row>
    <row r="1732" spans="2:51" s="13" customFormat="1" ht="11.25">
      <c r="B1732" s="155"/>
      <c r="D1732" s="149" t="s">
        <v>203</v>
      </c>
      <c r="E1732" s="156" t="s">
        <v>19</v>
      </c>
      <c r="F1732" s="157" t="s">
        <v>1461</v>
      </c>
      <c r="H1732" s="158">
        <v>73.040999999999997</v>
      </c>
      <c r="I1732" s="159"/>
      <c r="L1732" s="155"/>
      <c r="M1732" s="160"/>
      <c r="T1732" s="161"/>
      <c r="AT1732" s="156" t="s">
        <v>203</v>
      </c>
      <c r="AU1732" s="156" t="s">
        <v>100</v>
      </c>
      <c r="AV1732" s="13" t="s">
        <v>82</v>
      </c>
      <c r="AW1732" s="13" t="s">
        <v>33</v>
      </c>
      <c r="AX1732" s="13" t="s">
        <v>72</v>
      </c>
      <c r="AY1732" s="156" t="s">
        <v>193</v>
      </c>
    </row>
    <row r="1733" spans="2:51" s="13" customFormat="1" ht="11.25">
      <c r="B1733" s="155"/>
      <c r="D1733" s="149" t="s">
        <v>203</v>
      </c>
      <c r="E1733" s="156" t="s">
        <v>19</v>
      </c>
      <c r="F1733" s="157" t="s">
        <v>1462</v>
      </c>
      <c r="H1733" s="158">
        <v>101.065</v>
      </c>
      <c r="I1733" s="159"/>
      <c r="L1733" s="155"/>
      <c r="M1733" s="160"/>
      <c r="T1733" s="161"/>
      <c r="AT1733" s="156" t="s">
        <v>203</v>
      </c>
      <c r="AU1733" s="156" t="s">
        <v>100</v>
      </c>
      <c r="AV1733" s="13" t="s">
        <v>82</v>
      </c>
      <c r="AW1733" s="13" t="s">
        <v>33</v>
      </c>
      <c r="AX1733" s="13" t="s">
        <v>72</v>
      </c>
      <c r="AY1733" s="156" t="s">
        <v>193</v>
      </c>
    </row>
    <row r="1734" spans="2:51" s="12" customFormat="1" ht="11.25">
      <c r="B1734" s="148"/>
      <c r="D1734" s="149" t="s">
        <v>203</v>
      </c>
      <c r="E1734" s="150" t="s">
        <v>19</v>
      </c>
      <c r="F1734" s="151" t="s">
        <v>205</v>
      </c>
      <c r="H1734" s="150" t="s">
        <v>19</v>
      </c>
      <c r="I1734" s="152"/>
      <c r="L1734" s="148"/>
      <c r="M1734" s="153"/>
      <c r="T1734" s="154"/>
      <c r="AT1734" s="150" t="s">
        <v>203</v>
      </c>
      <c r="AU1734" s="150" t="s">
        <v>100</v>
      </c>
      <c r="AV1734" s="12" t="s">
        <v>80</v>
      </c>
      <c r="AW1734" s="12" t="s">
        <v>33</v>
      </c>
      <c r="AX1734" s="12" t="s">
        <v>72</v>
      </c>
      <c r="AY1734" s="150" t="s">
        <v>193</v>
      </c>
    </row>
    <row r="1735" spans="2:51" s="12" customFormat="1" ht="11.25">
      <c r="B1735" s="148"/>
      <c r="D1735" s="149" t="s">
        <v>203</v>
      </c>
      <c r="E1735" s="150" t="s">
        <v>19</v>
      </c>
      <c r="F1735" s="151" t="s">
        <v>820</v>
      </c>
      <c r="H1735" s="150" t="s">
        <v>19</v>
      </c>
      <c r="I1735" s="152"/>
      <c r="L1735" s="148"/>
      <c r="M1735" s="153"/>
      <c r="T1735" s="154"/>
      <c r="AT1735" s="150" t="s">
        <v>203</v>
      </c>
      <c r="AU1735" s="150" t="s">
        <v>100</v>
      </c>
      <c r="AV1735" s="12" t="s">
        <v>80</v>
      </c>
      <c r="AW1735" s="12" t="s">
        <v>33</v>
      </c>
      <c r="AX1735" s="12" t="s">
        <v>72</v>
      </c>
      <c r="AY1735" s="150" t="s">
        <v>193</v>
      </c>
    </row>
    <row r="1736" spans="2:51" s="13" customFormat="1" ht="11.25">
      <c r="B1736" s="155"/>
      <c r="D1736" s="149" t="s">
        <v>203</v>
      </c>
      <c r="E1736" s="156" t="s">
        <v>19</v>
      </c>
      <c r="F1736" s="157" t="s">
        <v>1463</v>
      </c>
      <c r="H1736" s="158">
        <v>207.2</v>
      </c>
      <c r="I1736" s="159"/>
      <c r="L1736" s="155"/>
      <c r="M1736" s="160"/>
      <c r="T1736" s="161"/>
      <c r="AT1736" s="156" t="s">
        <v>203</v>
      </c>
      <c r="AU1736" s="156" t="s">
        <v>100</v>
      </c>
      <c r="AV1736" s="13" t="s">
        <v>82</v>
      </c>
      <c r="AW1736" s="13" t="s">
        <v>33</v>
      </c>
      <c r="AX1736" s="13" t="s">
        <v>72</v>
      </c>
      <c r="AY1736" s="156" t="s">
        <v>193</v>
      </c>
    </row>
    <row r="1737" spans="2:51" s="13" customFormat="1" ht="22.5">
      <c r="B1737" s="155"/>
      <c r="D1737" s="149" t="s">
        <v>203</v>
      </c>
      <c r="E1737" s="156" t="s">
        <v>19</v>
      </c>
      <c r="F1737" s="157" t="s">
        <v>1464</v>
      </c>
      <c r="H1737" s="158">
        <v>-31.28</v>
      </c>
      <c r="I1737" s="159"/>
      <c r="L1737" s="155"/>
      <c r="M1737" s="160"/>
      <c r="T1737" s="161"/>
      <c r="AT1737" s="156" t="s">
        <v>203</v>
      </c>
      <c r="AU1737" s="156" t="s">
        <v>100</v>
      </c>
      <c r="AV1737" s="13" t="s">
        <v>82</v>
      </c>
      <c r="AW1737" s="13" t="s">
        <v>33</v>
      </c>
      <c r="AX1737" s="13" t="s">
        <v>72</v>
      </c>
      <c r="AY1737" s="156" t="s">
        <v>193</v>
      </c>
    </row>
    <row r="1738" spans="2:51" s="13" customFormat="1" ht="11.25">
      <c r="B1738" s="155"/>
      <c r="D1738" s="149" t="s">
        <v>203</v>
      </c>
      <c r="E1738" s="156" t="s">
        <v>19</v>
      </c>
      <c r="F1738" s="157" t="s">
        <v>1465</v>
      </c>
      <c r="H1738" s="158">
        <v>143.505</v>
      </c>
      <c r="I1738" s="159"/>
      <c r="L1738" s="155"/>
      <c r="M1738" s="160"/>
      <c r="T1738" s="161"/>
      <c r="AT1738" s="156" t="s">
        <v>203</v>
      </c>
      <c r="AU1738" s="156" t="s">
        <v>100</v>
      </c>
      <c r="AV1738" s="13" t="s">
        <v>82</v>
      </c>
      <c r="AW1738" s="13" t="s">
        <v>33</v>
      </c>
      <c r="AX1738" s="13" t="s">
        <v>72</v>
      </c>
      <c r="AY1738" s="156" t="s">
        <v>193</v>
      </c>
    </row>
    <row r="1739" spans="2:51" s="13" customFormat="1" ht="11.25">
      <c r="B1739" s="155"/>
      <c r="D1739" s="149" t="s">
        <v>203</v>
      </c>
      <c r="E1739" s="156" t="s">
        <v>19</v>
      </c>
      <c r="F1739" s="157" t="s">
        <v>1466</v>
      </c>
      <c r="H1739" s="158">
        <v>149.71199999999999</v>
      </c>
      <c r="I1739" s="159"/>
      <c r="L1739" s="155"/>
      <c r="M1739" s="160"/>
      <c r="T1739" s="161"/>
      <c r="AT1739" s="156" t="s">
        <v>203</v>
      </c>
      <c r="AU1739" s="156" t="s">
        <v>100</v>
      </c>
      <c r="AV1739" s="13" t="s">
        <v>82</v>
      </c>
      <c r="AW1739" s="13" t="s">
        <v>33</v>
      </c>
      <c r="AX1739" s="13" t="s">
        <v>72</v>
      </c>
      <c r="AY1739" s="156" t="s">
        <v>193</v>
      </c>
    </row>
    <row r="1740" spans="2:51" s="13" customFormat="1" ht="11.25">
      <c r="B1740" s="155"/>
      <c r="D1740" s="149" t="s">
        <v>203</v>
      </c>
      <c r="E1740" s="156" t="s">
        <v>19</v>
      </c>
      <c r="F1740" s="157" t="s">
        <v>1467</v>
      </c>
      <c r="H1740" s="158">
        <v>100.405</v>
      </c>
      <c r="I1740" s="159"/>
      <c r="L1740" s="155"/>
      <c r="M1740" s="160"/>
      <c r="T1740" s="161"/>
      <c r="AT1740" s="156" t="s">
        <v>203</v>
      </c>
      <c r="AU1740" s="156" t="s">
        <v>100</v>
      </c>
      <c r="AV1740" s="13" t="s">
        <v>82</v>
      </c>
      <c r="AW1740" s="13" t="s">
        <v>33</v>
      </c>
      <c r="AX1740" s="13" t="s">
        <v>72</v>
      </c>
      <c r="AY1740" s="156" t="s">
        <v>193</v>
      </c>
    </row>
    <row r="1741" spans="2:51" s="13" customFormat="1" ht="11.25">
      <c r="B1741" s="155"/>
      <c r="D1741" s="149" t="s">
        <v>203</v>
      </c>
      <c r="E1741" s="156" t="s">
        <v>19</v>
      </c>
      <c r="F1741" s="157" t="s">
        <v>1468</v>
      </c>
      <c r="H1741" s="158">
        <v>31.177</v>
      </c>
      <c r="I1741" s="159"/>
      <c r="L1741" s="155"/>
      <c r="M1741" s="160"/>
      <c r="T1741" s="161"/>
      <c r="AT1741" s="156" t="s">
        <v>203</v>
      </c>
      <c r="AU1741" s="156" t="s">
        <v>100</v>
      </c>
      <c r="AV1741" s="13" t="s">
        <v>82</v>
      </c>
      <c r="AW1741" s="13" t="s">
        <v>33</v>
      </c>
      <c r="AX1741" s="13" t="s">
        <v>72</v>
      </c>
      <c r="AY1741" s="156" t="s">
        <v>193</v>
      </c>
    </row>
    <row r="1742" spans="2:51" s="13" customFormat="1" ht="11.25">
      <c r="B1742" s="155"/>
      <c r="D1742" s="149" t="s">
        <v>203</v>
      </c>
      <c r="E1742" s="156" t="s">
        <v>19</v>
      </c>
      <c r="F1742" s="157" t="s">
        <v>1469</v>
      </c>
      <c r="H1742" s="158">
        <v>25.962</v>
      </c>
      <c r="I1742" s="159"/>
      <c r="L1742" s="155"/>
      <c r="M1742" s="160"/>
      <c r="T1742" s="161"/>
      <c r="AT1742" s="156" t="s">
        <v>203</v>
      </c>
      <c r="AU1742" s="156" t="s">
        <v>100</v>
      </c>
      <c r="AV1742" s="13" t="s">
        <v>82</v>
      </c>
      <c r="AW1742" s="13" t="s">
        <v>33</v>
      </c>
      <c r="AX1742" s="13" t="s">
        <v>72</v>
      </c>
      <c r="AY1742" s="156" t="s">
        <v>193</v>
      </c>
    </row>
    <row r="1743" spans="2:51" s="12" customFormat="1" ht="11.25">
      <c r="B1743" s="148"/>
      <c r="D1743" s="149" t="s">
        <v>203</v>
      </c>
      <c r="E1743" s="150" t="s">
        <v>19</v>
      </c>
      <c r="F1743" s="151" t="s">
        <v>205</v>
      </c>
      <c r="H1743" s="150" t="s">
        <v>19</v>
      </c>
      <c r="I1743" s="152"/>
      <c r="L1743" s="148"/>
      <c r="M1743" s="153"/>
      <c r="T1743" s="154"/>
      <c r="AT1743" s="150" t="s">
        <v>203</v>
      </c>
      <c r="AU1743" s="150" t="s">
        <v>100</v>
      </c>
      <c r="AV1743" s="12" t="s">
        <v>80</v>
      </c>
      <c r="AW1743" s="12" t="s">
        <v>33</v>
      </c>
      <c r="AX1743" s="12" t="s">
        <v>72</v>
      </c>
      <c r="AY1743" s="150" t="s">
        <v>193</v>
      </c>
    </row>
    <row r="1744" spans="2:51" s="12" customFormat="1" ht="11.25">
      <c r="B1744" s="148"/>
      <c r="D1744" s="149" t="s">
        <v>203</v>
      </c>
      <c r="E1744" s="150" t="s">
        <v>19</v>
      </c>
      <c r="F1744" s="151" t="s">
        <v>822</v>
      </c>
      <c r="H1744" s="150" t="s">
        <v>19</v>
      </c>
      <c r="I1744" s="152"/>
      <c r="L1744" s="148"/>
      <c r="M1744" s="153"/>
      <c r="T1744" s="154"/>
      <c r="AT1744" s="150" t="s">
        <v>203</v>
      </c>
      <c r="AU1744" s="150" t="s">
        <v>100</v>
      </c>
      <c r="AV1744" s="12" t="s">
        <v>80</v>
      </c>
      <c r="AW1744" s="12" t="s">
        <v>33</v>
      </c>
      <c r="AX1744" s="12" t="s">
        <v>72</v>
      </c>
      <c r="AY1744" s="150" t="s">
        <v>193</v>
      </c>
    </row>
    <row r="1745" spans="2:65" s="13" customFormat="1" ht="11.25">
      <c r="B1745" s="155"/>
      <c r="D1745" s="149" t="s">
        <v>203</v>
      </c>
      <c r="E1745" s="156" t="s">
        <v>19</v>
      </c>
      <c r="F1745" s="157" t="s">
        <v>1470</v>
      </c>
      <c r="H1745" s="158">
        <v>207.2</v>
      </c>
      <c r="I1745" s="159"/>
      <c r="L1745" s="155"/>
      <c r="M1745" s="160"/>
      <c r="T1745" s="161"/>
      <c r="AT1745" s="156" t="s">
        <v>203</v>
      </c>
      <c r="AU1745" s="156" t="s">
        <v>100</v>
      </c>
      <c r="AV1745" s="13" t="s">
        <v>82</v>
      </c>
      <c r="AW1745" s="13" t="s">
        <v>33</v>
      </c>
      <c r="AX1745" s="13" t="s">
        <v>72</v>
      </c>
      <c r="AY1745" s="156" t="s">
        <v>193</v>
      </c>
    </row>
    <row r="1746" spans="2:65" s="13" customFormat="1" ht="22.5">
      <c r="B1746" s="155"/>
      <c r="D1746" s="149" t="s">
        <v>203</v>
      </c>
      <c r="E1746" s="156" t="s">
        <v>19</v>
      </c>
      <c r="F1746" s="157" t="s">
        <v>1471</v>
      </c>
      <c r="H1746" s="158">
        <v>-26.567</v>
      </c>
      <c r="I1746" s="159"/>
      <c r="L1746" s="155"/>
      <c r="M1746" s="160"/>
      <c r="T1746" s="161"/>
      <c r="AT1746" s="156" t="s">
        <v>203</v>
      </c>
      <c r="AU1746" s="156" t="s">
        <v>100</v>
      </c>
      <c r="AV1746" s="13" t="s">
        <v>82</v>
      </c>
      <c r="AW1746" s="13" t="s">
        <v>33</v>
      </c>
      <c r="AX1746" s="13" t="s">
        <v>72</v>
      </c>
      <c r="AY1746" s="156" t="s">
        <v>193</v>
      </c>
    </row>
    <row r="1747" spans="2:65" s="13" customFormat="1" ht="11.25">
      <c r="B1747" s="155"/>
      <c r="D1747" s="149" t="s">
        <v>203</v>
      </c>
      <c r="E1747" s="156" t="s">
        <v>19</v>
      </c>
      <c r="F1747" s="157" t="s">
        <v>1472</v>
      </c>
      <c r="H1747" s="158">
        <v>139.57499999999999</v>
      </c>
      <c r="I1747" s="159"/>
      <c r="L1747" s="155"/>
      <c r="M1747" s="160"/>
      <c r="T1747" s="161"/>
      <c r="AT1747" s="156" t="s">
        <v>203</v>
      </c>
      <c r="AU1747" s="156" t="s">
        <v>100</v>
      </c>
      <c r="AV1747" s="13" t="s">
        <v>82</v>
      </c>
      <c r="AW1747" s="13" t="s">
        <v>33</v>
      </c>
      <c r="AX1747" s="13" t="s">
        <v>72</v>
      </c>
      <c r="AY1747" s="156" t="s">
        <v>193</v>
      </c>
    </row>
    <row r="1748" spans="2:65" s="13" customFormat="1" ht="11.25">
      <c r="B1748" s="155"/>
      <c r="D1748" s="149" t="s">
        <v>203</v>
      </c>
      <c r="E1748" s="156" t="s">
        <v>19</v>
      </c>
      <c r="F1748" s="157" t="s">
        <v>1473</v>
      </c>
      <c r="H1748" s="158">
        <v>145.78200000000001</v>
      </c>
      <c r="I1748" s="159"/>
      <c r="L1748" s="155"/>
      <c r="M1748" s="160"/>
      <c r="T1748" s="161"/>
      <c r="AT1748" s="156" t="s">
        <v>203</v>
      </c>
      <c r="AU1748" s="156" t="s">
        <v>100</v>
      </c>
      <c r="AV1748" s="13" t="s">
        <v>82</v>
      </c>
      <c r="AW1748" s="13" t="s">
        <v>33</v>
      </c>
      <c r="AX1748" s="13" t="s">
        <v>72</v>
      </c>
      <c r="AY1748" s="156" t="s">
        <v>193</v>
      </c>
    </row>
    <row r="1749" spans="2:65" s="13" customFormat="1" ht="11.25">
      <c r="B1749" s="155"/>
      <c r="D1749" s="149" t="s">
        <v>203</v>
      </c>
      <c r="E1749" s="156" t="s">
        <v>19</v>
      </c>
      <c r="F1749" s="157" t="s">
        <v>1474</v>
      </c>
      <c r="H1749" s="158">
        <v>112.88500000000001</v>
      </c>
      <c r="I1749" s="159"/>
      <c r="L1749" s="155"/>
      <c r="M1749" s="160"/>
      <c r="T1749" s="161"/>
      <c r="AT1749" s="156" t="s">
        <v>203</v>
      </c>
      <c r="AU1749" s="156" t="s">
        <v>100</v>
      </c>
      <c r="AV1749" s="13" t="s">
        <v>82</v>
      </c>
      <c r="AW1749" s="13" t="s">
        <v>33</v>
      </c>
      <c r="AX1749" s="13" t="s">
        <v>72</v>
      </c>
      <c r="AY1749" s="156" t="s">
        <v>193</v>
      </c>
    </row>
    <row r="1750" spans="2:65" s="13" customFormat="1" ht="11.25">
      <c r="B1750" s="155"/>
      <c r="D1750" s="149" t="s">
        <v>203</v>
      </c>
      <c r="E1750" s="156" t="s">
        <v>19</v>
      </c>
      <c r="F1750" s="157" t="s">
        <v>1475</v>
      </c>
      <c r="H1750" s="158">
        <v>28.242000000000001</v>
      </c>
      <c r="I1750" s="159"/>
      <c r="L1750" s="155"/>
      <c r="M1750" s="160"/>
      <c r="T1750" s="161"/>
      <c r="AT1750" s="156" t="s">
        <v>203</v>
      </c>
      <c r="AU1750" s="156" t="s">
        <v>100</v>
      </c>
      <c r="AV1750" s="13" t="s">
        <v>82</v>
      </c>
      <c r="AW1750" s="13" t="s">
        <v>33</v>
      </c>
      <c r="AX1750" s="13" t="s">
        <v>72</v>
      </c>
      <c r="AY1750" s="156" t="s">
        <v>193</v>
      </c>
    </row>
    <row r="1751" spans="2:65" s="12" customFormat="1" ht="11.25">
      <c r="B1751" s="148"/>
      <c r="D1751" s="149" t="s">
        <v>203</v>
      </c>
      <c r="E1751" s="150" t="s">
        <v>19</v>
      </c>
      <c r="F1751" s="151" t="s">
        <v>205</v>
      </c>
      <c r="H1751" s="150" t="s">
        <v>19</v>
      </c>
      <c r="I1751" s="152"/>
      <c r="L1751" s="148"/>
      <c r="M1751" s="153"/>
      <c r="T1751" s="154"/>
      <c r="AT1751" s="150" t="s">
        <v>203</v>
      </c>
      <c r="AU1751" s="150" t="s">
        <v>100</v>
      </c>
      <c r="AV1751" s="12" t="s">
        <v>80</v>
      </c>
      <c r="AW1751" s="12" t="s">
        <v>33</v>
      </c>
      <c r="AX1751" s="12" t="s">
        <v>72</v>
      </c>
      <c r="AY1751" s="150" t="s">
        <v>193</v>
      </c>
    </row>
    <row r="1752" spans="2:65" s="12" customFormat="1" ht="11.25">
      <c r="B1752" s="148"/>
      <c r="D1752" s="149" t="s">
        <v>203</v>
      </c>
      <c r="E1752" s="150" t="s">
        <v>19</v>
      </c>
      <c r="F1752" s="151" t="s">
        <v>828</v>
      </c>
      <c r="H1752" s="150" t="s">
        <v>19</v>
      </c>
      <c r="I1752" s="152"/>
      <c r="L1752" s="148"/>
      <c r="M1752" s="153"/>
      <c r="T1752" s="154"/>
      <c r="AT1752" s="150" t="s">
        <v>203</v>
      </c>
      <c r="AU1752" s="150" t="s">
        <v>100</v>
      </c>
      <c r="AV1752" s="12" t="s">
        <v>80</v>
      </c>
      <c r="AW1752" s="12" t="s">
        <v>33</v>
      </c>
      <c r="AX1752" s="12" t="s">
        <v>72</v>
      </c>
      <c r="AY1752" s="150" t="s">
        <v>193</v>
      </c>
    </row>
    <row r="1753" spans="2:65" s="13" customFormat="1" ht="11.25">
      <c r="B1753" s="155"/>
      <c r="D1753" s="149" t="s">
        <v>203</v>
      </c>
      <c r="E1753" s="156" t="s">
        <v>19</v>
      </c>
      <c r="F1753" s="157" t="s">
        <v>1476</v>
      </c>
      <c r="H1753" s="158">
        <v>180.18</v>
      </c>
      <c r="I1753" s="159"/>
      <c r="L1753" s="155"/>
      <c r="M1753" s="160"/>
      <c r="T1753" s="161"/>
      <c r="AT1753" s="156" t="s">
        <v>203</v>
      </c>
      <c r="AU1753" s="156" t="s">
        <v>100</v>
      </c>
      <c r="AV1753" s="13" t="s">
        <v>82</v>
      </c>
      <c r="AW1753" s="13" t="s">
        <v>33</v>
      </c>
      <c r="AX1753" s="13" t="s">
        <v>72</v>
      </c>
      <c r="AY1753" s="156" t="s">
        <v>193</v>
      </c>
    </row>
    <row r="1754" spans="2:65" s="13" customFormat="1" ht="11.25">
      <c r="B1754" s="155"/>
      <c r="D1754" s="149" t="s">
        <v>203</v>
      </c>
      <c r="E1754" s="156" t="s">
        <v>19</v>
      </c>
      <c r="F1754" s="157" t="s">
        <v>1477</v>
      </c>
      <c r="H1754" s="158">
        <v>68.646000000000001</v>
      </c>
      <c r="I1754" s="159"/>
      <c r="L1754" s="155"/>
      <c r="M1754" s="160"/>
      <c r="T1754" s="161"/>
      <c r="AT1754" s="156" t="s">
        <v>203</v>
      </c>
      <c r="AU1754" s="156" t="s">
        <v>100</v>
      </c>
      <c r="AV1754" s="13" t="s">
        <v>82</v>
      </c>
      <c r="AW1754" s="13" t="s">
        <v>33</v>
      </c>
      <c r="AX1754" s="13" t="s">
        <v>72</v>
      </c>
      <c r="AY1754" s="156" t="s">
        <v>193</v>
      </c>
    </row>
    <row r="1755" spans="2:65" s="13" customFormat="1" ht="11.25">
      <c r="B1755" s="155"/>
      <c r="D1755" s="149" t="s">
        <v>203</v>
      </c>
      <c r="E1755" s="156" t="s">
        <v>19</v>
      </c>
      <c r="F1755" s="157" t="s">
        <v>1478</v>
      </c>
      <c r="H1755" s="158">
        <v>60.668999999999997</v>
      </c>
      <c r="I1755" s="159"/>
      <c r="L1755" s="155"/>
      <c r="M1755" s="160"/>
      <c r="T1755" s="161"/>
      <c r="AT1755" s="156" t="s">
        <v>203</v>
      </c>
      <c r="AU1755" s="156" t="s">
        <v>100</v>
      </c>
      <c r="AV1755" s="13" t="s">
        <v>82</v>
      </c>
      <c r="AW1755" s="13" t="s">
        <v>33</v>
      </c>
      <c r="AX1755" s="13" t="s">
        <v>72</v>
      </c>
      <c r="AY1755" s="156" t="s">
        <v>193</v>
      </c>
    </row>
    <row r="1756" spans="2:65" s="13" customFormat="1" ht="11.25">
      <c r="B1756" s="155"/>
      <c r="D1756" s="149" t="s">
        <v>203</v>
      </c>
      <c r="E1756" s="156" t="s">
        <v>19</v>
      </c>
      <c r="F1756" s="157" t="s">
        <v>1479</v>
      </c>
      <c r="H1756" s="158">
        <v>52.494</v>
      </c>
      <c r="I1756" s="159"/>
      <c r="L1756" s="155"/>
      <c r="M1756" s="160"/>
      <c r="T1756" s="161"/>
      <c r="AT1756" s="156" t="s">
        <v>203</v>
      </c>
      <c r="AU1756" s="156" t="s">
        <v>100</v>
      </c>
      <c r="AV1756" s="13" t="s">
        <v>82</v>
      </c>
      <c r="AW1756" s="13" t="s">
        <v>33</v>
      </c>
      <c r="AX1756" s="13" t="s">
        <v>72</v>
      </c>
      <c r="AY1756" s="156" t="s">
        <v>193</v>
      </c>
    </row>
    <row r="1757" spans="2:65" s="13" customFormat="1" ht="11.25">
      <c r="B1757" s="155"/>
      <c r="D1757" s="149" t="s">
        <v>203</v>
      </c>
      <c r="E1757" s="156" t="s">
        <v>19</v>
      </c>
      <c r="F1757" s="157" t="s">
        <v>1480</v>
      </c>
      <c r="H1757" s="158">
        <v>39.936</v>
      </c>
      <c r="I1757" s="159"/>
      <c r="L1757" s="155"/>
      <c r="M1757" s="160"/>
      <c r="T1757" s="161"/>
      <c r="AT1757" s="156" t="s">
        <v>203</v>
      </c>
      <c r="AU1757" s="156" t="s">
        <v>100</v>
      </c>
      <c r="AV1757" s="13" t="s">
        <v>82</v>
      </c>
      <c r="AW1757" s="13" t="s">
        <v>33</v>
      </c>
      <c r="AX1757" s="13" t="s">
        <v>72</v>
      </c>
      <c r="AY1757" s="156" t="s">
        <v>193</v>
      </c>
    </row>
    <row r="1758" spans="2:65" s="13" customFormat="1" ht="11.25">
      <c r="B1758" s="155"/>
      <c r="D1758" s="149" t="s">
        <v>203</v>
      </c>
      <c r="E1758" s="156" t="s">
        <v>19</v>
      </c>
      <c r="F1758" s="157" t="s">
        <v>1481</v>
      </c>
      <c r="H1758" s="158">
        <v>54.673999999999999</v>
      </c>
      <c r="I1758" s="159"/>
      <c r="L1758" s="155"/>
      <c r="M1758" s="160"/>
      <c r="T1758" s="161"/>
      <c r="AT1758" s="156" t="s">
        <v>203</v>
      </c>
      <c r="AU1758" s="156" t="s">
        <v>100</v>
      </c>
      <c r="AV1758" s="13" t="s">
        <v>82</v>
      </c>
      <c r="AW1758" s="13" t="s">
        <v>33</v>
      </c>
      <c r="AX1758" s="13" t="s">
        <v>72</v>
      </c>
      <c r="AY1758" s="156" t="s">
        <v>193</v>
      </c>
    </row>
    <row r="1759" spans="2:65" s="13" customFormat="1" ht="11.25">
      <c r="B1759" s="155"/>
      <c r="D1759" s="149" t="s">
        <v>203</v>
      </c>
      <c r="E1759" s="156" t="s">
        <v>19</v>
      </c>
      <c r="F1759" s="157" t="s">
        <v>1482</v>
      </c>
      <c r="H1759" s="158">
        <v>54.256999999999998</v>
      </c>
      <c r="I1759" s="159"/>
      <c r="L1759" s="155"/>
      <c r="M1759" s="160"/>
      <c r="T1759" s="161"/>
      <c r="AT1759" s="156" t="s">
        <v>203</v>
      </c>
      <c r="AU1759" s="156" t="s">
        <v>100</v>
      </c>
      <c r="AV1759" s="13" t="s">
        <v>82</v>
      </c>
      <c r="AW1759" s="13" t="s">
        <v>33</v>
      </c>
      <c r="AX1759" s="13" t="s">
        <v>72</v>
      </c>
      <c r="AY1759" s="156" t="s">
        <v>193</v>
      </c>
    </row>
    <row r="1760" spans="2:65" s="1" customFormat="1" ht="24.2" customHeight="1">
      <c r="B1760" s="32"/>
      <c r="C1760" s="131" t="s">
        <v>1489</v>
      </c>
      <c r="D1760" s="131" t="s">
        <v>195</v>
      </c>
      <c r="E1760" s="132" t="s">
        <v>1490</v>
      </c>
      <c r="F1760" s="133" t="s">
        <v>1491</v>
      </c>
      <c r="G1760" s="134" t="s">
        <v>198</v>
      </c>
      <c r="H1760" s="135">
        <v>2044.414</v>
      </c>
      <c r="I1760" s="136"/>
      <c r="J1760" s="137">
        <f>ROUND(I1760*H1760,2)</f>
        <v>0</v>
      </c>
      <c r="K1760" s="133" t="s">
        <v>199</v>
      </c>
      <c r="L1760" s="32"/>
      <c r="M1760" s="138" t="s">
        <v>19</v>
      </c>
      <c r="N1760" s="139" t="s">
        <v>43</v>
      </c>
      <c r="P1760" s="140">
        <f>O1760*H1760</f>
        <v>0</v>
      </c>
      <c r="Q1760" s="140">
        <v>1.3599999999999999E-2</v>
      </c>
      <c r="R1760" s="140">
        <f>Q1760*H1760</f>
        <v>27.804030399999998</v>
      </c>
      <c r="S1760" s="140">
        <v>0</v>
      </c>
      <c r="T1760" s="141">
        <f>S1760*H1760</f>
        <v>0</v>
      </c>
      <c r="AR1760" s="142" t="s">
        <v>106</v>
      </c>
      <c r="AT1760" s="142" t="s">
        <v>195</v>
      </c>
      <c r="AU1760" s="142" t="s">
        <v>100</v>
      </c>
      <c r="AY1760" s="17" t="s">
        <v>193</v>
      </c>
      <c r="BE1760" s="143">
        <f>IF(N1760="základní",J1760,0)</f>
        <v>0</v>
      </c>
      <c r="BF1760" s="143">
        <f>IF(N1760="snížená",J1760,0)</f>
        <v>0</v>
      </c>
      <c r="BG1760" s="143">
        <f>IF(N1760="zákl. přenesená",J1760,0)</f>
        <v>0</v>
      </c>
      <c r="BH1760" s="143">
        <f>IF(N1760="sníž. přenesená",J1760,0)</f>
        <v>0</v>
      </c>
      <c r="BI1760" s="143">
        <f>IF(N1760="nulová",J1760,0)</f>
        <v>0</v>
      </c>
      <c r="BJ1760" s="17" t="s">
        <v>80</v>
      </c>
      <c r="BK1760" s="143">
        <f>ROUND(I1760*H1760,2)</f>
        <v>0</v>
      </c>
      <c r="BL1760" s="17" t="s">
        <v>106</v>
      </c>
      <c r="BM1760" s="142" t="s">
        <v>1492</v>
      </c>
    </row>
    <row r="1761" spans="2:51" s="1" customFormat="1" ht="11.25">
      <c r="B1761" s="32"/>
      <c r="D1761" s="144" t="s">
        <v>201</v>
      </c>
      <c r="F1761" s="145" t="s">
        <v>1493</v>
      </c>
      <c r="I1761" s="146"/>
      <c r="L1761" s="32"/>
      <c r="M1761" s="147"/>
      <c r="T1761" s="53"/>
      <c r="AT1761" s="17" t="s">
        <v>201</v>
      </c>
      <c r="AU1761" s="17" t="s">
        <v>100</v>
      </c>
    </row>
    <row r="1762" spans="2:51" s="12" customFormat="1" ht="11.25">
      <c r="B1762" s="148"/>
      <c r="D1762" s="149" t="s">
        <v>203</v>
      </c>
      <c r="E1762" s="150" t="s">
        <v>19</v>
      </c>
      <c r="F1762" s="151" t="s">
        <v>204</v>
      </c>
      <c r="H1762" s="150" t="s">
        <v>19</v>
      </c>
      <c r="I1762" s="152"/>
      <c r="L1762" s="148"/>
      <c r="M1762" s="153"/>
      <c r="T1762" s="154"/>
      <c r="AT1762" s="150" t="s">
        <v>203</v>
      </c>
      <c r="AU1762" s="150" t="s">
        <v>100</v>
      </c>
      <c r="AV1762" s="12" t="s">
        <v>80</v>
      </c>
      <c r="AW1762" s="12" t="s">
        <v>33</v>
      </c>
      <c r="AX1762" s="12" t="s">
        <v>72</v>
      </c>
      <c r="AY1762" s="150" t="s">
        <v>193</v>
      </c>
    </row>
    <row r="1763" spans="2:51" s="12" customFormat="1" ht="11.25">
      <c r="B1763" s="148"/>
      <c r="D1763" s="149" t="s">
        <v>203</v>
      </c>
      <c r="E1763" s="150" t="s">
        <v>19</v>
      </c>
      <c r="F1763" s="151" t="s">
        <v>205</v>
      </c>
      <c r="H1763" s="150" t="s">
        <v>19</v>
      </c>
      <c r="I1763" s="152"/>
      <c r="L1763" s="148"/>
      <c r="M1763" s="153"/>
      <c r="T1763" s="154"/>
      <c r="AT1763" s="150" t="s">
        <v>203</v>
      </c>
      <c r="AU1763" s="150" t="s">
        <v>100</v>
      </c>
      <c r="AV1763" s="12" t="s">
        <v>80</v>
      </c>
      <c r="AW1763" s="12" t="s">
        <v>33</v>
      </c>
      <c r="AX1763" s="12" t="s">
        <v>72</v>
      </c>
      <c r="AY1763" s="150" t="s">
        <v>193</v>
      </c>
    </row>
    <row r="1764" spans="2:51" s="12" customFormat="1" ht="11.25">
      <c r="B1764" s="148"/>
      <c r="D1764" s="149" t="s">
        <v>203</v>
      </c>
      <c r="E1764" s="150" t="s">
        <v>19</v>
      </c>
      <c r="F1764" s="151" t="s">
        <v>644</v>
      </c>
      <c r="H1764" s="150" t="s">
        <v>19</v>
      </c>
      <c r="I1764" s="152"/>
      <c r="L1764" s="148"/>
      <c r="M1764" s="153"/>
      <c r="T1764" s="154"/>
      <c r="AT1764" s="150" t="s">
        <v>203</v>
      </c>
      <c r="AU1764" s="150" t="s">
        <v>100</v>
      </c>
      <c r="AV1764" s="12" t="s">
        <v>80</v>
      </c>
      <c r="AW1764" s="12" t="s">
        <v>33</v>
      </c>
      <c r="AX1764" s="12" t="s">
        <v>72</v>
      </c>
      <c r="AY1764" s="150" t="s">
        <v>193</v>
      </c>
    </row>
    <row r="1765" spans="2:51" s="13" customFormat="1" ht="11.25">
      <c r="B1765" s="155"/>
      <c r="D1765" s="149" t="s">
        <v>203</v>
      </c>
      <c r="E1765" s="156" t="s">
        <v>19</v>
      </c>
      <c r="F1765" s="157" t="s">
        <v>1459</v>
      </c>
      <c r="H1765" s="158">
        <v>73.590999999999994</v>
      </c>
      <c r="I1765" s="159"/>
      <c r="L1765" s="155"/>
      <c r="M1765" s="160"/>
      <c r="T1765" s="161"/>
      <c r="AT1765" s="156" t="s">
        <v>203</v>
      </c>
      <c r="AU1765" s="156" t="s">
        <v>100</v>
      </c>
      <c r="AV1765" s="13" t="s">
        <v>82</v>
      </c>
      <c r="AW1765" s="13" t="s">
        <v>33</v>
      </c>
      <c r="AX1765" s="13" t="s">
        <v>72</v>
      </c>
      <c r="AY1765" s="156" t="s">
        <v>193</v>
      </c>
    </row>
    <row r="1766" spans="2:51" s="13" customFormat="1" ht="11.25">
      <c r="B1766" s="155"/>
      <c r="D1766" s="149" t="s">
        <v>203</v>
      </c>
      <c r="E1766" s="156" t="s">
        <v>19</v>
      </c>
      <c r="F1766" s="157" t="s">
        <v>1460</v>
      </c>
      <c r="H1766" s="158">
        <v>52.063000000000002</v>
      </c>
      <c r="I1766" s="159"/>
      <c r="L1766" s="155"/>
      <c r="M1766" s="160"/>
      <c r="T1766" s="161"/>
      <c r="AT1766" s="156" t="s">
        <v>203</v>
      </c>
      <c r="AU1766" s="156" t="s">
        <v>100</v>
      </c>
      <c r="AV1766" s="13" t="s">
        <v>82</v>
      </c>
      <c r="AW1766" s="13" t="s">
        <v>33</v>
      </c>
      <c r="AX1766" s="13" t="s">
        <v>72</v>
      </c>
      <c r="AY1766" s="156" t="s">
        <v>193</v>
      </c>
    </row>
    <row r="1767" spans="2:51" s="13" customFormat="1" ht="11.25">
      <c r="B1767" s="155"/>
      <c r="D1767" s="149" t="s">
        <v>203</v>
      </c>
      <c r="E1767" s="156" t="s">
        <v>19</v>
      </c>
      <c r="F1767" s="157" t="s">
        <v>1461</v>
      </c>
      <c r="H1767" s="158">
        <v>73.040999999999997</v>
      </c>
      <c r="I1767" s="159"/>
      <c r="L1767" s="155"/>
      <c r="M1767" s="160"/>
      <c r="T1767" s="161"/>
      <c r="AT1767" s="156" t="s">
        <v>203</v>
      </c>
      <c r="AU1767" s="156" t="s">
        <v>100</v>
      </c>
      <c r="AV1767" s="13" t="s">
        <v>82</v>
      </c>
      <c r="AW1767" s="13" t="s">
        <v>33</v>
      </c>
      <c r="AX1767" s="13" t="s">
        <v>72</v>
      </c>
      <c r="AY1767" s="156" t="s">
        <v>193</v>
      </c>
    </row>
    <row r="1768" spans="2:51" s="13" customFormat="1" ht="11.25">
      <c r="B1768" s="155"/>
      <c r="D1768" s="149" t="s">
        <v>203</v>
      </c>
      <c r="E1768" s="156" t="s">
        <v>19</v>
      </c>
      <c r="F1768" s="157" t="s">
        <v>1462</v>
      </c>
      <c r="H1768" s="158">
        <v>101.065</v>
      </c>
      <c r="I1768" s="159"/>
      <c r="L1768" s="155"/>
      <c r="M1768" s="160"/>
      <c r="T1768" s="161"/>
      <c r="AT1768" s="156" t="s">
        <v>203</v>
      </c>
      <c r="AU1768" s="156" t="s">
        <v>100</v>
      </c>
      <c r="AV1768" s="13" t="s">
        <v>82</v>
      </c>
      <c r="AW1768" s="13" t="s">
        <v>33</v>
      </c>
      <c r="AX1768" s="13" t="s">
        <v>72</v>
      </c>
      <c r="AY1768" s="156" t="s">
        <v>193</v>
      </c>
    </row>
    <row r="1769" spans="2:51" s="12" customFormat="1" ht="11.25">
      <c r="B1769" s="148"/>
      <c r="D1769" s="149" t="s">
        <v>203</v>
      </c>
      <c r="E1769" s="150" t="s">
        <v>19</v>
      </c>
      <c r="F1769" s="151" t="s">
        <v>205</v>
      </c>
      <c r="H1769" s="150" t="s">
        <v>19</v>
      </c>
      <c r="I1769" s="152"/>
      <c r="L1769" s="148"/>
      <c r="M1769" s="153"/>
      <c r="T1769" s="154"/>
      <c r="AT1769" s="150" t="s">
        <v>203</v>
      </c>
      <c r="AU1769" s="150" t="s">
        <v>100</v>
      </c>
      <c r="AV1769" s="12" t="s">
        <v>80</v>
      </c>
      <c r="AW1769" s="12" t="s">
        <v>33</v>
      </c>
      <c r="AX1769" s="12" t="s">
        <v>72</v>
      </c>
      <c r="AY1769" s="150" t="s">
        <v>193</v>
      </c>
    </row>
    <row r="1770" spans="2:51" s="12" customFormat="1" ht="11.25">
      <c r="B1770" s="148"/>
      <c r="D1770" s="149" t="s">
        <v>203</v>
      </c>
      <c r="E1770" s="150" t="s">
        <v>19</v>
      </c>
      <c r="F1770" s="151" t="s">
        <v>820</v>
      </c>
      <c r="H1770" s="150" t="s">
        <v>19</v>
      </c>
      <c r="I1770" s="152"/>
      <c r="L1770" s="148"/>
      <c r="M1770" s="153"/>
      <c r="T1770" s="154"/>
      <c r="AT1770" s="150" t="s">
        <v>203</v>
      </c>
      <c r="AU1770" s="150" t="s">
        <v>100</v>
      </c>
      <c r="AV1770" s="12" t="s">
        <v>80</v>
      </c>
      <c r="AW1770" s="12" t="s">
        <v>33</v>
      </c>
      <c r="AX1770" s="12" t="s">
        <v>72</v>
      </c>
      <c r="AY1770" s="150" t="s">
        <v>193</v>
      </c>
    </row>
    <row r="1771" spans="2:51" s="13" customFormat="1" ht="11.25">
      <c r="B1771" s="155"/>
      <c r="D1771" s="149" t="s">
        <v>203</v>
      </c>
      <c r="E1771" s="156" t="s">
        <v>19</v>
      </c>
      <c r="F1771" s="157" t="s">
        <v>1463</v>
      </c>
      <c r="H1771" s="158">
        <v>207.2</v>
      </c>
      <c r="I1771" s="159"/>
      <c r="L1771" s="155"/>
      <c r="M1771" s="160"/>
      <c r="T1771" s="161"/>
      <c r="AT1771" s="156" t="s">
        <v>203</v>
      </c>
      <c r="AU1771" s="156" t="s">
        <v>100</v>
      </c>
      <c r="AV1771" s="13" t="s">
        <v>82</v>
      </c>
      <c r="AW1771" s="13" t="s">
        <v>33</v>
      </c>
      <c r="AX1771" s="13" t="s">
        <v>72</v>
      </c>
      <c r="AY1771" s="156" t="s">
        <v>193</v>
      </c>
    </row>
    <row r="1772" spans="2:51" s="13" customFormat="1" ht="22.5">
      <c r="B1772" s="155"/>
      <c r="D1772" s="149" t="s">
        <v>203</v>
      </c>
      <c r="E1772" s="156" t="s">
        <v>19</v>
      </c>
      <c r="F1772" s="157" t="s">
        <v>1464</v>
      </c>
      <c r="H1772" s="158">
        <v>-31.28</v>
      </c>
      <c r="I1772" s="159"/>
      <c r="L1772" s="155"/>
      <c r="M1772" s="160"/>
      <c r="T1772" s="161"/>
      <c r="AT1772" s="156" t="s">
        <v>203</v>
      </c>
      <c r="AU1772" s="156" t="s">
        <v>100</v>
      </c>
      <c r="AV1772" s="13" t="s">
        <v>82</v>
      </c>
      <c r="AW1772" s="13" t="s">
        <v>33</v>
      </c>
      <c r="AX1772" s="13" t="s">
        <v>72</v>
      </c>
      <c r="AY1772" s="156" t="s">
        <v>193</v>
      </c>
    </row>
    <row r="1773" spans="2:51" s="13" customFormat="1" ht="11.25">
      <c r="B1773" s="155"/>
      <c r="D1773" s="149" t="s">
        <v>203</v>
      </c>
      <c r="E1773" s="156" t="s">
        <v>19</v>
      </c>
      <c r="F1773" s="157" t="s">
        <v>1465</v>
      </c>
      <c r="H1773" s="158">
        <v>143.505</v>
      </c>
      <c r="I1773" s="159"/>
      <c r="L1773" s="155"/>
      <c r="M1773" s="160"/>
      <c r="T1773" s="161"/>
      <c r="AT1773" s="156" t="s">
        <v>203</v>
      </c>
      <c r="AU1773" s="156" t="s">
        <v>100</v>
      </c>
      <c r="AV1773" s="13" t="s">
        <v>82</v>
      </c>
      <c r="AW1773" s="13" t="s">
        <v>33</v>
      </c>
      <c r="AX1773" s="13" t="s">
        <v>72</v>
      </c>
      <c r="AY1773" s="156" t="s">
        <v>193</v>
      </c>
    </row>
    <row r="1774" spans="2:51" s="13" customFormat="1" ht="11.25">
      <c r="B1774" s="155"/>
      <c r="D1774" s="149" t="s">
        <v>203</v>
      </c>
      <c r="E1774" s="156" t="s">
        <v>19</v>
      </c>
      <c r="F1774" s="157" t="s">
        <v>1466</v>
      </c>
      <c r="H1774" s="158">
        <v>149.71199999999999</v>
      </c>
      <c r="I1774" s="159"/>
      <c r="L1774" s="155"/>
      <c r="M1774" s="160"/>
      <c r="T1774" s="161"/>
      <c r="AT1774" s="156" t="s">
        <v>203</v>
      </c>
      <c r="AU1774" s="156" t="s">
        <v>100</v>
      </c>
      <c r="AV1774" s="13" t="s">
        <v>82</v>
      </c>
      <c r="AW1774" s="13" t="s">
        <v>33</v>
      </c>
      <c r="AX1774" s="13" t="s">
        <v>72</v>
      </c>
      <c r="AY1774" s="156" t="s">
        <v>193</v>
      </c>
    </row>
    <row r="1775" spans="2:51" s="13" customFormat="1" ht="11.25">
      <c r="B1775" s="155"/>
      <c r="D1775" s="149" t="s">
        <v>203</v>
      </c>
      <c r="E1775" s="156" t="s">
        <v>19</v>
      </c>
      <c r="F1775" s="157" t="s">
        <v>1467</v>
      </c>
      <c r="H1775" s="158">
        <v>100.405</v>
      </c>
      <c r="I1775" s="159"/>
      <c r="L1775" s="155"/>
      <c r="M1775" s="160"/>
      <c r="T1775" s="161"/>
      <c r="AT1775" s="156" t="s">
        <v>203</v>
      </c>
      <c r="AU1775" s="156" t="s">
        <v>100</v>
      </c>
      <c r="AV1775" s="13" t="s">
        <v>82</v>
      </c>
      <c r="AW1775" s="13" t="s">
        <v>33</v>
      </c>
      <c r="AX1775" s="13" t="s">
        <v>72</v>
      </c>
      <c r="AY1775" s="156" t="s">
        <v>193</v>
      </c>
    </row>
    <row r="1776" spans="2:51" s="13" customFormat="1" ht="11.25">
      <c r="B1776" s="155"/>
      <c r="D1776" s="149" t="s">
        <v>203</v>
      </c>
      <c r="E1776" s="156" t="s">
        <v>19</v>
      </c>
      <c r="F1776" s="157" t="s">
        <v>1468</v>
      </c>
      <c r="H1776" s="158">
        <v>31.177</v>
      </c>
      <c r="I1776" s="159"/>
      <c r="L1776" s="155"/>
      <c r="M1776" s="160"/>
      <c r="T1776" s="161"/>
      <c r="AT1776" s="156" t="s">
        <v>203</v>
      </c>
      <c r="AU1776" s="156" t="s">
        <v>100</v>
      </c>
      <c r="AV1776" s="13" t="s">
        <v>82</v>
      </c>
      <c r="AW1776" s="13" t="s">
        <v>33</v>
      </c>
      <c r="AX1776" s="13" t="s">
        <v>72</v>
      </c>
      <c r="AY1776" s="156" t="s">
        <v>193</v>
      </c>
    </row>
    <row r="1777" spans="2:51" s="13" customFormat="1" ht="11.25">
      <c r="B1777" s="155"/>
      <c r="D1777" s="149" t="s">
        <v>203</v>
      </c>
      <c r="E1777" s="156" t="s">
        <v>19</v>
      </c>
      <c r="F1777" s="157" t="s">
        <v>1469</v>
      </c>
      <c r="H1777" s="158">
        <v>25.962</v>
      </c>
      <c r="I1777" s="159"/>
      <c r="L1777" s="155"/>
      <c r="M1777" s="160"/>
      <c r="T1777" s="161"/>
      <c r="AT1777" s="156" t="s">
        <v>203</v>
      </c>
      <c r="AU1777" s="156" t="s">
        <v>100</v>
      </c>
      <c r="AV1777" s="13" t="s">
        <v>82</v>
      </c>
      <c r="AW1777" s="13" t="s">
        <v>33</v>
      </c>
      <c r="AX1777" s="13" t="s">
        <v>72</v>
      </c>
      <c r="AY1777" s="156" t="s">
        <v>193</v>
      </c>
    </row>
    <row r="1778" spans="2:51" s="12" customFormat="1" ht="11.25">
      <c r="B1778" s="148"/>
      <c r="D1778" s="149" t="s">
        <v>203</v>
      </c>
      <c r="E1778" s="150" t="s">
        <v>19</v>
      </c>
      <c r="F1778" s="151" t="s">
        <v>205</v>
      </c>
      <c r="H1778" s="150" t="s">
        <v>19</v>
      </c>
      <c r="I1778" s="152"/>
      <c r="L1778" s="148"/>
      <c r="M1778" s="153"/>
      <c r="T1778" s="154"/>
      <c r="AT1778" s="150" t="s">
        <v>203</v>
      </c>
      <c r="AU1778" s="150" t="s">
        <v>100</v>
      </c>
      <c r="AV1778" s="12" t="s">
        <v>80</v>
      </c>
      <c r="AW1778" s="12" t="s">
        <v>33</v>
      </c>
      <c r="AX1778" s="12" t="s">
        <v>72</v>
      </c>
      <c r="AY1778" s="150" t="s">
        <v>193</v>
      </c>
    </row>
    <row r="1779" spans="2:51" s="12" customFormat="1" ht="11.25">
      <c r="B1779" s="148"/>
      <c r="D1779" s="149" t="s">
        <v>203</v>
      </c>
      <c r="E1779" s="150" t="s">
        <v>19</v>
      </c>
      <c r="F1779" s="151" t="s">
        <v>822</v>
      </c>
      <c r="H1779" s="150" t="s">
        <v>19</v>
      </c>
      <c r="I1779" s="152"/>
      <c r="L1779" s="148"/>
      <c r="M1779" s="153"/>
      <c r="T1779" s="154"/>
      <c r="AT1779" s="150" t="s">
        <v>203</v>
      </c>
      <c r="AU1779" s="150" t="s">
        <v>100</v>
      </c>
      <c r="AV1779" s="12" t="s">
        <v>80</v>
      </c>
      <c r="AW1779" s="12" t="s">
        <v>33</v>
      </c>
      <c r="AX1779" s="12" t="s">
        <v>72</v>
      </c>
      <c r="AY1779" s="150" t="s">
        <v>193</v>
      </c>
    </row>
    <row r="1780" spans="2:51" s="13" customFormat="1" ht="11.25">
      <c r="B1780" s="155"/>
      <c r="D1780" s="149" t="s">
        <v>203</v>
      </c>
      <c r="E1780" s="156" t="s">
        <v>19</v>
      </c>
      <c r="F1780" s="157" t="s">
        <v>1470</v>
      </c>
      <c r="H1780" s="158">
        <v>207.2</v>
      </c>
      <c r="I1780" s="159"/>
      <c r="L1780" s="155"/>
      <c r="M1780" s="160"/>
      <c r="T1780" s="161"/>
      <c r="AT1780" s="156" t="s">
        <v>203</v>
      </c>
      <c r="AU1780" s="156" t="s">
        <v>100</v>
      </c>
      <c r="AV1780" s="13" t="s">
        <v>82</v>
      </c>
      <c r="AW1780" s="13" t="s">
        <v>33</v>
      </c>
      <c r="AX1780" s="13" t="s">
        <v>72</v>
      </c>
      <c r="AY1780" s="156" t="s">
        <v>193</v>
      </c>
    </row>
    <row r="1781" spans="2:51" s="13" customFormat="1" ht="22.5">
      <c r="B1781" s="155"/>
      <c r="D1781" s="149" t="s">
        <v>203</v>
      </c>
      <c r="E1781" s="156" t="s">
        <v>19</v>
      </c>
      <c r="F1781" s="157" t="s">
        <v>1471</v>
      </c>
      <c r="H1781" s="158">
        <v>-26.567</v>
      </c>
      <c r="I1781" s="159"/>
      <c r="L1781" s="155"/>
      <c r="M1781" s="160"/>
      <c r="T1781" s="161"/>
      <c r="AT1781" s="156" t="s">
        <v>203</v>
      </c>
      <c r="AU1781" s="156" t="s">
        <v>100</v>
      </c>
      <c r="AV1781" s="13" t="s">
        <v>82</v>
      </c>
      <c r="AW1781" s="13" t="s">
        <v>33</v>
      </c>
      <c r="AX1781" s="13" t="s">
        <v>72</v>
      </c>
      <c r="AY1781" s="156" t="s">
        <v>193</v>
      </c>
    </row>
    <row r="1782" spans="2:51" s="13" customFormat="1" ht="11.25">
      <c r="B1782" s="155"/>
      <c r="D1782" s="149" t="s">
        <v>203</v>
      </c>
      <c r="E1782" s="156" t="s">
        <v>19</v>
      </c>
      <c r="F1782" s="157" t="s">
        <v>1472</v>
      </c>
      <c r="H1782" s="158">
        <v>139.57499999999999</v>
      </c>
      <c r="I1782" s="159"/>
      <c r="L1782" s="155"/>
      <c r="M1782" s="160"/>
      <c r="T1782" s="161"/>
      <c r="AT1782" s="156" t="s">
        <v>203</v>
      </c>
      <c r="AU1782" s="156" t="s">
        <v>100</v>
      </c>
      <c r="AV1782" s="13" t="s">
        <v>82</v>
      </c>
      <c r="AW1782" s="13" t="s">
        <v>33</v>
      </c>
      <c r="AX1782" s="13" t="s">
        <v>72</v>
      </c>
      <c r="AY1782" s="156" t="s">
        <v>193</v>
      </c>
    </row>
    <row r="1783" spans="2:51" s="13" customFormat="1" ht="11.25">
      <c r="B1783" s="155"/>
      <c r="D1783" s="149" t="s">
        <v>203</v>
      </c>
      <c r="E1783" s="156" t="s">
        <v>19</v>
      </c>
      <c r="F1783" s="157" t="s">
        <v>1473</v>
      </c>
      <c r="H1783" s="158">
        <v>145.78200000000001</v>
      </c>
      <c r="I1783" s="159"/>
      <c r="L1783" s="155"/>
      <c r="M1783" s="160"/>
      <c r="T1783" s="161"/>
      <c r="AT1783" s="156" t="s">
        <v>203</v>
      </c>
      <c r="AU1783" s="156" t="s">
        <v>100</v>
      </c>
      <c r="AV1783" s="13" t="s">
        <v>82</v>
      </c>
      <c r="AW1783" s="13" t="s">
        <v>33</v>
      </c>
      <c r="AX1783" s="13" t="s">
        <v>72</v>
      </c>
      <c r="AY1783" s="156" t="s">
        <v>193</v>
      </c>
    </row>
    <row r="1784" spans="2:51" s="13" customFormat="1" ht="11.25">
      <c r="B1784" s="155"/>
      <c r="D1784" s="149" t="s">
        <v>203</v>
      </c>
      <c r="E1784" s="156" t="s">
        <v>19</v>
      </c>
      <c r="F1784" s="157" t="s">
        <v>1474</v>
      </c>
      <c r="H1784" s="158">
        <v>112.88500000000001</v>
      </c>
      <c r="I1784" s="159"/>
      <c r="L1784" s="155"/>
      <c r="M1784" s="160"/>
      <c r="T1784" s="161"/>
      <c r="AT1784" s="156" t="s">
        <v>203</v>
      </c>
      <c r="AU1784" s="156" t="s">
        <v>100</v>
      </c>
      <c r="AV1784" s="13" t="s">
        <v>82</v>
      </c>
      <c r="AW1784" s="13" t="s">
        <v>33</v>
      </c>
      <c r="AX1784" s="13" t="s">
        <v>72</v>
      </c>
      <c r="AY1784" s="156" t="s">
        <v>193</v>
      </c>
    </row>
    <row r="1785" spans="2:51" s="13" customFormat="1" ht="11.25">
      <c r="B1785" s="155"/>
      <c r="D1785" s="149" t="s">
        <v>203</v>
      </c>
      <c r="E1785" s="156" t="s">
        <v>19</v>
      </c>
      <c r="F1785" s="157" t="s">
        <v>1475</v>
      </c>
      <c r="H1785" s="158">
        <v>28.242000000000001</v>
      </c>
      <c r="I1785" s="159"/>
      <c r="L1785" s="155"/>
      <c r="M1785" s="160"/>
      <c r="T1785" s="161"/>
      <c r="AT1785" s="156" t="s">
        <v>203</v>
      </c>
      <c r="AU1785" s="156" t="s">
        <v>100</v>
      </c>
      <c r="AV1785" s="13" t="s">
        <v>82</v>
      </c>
      <c r="AW1785" s="13" t="s">
        <v>33</v>
      </c>
      <c r="AX1785" s="13" t="s">
        <v>72</v>
      </c>
      <c r="AY1785" s="156" t="s">
        <v>193</v>
      </c>
    </row>
    <row r="1786" spans="2:51" s="12" customFormat="1" ht="11.25">
      <c r="B1786" s="148"/>
      <c r="D1786" s="149" t="s">
        <v>203</v>
      </c>
      <c r="E1786" s="150" t="s">
        <v>19</v>
      </c>
      <c r="F1786" s="151" t="s">
        <v>205</v>
      </c>
      <c r="H1786" s="150" t="s">
        <v>19</v>
      </c>
      <c r="I1786" s="152"/>
      <c r="L1786" s="148"/>
      <c r="M1786" s="153"/>
      <c r="T1786" s="154"/>
      <c r="AT1786" s="150" t="s">
        <v>203</v>
      </c>
      <c r="AU1786" s="150" t="s">
        <v>100</v>
      </c>
      <c r="AV1786" s="12" t="s">
        <v>80</v>
      </c>
      <c r="AW1786" s="12" t="s">
        <v>33</v>
      </c>
      <c r="AX1786" s="12" t="s">
        <v>72</v>
      </c>
      <c r="AY1786" s="150" t="s">
        <v>193</v>
      </c>
    </row>
    <row r="1787" spans="2:51" s="12" customFormat="1" ht="11.25">
      <c r="B1787" s="148"/>
      <c r="D1787" s="149" t="s">
        <v>203</v>
      </c>
      <c r="E1787" s="150" t="s">
        <v>19</v>
      </c>
      <c r="F1787" s="151" t="s">
        <v>828</v>
      </c>
      <c r="H1787" s="150" t="s">
        <v>19</v>
      </c>
      <c r="I1787" s="152"/>
      <c r="L1787" s="148"/>
      <c r="M1787" s="153"/>
      <c r="T1787" s="154"/>
      <c r="AT1787" s="150" t="s">
        <v>203</v>
      </c>
      <c r="AU1787" s="150" t="s">
        <v>100</v>
      </c>
      <c r="AV1787" s="12" t="s">
        <v>80</v>
      </c>
      <c r="AW1787" s="12" t="s">
        <v>33</v>
      </c>
      <c r="AX1787" s="12" t="s">
        <v>72</v>
      </c>
      <c r="AY1787" s="150" t="s">
        <v>193</v>
      </c>
    </row>
    <row r="1788" spans="2:51" s="13" customFormat="1" ht="11.25">
      <c r="B1788" s="155"/>
      <c r="D1788" s="149" t="s">
        <v>203</v>
      </c>
      <c r="E1788" s="156" t="s">
        <v>19</v>
      </c>
      <c r="F1788" s="157" t="s">
        <v>1476</v>
      </c>
      <c r="H1788" s="158">
        <v>180.18</v>
      </c>
      <c r="I1788" s="159"/>
      <c r="L1788" s="155"/>
      <c r="M1788" s="160"/>
      <c r="T1788" s="161"/>
      <c r="AT1788" s="156" t="s">
        <v>203</v>
      </c>
      <c r="AU1788" s="156" t="s">
        <v>100</v>
      </c>
      <c r="AV1788" s="13" t="s">
        <v>82</v>
      </c>
      <c r="AW1788" s="13" t="s">
        <v>33</v>
      </c>
      <c r="AX1788" s="13" t="s">
        <v>72</v>
      </c>
      <c r="AY1788" s="156" t="s">
        <v>193</v>
      </c>
    </row>
    <row r="1789" spans="2:51" s="13" customFormat="1" ht="11.25">
      <c r="B1789" s="155"/>
      <c r="D1789" s="149" t="s">
        <v>203</v>
      </c>
      <c r="E1789" s="156" t="s">
        <v>19</v>
      </c>
      <c r="F1789" s="157" t="s">
        <v>1477</v>
      </c>
      <c r="H1789" s="158">
        <v>68.646000000000001</v>
      </c>
      <c r="I1789" s="159"/>
      <c r="L1789" s="155"/>
      <c r="M1789" s="160"/>
      <c r="T1789" s="161"/>
      <c r="AT1789" s="156" t="s">
        <v>203</v>
      </c>
      <c r="AU1789" s="156" t="s">
        <v>100</v>
      </c>
      <c r="AV1789" s="13" t="s">
        <v>82</v>
      </c>
      <c r="AW1789" s="13" t="s">
        <v>33</v>
      </c>
      <c r="AX1789" s="13" t="s">
        <v>72</v>
      </c>
      <c r="AY1789" s="156" t="s">
        <v>193</v>
      </c>
    </row>
    <row r="1790" spans="2:51" s="13" customFormat="1" ht="11.25">
      <c r="B1790" s="155"/>
      <c r="D1790" s="149" t="s">
        <v>203</v>
      </c>
      <c r="E1790" s="156" t="s">
        <v>19</v>
      </c>
      <c r="F1790" s="157" t="s">
        <v>1478</v>
      </c>
      <c r="H1790" s="158">
        <v>60.668999999999997</v>
      </c>
      <c r="I1790" s="159"/>
      <c r="L1790" s="155"/>
      <c r="M1790" s="160"/>
      <c r="T1790" s="161"/>
      <c r="AT1790" s="156" t="s">
        <v>203</v>
      </c>
      <c r="AU1790" s="156" t="s">
        <v>100</v>
      </c>
      <c r="AV1790" s="13" t="s">
        <v>82</v>
      </c>
      <c r="AW1790" s="13" t="s">
        <v>33</v>
      </c>
      <c r="AX1790" s="13" t="s">
        <v>72</v>
      </c>
      <c r="AY1790" s="156" t="s">
        <v>193</v>
      </c>
    </row>
    <row r="1791" spans="2:51" s="13" customFormat="1" ht="11.25">
      <c r="B1791" s="155"/>
      <c r="D1791" s="149" t="s">
        <v>203</v>
      </c>
      <c r="E1791" s="156" t="s">
        <v>19</v>
      </c>
      <c r="F1791" s="157" t="s">
        <v>1479</v>
      </c>
      <c r="H1791" s="158">
        <v>52.494</v>
      </c>
      <c r="I1791" s="159"/>
      <c r="L1791" s="155"/>
      <c r="M1791" s="160"/>
      <c r="T1791" s="161"/>
      <c r="AT1791" s="156" t="s">
        <v>203</v>
      </c>
      <c r="AU1791" s="156" t="s">
        <v>100</v>
      </c>
      <c r="AV1791" s="13" t="s">
        <v>82</v>
      </c>
      <c r="AW1791" s="13" t="s">
        <v>33</v>
      </c>
      <c r="AX1791" s="13" t="s">
        <v>72</v>
      </c>
      <c r="AY1791" s="156" t="s">
        <v>193</v>
      </c>
    </row>
    <row r="1792" spans="2:51" s="13" customFormat="1" ht="11.25">
      <c r="B1792" s="155"/>
      <c r="D1792" s="149" t="s">
        <v>203</v>
      </c>
      <c r="E1792" s="156" t="s">
        <v>19</v>
      </c>
      <c r="F1792" s="157" t="s">
        <v>1480</v>
      </c>
      <c r="H1792" s="158">
        <v>39.936</v>
      </c>
      <c r="I1792" s="159"/>
      <c r="L1792" s="155"/>
      <c r="M1792" s="160"/>
      <c r="T1792" s="161"/>
      <c r="AT1792" s="156" t="s">
        <v>203</v>
      </c>
      <c r="AU1792" s="156" t="s">
        <v>100</v>
      </c>
      <c r="AV1792" s="13" t="s">
        <v>82</v>
      </c>
      <c r="AW1792" s="13" t="s">
        <v>33</v>
      </c>
      <c r="AX1792" s="13" t="s">
        <v>72</v>
      </c>
      <c r="AY1792" s="156" t="s">
        <v>193</v>
      </c>
    </row>
    <row r="1793" spans="2:65" s="13" customFormat="1" ht="11.25">
      <c r="B1793" s="155"/>
      <c r="D1793" s="149" t="s">
        <v>203</v>
      </c>
      <c r="E1793" s="156" t="s">
        <v>19</v>
      </c>
      <c r="F1793" s="157" t="s">
        <v>1481</v>
      </c>
      <c r="H1793" s="158">
        <v>54.673999999999999</v>
      </c>
      <c r="I1793" s="159"/>
      <c r="L1793" s="155"/>
      <c r="M1793" s="160"/>
      <c r="T1793" s="161"/>
      <c r="AT1793" s="156" t="s">
        <v>203</v>
      </c>
      <c r="AU1793" s="156" t="s">
        <v>100</v>
      </c>
      <c r="AV1793" s="13" t="s">
        <v>82</v>
      </c>
      <c r="AW1793" s="13" t="s">
        <v>33</v>
      </c>
      <c r="AX1793" s="13" t="s">
        <v>72</v>
      </c>
      <c r="AY1793" s="156" t="s">
        <v>193</v>
      </c>
    </row>
    <row r="1794" spans="2:65" s="13" customFormat="1" ht="11.25">
      <c r="B1794" s="155"/>
      <c r="D1794" s="149" t="s">
        <v>203</v>
      </c>
      <c r="E1794" s="156" t="s">
        <v>19</v>
      </c>
      <c r="F1794" s="157" t="s">
        <v>1482</v>
      </c>
      <c r="H1794" s="158">
        <v>54.256999999999998</v>
      </c>
      <c r="I1794" s="159"/>
      <c r="L1794" s="155"/>
      <c r="M1794" s="160"/>
      <c r="T1794" s="161"/>
      <c r="AT1794" s="156" t="s">
        <v>203</v>
      </c>
      <c r="AU1794" s="156" t="s">
        <v>100</v>
      </c>
      <c r="AV1794" s="13" t="s">
        <v>82</v>
      </c>
      <c r="AW1794" s="13" t="s">
        <v>33</v>
      </c>
      <c r="AX1794" s="13" t="s">
        <v>72</v>
      </c>
      <c r="AY1794" s="156" t="s">
        <v>193</v>
      </c>
    </row>
    <row r="1795" spans="2:65" s="1" customFormat="1" ht="16.5" customHeight="1">
      <c r="B1795" s="32"/>
      <c r="C1795" s="131" t="s">
        <v>1494</v>
      </c>
      <c r="D1795" s="131" t="s">
        <v>195</v>
      </c>
      <c r="E1795" s="132" t="s">
        <v>1495</v>
      </c>
      <c r="F1795" s="133" t="s">
        <v>1496</v>
      </c>
      <c r="G1795" s="134" t="s">
        <v>198</v>
      </c>
      <c r="H1795" s="135">
        <v>1833.5350000000001</v>
      </c>
      <c r="I1795" s="136"/>
      <c r="J1795" s="137">
        <f>ROUND(I1795*H1795,2)</f>
        <v>0</v>
      </c>
      <c r="K1795" s="133" t="s">
        <v>199</v>
      </c>
      <c r="L1795" s="32"/>
      <c r="M1795" s="138" t="s">
        <v>19</v>
      </c>
      <c r="N1795" s="139" t="s">
        <v>43</v>
      </c>
      <c r="P1795" s="140">
        <f>O1795*H1795</f>
        <v>0</v>
      </c>
      <c r="Q1795" s="140">
        <v>3.0000000000000001E-3</v>
      </c>
      <c r="R1795" s="140">
        <f>Q1795*H1795</f>
        <v>5.5006050000000002</v>
      </c>
      <c r="S1795" s="140">
        <v>0</v>
      </c>
      <c r="T1795" s="141">
        <f>S1795*H1795</f>
        <v>0</v>
      </c>
      <c r="AR1795" s="142" t="s">
        <v>106</v>
      </c>
      <c r="AT1795" s="142" t="s">
        <v>195</v>
      </c>
      <c r="AU1795" s="142" t="s">
        <v>100</v>
      </c>
      <c r="AY1795" s="17" t="s">
        <v>193</v>
      </c>
      <c r="BE1795" s="143">
        <f>IF(N1795="základní",J1795,0)</f>
        <v>0</v>
      </c>
      <c r="BF1795" s="143">
        <f>IF(N1795="snížená",J1795,0)</f>
        <v>0</v>
      </c>
      <c r="BG1795" s="143">
        <f>IF(N1795="zákl. přenesená",J1795,0)</f>
        <v>0</v>
      </c>
      <c r="BH1795" s="143">
        <f>IF(N1795="sníž. přenesená",J1795,0)</f>
        <v>0</v>
      </c>
      <c r="BI1795" s="143">
        <f>IF(N1795="nulová",J1795,0)</f>
        <v>0</v>
      </c>
      <c r="BJ1795" s="17" t="s">
        <v>80</v>
      </c>
      <c r="BK1795" s="143">
        <f>ROUND(I1795*H1795,2)</f>
        <v>0</v>
      </c>
      <c r="BL1795" s="17" t="s">
        <v>106</v>
      </c>
      <c r="BM1795" s="142" t="s">
        <v>1497</v>
      </c>
    </row>
    <row r="1796" spans="2:65" s="1" customFormat="1" ht="11.25">
      <c r="B1796" s="32"/>
      <c r="D1796" s="144" t="s">
        <v>201</v>
      </c>
      <c r="F1796" s="145" t="s">
        <v>1498</v>
      </c>
      <c r="I1796" s="146"/>
      <c r="L1796" s="32"/>
      <c r="M1796" s="147"/>
      <c r="T1796" s="53"/>
      <c r="AT1796" s="17" t="s">
        <v>201</v>
      </c>
      <c r="AU1796" s="17" t="s">
        <v>100</v>
      </c>
    </row>
    <row r="1797" spans="2:65" s="1" customFormat="1" ht="19.5">
      <c r="B1797" s="32"/>
      <c r="D1797" s="149" t="s">
        <v>1499</v>
      </c>
      <c r="F1797" s="172" t="s">
        <v>1500</v>
      </c>
      <c r="I1797" s="146"/>
      <c r="L1797" s="32"/>
      <c r="M1797" s="147"/>
      <c r="T1797" s="53"/>
      <c r="AT1797" s="17" t="s">
        <v>1499</v>
      </c>
      <c r="AU1797" s="17" t="s">
        <v>100</v>
      </c>
    </row>
    <row r="1798" spans="2:65" s="12" customFormat="1" ht="11.25">
      <c r="B1798" s="148"/>
      <c r="D1798" s="149" t="s">
        <v>203</v>
      </c>
      <c r="E1798" s="150" t="s">
        <v>19</v>
      </c>
      <c r="F1798" s="151" t="s">
        <v>204</v>
      </c>
      <c r="H1798" s="150" t="s">
        <v>19</v>
      </c>
      <c r="I1798" s="152"/>
      <c r="L1798" s="148"/>
      <c r="M1798" s="153"/>
      <c r="T1798" s="154"/>
      <c r="AT1798" s="150" t="s">
        <v>203</v>
      </c>
      <c r="AU1798" s="150" t="s">
        <v>100</v>
      </c>
      <c r="AV1798" s="12" t="s">
        <v>80</v>
      </c>
      <c r="AW1798" s="12" t="s">
        <v>33</v>
      </c>
      <c r="AX1798" s="12" t="s">
        <v>72</v>
      </c>
      <c r="AY1798" s="150" t="s">
        <v>193</v>
      </c>
    </row>
    <row r="1799" spans="2:65" s="12" customFormat="1" ht="11.25">
      <c r="B1799" s="148"/>
      <c r="D1799" s="149" t="s">
        <v>203</v>
      </c>
      <c r="E1799" s="150" t="s">
        <v>19</v>
      </c>
      <c r="F1799" s="151" t="s">
        <v>205</v>
      </c>
      <c r="H1799" s="150" t="s">
        <v>19</v>
      </c>
      <c r="I1799" s="152"/>
      <c r="L1799" s="148"/>
      <c r="M1799" s="153"/>
      <c r="T1799" s="154"/>
      <c r="AT1799" s="150" t="s">
        <v>203</v>
      </c>
      <c r="AU1799" s="150" t="s">
        <v>100</v>
      </c>
      <c r="AV1799" s="12" t="s">
        <v>80</v>
      </c>
      <c r="AW1799" s="12" t="s">
        <v>33</v>
      </c>
      <c r="AX1799" s="12" t="s">
        <v>72</v>
      </c>
      <c r="AY1799" s="150" t="s">
        <v>193</v>
      </c>
    </row>
    <row r="1800" spans="2:65" s="12" customFormat="1" ht="11.25">
      <c r="B1800" s="148"/>
      <c r="D1800" s="149" t="s">
        <v>203</v>
      </c>
      <c r="E1800" s="150" t="s">
        <v>19</v>
      </c>
      <c r="F1800" s="151" t="s">
        <v>644</v>
      </c>
      <c r="H1800" s="150" t="s">
        <v>19</v>
      </c>
      <c r="I1800" s="152"/>
      <c r="L1800" s="148"/>
      <c r="M1800" s="153"/>
      <c r="T1800" s="154"/>
      <c r="AT1800" s="150" t="s">
        <v>203</v>
      </c>
      <c r="AU1800" s="150" t="s">
        <v>100</v>
      </c>
      <c r="AV1800" s="12" t="s">
        <v>80</v>
      </c>
      <c r="AW1800" s="12" t="s">
        <v>33</v>
      </c>
      <c r="AX1800" s="12" t="s">
        <v>72</v>
      </c>
      <c r="AY1800" s="150" t="s">
        <v>193</v>
      </c>
    </row>
    <row r="1801" spans="2:65" s="13" customFormat="1" ht="11.25">
      <c r="B1801" s="155"/>
      <c r="D1801" s="149" t="s">
        <v>203</v>
      </c>
      <c r="E1801" s="156" t="s">
        <v>19</v>
      </c>
      <c r="F1801" s="157" t="s">
        <v>1459</v>
      </c>
      <c r="H1801" s="158">
        <v>73.590999999999994</v>
      </c>
      <c r="I1801" s="159"/>
      <c r="L1801" s="155"/>
      <c r="M1801" s="160"/>
      <c r="T1801" s="161"/>
      <c r="AT1801" s="156" t="s">
        <v>203</v>
      </c>
      <c r="AU1801" s="156" t="s">
        <v>100</v>
      </c>
      <c r="AV1801" s="13" t="s">
        <v>82</v>
      </c>
      <c r="AW1801" s="13" t="s">
        <v>33</v>
      </c>
      <c r="AX1801" s="13" t="s">
        <v>72</v>
      </c>
      <c r="AY1801" s="156" t="s">
        <v>193</v>
      </c>
    </row>
    <row r="1802" spans="2:65" s="13" customFormat="1" ht="11.25">
      <c r="B1802" s="155"/>
      <c r="D1802" s="149" t="s">
        <v>203</v>
      </c>
      <c r="E1802" s="156" t="s">
        <v>19</v>
      </c>
      <c r="F1802" s="157" t="s">
        <v>1460</v>
      </c>
      <c r="H1802" s="158">
        <v>52.063000000000002</v>
      </c>
      <c r="I1802" s="159"/>
      <c r="L1802" s="155"/>
      <c r="M1802" s="160"/>
      <c r="T1802" s="161"/>
      <c r="AT1802" s="156" t="s">
        <v>203</v>
      </c>
      <c r="AU1802" s="156" t="s">
        <v>100</v>
      </c>
      <c r="AV1802" s="13" t="s">
        <v>82</v>
      </c>
      <c r="AW1802" s="13" t="s">
        <v>33</v>
      </c>
      <c r="AX1802" s="13" t="s">
        <v>72</v>
      </c>
      <c r="AY1802" s="156" t="s">
        <v>193</v>
      </c>
    </row>
    <row r="1803" spans="2:65" s="13" customFormat="1" ht="11.25">
      <c r="B1803" s="155"/>
      <c r="D1803" s="149" t="s">
        <v>203</v>
      </c>
      <c r="E1803" s="156" t="s">
        <v>19</v>
      </c>
      <c r="F1803" s="157" t="s">
        <v>1461</v>
      </c>
      <c r="H1803" s="158">
        <v>73.040999999999997</v>
      </c>
      <c r="I1803" s="159"/>
      <c r="L1803" s="155"/>
      <c r="M1803" s="160"/>
      <c r="T1803" s="161"/>
      <c r="AT1803" s="156" t="s">
        <v>203</v>
      </c>
      <c r="AU1803" s="156" t="s">
        <v>100</v>
      </c>
      <c r="AV1803" s="13" t="s">
        <v>82</v>
      </c>
      <c r="AW1803" s="13" t="s">
        <v>33</v>
      </c>
      <c r="AX1803" s="13" t="s">
        <v>72</v>
      </c>
      <c r="AY1803" s="156" t="s">
        <v>193</v>
      </c>
    </row>
    <row r="1804" spans="2:65" s="13" customFormat="1" ht="11.25">
      <c r="B1804" s="155"/>
      <c r="D1804" s="149" t="s">
        <v>203</v>
      </c>
      <c r="E1804" s="156" t="s">
        <v>19</v>
      </c>
      <c r="F1804" s="157" t="s">
        <v>1462</v>
      </c>
      <c r="H1804" s="158">
        <v>101.065</v>
      </c>
      <c r="I1804" s="159"/>
      <c r="L1804" s="155"/>
      <c r="M1804" s="160"/>
      <c r="T1804" s="161"/>
      <c r="AT1804" s="156" t="s">
        <v>203</v>
      </c>
      <c r="AU1804" s="156" t="s">
        <v>100</v>
      </c>
      <c r="AV1804" s="13" t="s">
        <v>82</v>
      </c>
      <c r="AW1804" s="13" t="s">
        <v>33</v>
      </c>
      <c r="AX1804" s="13" t="s">
        <v>72</v>
      </c>
      <c r="AY1804" s="156" t="s">
        <v>193</v>
      </c>
    </row>
    <row r="1805" spans="2:65" s="12" customFormat="1" ht="11.25">
      <c r="B1805" s="148"/>
      <c r="D1805" s="149" t="s">
        <v>203</v>
      </c>
      <c r="E1805" s="150" t="s">
        <v>19</v>
      </c>
      <c r="F1805" s="151" t="s">
        <v>205</v>
      </c>
      <c r="H1805" s="150" t="s">
        <v>19</v>
      </c>
      <c r="I1805" s="152"/>
      <c r="L1805" s="148"/>
      <c r="M1805" s="153"/>
      <c r="T1805" s="154"/>
      <c r="AT1805" s="150" t="s">
        <v>203</v>
      </c>
      <c r="AU1805" s="150" t="s">
        <v>100</v>
      </c>
      <c r="AV1805" s="12" t="s">
        <v>80</v>
      </c>
      <c r="AW1805" s="12" t="s">
        <v>33</v>
      </c>
      <c r="AX1805" s="12" t="s">
        <v>72</v>
      </c>
      <c r="AY1805" s="150" t="s">
        <v>193</v>
      </c>
    </row>
    <row r="1806" spans="2:65" s="12" customFormat="1" ht="11.25">
      <c r="B1806" s="148"/>
      <c r="D1806" s="149" t="s">
        <v>203</v>
      </c>
      <c r="E1806" s="150" t="s">
        <v>19</v>
      </c>
      <c r="F1806" s="151" t="s">
        <v>820</v>
      </c>
      <c r="H1806" s="150" t="s">
        <v>19</v>
      </c>
      <c r="I1806" s="152"/>
      <c r="L1806" s="148"/>
      <c r="M1806" s="153"/>
      <c r="T1806" s="154"/>
      <c r="AT1806" s="150" t="s">
        <v>203</v>
      </c>
      <c r="AU1806" s="150" t="s">
        <v>100</v>
      </c>
      <c r="AV1806" s="12" t="s">
        <v>80</v>
      </c>
      <c r="AW1806" s="12" t="s">
        <v>33</v>
      </c>
      <c r="AX1806" s="12" t="s">
        <v>72</v>
      </c>
      <c r="AY1806" s="150" t="s">
        <v>193</v>
      </c>
    </row>
    <row r="1807" spans="2:65" s="13" customFormat="1" ht="11.25">
      <c r="B1807" s="155"/>
      <c r="D1807" s="149" t="s">
        <v>203</v>
      </c>
      <c r="E1807" s="156" t="s">
        <v>19</v>
      </c>
      <c r="F1807" s="157" t="s">
        <v>1463</v>
      </c>
      <c r="H1807" s="158">
        <v>207.2</v>
      </c>
      <c r="I1807" s="159"/>
      <c r="L1807" s="155"/>
      <c r="M1807" s="160"/>
      <c r="T1807" s="161"/>
      <c r="AT1807" s="156" t="s">
        <v>203</v>
      </c>
      <c r="AU1807" s="156" t="s">
        <v>100</v>
      </c>
      <c r="AV1807" s="13" t="s">
        <v>82</v>
      </c>
      <c r="AW1807" s="13" t="s">
        <v>33</v>
      </c>
      <c r="AX1807" s="13" t="s">
        <v>72</v>
      </c>
      <c r="AY1807" s="156" t="s">
        <v>193</v>
      </c>
    </row>
    <row r="1808" spans="2:65" s="13" customFormat="1" ht="22.5">
      <c r="B1808" s="155"/>
      <c r="D1808" s="149" t="s">
        <v>203</v>
      </c>
      <c r="E1808" s="156" t="s">
        <v>19</v>
      </c>
      <c r="F1808" s="157" t="s">
        <v>1464</v>
      </c>
      <c r="H1808" s="158">
        <v>-31.28</v>
      </c>
      <c r="I1808" s="159"/>
      <c r="L1808" s="155"/>
      <c r="M1808" s="160"/>
      <c r="T1808" s="161"/>
      <c r="AT1808" s="156" t="s">
        <v>203</v>
      </c>
      <c r="AU1808" s="156" t="s">
        <v>100</v>
      </c>
      <c r="AV1808" s="13" t="s">
        <v>82</v>
      </c>
      <c r="AW1808" s="13" t="s">
        <v>33</v>
      </c>
      <c r="AX1808" s="13" t="s">
        <v>72</v>
      </c>
      <c r="AY1808" s="156" t="s">
        <v>193</v>
      </c>
    </row>
    <row r="1809" spans="2:51" s="13" customFormat="1" ht="11.25">
      <c r="B1809" s="155"/>
      <c r="D1809" s="149" t="s">
        <v>203</v>
      </c>
      <c r="E1809" s="156" t="s">
        <v>19</v>
      </c>
      <c r="F1809" s="157" t="s">
        <v>1465</v>
      </c>
      <c r="H1809" s="158">
        <v>143.505</v>
      </c>
      <c r="I1809" s="159"/>
      <c r="L1809" s="155"/>
      <c r="M1809" s="160"/>
      <c r="T1809" s="161"/>
      <c r="AT1809" s="156" t="s">
        <v>203</v>
      </c>
      <c r="AU1809" s="156" t="s">
        <v>100</v>
      </c>
      <c r="AV1809" s="13" t="s">
        <v>82</v>
      </c>
      <c r="AW1809" s="13" t="s">
        <v>33</v>
      </c>
      <c r="AX1809" s="13" t="s">
        <v>72</v>
      </c>
      <c r="AY1809" s="156" t="s">
        <v>193</v>
      </c>
    </row>
    <row r="1810" spans="2:51" s="13" customFormat="1" ht="11.25">
      <c r="B1810" s="155"/>
      <c r="D1810" s="149" t="s">
        <v>203</v>
      </c>
      <c r="E1810" s="156" t="s">
        <v>19</v>
      </c>
      <c r="F1810" s="157" t="s">
        <v>1466</v>
      </c>
      <c r="H1810" s="158">
        <v>149.71199999999999</v>
      </c>
      <c r="I1810" s="159"/>
      <c r="L1810" s="155"/>
      <c r="M1810" s="160"/>
      <c r="T1810" s="161"/>
      <c r="AT1810" s="156" t="s">
        <v>203</v>
      </c>
      <c r="AU1810" s="156" t="s">
        <v>100</v>
      </c>
      <c r="AV1810" s="13" t="s">
        <v>82</v>
      </c>
      <c r="AW1810" s="13" t="s">
        <v>33</v>
      </c>
      <c r="AX1810" s="13" t="s">
        <v>72</v>
      </c>
      <c r="AY1810" s="156" t="s">
        <v>193</v>
      </c>
    </row>
    <row r="1811" spans="2:51" s="13" customFormat="1" ht="11.25">
      <c r="B1811" s="155"/>
      <c r="D1811" s="149" t="s">
        <v>203</v>
      </c>
      <c r="E1811" s="156" t="s">
        <v>19</v>
      </c>
      <c r="F1811" s="157" t="s">
        <v>1467</v>
      </c>
      <c r="H1811" s="158">
        <v>100.405</v>
      </c>
      <c r="I1811" s="159"/>
      <c r="L1811" s="155"/>
      <c r="M1811" s="160"/>
      <c r="T1811" s="161"/>
      <c r="AT1811" s="156" t="s">
        <v>203</v>
      </c>
      <c r="AU1811" s="156" t="s">
        <v>100</v>
      </c>
      <c r="AV1811" s="13" t="s">
        <v>82</v>
      </c>
      <c r="AW1811" s="13" t="s">
        <v>33</v>
      </c>
      <c r="AX1811" s="13" t="s">
        <v>72</v>
      </c>
      <c r="AY1811" s="156" t="s">
        <v>193</v>
      </c>
    </row>
    <row r="1812" spans="2:51" s="13" customFormat="1" ht="11.25">
      <c r="B1812" s="155"/>
      <c r="D1812" s="149" t="s">
        <v>203</v>
      </c>
      <c r="E1812" s="156" t="s">
        <v>19</v>
      </c>
      <c r="F1812" s="157" t="s">
        <v>1468</v>
      </c>
      <c r="H1812" s="158">
        <v>31.177</v>
      </c>
      <c r="I1812" s="159"/>
      <c r="L1812" s="155"/>
      <c r="M1812" s="160"/>
      <c r="T1812" s="161"/>
      <c r="AT1812" s="156" t="s">
        <v>203</v>
      </c>
      <c r="AU1812" s="156" t="s">
        <v>100</v>
      </c>
      <c r="AV1812" s="13" t="s">
        <v>82</v>
      </c>
      <c r="AW1812" s="13" t="s">
        <v>33</v>
      </c>
      <c r="AX1812" s="13" t="s">
        <v>72</v>
      </c>
      <c r="AY1812" s="156" t="s">
        <v>193</v>
      </c>
    </row>
    <row r="1813" spans="2:51" s="13" customFormat="1" ht="11.25">
      <c r="B1813" s="155"/>
      <c r="D1813" s="149" t="s">
        <v>203</v>
      </c>
      <c r="E1813" s="156" t="s">
        <v>19</v>
      </c>
      <c r="F1813" s="157" t="s">
        <v>1469</v>
      </c>
      <c r="H1813" s="158">
        <v>25.962</v>
      </c>
      <c r="I1813" s="159"/>
      <c r="L1813" s="155"/>
      <c r="M1813" s="160"/>
      <c r="T1813" s="161"/>
      <c r="AT1813" s="156" t="s">
        <v>203</v>
      </c>
      <c r="AU1813" s="156" t="s">
        <v>100</v>
      </c>
      <c r="AV1813" s="13" t="s">
        <v>82</v>
      </c>
      <c r="AW1813" s="13" t="s">
        <v>33</v>
      </c>
      <c r="AX1813" s="13" t="s">
        <v>72</v>
      </c>
      <c r="AY1813" s="156" t="s">
        <v>193</v>
      </c>
    </row>
    <row r="1814" spans="2:51" s="12" customFormat="1" ht="11.25">
      <c r="B1814" s="148"/>
      <c r="D1814" s="149" t="s">
        <v>203</v>
      </c>
      <c r="E1814" s="150" t="s">
        <v>19</v>
      </c>
      <c r="F1814" s="151" t="s">
        <v>205</v>
      </c>
      <c r="H1814" s="150" t="s">
        <v>19</v>
      </c>
      <c r="I1814" s="152"/>
      <c r="L1814" s="148"/>
      <c r="M1814" s="153"/>
      <c r="T1814" s="154"/>
      <c r="AT1814" s="150" t="s">
        <v>203</v>
      </c>
      <c r="AU1814" s="150" t="s">
        <v>100</v>
      </c>
      <c r="AV1814" s="12" t="s">
        <v>80</v>
      </c>
      <c r="AW1814" s="12" t="s">
        <v>33</v>
      </c>
      <c r="AX1814" s="12" t="s">
        <v>72</v>
      </c>
      <c r="AY1814" s="150" t="s">
        <v>193</v>
      </c>
    </row>
    <row r="1815" spans="2:51" s="12" customFormat="1" ht="11.25">
      <c r="B1815" s="148"/>
      <c r="D1815" s="149" t="s">
        <v>203</v>
      </c>
      <c r="E1815" s="150" t="s">
        <v>19</v>
      </c>
      <c r="F1815" s="151" t="s">
        <v>822</v>
      </c>
      <c r="H1815" s="150" t="s">
        <v>19</v>
      </c>
      <c r="I1815" s="152"/>
      <c r="L1815" s="148"/>
      <c r="M1815" s="153"/>
      <c r="T1815" s="154"/>
      <c r="AT1815" s="150" t="s">
        <v>203</v>
      </c>
      <c r="AU1815" s="150" t="s">
        <v>100</v>
      </c>
      <c r="AV1815" s="12" t="s">
        <v>80</v>
      </c>
      <c r="AW1815" s="12" t="s">
        <v>33</v>
      </c>
      <c r="AX1815" s="12" t="s">
        <v>72</v>
      </c>
      <c r="AY1815" s="150" t="s">
        <v>193</v>
      </c>
    </row>
    <row r="1816" spans="2:51" s="13" customFormat="1" ht="11.25">
      <c r="B1816" s="155"/>
      <c r="D1816" s="149" t="s">
        <v>203</v>
      </c>
      <c r="E1816" s="156" t="s">
        <v>19</v>
      </c>
      <c r="F1816" s="157" t="s">
        <v>1470</v>
      </c>
      <c r="H1816" s="158">
        <v>207.2</v>
      </c>
      <c r="I1816" s="159"/>
      <c r="L1816" s="155"/>
      <c r="M1816" s="160"/>
      <c r="T1816" s="161"/>
      <c r="AT1816" s="156" t="s">
        <v>203</v>
      </c>
      <c r="AU1816" s="156" t="s">
        <v>100</v>
      </c>
      <c r="AV1816" s="13" t="s">
        <v>82</v>
      </c>
      <c r="AW1816" s="13" t="s">
        <v>33</v>
      </c>
      <c r="AX1816" s="13" t="s">
        <v>72</v>
      </c>
      <c r="AY1816" s="156" t="s">
        <v>193</v>
      </c>
    </row>
    <row r="1817" spans="2:51" s="13" customFormat="1" ht="22.5">
      <c r="B1817" s="155"/>
      <c r="D1817" s="149" t="s">
        <v>203</v>
      </c>
      <c r="E1817" s="156" t="s">
        <v>19</v>
      </c>
      <c r="F1817" s="157" t="s">
        <v>1471</v>
      </c>
      <c r="H1817" s="158">
        <v>-26.567</v>
      </c>
      <c r="I1817" s="159"/>
      <c r="L1817" s="155"/>
      <c r="M1817" s="160"/>
      <c r="T1817" s="161"/>
      <c r="AT1817" s="156" t="s">
        <v>203</v>
      </c>
      <c r="AU1817" s="156" t="s">
        <v>100</v>
      </c>
      <c r="AV1817" s="13" t="s">
        <v>82</v>
      </c>
      <c r="AW1817" s="13" t="s">
        <v>33</v>
      </c>
      <c r="AX1817" s="13" t="s">
        <v>72</v>
      </c>
      <c r="AY1817" s="156" t="s">
        <v>193</v>
      </c>
    </row>
    <row r="1818" spans="2:51" s="13" customFormat="1" ht="11.25">
      <c r="B1818" s="155"/>
      <c r="D1818" s="149" t="s">
        <v>203</v>
      </c>
      <c r="E1818" s="156" t="s">
        <v>19</v>
      </c>
      <c r="F1818" s="157" t="s">
        <v>1472</v>
      </c>
      <c r="H1818" s="158">
        <v>139.57499999999999</v>
      </c>
      <c r="I1818" s="159"/>
      <c r="L1818" s="155"/>
      <c r="M1818" s="160"/>
      <c r="T1818" s="161"/>
      <c r="AT1818" s="156" t="s">
        <v>203</v>
      </c>
      <c r="AU1818" s="156" t="s">
        <v>100</v>
      </c>
      <c r="AV1818" s="13" t="s">
        <v>82</v>
      </c>
      <c r="AW1818" s="13" t="s">
        <v>33</v>
      </c>
      <c r="AX1818" s="13" t="s">
        <v>72</v>
      </c>
      <c r="AY1818" s="156" t="s">
        <v>193</v>
      </c>
    </row>
    <row r="1819" spans="2:51" s="13" customFormat="1" ht="11.25">
      <c r="B1819" s="155"/>
      <c r="D1819" s="149" t="s">
        <v>203</v>
      </c>
      <c r="E1819" s="156" t="s">
        <v>19</v>
      </c>
      <c r="F1819" s="157" t="s">
        <v>1473</v>
      </c>
      <c r="H1819" s="158">
        <v>145.78200000000001</v>
      </c>
      <c r="I1819" s="159"/>
      <c r="L1819" s="155"/>
      <c r="M1819" s="160"/>
      <c r="T1819" s="161"/>
      <c r="AT1819" s="156" t="s">
        <v>203</v>
      </c>
      <c r="AU1819" s="156" t="s">
        <v>100</v>
      </c>
      <c r="AV1819" s="13" t="s">
        <v>82</v>
      </c>
      <c r="AW1819" s="13" t="s">
        <v>33</v>
      </c>
      <c r="AX1819" s="13" t="s">
        <v>72</v>
      </c>
      <c r="AY1819" s="156" t="s">
        <v>193</v>
      </c>
    </row>
    <row r="1820" spans="2:51" s="13" customFormat="1" ht="11.25">
      <c r="B1820" s="155"/>
      <c r="D1820" s="149" t="s">
        <v>203</v>
      </c>
      <c r="E1820" s="156" t="s">
        <v>19</v>
      </c>
      <c r="F1820" s="157" t="s">
        <v>1474</v>
      </c>
      <c r="H1820" s="158">
        <v>112.88500000000001</v>
      </c>
      <c r="I1820" s="159"/>
      <c r="L1820" s="155"/>
      <c r="M1820" s="160"/>
      <c r="T1820" s="161"/>
      <c r="AT1820" s="156" t="s">
        <v>203</v>
      </c>
      <c r="AU1820" s="156" t="s">
        <v>100</v>
      </c>
      <c r="AV1820" s="13" t="s">
        <v>82</v>
      </c>
      <c r="AW1820" s="13" t="s">
        <v>33</v>
      </c>
      <c r="AX1820" s="13" t="s">
        <v>72</v>
      </c>
      <c r="AY1820" s="156" t="s">
        <v>193</v>
      </c>
    </row>
    <row r="1821" spans="2:51" s="13" customFormat="1" ht="11.25">
      <c r="B1821" s="155"/>
      <c r="D1821" s="149" t="s">
        <v>203</v>
      </c>
      <c r="E1821" s="156" t="s">
        <v>19</v>
      </c>
      <c r="F1821" s="157" t="s">
        <v>1475</v>
      </c>
      <c r="H1821" s="158">
        <v>28.242000000000001</v>
      </c>
      <c r="I1821" s="159"/>
      <c r="L1821" s="155"/>
      <c r="M1821" s="160"/>
      <c r="T1821" s="161"/>
      <c r="AT1821" s="156" t="s">
        <v>203</v>
      </c>
      <c r="AU1821" s="156" t="s">
        <v>100</v>
      </c>
      <c r="AV1821" s="13" t="s">
        <v>82</v>
      </c>
      <c r="AW1821" s="13" t="s">
        <v>33</v>
      </c>
      <c r="AX1821" s="13" t="s">
        <v>72</v>
      </c>
      <c r="AY1821" s="156" t="s">
        <v>193</v>
      </c>
    </row>
    <row r="1822" spans="2:51" s="12" customFormat="1" ht="11.25">
      <c r="B1822" s="148"/>
      <c r="D1822" s="149" t="s">
        <v>203</v>
      </c>
      <c r="E1822" s="150" t="s">
        <v>19</v>
      </c>
      <c r="F1822" s="151" t="s">
        <v>205</v>
      </c>
      <c r="H1822" s="150" t="s">
        <v>19</v>
      </c>
      <c r="I1822" s="152"/>
      <c r="L1822" s="148"/>
      <c r="M1822" s="153"/>
      <c r="T1822" s="154"/>
      <c r="AT1822" s="150" t="s">
        <v>203</v>
      </c>
      <c r="AU1822" s="150" t="s">
        <v>100</v>
      </c>
      <c r="AV1822" s="12" t="s">
        <v>80</v>
      </c>
      <c r="AW1822" s="12" t="s">
        <v>33</v>
      </c>
      <c r="AX1822" s="12" t="s">
        <v>72</v>
      </c>
      <c r="AY1822" s="150" t="s">
        <v>193</v>
      </c>
    </row>
    <row r="1823" spans="2:51" s="12" customFormat="1" ht="11.25">
      <c r="B1823" s="148"/>
      <c r="D1823" s="149" t="s">
        <v>203</v>
      </c>
      <c r="E1823" s="150" t="s">
        <v>19</v>
      </c>
      <c r="F1823" s="151" t="s">
        <v>828</v>
      </c>
      <c r="H1823" s="150" t="s">
        <v>19</v>
      </c>
      <c r="I1823" s="152"/>
      <c r="L1823" s="148"/>
      <c r="M1823" s="153"/>
      <c r="T1823" s="154"/>
      <c r="AT1823" s="150" t="s">
        <v>203</v>
      </c>
      <c r="AU1823" s="150" t="s">
        <v>100</v>
      </c>
      <c r="AV1823" s="12" t="s">
        <v>80</v>
      </c>
      <c r="AW1823" s="12" t="s">
        <v>33</v>
      </c>
      <c r="AX1823" s="12" t="s">
        <v>72</v>
      </c>
      <c r="AY1823" s="150" t="s">
        <v>193</v>
      </c>
    </row>
    <row r="1824" spans="2:51" s="13" customFormat="1" ht="11.25">
      <c r="B1824" s="155"/>
      <c r="D1824" s="149" t="s">
        <v>203</v>
      </c>
      <c r="E1824" s="156" t="s">
        <v>19</v>
      </c>
      <c r="F1824" s="157" t="s">
        <v>1476</v>
      </c>
      <c r="H1824" s="158">
        <v>180.18</v>
      </c>
      <c r="I1824" s="159"/>
      <c r="L1824" s="155"/>
      <c r="M1824" s="160"/>
      <c r="T1824" s="161"/>
      <c r="AT1824" s="156" t="s">
        <v>203</v>
      </c>
      <c r="AU1824" s="156" t="s">
        <v>100</v>
      </c>
      <c r="AV1824" s="13" t="s">
        <v>82</v>
      </c>
      <c r="AW1824" s="13" t="s">
        <v>33</v>
      </c>
      <c r="AX1824" s="13" t="s">
        <v>72</v>
      </c>
      <c r="AY1824" s="156" t="s">
        <v>193</v>
      </c>
    </row>
    <row r="1825" spans="2:51" s="13" customFormat="1" ht="11.25">
      <c r="B1825" s="155"/>
      <c r="D1825" s="149" t="s">
        <v>203</v>
      </c>
      <c r="E1825" s="156" t="s">
        <v>19</v>
      </c>
      <c r="F1825" s="157" t="s">
        <v>1477</v>
      </c>
      <c r="H1825" s="158">
        <v>68.646000000000001</v>
      </c>
      <c r="I1825" s="159"/>
      <c r="L1825" s="155"/>
      <c r="M1825" s="160"/>
      <c r="T1825" s="161"/>
      <c r="AT1825" s="156" t="s">
        <v>203</v>
      </c>
      <c r="AU1825" s="156" t="s">
        <v>100</v>
      </c>
      <c r="AV1825" s="13" t="s">
        <v>82</v>
      </c>
      <c r="AW1825" s="13" t="s">
        <v>33</v>
      </c>
      <c r="AX1825" s="13" t="s">
        <v>72</v>
      </c>
      <c r="AY1825" s="156" t="s">
        <v>193</v>
      </c>
    </row>
    <row r="1826" spans="2:51" s="13" customFormat="1" ht="11.25">
      <c r="B1826" s="155"/>
      <c r="D1826" s="149" t="s">
        <v>203</v>
      </c>
      <c r="E1826" s="156" t="s">
        <v>19</v>
      </c>
      <c r="F1826" s="157" t="s">
        <v>1478</v>
      </c>
      <c r="H1826" s="158">
        <v>60.668999999999997</v>
      </c>
      <c r="I1826" s="159"/>
      <c r="L1826" s="155"/>
      <c r="M1826" s="160"/>
      <c r="T1826" s="161"/>
      <c r="AT1826" s="156" t="s">
        <v>203</v>
      </c>
      <c r="AU1826" s="156" t="s">
        <v>100</v>
      </c>
      <c r="AV1826" s="13" t="s">
        <v>82</v>
      </c>
      <c r="AW1826" s="13" t="s">
        <v>33</v>
      </c>
      <c r="AX1826" s="13" t="s">
        <v>72</v>
      </c>
      <c r="AY1826" s="156" t="s">
        <v>193</v>
      </c>
    </row>
    <row r="1827" spans="2:51" s="13" customFormat="1" ht="11.25">
      <c r="B1827" s="155"/>
      <c r="D1827" s="149" t="s">
        <v>203</v>
      </c>
      <c r="E1827" s="156" t="s">
        <v>19</v>
      </c>
      <c r="F1827" s="157" t="s">
        <v>1479</v>
      </c>
      <c r="H1827" s="158">
        <v>52.494</v>
      </c>
      <c r="I1827" s="159"/>
      <c r="L1827" s="155"/>
      <c r="M1827" s="160"/>
      <c r="T1827" s="161"/>
      <c r="AT1827" s="156" t="s">
        <v>203</v>
      </c>
      <c r="AU1827" s="156" t="s">
        <v>100</v>
      </c>
      <c r="AV1827" s="13" t="s">
        <v>82</v>
      </c>
      <c r="AW1827" s="13" t="s">
        <v>33</v>
      </c>
      <c r="AX1827" s="13" t="s">
        <v>72</v>
      </c>
      <c r="AY1827" s="156" t="s">
        <v>193</v>
      </c>
    </row>
    <row r="1828" spans="2:51" s="13" customFormat="1" ht="11.25">
      <c r="B1828" s="155"/>
      <c r="D1828" s="149" t="s">
        <v>203</v>
      </c>
      <c r="E1828" s="156" t="s">
        <v>19</v>
      </c>
      <c r="F1828" s="157" t="s">
        <v>1480</v>
      </c>
      <c r="H1828" s="158">
        <v>39.936</v>
      </c>
      <c r="I1828" s="159"/>
      <c r="L1828" s="155"/>
      <c r="M1828" s="160"/>
      <c r="T1828" s="161"/>
      <c r="AT1828" s="156" t="s">
        <v>203</v>
      </c>
      <c r="AU1828" s="156" t="s">
        <v>100</v>
      </c>
      <c r="AV1828" s="13" t="s">
        <v>82</v>
      </c>
      <c r="AW1828" s="13" t="s">
        <v>33</v>
      </c>
      <c r="AX1828" s="13" t="s">
        <v>72</v>
      </c>
      <c r="AY1828" s="156" t="s">
        <v>193</v>
      </c>
    </row>
    <row r="1829" spans="2:51" s="13" customFormat="1" ht="11.25">
      <c r="B1829" s="155"/>
      <c r="D1829" s="149" t="s">
        <v>203</v>
      </c>
      <c r="E1829" s="156" t="s">
        <v>19</v>
      </c>
      <c r="F1829" s="157" t="s">
        <v>1481</v>
      </c>
      <c r="H1829" s="158">
        <v>54.673999999999999</v>
      </c>
      <c r="I1829" s="159"/>
      <c r="L1829" s="155"/>
      <c r="M1829" s="160"/>
      <c r="T1829" s="161"/>
      <c r="AT1829" s="156" t="s">
        <v>203</v>
      </c>
      <c r="AU1829" s="156" t="s">
        <v>100</v>
      </c>
      <c r="AV1829" s="13" t="s">
        <v>82</v>
      </c>
      <c r="AW1829" s="13" t="s">
        <v>33</v>
      </c>
      <c r="AX1829" s="13" t="s">
        <v>72</v>
      </c>
      <c r="AY1829" s="156" t="s">
        <v>193</v>
      </c>
    </row>
    <row r="1830" spans="2:51" s="13" customFormat="1" ht="11.25">
      <c r="B1830" s="155"/>
      <c r="D1830" s="149" t="s">
        <v>203</v>
      </c>
      <c r="E1830" s="156" t="s">
        <v>19</v>
      </c>
      <c r="F1830" s="157" t="s">
        <v>1482</v>
      </c>
      <c r="H1830" s="158">
        <v>54.256999999999998</v>
      </c>
      <c r="I1830" s="159"/>
      <c r="L1830" s="155"/>
      <c r="M1830" s="160"/>
      <c r="T1830" s="161"/>
      <c r="AT1830" s="156" t="s">
        <v>203</v>
      </c>
      <c r="AU1830" s="156" t="s">
        <v>100</v>
      </c>
      <c r="AV1830" s="13" t="s">
        <v>82</v>
      </c>
      <c r="AW1830" s="13" t="s">
        <v>33</v>
      </c>
      <c r="AX1830" s="13" t="s">
        <v>72</v>
      </c>
      <c r="AY1830" s="156" t="s">
        <v>193</v>
      </c>
    </row>
    <row r="1831" spans="2:51" s="12" customFormat="1" ht="11.25">
      <c r="B1831" s="148"/>
      <c r="D1831" s="149" t="s">
        <v>203</v>
      </c>
      <c r="E1831" s="150" t="s">
        <v>19</v>
      </c>
      <c r="F1831" s="151" t="s">
        <v>205</v>
      </c>
      <c r="H1831" s="150" t="s">
        <v>19</v>
      </c>
      <c r="I1831" s="152"/>
      <c r="L1831" s="148"/>
      <c r="M1831" s="153"/>
      <c r="T1831" s="154"/>
      <c r="AT1831" s="150" t="s">
        <v>203</v>
      </c>
      <c r="AU1831" s="150" t="s">
        <v>100</v>
      </c>
      <c r="AV1831" s="12" t="s">
        <v>80</v>
      </c>
      <c r="AW1831" s="12" t="s">
        <v>33</v>
      </c>
      <c r="AX1831" s="12" t="s">
        <v>72</v>
      </c>
      <c r="AY1831" s="150" t="s">
        <v>193</v>
      </c>
    </row>
    <row r="1832" spans="2:51" s="12" customFormat="1" ht="11.25">
      <c r="B1832" s="148"/>
      <c r="D1832" s="149" t="s">
        <v>203</v>
      </c>
      <c r="E1832" s="150" t="s">
        <v>19</v>
      </c>
      <c r="F1832" s="151" t="s">
        <v>1501</v>
      </c>
      <c r="H1832" s="150" t="s">
        <v>19</v>
      </c>
      <c r="I1832" s="152"/>
      <c r="L1832" s="148"/>
      <c r="M1832" s="153"/>
      <c r="T1832" s="154"/>
      <c r="AT1832" s="150" t="s">
        <v>203</v>
      </c>
      <c r="AU1832" s="150" t="s">
        <v>100</v>
      </c>
      <c r="AV1832" s="12" t="s">
        <v>80</v>
      </c>
      <c r="AW1832" s="12" t="s">
        <v>33</v>
      </c>
      <c r="AX1832" s="12" t="s">
        <v>72</v>
      </c>
      <c r="AY1832" s="150" t="s">
        <v>193</v>
      </c>
    </row>
    <row r="1833" spans="2:51" s="12" customFormat="1" ht="11.25">
      <c r="B1833" s="148"/>
      <c r="D1833" s="149" t="s">
        <v>203</v>
      </c>
      <c r="E1833" s="150" t="s">
        <v>19</v>
      </c>
      <c r="F1833" s="151" t="s">
        <v>644</v>
      </c>
      <c r="H1833" s="150" t="s">
        <v>19</v>
      </c>
      <c r="I1833" s="152"/>
      <c r="L1833" s="148"/>
      <c r="M1833" s="153"/>
      <c r="T1833" s="154"/>
      <c r="AT1833" s="150" t="s">
        <v>203</v>
      </c>
      <c r="AU1833" s="150" t="s">
        <v>100</v>
      </c>
      <c r="AV1833" s="12" t="s">
        <v>80</v>
      </c>
      <c r="AW1833" s="12" t="s">
        <v>33</v>
      </c>
      <c r="AX1833" s="12" t="s">
        <v>72</v>
      </c>
      <c r="AY1833" s="150" t="s">
        <v>193</v>
      </c>
    </row>
    <row r="1834" spans="2:51" s="13" customFormat="1" ht="11.25">
      <c r="B1834" s="155"/>
      <c r="D1834" s="149" t="s">
        <v>203</v>
      </c>
      <c r="E1834" s="156" t="s">
        <v>19</v>
      </c>
      <c r="F1834" s="157" t="s">
        <v>1502</v>
      </c>
      <c r="H1834" s="158">
        <v>-45.213000000000001</v>
      </c>
      <c r="I1834" s="159"/>
      <c r="L1834" s="155"/>
      <c r="M1834" s="160"/>
      <c r="T1834" s="161"/>
      <c r="AT1834" s="156" t="s">
        <v>203</v>
      </c>
      <c r="AU1834" s="156" t="s">
        <v>100</v>
      </c>
      <c r="AV1834" s="13" t="s">
        <v>82</v>
      </c>
      <c r="AW1834" s="13" t="s">
        <v>33</v>
      </c>
      <c r="AX1834" s="13" t="s">
        <v>72</v>
      </c>
      <c r="AY1834" s="156" t="s">
        <v>193</v>
      </c>
    </row>
    <row r="1835" spans="2:51" s="12" customFormat="1" ht="11.25">
      <c r="B1835" s="148"/>
      <c r="D1835" s="149" t="s">
        <v>203</v>
      </c>
      <c r="E1835" s="150" t="s">
        <v>19</v>
      </c>
      <c r="F1835" s="151" t="s">
        <v>820</v>
      </c>
      <c r="H1835" s="150" t="s">
        <v>19</v>
      </c>
      <c r="I1835" s="152"/>
      <c r="L1835" s="148"/>
      <c r="M1835" s="153"/>
      <c r="T1835" s="154"/>
      <c r="AT1835" s="150" t="s">
        <v>203</v>
      </c>
      <c r="AU1835" s="150" t="s">
        <v>100</v>
      </c>
      <c r="AV1835" s="12" t="s">
        <v>80</v>
      </c>
      <c r="AW1835" s="12" t="s">
        <v>33</v>
      </c>
      <c r="AX1835" s="12" t="s">
        <v>72</v>
      </c>
      <c r="AY1835" s="150" t="s">
        <v>193</v>
      </c>
    </row>
    <row r="1836" spans="2:51" s="13" customFormat="1" ht="11.25">
      <c r="B1836" s="155"/>
      <c r="D1836" s="149" t="s">
        <v>203</v>
      </c>
      <c r="E1836" s="156" t="s">
        <v>19</v>
      </c>
      <c r="F1836" s="157" t="s">
        <v>1503</v>
      </c>
      <c r="H1836" s="158">
        <v>-49.466999999999999</v>
      </c>
      <c r="I1836" s="159"/>
      <c r="L1836" s="155"/>
      <c r="M1836" s="160"/>
      <c r="T1836" s="161"/>
      <c r="AT1836" s="156" t="s">
        <v>203</v>
      </c>
      <c r="AU1836" s="156" t="s">
        <v>100</v>
      </c>
      <c r="AV1836" s="13" t="s">
        <v>82</v>
      </c>
      <c r="AW1836" s="13" t="s">
        <v>33</v>
      </c>
      <c r="AX1836" s="13" t="s">
        <v>72</v>
      </c>
      <c r="AY1836" s="156" t="s">
        <v>193</v>
      </c>
    </row>
    <row r="1837" spans="2:51" s="13" customFormat="1" ht="11.25">
      <c r="B1837" s="155"/>
      <c r="D1837" s="149" t="s">
        <v>203</v>
      </c>
      <c r="E1837" s="156" t="s">
        <v>19</v>
      </c>
      <c r="F1837" s="157" t="s">
        <v>1504</v>
      </c>
      <c r="H1837" s="158">
        <v>-15.074</v>
      </c>
      <c r="I1837" s="159"/>
      <c r="L1837" s="155"/>
      <c r="M1837" s="160"/>
      <c r="T1837" s="161"/>
      <c r="AT1837" s="156" t="s">
        <v>203</v>
      </c>
      <c r="AU1837" s="156" t="s">
        <v>100</v>
      </c>
      <c r="AV1837" s="13" t="s">
        <v>82</v>
      </c>
      <c r="AW1837" s="13" t="s">
        <v>33</v>
      </c>
      <c r="AX1837" s="13" t="s">
        <v>72</v>
      </c>
      <c r="AY1837" s="156" t="s">
        <v>193</v>
      </c>
    </row>
    <row r="1838" spans="2:51" s="13" customFormat="1" ht="11.25">
      <c r="B1838" s="155"/>
      <c r="D1838" s="149" t="s">
        <v>203</v>
      </c>
      <c r="E1838" s="156" t="s">
        <v>19</v>
      </c>
      <c r="F1838" s="157" t="s">
        <v>1505</v>
      </c>
      <c r="H1838" s="158">
        <v>-12.525</v>
      </c>
      <c r="I1838" s="159"/>
      <c r="L1838" s="155"/>
      <c r="M1838" s="160"/>
      <c r="T1838" s="161"/>
      <c r="AT1838" s="156" t="s">
        <v>203</v>
      </c>
      <c r="AU1838" s="156" t="s">
        <v>100</v>
      </c>
      <c r="AV1838" s="13" t="s">
        <v>82</v>
      </c>
      <c r="AW1838" s="13" t="s">
        <v>33</v>
      </c>
      <c r="AX1838" s="13" t="s">
        <v>72</v>
      </c>
      <c r="AY1838" s="156" t="s">
        <v>193</v>
      </c>
    </row>
    <row r="1839" spans="2:51" s="12" customFormat="1" ht="11.25">
      <c r="B1839" s="148"/>
      <c r="D1839" s="149" t="s">
        <v>203</v>
      </c>
      <c r="E1839" s="150" t="s">
        <v>19</v>
      </c>
      <c r="F1839" s="151" t="s">
        <v>822</v>
      </c>
      <c r="H1839" s="150" t="s">
        <v>19</v>
      </c>
      <c r="I1839" s="152"/>
      <c r="L1839" s="148"/>
      <c r="M1839" s="153"/>
      <c r="T1839" s="154"/>
      <c r="AT1839" s="150" t="s">
        <v>203</v>
      </c>
      <c r="AU1839" s="150" t="s">
        <v>100</v>
      </c>
      <c r="AV1839" s="12" t="s">
        <v>80</v>
      </c>
      <c r="AW1839" s="12" t="s">
        <v>33</v>
      </c>
      <c r="AX1839" s="12" t="s">
        <v>72</v>
      </c>
      <c r="AY1839" s="150" t="s">
        <v>193</v>
      </c>
    </row>
    <row r="1840" spans="2:51" s="13" customFormat="1" ht="11.25">
      <c r="B1840" s="155"/>
      <c r="D1840" s="149" t="s">
        <v>203</v>
      </c>
      <c r="E1840" s="156" t="s">
        <v>19</v>
      </c>
      <c r="F1840" s="157" t="s">
        <v>1506</v>
      </c>
      <c r="H1840" s="158">
        <v>-55.875</v>
      </c>
      <c r="I1840" s="159"/>
      <c r="L1840" s="155"/>
      <c r="M1840" s="160"/>
      <c r="T1840" s="161"/>
      <c r="AT1840" s="156" t="s">
        <v>203</v>
      </c>
      <c r="AU1840" s="156" t="s">
        <v>100</v>
      </c>
      <c r="AV1840" s="13" t="s">
        <v>82</v>
      </c>
      <c r="AW1840" s="13" t="s">
        <v>33</v>
      </c>
      <c r="AX1840" s="13" t="s">
        <v>72</v>
      </c>
      <c r="AY1840" s="156" t="s">
        <v>193</v>
      </c>
    </row>
    <row r="1841" spans="2:65" s="13" customFormat="1" ht="11.25">
      <c r="B1841" s="155"/>
      <c r="D1841" s="149" t="s">
        <v>203</v>
      </c>
      <c r="E1841" s="156" t="s">
        <v>19</v>
      </c>
      <c r="F1841" s="157" t="s">
        <v>1507</v>
      </c>
      <c r="H1841" s="158">
        <v>-13.89</v>
      </c>
      <c r="I1841" s="159"/>
      <c r="L1841" s="155"/>
      <c r="M1841" s="160"/>
      <c r="T1841" s="161"/>
      <c r="AT1841" s="156" t="s">
        <v>203</v>
      </c>
      <c r="AU1841" s="156" t="s">
        <v>100</v>
      </c>
      <c r="AV1841" s="13" t="s">
        <v>82</v>
      </c>
      <c r="AW1841" s="13" t="s">
        <v>33</v>
      </c>
      <c r="AX1841" s="13" t="s">
        <v>72</v>
      </c>
      <c r="AY1841" s="156" t="s">
        <v>193</v>
      </c>
    </row>
    <row r="1842" spans="2:65" s="12" customFormat="1" ht="11.25">
      <c r="B1842" s="148"/>
      <c r="D1842" s="149" t="s">
        <v>203</v>
      </c>
      <c r="E1842" s="150" t="s">
        <v>19</v>
      </c>
      <c r="F1842" s="151" t="s">
        <v>828</v>
      </c>
      <c r="H1842" s="150" t="s">
        <v>19</v>
      </c>
      <c r="I1842" s="152"/>
      <c r="L1842" s="148"/>
      <c r="M1842" s="153"/>
      <c r="T1842" s="154"/>
      <c r="AT1842" s="150" t="s">
        <v>203</v>
      </c>
      <c r="AU1842" s="150" t="s">
        <v>100</v>
      </c>
      <c r="AV1842" s="12" t="s">
        <v>80</v>
      </c>
      <c r="AW1842" s="12" t="s">
        <v>33</v>
      </c>
      <c r="AX1842" s="12" t="s">
        <v>72</v>
      </c>
      <c r="AY1842" s="150" t="s">
        <v>193</v>
      </c>
    </row>
    <row r="1843" spans="2:65" s="13" customFormat="1" ht="11.25">
      <c r="B1843" s="155"/>
      <c r="D1843" s="149" t="s">
        <v>203</v>
      </c>
      <c r="E1843" s="156" t="s">
        <v>19</v>
      </c>
      <c r="F1843" s="157" t="s">
        <v>1508</v>
      </c>
      <c r="H1843" s="158">
        <v>-9.4860000000000007</v>
      </c>
      <c r="I1843" s="159"/>
      <c r="L1843" s="155"/>
      <c r="M1843" s="160"/>
      <c r="T1843" s="161"/>
      <c r="AT1843" s="156" t="s">
        <v>203</v>
      </c>
      <c r="AU1843" s="156" t="s">
        <v>100</v>
      </c>
      <c r="AV1843" s="13" t="s">
        <v>82</v>
      </c>
      <c r="AW1843" s="13" t="s">
        <v>33</v>
      </c>
      <c r="AX1843" s="13" t="s">
        <v>72</v>
      </c>
      <c r="AY1843" s="156" t="s">
        <v>193</v>
      </c>
    </row>
    <row r="1844" spans="2:65" s="13" customFormat="1" ht="11.25">
      <c r="B1844" s="155"/>
      <c r="D1844" s="149" t="s">
        <v>203</v>
      </c>
      <c r="E1844" s="156" t="s">
        <v>19</v>
      </c>
      <c r="F1844" s="157" t="s">
        <v>1509</v>
      </c>
      <c r="H1844" s="158">
        <v>-9.3490000000000002</v>
      </c>
      <c r="I1844" s="159"/>
      <c r="L1844" s="155"/>
      <c r="M1844" s="160"/>
      <c r="T1844" s="161"/>
      <c r="AT1844" s="156" t="s">
        <v>203</v>
      </c>
      <c r="AU1844" s="156" t="s">
        <v>100</v>
      </c>
      <c r="AV1844" s="13" t="s">
        <v>82</v>
      </c>
      <c r="AW1844" s="13" t="s">
        <v>33</v>
      </c>
      <c r="AX1844" s="13" t="s">
        <v>72</v>
      </c>
      <c r="AY1844" s="156" t="s">
        <v>193</v>
      </c>
    </row>
    <row r="1845" spans="2:65" s="1" customFormat="1" ht="16.5" customHeight="1">
      <c r="B1845" s="32"/>
      <c r="C1845" s="131" t="s">
        <v>1510</v>
      </c>
      <c r="D1845" s="131" t="s">
        <v>195</v>
      </c>
      <c r="E1845" s="132" t="s">
        <v>1511</v>
      </c>
      <c r="F1845" s="133" t="s">
        <v>1512</v>
      </c>
      <c r="G1845" s="134" t="s">
        <v>198</v>
      </c>
      <c r="H1845" s="135">
        <v>45.48</v>
      </c>
      <c r="I1845" s="136"/>
      <c r="J1845" s="137">
        <f>ROUND(I1845*H1845,2)</f>
        <v>0</v>
      </c>
      <c r="K1845" s="133" t="s">
        <v>199</v>
      </c>
      <c r="L1845" s="32"/>
      <c r="M1845" s="138" t="s">
        <v>19</v>
      </c>
      <c r="N1845" s="139" t="s">
        <v>43</v>
      </c>
      <c r="P1845" s="140">
        <f>O1845*H1845</f>
        <v>0</v>
      </c>
      <c r="Q1845" s="140">
        <v>5.6000000000000001E-2</v>
      </c>
      <c r="R1845" s="140">
        <f>Q1845*H1845</f>
        <v>2.5468799999999998</v>
      </c>
      <c r="S1845" s="140">
        <v>0</v>
      </c>
      <c r="T1845" s="141">
        <f>S1845*H1845</f>
        <v>0</v>
      </c>
      <c r="AR1845" s="142" t="s">
        <v>106</v>
      </c>
      <c r="AT1845" s="142" t="s">
        <v>195</v>
      </c>
      <c r="AU1845" s="142" t="s">
        <v>100</v>
      </c>
      <c r="AY1845" s="17" t="s">
        <v>193</v>
      </c>
      <c r="BE1845" s="143">
        <f>IF(N1845="základní",J1845,0)</f>
        <v>0</v>
      </c>
      <c r="BF1845" s="143">
        <f>IF(N1845="snížená",J1845,0)</f>
        <v>0</v>
      </c>
      <c r="BG1845" s="143">
        <f>IF(N1845="zákl. přenesená",J1845,0)</f>
        <v>0</v>
      </c>
      <c r="BH1845" s="143">
        <f>IF(N1845="sníž. přenesená",J1845,0)</f>
        <v>0</v>
      </c>
      <c r="BI1845" s="143">
        <f>IF(N1845="nulová",J1845,0)</f>
        <v>0</v>
      </c>
      <c r="BJ1845" s="17" t="s">
        <v>80</v>
      </c>
      <c r="BK1845" s="143">
        <f>ROUND(I1845*H1845,2)</f>
        <v>0</v>
      </c>
      <c r="BL1845" s="17" t="s">
        <v>106</v>
      </c>
      <c r="BM1845" s="142" t="s">
        <v>1513</v>
      </c>
    </row>
    <row r="1846" spans="2:65" s="1" customFormat="1" ht="11.25">
      <c r="B1846" s="32"/>
      <c r="D1846" s="144" t="s">
        <v>201</v>
      </c>
      <c r="F1846" s="145" t="s">
        <v>1514</v>
      </c>
      <c r="I1846" s="146"/>
      <c r="L1846" s="32"/>
      <c r="M1846" s="147"/>
      <c r="T1846" s="53"/>
      <c r="AT1846" s="17" t="s">
        <v>201</v>
      </c>
      <c r="AU1846" s="17" t="s">
        <v>100</v>
      </c>
    </row>
    <row r="1847" spans="2:65" s="12" customFormat="1" ht="11.25">
      <c r="B1847" s="148"/>
      <c r="D1847" s="149" t="s">
        <v>203</v>
      </c>
      <c r="E1847" s="150" t="s">
        <v>19</v>
      </c>
      <c r="F1847" s="151" t="s">
        <v>1515</v>
      </c>
      <c r="H1847" s="150" t="s">
        <v>19</v>
      </c>
      <c r="I1847" s="152"/>
      <c r="L1847" s="148"/>
      <c r="M1847" s="153"/>
      <c r="T1847" s="154"/>
      <c r="AT1847" s="150" t="s">
        <v>203</v>
      </c>
      <c r="AU1847" s="150" t="s">
        <v>100</v>
      </c>
      <c r="AV1847" s="12" t="s">
        <v>80</v>
      </c>
      <c r="AW1847" s="12" t="s">
        <v>33</v>
      </c>
      <c r="AX1847" s="12" t="s">
        <v>72</v>
      </c>
      <c r="AY1847" s="150" t="s">
        <v>193</v>
      </c>
    </row>
    <row r="1848" spans="2:65" s="12" customFormat="1" ht="11.25">
      <c r="B1848" s="148"/>
      <c r="D1848" s="149" t="s">
        <v>203</v>
      </c>
      <c r="E1848" s="150" t="s">
        <v>19</v>
      </c>
      <c r="F1848" s="151" t="s">
        <v>205</v>
      </c>
      <c r="H1848" s="150" t="s">
        <v>19</v>
      </c>
      <c r="I1848" s="152"/>
      <c r="L1848" s="148"/>
      <c r="M1848" s="153"/>
      <c r="T1848" s="154"/>
      <c r="AT1848" s="150" t="s">
        <v>203</v>
      </c>
      <c r="AU1848" s="150" t="s">
        <v>100</v>
      </c>
      <c r="AV1848" s="12" t="s">
        <v>80</v>
      </c>
      <c r="AW1848" s="12" t="s">
        <v>33</v>
      </c>
      <c r="AX1848" s="12" t="s">
        <v>72</v>
      </c>
      <c r="AY1848" s="150" t="s">
        <v>193</v>
      </c>
    </row>
    <row r="1849" spans="2:65" s="12" customFormat="1" ht="11.25">
      <c r="B1849" s="148"/>
      <c r="D1849" s="149" t="s">
        <v>203</v>
      </c>
      <c r="E1849" s="150" t="s">
        <v>19</v>
      </c>
      <c r="F1849" s="151" t="s">
        <v>1516</v>
      </c>
      <c r="H1849" s="150" t="s">
        <v>19</v>
      </c>
      <c r="I1849" s="152"/>
      <c r="L1849" s="148"/>
      <c r="M1849" s="153"/>
      <c r="T1849" s="154"/>
      <c r="AT1849" s="150" t="s">
        <v>203</v>
      </c>
      <c r="AU1849" s="150" t="s">
        <v>100</v>
      </c>
      <c r="AV1849" s="12" t="s">
        <v>80</v>
      </c>
      <c r="AW1849" s="12" t="s">
        <v>33</v>
      </c>
      <c r="AX1849" s="12" t="s">
        <v>72</v>
      </c>
      <c r="AY1849" s="150" t="s">
        <v>193</v>
      </c>
    </row>
    <row r="1850" spans="2:65" s="13" customFormat="1" ht="11.25">
      <c r="B1850" s="155"/>
      <c r="D1850" s="149" t="s">
        <v>203</v>
      </c>
      <c r="E1850" s="156" t="s">
        <v>19</v>
      </c>
      <c r="F1850" s="157" t="s">
        <v>1517</v>
      </c>
      <c r="H1850" s="158">
        <v>45.48</v>
      </c>
      <c r="I1850" s="159"/>
      <c r="L1850" s="155"/>
      <c r="M1850" s="160"/>
      <c r="T1850" s="161"/>
      <c r="AT1850" s="156" t="s">
        <v>203</v>
      </c>
      <c r="AU1850" s="156" t="s">
        <v>100</v>
      </c>
      <c r="AV1850" s="13" t="s">
        <v>82</v>
      </c>
      <c r="AW1850" s="13" t="s">
        <v>33</v>
      </c>
      <c r="AX1850" s="13" t="s">
        <v>72</v>
      </c>
      <c r="AY1850" s="156" t="s">
        <v>193</v>
      </c>
    </row>
    <row r="1851" spans="2:65" s="1" customFormat="1" ht="21.75" customHeight="1">
      <c r="B1851" s="32"/>
      <c r="C1851" s="131" t="s">
        <v>1518</v>
      </c>
      <c r="D1851" s="131" t="s">
        <v>195</v>
      </c>
      <c r="E1851" s="132" t="s">
        <v>1519</v>
      </c>
      <c r="F1851" s="133" t="s">
        <v>1520</v>
      </c>
      <c r="G1851" s="134" t="s">
        <v>198</v>
      </c>
      <c r="H1851" s="135">
        <v>177.69499999999999</v>
      </c>
      <c r="I1851" s="136"/>
      <c r="J1851" s="137">
        <f>ROUND(I1851*H1851,2)</f>
        <v>0</v>
      </c>
      <c r="K1851" s="133" t="s">
        <v>199</v>
      </c>
      <c r="L1851" s="32"/>
      <c r="M1851" s="138" t="s">
        <v>19</v>
      </c>
      <c r="N1851" s="139" t="s">
        <v>43</v>
      </c>
      <c r="P1851" s="140">
        <f>O1851*H1851</f>
        <v>0</v>
      </c>
      <c r="Q1851" s="140">
        <v>9.0000000000000006E-5</v>
      </c>
      <c r="R1851" s="140">
        <f>Q1851*H1851</f>
        <v>1.5992550000000001E-2</v>
      </c>
      <c r="S1851" s="140">
        <v>6.0000000000000002E-5</v>
      </c>
      <c r="T1851" s="141">
        <f>S1851*H1851</f>
        <v>1.06617E-2</v>
      </c>
      <c r="AR1851" s="142" t="s">
        <v>106</v>
      </c>
      <c r="AT1851" s="142" t="s">
        <v>195</v>
      </c>
      <c r="AU1851" s="142" t="s">
        <v>100</v>
      </c>
      <c r="AY1851" s="17" t="s">
        <v>193</v>
      </c>
      <c r="BE1851" s="143">
        <f>IF(N1851="základní",J1851,0)</f>
        <v>0</v>
      </c>
      <c r="BF1851" s="143">
        <f>IF(N1851="snížená",J1851,0)</f>
        <v>0</v>
      </c>
      <c r="BG1851" s="143">
        <f>IF(N1851="zákl. přenesená",J1851,0)</f>
        <v>0</v>
      </c>
      <c r="BH1851" s="143">
        <f>IF(N1851="sníž. přenesená",J1851,0)</f>
        <v>0</v>
      </c>
      <c r="BI1851" s="143">
        <f>IF(N1851="nulová",J1851,0)</f>
        <v>0</v>
      </c>
      <c r="BJ1851" s="17" t="s">
        <v>80</v>
      </c>
      <c r="BK1851" s="143">
        <f>ROUND(I1851*H1851,2)</f>
        <v>0</v>
      </c>
      <c r="BL1851" s="17" t="s">
        <v>106</v>
      </c>
      <c r="BM1851" s="142" t="s">
        <v>1521</v>
      </c>
    </row>
    <row r="1852" spans="2:65" s="1" customFormat="1" ht="11.25">
      <c r="B1852" s="32"/>
      <c r="D1852" s="144" t="s">
        <v>201</v>
      </c>
      <c r="F1852" s="145" t="s">
        <v>1522</v>
      </c>
      <c r="I1852" s="146"/>
      <c r="L1852" s="32"/>
      <c r="M1852" s="147"/>
      <c r="T1852" s="53"/>
      <c r="AT1852" s="17" t="s">
        <v>201</v>
      </c>
      <c r="AU1852" s="17" t="s">
        <v>100</v>
      </c>
    </row>
    <row r="1853" spans="2:65" s="12" customFormat="1" ht="11.25">
      <c r="B1853" s="148"/>
      <c r="D1853" s="149" t="s">
        <v>203</v>
      </c>
      <c r="E1853" s="150" t="s">
        <v>19</v>
      </c>
      <c r="F1853" s="151" t="s">
        <v>286</v>
      </c>
      <c r="H1853" s="150" t="s">
        <v>19</v>
      </c>
      <c r="I1853" s="152"/>
      <c r="L1853" s="148"/>
      <c r="M1853" s="153"/>
      <c r="T1853" s="154"/>
      <c r="AT1853" s="150" t="s">
        <v>203</v>
      </c>
      <c r="AU1853" s="150" t="s">
        <v>100</v>
      </c>
      <c r="AV1853" s="12" t="s">
        <v>80</v>
      </c>
      <c r="AW1853" s="12" t="s">
        <v>33</v>
      </c>
      <c r="AX1853" s="12" t="s">
        <v>72</v>
      </c>
      <c r="AY1853" s="150" t="s">
        <v>193</v>
      </c>
    </row>
    <row r="1854" spans="2:65" s="12" customFormat="1" ht="11.25">
      <c r="B1854" s="148"/>
      <c r="D1854" s="149" t="s">
        <v>203</v>
      </c>
      <c r="E1854" s="150" t="s">
        <v>19</v>
      </c>
      <c r="F1854" s="151" t="s">
        <v>205</v>
      </c>
      <c r="H1854" s="150" t="s">
        <v>19</v>
      </c>
      <c r="I1854" s="152"/>
      <c r="L1854" s="148"/>
      <c r="M1854" s="153"/>
      <c r="T1854" s="154"/>
      <c r="AT1854" s="150" t="s">
        <v>203</v>
      </c>
      <c r="AU1854" s="150" t="s">
        <v>100</v>
      </c>
      <c r="AV1854" s="12" t="s">
        <v>80</v>
      </c>
      <c r="AW1854" s="12" t="s">
        <v>33</v>
      </c>
      <c r="AX1854" s="12" t="s">
        <v>72</v>
      </c>
      <c r="AY1854" s="150" t="s">
        <v>193</v>
      </c>
    </row>
    <row r="1855" spans="2:65" s="12" customFormat="1" ht="11.25">
      <c r="B1855" s="148"/>
      <c r="D1855" s="149" t="s">
        <v>203</v>
      </c>
      <c r="E1855" s="150" t="s">
        <v>19</v>
      </c>
      <c r="F1855" s="151" t="s">
        <v>206</v>
      </c>
      <c r="H1855" s="150" t="s">
        <v>19</v>
      </c>
      <c r="I1855" s="152"/>
      <c r="L1855" s="148"/>
      <c r="M1855" s="153"/>
      <c r="T1855" s="154"/>
      <c r="AT1855" s="150" t="s">
        <v>203</v>
      </c>
      <c r="AU1855" s="150" t="s">
        <v>100</v>
      </c>
      <c r="AV1855" s="12" t="s">
        <v>80</v>
      </c>
      <c r="AW1855" s="12" t="s">
        <v>33</v>
      </c>
      <c r="AX1855" s="12" t="s">
        <v>72</v>
      </c>
      <c r="AY1855" s="150" t="s">
        <v>193</v>
      </c>
    </row>
    <row r="1856" spans="2:65" s="12" customFormat="1" ht="11.25">
      <c r="B1856" s="148"/>
      <c r="D1856" s="149" t="s">
        <v>203</v>
      </c>
      <c r="E1856" s="150" t="s">
        <v>19</v>
      </c>
      <c r="F1856" s="151" t="s">
        <v>205</v>
      </c>
      <c r="H1856" s="150" t="s">
        <v>19</v>
      </c>
      <c r="I1856" s="152"/>
      <c r="L1856" s="148"/>
      <c r="M1856" s="153"/>
      <c r="T1856" s="154"/>
      <c r="AT1856" s="150" t="s">
        <v>203</v>
      </c>
      <c r="AU1856" s="150" t="s">
        <v>100</v>
      </c>
      <c r="AV1856" s="12" t="s">
        <v>80</v>
      </c>
      <c r="AW1856" s="12" t="s">
        <v>33</v>
      </c>
      <c r="AX1856" s="12" t="s">
        <v>72</v>
      </c>
      <c r="AY1856" s="150" t="s">
        <v>193</v>
      </c>
    </row>
    <row r="1857" spans="2:65" s="12" customFormat="1" ht="11.25">
      <c r="B1857" s="148"/>
      <c r="D1857" s="149" t="s">
        <v>203</v>
      </c>
      <c r="E1857" s="150" t="s">
        <v>19</v>
      </c>
      <c r="F1857" s="151" t="s">
        <v>1523</v>
      </c>
      <c r="H1857" s="150" t="s">
        <v>19</v>
      </c>
      <c r="I1857" s="152"/>
      <c r="L1857" s="148"/>
      <c r="M1857" s="153"/>
      <c r="T1857" s="154"/>
      <c r="AT1857" s="150" t="s">
        <v>203</v>
      </c>
      <c r="AU1857" s="150" t="s">
        <v>100</v>
      </c>
      <c r="AV1857" s="12" t="s">
        <v>80</v>
      </c>
      <c r="AW1857" s="12" t="s">
        <v>33</v>
      </c>
      <c r="AX1857" s="12" t="s">
        <v>72</v>
      </c>
      <c r="AY1857" s="150" t="s">
        <v>193</v>
      </c>
    </row>
    <row r="1858" spans="2:65" s="12" customFormat="1" ht="11.25">
      <c r="B1858" s="148"/>
      <c r="D1858" s="149" t="s">
        <v>203</v>
      </c>
      <c r="E1858" s="150" t="s">
        <v>19</v>
      </c>
      <c r="F1858" s="151" t="s">
        <v>1524</v>
      </c>
      <c r="H1858" s="150" t="s">
        <v>19</v>
      </c>
      <c r="I1858" s="152"/>
      <c r="L1858" s="148"/>
      <c r="M1858" s="153"/>
      <c r="T1858" s="154"/>
      <c r="AT1858" s="150" t="s">
        <v>203</v>
      </c>
      <c r="AU1858" s="150" t="s">
        <v>100</v>
      </c>
      <c r="AV1858" s="12" t="s">
        <v>80</v>
      </c>
      <c r="AW1858" s="12" t="s">
        <v>33</v>
      </c>
      <c r="AX1858" s="12" t="s">
        <v>72</v>
      </c>
      <c r="AY1858" s="150" t="s">
        <v>193</v>
      </c>
    </row>
    <row r="1859" spans="2:65" s="13" customFormat="1" ht="11.25">
      <c r="B1859" s="155"/>
      <c r="D1859" s="149" t="s">
        <v>203</v>
      </c>
      <c r="E1859" s="156" t="s">
        <v>19</v>
      </c>
      <c r="F1859" s="157" t="s">
        <v>1525</v>
      </c>
      <c r="H1859" s="158">
        <v>75.400000000000006</v>
      </c>
      <c r="I1859" s="159"/>
      <c r="L1859" s="155"/>
      <c r="M1859" s="160"/>
      <c r="T1859" s="161"/>
      <c r="AT1859" s="156" t="s">
        <v>203</v>
      </c>
      <c r="AU1859" s="156" t="s">
        <v>100</v>
      </c>
      <c r="AV1859" s="13" t="s">
        <v>82</v>
      </c>
      <c r="AW1859" s="13" t="s">
        <v>33</v>
      </c>
      <c r="AX1859" s="13" t="s">
        <v>72</v>
      </c>
      <c r="AY1859" s="156" t="s">
        <v>193</v>
      </c>
    </row>
    <row r="1860" spans="2:65" s="12" customFormat="1" ht="11.25">
      <c r="B1860" s="148"/>
      <c r="D1860" s="149" t="s">
        <v>203</v>
      </c>
      <c r="E1860" s="150" t="s">
        <v>19</v>
      </c>
      <c r="F1860" s="151" t="s">
        <v>1526</v>
      </c>
      <c r="H1860" s="150" t="s">
        <v>19</v>
      </c>
      <c r="I1860" s="152"/>
      <c r="L1860" s="148"/>
      <c r="M1860" s="153"/>
      <c r="T1860" s="154"/>
      <c r="AT1860" s="150" t="s">
        <v>203</v>
      </c>
      <c r="AU1860" s="150" t="s">
        <v>100</v>
      </c>
      <c r="AV1860" s="12" t="s">
        <v>80</v>
      </c>
      <c r="AW1860" s="12" t="s">
        <v>33</v>
      </c>
      <c r="AX1860" s="12" t="s">
        <v>72</v>
      </c>
      <c r="AY1860" s="150" t="s">
        <v>193</v>
      </c>
    </row>
    <row r="1861" spans="2:65" s="13" customFormat="1" ht="11.25">
      <c r="B1861" s="155"/>
      <c r="D1861" s="149" t="s">
        <v>203</v>
      </c>
      <c r="E1861" s="156" t="s">
        <v>19</v>
      </c>
      <c r="F1861" s="157" t="s">
        <v>1527</v>
      </c>
      <c r="H1861" s="158">
        <v>18.535</v>
      </c>
      <c r="I1861" s="159"/>
      <c r="L1861" s="155"/>
      <c r="M1861" s="160"/>
      <c r="T1861" s="161"/>
      <c r="AT1861" s="156" t="s">
        <v>203</v>
      </c>
      <c r="AU1861" s="156" t="s">
        <v>100</v>
      </c>
      <c r="AV1861" s="13" t="s">
        <v>82</v>
      </c>
      <c r="AW1861" s="13" t="s">
        <v>33</v>
      </c>
      <c r="AX1861" s="13" t="s">
        <v>72</v>
      </c>
      <c r="AY1861" s="156" t="s">
        <v>193</v>
      </c>
    </row>
    <row r="1862" spans="2:65" s="12" customFormat="1" ht="11.25">
      <c r="B1862" s="148"/>
      <c r="D1862" s="149" t="s">
        <v>203</v>
      </c>
      <c r="E1862" s="150" t="s">
        <v>19</v>
      </c>
      <c r="F1862" s="151" t="s">
        <v>1528</v>
      </c>
      <c r="H1862" s="150" t="s">
        <v>19</v>
      </c>
      <c r="I1862" s="152"/>
      <c r="L1862" s="148"/>
      <c r="M1862" s="153"/>
      <c r="T1862" s="154"/>
      <c r="AT1862" s="150" t="s">
        <v>203</v>
      </c>
      <c r="AU1862" s="150" t="s">
        <v>100</v>
      </c>
      <c r="AV1862" s="12" t="s">
        <v>80</v>
      </c>
      <c r="AW1862" s="12" t="s">
        <v>33</v>
      </c>
      <c r="AX1862" s="12" t="s">
        <v>72</v>
      </c>
      <c r="AY1862" s="150" t="s">
        <v>193</v>
      </c>
    </row>
    <row r="1863" spans="2:65" s="13" customFormat="1" ht="11.25">
      <c r="B1863" s="155"/>
      <c r="D1863" s="149" t="s">
        <v>203</v>
      </c>
      <c r="E1863" s="156" t="s">
        <v>19</v>
      </c>
      <c r="F1863" s="157" t="s">
        <v>1529</v>
      </c>
      <c r="H1863" s="158">
        <v>20.7</v>
      </c>
      <c r="I1863" s="159"/>
      <c r="L1863" s="155"/>
      <c r="M1863" s="160"/>
      <c r="T1863" s="161"/>
      <c r="AT1863" s="156" t="s">
        <v>203</v>
      </c>
      <c r="AU1863" s="156" t="s">
        <v>100</v>
      </c>
      <c r="AV1863" s="13" t="s">
        <v>82</v>
      </c>
      <c r="AW1863" s="13" t="s">
        <v>33</v>
      </c>
      <c r="AX1863" s="13" t="s">
        <v>72</v>
      </c>
      <c r="AY1863" s="156" t="s">
        <v>193</v>
      </c>
    </row>
    <row r="1864" spans="2:65" s="12" customFormat="1" ht="11.25">
      <c r="B1864" s="148"/>
      <c r="D1864" s="149" t="s">
        <v>203</v>
      </c>
      <c r="E1864" s="150" t="s">
        <v>19</v>
      </c>
      <c r="F1864" s="151" t="s">
        <v>1530</v>
      </c>
      <c r="H1864" s="150" t="s">
        <v>19</v>
      </c>
      <c r="I1864" s="152"/>
      <c r="L1864" s="148"/>
      <c r="M1864" s="153"/>
      <c r="T1864" s="154"/>
      <c r="AT1864" s="150" t="s">
        <v>203</v>
      </c>
      <c r="AU1864" s="150" t="s">
        <v>100</v>
      </c>
      <c r="AV1864" s="12" t="s">
        <v>80</v>
      </c>
      <c r="AW1864" s="12" t="s">
        <v>33</v>
      </c>
      <c r="AX1864" s="12" t="s">
        <v>72</v>
      </c>
      <c r="AY1864" s="150" t="s">
        <v>193</v>
      </c>
    </row>
    <row r="1865" spans="2:65" s="13" customFormat="1" ht="11.25">
      <c r="B1865" s="155"/>
      <c r="D1865" s="149" t="s">
        <v>203</v>
      </c>
      <c r="E1865" s="156" t="s">
        <v>19</v>
      </c>
      <c r="F1865" s="157" t="s">
        <v>1531</v>
      </c>
      <c r="H1865" s="158">
        <v>37.49</v>
      </c>
      <c r="I1865" s="159"/>
      <c r="L1865" s="155"/>
      <c r="M1865" s="160"/>
      <c r="T1865" s="161"/>
      <c r="AT1865" s="156" t="s">
        <v>203</v>
      </c>
      <c r="AU1865" s="156" t="s">
        <v>100</v>
      </c>
      <c r="AV1865" s="13" t="s">
        <v>82</v>
      </c>
      <c r="AW1865" s="13" t="s">
        <v>33</v>
      </c>
      <c r="AX1865" s="13" t="s">
        <v>72</v>
      </c>
      <c r="AY1865" s="156" t="s">
        <v>193</v>
      </c>
    </row>
    <row r="1866" spans="2:65" s="12" customFormat="1" ht="11.25">
      <c r="B1866" s="148"/>
      <c r="D1866" s="149" t="s">
        <v>203</v>
      </c>
      <c r="E1866" s="150" t="s">
        <v>19</v>
      </c>
      <c r="F1866" s="151" t="s">
        <v>205</v>
      </c>
      <c r="H1866" s="150" t="s">
        <v>19</v>
      </c>
      <c r="I1866" s="152"/>
      <c r="L1866" s="148"/>
      <c r="M1866" s="153"/>
      <c r="T1866" s="154"/>
      <c r="AT1866" s="150" t="s">
        <v>203</v>
      </c>
      <c r="AU1866" s="150" t="s">
        <v>100</v>
      </c>
      <c r="AV1866" s="12" t="s">
        <v>80</v>
      </c>
      <c r="AW1866" s="12" t="s">
        <v>33</v>
      </c>
      <c r="AX1866" s="12" t="s">
        <v>72</v>
      </c>
      <c r="AY1866" s="150" t="s">
        <v>193</v>
      </c>
    </row>
    <row r="1867" spans="2:65" s="12" customFormat="1" ht="11.25">
      <c r="B1867" s="148"/>
      <c r="D1867" s="149" t="s">
        <v>203</v>
      </c>
      <c r="E1867" s="150" t="s">
        <v>19</v>
      </c>
      <c r="F1867" s="151" t="s">
        <v>1532</v>
      </c>
      <c r="H1867" s="150" t="s">
        <v>19</v>
      </c>
      <c r="I1867" s="152"/>
      <c r="L1867" s="148"/>
      <c r="M1867" s="153"/>
      <c r="T1867" s="154"/>
      <c r="AT1867" s="150" t="s">
        <v>203</v>
      </c>
      <c r="AU1867" s="150" t="s">
        <v>100</v>
      </c>
      <c r="AV1867" s="12" t="s">
        <v>80</v>
      </c>
      <c r="AW1867" s="12" t="s">
        <v>33</v>
      </c>
      <c r="AX1867" s="12" t="s">
        <v>72</v>
      </c>
      <c r="AY1867" s="150" t="s">
        <v>193</v>
      </c>
    </row>
    <row r="1868" spans="2:65" s="13" customFormat="1" ht="11.25">
      <c r="B1868" s="155"/>
      <c r="D1868" s="149" t="s">
        <v>203</v>
      </c>
      <c r="E1868" s="156" t="s">
        <v>19</v>
      </c>
      <c r="F1868" s="157" t="s">
        <v>1533</v>
      </c>
      <c r="H1868" s="158">
        <v>19.079999999999998</v>
      </c>
      <c r="I1868" s="159"/>
      <c r="L1868" s="155"/>
      <c r="M1868" s="160"/>
      <c r="T1868" s="161"/>
      <c r="AT1868" s="156" t="s">
        <v>203</v>
      </c>
      <c r="AU1868" s="156" t="s">
        <v>100</v>
      </c>
      <c r="AV1868" s="13" t="s">
        <v>82</v>
      </c>
      <c r="AW1868" s="13" t="s">
        <v>33</v>
      </c>
      <c r="AX1868" s="13" t="s">
        <v>72</v>
      </c>
      <c r="AY1868" s="156" t="s">
        <v>193</v>
      </c>
    </row>
    <row r="1869" spans="2:65" s="13" customFormat="1" ht="11.25">
      <c r="B1869" s="155"/>
      <c r="D1869" s="149" t="s">
        <v>203</v>
      </c>
      <c r="E1869" s="156" t="s">
        <v>19</v>
      </c>
      <c r="F1869" s="157" t="s">
        <v>1534</v>
      </c>
      <c r="H1869" s="158">
        <v>6.49</v>
      </c>
      <c r="I1869" s="159"/>
      <c r="L1869" s="155"/>
      <c r="M1869" s="160"/>
      <c r="T1869" s="161"/>
      <c r="AT1869" s="156" t="s">
        <v>203</v>
      </c>
      <c r="AU1869" s="156" t="s">
        <v>100</v>
      </c>
      <c r="AV1869" s="13" t="s">
        <v>82</v>
      </c>
      <c r="AW1869" s="13" t="s">
        <v>33</v>
      </c>
      <c r="AX1869" s="13" t="s">
        <v>72</v>
      </c>
      <c r="AY1869" s="156" t="s">
        <v>193</v>
      </c>
    </row>
    <row r="1870" spans="2:65" s="1" customFormat="1" ht="24.2" customHeight="1">
      <c r="B1870" s="32"/>
      <c r="C1870" s="131" t="s">
        <v>1535</v>
      </c>
      <c r="D1870" s="131" t="s">
        <v>195</v>
      </c>
      <c r="E1870" s="132" t="s">
        <v>1536</v>
      </c>
      <c r="F1870" s="133" t="s">
        <v>1537</v>
      </c>
      <c r="G1870" s="134" t="s">
        <v>432</v>
      </c>
      <c r="H1870" s="135">
        <v>703.19</v>
      </c>
      <c r="I1870" s="136"/>
      <c r="J1870" s="137">
        <f>ROUND(I1870*H1870,2)</f>
        <v>0</v>
      </c>
      <c r="K1870" s="133" t="s">
        <v>199</v>
      </c>
      <c r="L1870" s="32"/>
      <c r="M1870" s="138" t="s">
        <v>19</v>
      </c>
      <c r="N1870" s="139" t="s">
        <v>43</v>
      </c>
      <c r="P1870" s="140">
        <f>O1870*H1870</f>
        <v>0</v>
      </c>
      <c r="Q1870" s="140">
        <v>0</v>
      </c>
      <c r="R1870" s="140">
        <f>Q1870*H1870</f>
        <v>0</v>
      </c>
      <c r="S1870" s="140">
        <v>0</v>
      </c>
      <c r="T1870" s="141">
        <f>S1870*H1870</f>
        <v>0</v>
      </c>
      <c r="AR1870" s="142" t="s">
        <v>106</v>
      </c>
      <c r="AT1870" s="142" t="s">
        <v>195</v>
      </c>
      <c r="AU1870" s="142" t="s">
        <v>100</v>
      </c>
      <c r="AY1870" s="17" t="s">
        <v>193</v>
      </c>
      <c r="BE1870" s="143">
        <f>IF(N1870="základní",J1870,0)</f>
        <v>0</v>
      </c>
      <c r="BF1870" s="143">
        <f>IF(N1870="snížená",J1870,0)</f>
        <v>0</v>
      </c>
      <c r="BG1870" s="143">
        <f>IF(N1870="zákl. přenesená",J1870,0)</f>
        <v>0</v>
      </c>
      <c r="BH1870" s="143">
        <f>IF(N1870="sníž. přenesená",J1870,0)</f>
        <v>0</v>
      </c>
      <c r="BI1870" s="143">
        <f>IF(N1870="nulová",J1870,0)</f>
        <v>0</v>
      </c>
      <c r="BJ1870" s="17" t="s">
        <v>80</v>
      </c>
      <c r="BK1870" s="143">
        <f>ROUND(I1870*H1870,2)</f>
        <v>0</v>
      </c>
      <c r="BL1870" s="17" t="s">
        <v>106</v>
      </c>
      <c r="BM1870" s="142" t="s">
        <v>1538</v>
      </c>
    </row>
    <row r="1871" spans="2:65" s="1" customFormat="1" ht="11.25">
      <c r="B1871" s="32"/>
      <c r="D1871" s="144" t="s">
        <v>201</v>
      </c>
      <c r="F1871" s="145" t="s">
        <v>1539</v>
      </c>
      <c r="I1871" s="146"/>
      <c r="L1871" s="32"/>
      <c r="M1871" s="147"/>
      <c r="T1871" s="53"/>
      <c r="AT1871" s="17" t="s">
        <v>201</v>
      </c>
      <c r="AU1871" s="17" t="s">
        <v>100</v>
      </c>
    </row>
    <row r="1872" spans="2:65" s="12" customFormat="1" ht="11.25">
      <c r="B1872" s="148"/>
      <c r="D1872" s="149" t="s">
        <v>203</v>
      </c>
      <c r="E1872" s="150" t="s">
        <v>19</v>
      </c>
      <c r="F1872" s="151" t="s">
        <v>286</v>
      </c>
      <c r="H1872" s="150" t="s">
        <v>19</v>
      </c>
      <c r="I1872" s="152"/>
      <c r="L1872" s="148"/>
      <c r="M1872" s="153"/>
      <c r="T1872" s="154"/>
      <c r="AT1872" s="150" t="s">
        <v>203</v>
      </c>
      <c r="AU1872" s="150" t="s">
        <v>100</v>
      </c>
      <c r="AV1872" s="12" t="s">
        <v>80</v>
      </c>
      <c r="AW1872" s="12" t="s">
        <v>33</v>
      </c>
      <c r="AX1872" s="12" t="s">
        <v>72</v>
      </c>
      <c r="AY1872" s="150" t="s">
        <v>193</v>
      </c>
    </row>
    <row r="1873" spans="2:51" s="12" customFormat="1" ht="11.25">
      <c r="B1873" s="148"/>
      <c r="D1873" s="149" t="s">
        <v>203</v>
      </c>
      <c r="E1873" s="150" t="s">
        <v>19</v>
      </c>
      <c r="F1873" s="151" t="s">
        <v>205</v>
      </c>
      <c r="H1873" s="150" t="s">
        <v>19</v>
      </c>
      <c r="I1873" s="152"/>
      <c r="L1873" s="148"/>
      <c r="M1873" s="153"/>
      <c r="T1873" s="154"/>
      <c r="AT1873" s="150" t="s">
        <v>203</v>
      </c>
      <c r="AU1873" s="150" t="s">
        <v>100</v>
      </c>
      <c r="AV1873" s="12" t="s">
        <v>80</v>
      </c>
      <c r="AW1873" s="12" t="s">
        <v>33</v>
      </c>
      <c r="AX1873" s="12" t="s">
        <v>72</v>
      </c>
      <c r="AY1873" s="150" t="s">
        <v>193</v>
      </c>
    </row>
    <row r="1874" spans="2:51" s="12" customFormat="1" ht="11.25">
      <c r="B1874" s="148"/>
      <c r="D1874" s="149" t="s">
        <v>203</v>
      </c>
      <c r="E1874" s="150" t="s">
        <v>19</v>
      </c>
      <c r="F1874" s="151" t="s">
        <v>206</v>
      </c>
      <c r="H1874" s="150" t="s">
        <v>19</v>
      </c>
      <c r="I1874" s="152"/>
      <c r="L1874" s="148"/>
      <c r="M1874" s="153"/>
      <c r="T1874" s="154"/>
      <c r="AT1874" s="150" t="s">
        <v>203</v>
      </c>
      <c r="AU1874" s="150" t="s">
        <v>100</v>
      </c>
      <c r="AV1874" s="12" t="s">
        <v>80</v>
      </c>
      <c r="AW1874" s="12" t="s">
        <v>33</v>
      </c>
      <c r="AX1874" s="12" t="s">
        <v>72</v>
      </c>
      <c r="AY1874" s="150" t="s">
        <v>193</v>
      </c>
    </row>
    <row r="1875" spans="2:51" s="12" customFormat="1" ht="11.25">
      <c r="B1875" s="148"/>
      <c r="D1875" s="149" t="s">
        <v>203</v>
      </c>
      <c r="E1875" s="150" t="s">
        <v>19</v>
      </c>
      <c r="F1875" s="151" t="s">
        <v>205</v>
      </c>
      <c r="H1875" s="150" t="s">
        <v>19</v>
      </c>
      <c r="I1875" s="152"/>
      <c r="L1875" s="148"/>
      <c r="M1875" s="153"/>
      <c r="T1875" s="154"/>
      <c r="AT1875" s="150" t="s">
        <v>203</v>
      </c>
      <c r="AU1875" s="150" t="s">
        <v>100</v>
      </c>
      <c r="AV1875" s="12" t="s">
        <v>80</v>
      </c>
      <c r="AW1875" s="12" t="s">
        <v>33</v>
      </c>
      <c r="AX1875" s="12" t="s">
        <v>72</v>
      </c>
      <c r="AY1875" s="150" t="s">
        <v>193</v>
      </c>
    </row>
    <row r="1876" spans="2:51" s="12" customFormat="1" ht="11.25">
      <c r="B1876" s="148"/>
      <c r="D1876" s="149" t="s">
        <v>203</v>
      </c>
      <c r="E1876" s="150" t="s">
        <v>19</v>
      </c>
      <c r="F1876" s="151" t="s">
        <v>1540</v>
      </c>
      <c r="H1876" s="150" t="s">
        <v>19</v>
      </c>
      <c r="I1876" s="152"/>
      <c r="L1876" s="148"/>
      <c r="M1876" s="153"/>
      <c r="T1876" s="154"/>
      <c r="AT1876" s="150" t="s">
        <v>203</v>
      </c>
      <c r="AU1876" s="150" t="s">
        <v>100</v>
      </c>
      <c r="AV1876" s="12" t="s">
        <v>80</v>
      </c>
      <c r="AW1876" s="12" t="s">
        <v>33</v>
      </c>
      <c r="AX1876" s="12" t="s">
        <v>72</v>
      </c>
      <c r="AY1876" s="150" t="s">
        <v>193</v>
      </c>
    </row>
    <row r="1877" spans="2:51" s="12" customFormat="1" ht="11.25">
      <c r="B1877" s="148"/>
      <c r="D1877" s="149" t="s">
        <v>203</v>
      </c>
      <c r="E1877" s="150" t="s">
        <v>19</v>
      </c>
      <c r="F1877" s="151" t="s">
        <v>1524</v>
      </c>
      <c r="H1877" s="150" t="s">
        <v>19</v>
      </c>
      <c r="I1877" s="152"/>
      <c r="L1877" s="148"/>
      <c r="M1877" s="153"/>
      <c r="T1877" s="154"/>
      <c r="AT1877" s="150" t="s">
        <v>203</v>
      </c>
      <c r="AU1877" s="150" t="s">
        <v>100</v>
      </c>
      <c r="AV1877" s="12" t="s">
        <v>80</v>
      </c>
      <c r="AW1877" s="12" t="s">
        <v>33</v>
      </c>
      <c r="AX1877" s="12" t="s">
        <v>72</v>
      </c>
      <c r="AY1877" s="150" t="s">
        <v>193</v>
      </c>
    </row>
    <row r="1878" spans="2:51" s="13" customFormat="1" ht="11.25">
      <c r="B1878" s="155"/>
      <c r="D1878" s="149" t="s">
        <v>203</v>
      </c>
      <c r="E1878" s="156" t="s">
        <v>19</v>
      </c>
      <c r="F1878" s="157" t="s">
        <v>1541</v>
      </c>
      <c r="H1878" s="158">
        <v>104.4</v>
      </c>
      <c r="I1878" s="159"/>
      <c r="L1878" s="155"/>
      <c r="M1878" s="160"/>
      <c r="T1878" s="161"/>
      <c r="AT1878" s="156" t="s">
        <v>203</v>
      </c>
      <c r="AU1878" s="156" t="s">
        <v>100</v>
      </c>
      <c r="AV1878" s="13" t="s">
        <v>82</v>
      </c>
      <c r="AW1878" s="13" t="s">
        <v>33</v>
      </c>
      <c r="AX1878" s="13" t="s">
        <v>72</v>
      </c>
      <c r="AY1878" s="156" t="s">
        <v>193</v>
      </c>
    </row>
    <row r="1879" spans="2:51" s="12" customFormat="1" ht="11.25">
      <c r="B1879" s="148"/>
      <c r="D1879" s="149" t="s">
        <v>203</v>
      </c>
      <c r="E1879" s="150" t="s">
        <v>19</v>
      </c>
      <c r="F1879" s="151" t="s">
        <v>1526</v>
      </c>
      <c r="H1879" s="150" t="s">
        <v>19</v>
      </c>
      <c r="I1879" s="152"/>
      <c r="L1879" s="148"/>
      <c r="M1879" s="153"/>
      <c r="T1879" s="154"/>
      <c r="AT1879" s="150" t="s">
        <v>203</v>
      </c>
      <c r="AU1879" s="150" t="s">
        <v>100</v>
      </c>
      <c r="AV1879" s="12" t="s">
        <v>80</v>
      </c>
      <c r="AW1879" s="12" t="s">
        <v>33</v>
      </c>
      <c r="AX1879" s="12" t="s">
        <v>72</v>
      </c>
      <c r="AY1879" s="150" t="s">
        <v>193</v>
      </c>
    </row>
    <row r="1880" spans="2:51" s="13" customFormat="1" ht="11.25">
      <c r="B1880" s="155"/>
      <c r="D1880" s="149" t="s">
        <v>203</v>
      </c>
      <c r="E1880" s="156" t="s">
        <v>19</v>
      </c>
      <c r="F1880" s="157" t="s">
        <v>1542</v>
      </c>
      <c r="H1880" s="158">
        <v>21.4</v>
      </c>
      <c r="I1880" s="159"/>
      <c r="L1880" s="155"/>
      <c r="M1880" s="160"/>
      <c r="T1880" s="161"/>
      <c r="AT1880" s="156" t="s">
        <v>203</v>
      </c>
      <c r="AU1880" s="156" t="s">
        <v>100</v>
      </c>
      <c r="AV1880" s="13" t="s">
        <v>82</v>
      </c>
      <c r="AW1880" s="13" t="s">
        <v>33</v>
      </c>
      <c r="AX1880" s="13" t="s">
        <v>72</v>
      </c>
      <c r="AY1880" s="156" t="s">
        <v>193</v>
      </c>
    </row>
    <row r="1881" spans="2:51" s="12" customFormat="1" ht="11.25">
      <c r="B1881" s="148"/>
      <c r="D1881" s="149" t="s">
        <v>203</v>
      </c>
      <c r="E1881" s="150" t="s">
        <v>19</v>
      </c>
      <c r="F1881" s="151" t="s">
        <v>1528</v>
      </c>
      <c r="H1881" s="150" t="s">
        <v>19</v>
      </c>
      <c r="I1881" s="152"/>
      <c r="L1881" s="148"/>
      <c r="M1881" s="153"/>
      <c r="T1881" s="154"/>
      <c r="AT1881" s="150" t="s">
        <v>203</v>
      </c>
      <c r="AU1881" s="150" t="s">
        <v>100</v>
      </c>
      <c r="AV1881" s="12" t="s">
        <v>80</v>
      </c>
      <c r="AW1881" s="12" t="s">
        <v>33</v>
      </c>
      <c r="AX1881" s="12" t="s">
        <v>72</v>
      </c>
      <c r="AY1881" s="150" t="s">
        <v>193</v>
      </c>
    </row>
    <row r="1882" spans="2:51" s="13" customFormat="1" ht="11.25">
      <c r="B1882" s="155"/>
      <c r="D1882" s="149" t="s">
        <v>203</v>
      </c>
      <c r="E1882" s="156" t="s">
        <v>19</v>
      </c>
      <c r="F1882" s="157" t="s">
        <v>1543</v>
      </c>
      <c r="H1882" s="158">
        <v>17.399999999999999</v>
      </c>
      <c r="I1882" s="159"/>
      <c r="L1882" s="155"/>
      <c r="M1882" s="160"/>
      <c r="T1882" s="161"/>
      <c r="AT1882" s="156" t="s">
        <v>203</v>
      </c>
      <c r="AU1882" s="156" t="s">
        <v>100</v>
      </c>
      <c r="AV1882" s="13" t="s">
        <v>82</v>
      </c>
      <c r="AW1882" s="13" t="s">
        <v>33</v>
      </c>
      <c r="AX1882" s="13" t="s">
        <v>72</v>
      </c>
      <c r="AY1882" s="156" t="s">
        <v>193</v>
      </c>
    </row>
    <row r="1883" spans="2:51" s="12" customFormat="1" ht="11.25">
      <c r="B1883" s="148"/>
      <c r="D1883" s="149" t="s">
        <v>203</v>
      </c>
      <c r="E1883" s="150" t="s">
        <v>19</v>
      </c>
      <c r="F1883" s="151" t="s">
        <v>1530</v>
      </c>
      <c r="H1883" s="150" t="s">
        <v>19</v>
      </c>
      <c r="I1883" s="152"/>
      <c r="L1883" s="148"/>
      <c r="M1883" s="153"/>
      <c r="T1883" s="154"/>
      <c r="AT1883" s="150" t="s">
        <v>203</v>
      </c>
      <c r="AU1883" s="150" t="s">
        <v>100</v>
      </c>
      <c r="AV1883" s="12" t="s">
        <v>80</v>
      </c>
      <c r="AW1883" s="12" t="s">
        <v>33</v>
      </c>
      <c r="AX1883" s="12" t="s">
        <v>72</v>
      </c>
      <c r="AY1883" s="150" t="s">
        <v>193</v>
      </c>
    </row>
    <row r="1884" spans="2:51" s="13" customFormat="1" ht="11.25">
      <c r="B1884" s="155"/>
      <c r="D1884" s="149" t="s">
        <v>203</v>
      </c>
      <c r="E1884" s="156" t="s">
        <v>19</v>
      </c>
      <c r="F1884" s="157" t="s">
        <v>1544</v>
      </c>
      <c r="H1884" s="158">
        <v>54.1</v>
      </c>
      <c r="I1884" s="159"/>
      <c r="L1884" s="155"/>
      <c r="M1884" s="160"/>
      <c r="T1884" s="161"/>
      <c r="AT1884" s="156" t="s">
        <v>203</v>
      </c>
      <c r="AU1884" s="156" t="s">
        <v>100</v>
      </c>
      <c r="AV1884" s="13" t="s">
        <v>82</v>
      </c>
      <c r="AW1884" s="13" t="s">
        <v>33</v>
      </c>
      <c r="AX1884" s="13" t="s">
        <v>72</v>
      </c>
      <c r="AY1884" s="156" t="s">
        <v>193</v>
      </c>
    </row>
    <row r="1885" spans="2:51" s="12" customFormat="1" ht="11.25">
      <c r="B1885" s="148"/>
      <c r="D1885" s="149" t="s">
        <v>203</v>
      </c>
      <c r="E1885" s="150" t="s">
        <v>19</v>
      </c>
      <c r="F1885" s="151" t="s">
        <v>205</v>
      </c>
      <c r="H1885" s="150" t="s">
        <v>19</v>
      </c>
      <c r="I1885" s="152"/>
      <c r="L1885" s="148"/>
      <c r="M1885" s="153"/>
      <c r="T1885" s="154"/>
      <c r="AT1885" s="150" t="s">
        <v>203</v>
      </c>
      <c r="AU1885" s="150" t="s">
        <v>100</v>
      </c>
      <c r="AV1885" s="12" t="s">
        <v>80</v>
      </c>
      <c r="AW1885" s="12" t="s">
        <v>33</v>
      </c>
      <c r="AX1885" s="12" t="s">
        <v>72</v>
      </c>
      <c r="AY1885" s="150" t="s">
        <v>193</v>
      </c>
    </row>
    <row r="1886" spans="2:51" s="12" customFormat="1" ht="11.25">
      <c r="B1886" s="148"/>
      <c r="D1886" s="149" t="s">
        <v>203</v>
      </c>
      <c r="E1886" s="150" t="s">
        <v>19</v>
      </c>
      <c r="F1886" s="151" t="s">
        <v>1545</v>
      </c>
      <c r="H1886" s="150" t="s">
        <v>19</v>
      </c>
      <c r="I1886" s="152"/>
      <c r="L1886" s="148"/>
      <c r="M1886" s="153"/>
      <c r="T1886" s="154"/>
      <c r="AT1886" s="150" t="s">
        <v>203</v>
      </c>
      <c r="AU1886" s="150" t="s">
        <v>100</v>
      </c>
      <c r="AV1886" s="12" t="s">
        <v>80</v>
      </c>
      <c r="AW1886" s="12" t="s">
        <v>33</v>
      </c>
      <c r="AX1886" s="12" t="s">
        <v>72</v>
      </c>
      <c r="AY1886" s="150" t="s">
        <v>193</v>
      </c>
    </row>
    <row r="1887" spans="2:51" s="13" customFormat="1" ht="11.25">
      <c r="B1887" s="155"/>
      <c r="D1887" s="149" t="s">
        <v>203</v>
      </c>
      <c r="E1887" s="156" t="s">
        <v>19</v>
      </c>
      <c r="F1887" s="157" t="s">
        <v>1546</v>
      </c>
      <c r="H1887" s="158">
        <v>35.26</v>
      </c>
      <c r="I1887" s="159"/>
      <c r="L1887" s="155"/>
      <c r="M1887" s="160"/>
      <c r="T1887" s="161"/>
      <c r="AT1887" s="156" t="s">
        <v>203</v>
      </c>
      <c r="AU1887" s="156" t="s">
        <v>100</v>
      </c>
      <c r="AV1887" s="13" t="s">
        <v>82</v>
      </c>
      <c r="AW1887" s="13" t="s">
        <v>33</v>
      </c>
      <c r="AX1887" s="13" t="s">
        <v>72</v>
      </c>
      <c r="AY1887" s="156" t="s">
        <v>193</v>
      </c>
    </row>
    <row r="1888" spans="2:51" s="13" customFormat="1" ht="11.25">
      <c r="B1888" s="155"/>
      <c r="D1888" s="149" t="s">
        <v>203</v>
      </c>
      <c r="E1888" s="156" t="s">
        <v>19</v>
      </c>
      <c r="F1888" s="157" t="s">
        <v>1547</v>
      </c>
      <c r="H1888" s="158">
        <v>209.69</v>
      </c>
      <c r="I1888" s="159"/>
      <c r="L1888" s="155"/>
      <c r="M1888" s="160"/>
      <c r="T1888" s="161"/>
      <c r="AT1888" s="156" t="s">
        <v>203</v>
      </c>
      <c r="AU1888" s="156" t="s">
        <v>100</v>
      </c>
      <c r="AV1888" s="13" t="s">
        <v>82</v>
      </c>
      <c r="AW1888" s="13" t="s">
        <v>33</v>
      </c>
      <c r="AX1888" s="13" t="s">
        <v>72</v>
      </c>
      <c r="AY1888" s="156" t="s">
        <v>193</v>
      </c>
    </row>
    <row r="1889" spans="2:65" s="13" customFormat="1" ht="11.25">
      <c r="B1889" s="155"/>
      <c r="D1889" s="149" t="s">
        <v>203</v>
      </c>
      <c r="E1889" s="156" t="s">
        <v>19</v>
      </c>
      <c r="F1889" s="157" t="s">
        <v>1548</v>
      </c>
      <c r="H1889" s="158">
        <v>201.69</v>
      </c>
      <c r="I1889" s="159"/>
      <c r="L1889" s="155"/>
      <c r="M1889" s="160"/>
      <c r="T1889" s="161"/>
      <c r="AT1889" s="156" t="s">
        <v>203</v>
      </c>
      <c r="AU1889" s="156" t="s">
        <v>100</v>
      </c>
      <c r="AV1889" s="13" t="s">
        <v>82</v>
      </c>
      <c r="AW1889" s="13" t="s">
        <v>33</v>
      </c>
      <c r="AX1889" s="13" t="s">
        <v>72</v>
      </c>
      <c r="AY1889" s="156" t="s">
        <v>193</v>
      </c>
    </row>
    <row r="1890" spans="2:65" s="13" customFormat="1" ht="11.25">
      <c r="B1890" s="155"/>
      <c r="D1890" s="149" t="s">
        <v>203</v>
      </c>
      <c r="E1890" s="156" t="s">
        <v>19</v>
      </c>
      <c r="F1890" s="157" t="s">
        <v>1549</v>
      </c>
      <c r="H1890" s="158">
        <v>59.25</v>
      </c>
      <c r="I1890" s="159"/>
      <c r="L1890" s="155"/>
      <c r="M1890" s="160"/>
      <c r="T1890" s="161"/>
      <c r="AT1890" s="156" t="s">
        <v>203</v>
      </c>
      <c r="AU1890" s="156" t="s">
        <v>100</v>
      </c>
      <c r="AV1890" s="13" t="s">
        <v>82</v>
      </c>
      <c r="AW1890" s="13" t="s">
        <v>33</v>
      </c>
      <c r="AX1890" s="13" t="s">
        <v>72</v>
      </c>
      <c r="AY1890" s="156" t="s">
        <v>193</v>
      </c>
    </row>
    <row r="1891" spans="2:65" s="1" customFormat="1" ht="16.5" customHeight="1">
      <c r="B1891" s="32"/>
      <c r="C1891" s="162" t="s">
        <v>1550</v>
      </c>
      <c r="D1891" s="162" t="s">
        <v>380</v>
      </c>
      <c r="E1891" s="163" t="s">
        <v>1551</v>
      </c>
      <c r="F1891" s="164" t="s">
        <v>1552</v>
      </c>
      <c r="G1891" s="165" t="s">
        <v>432</v>
      </c>
      <c r="H1891" s="166">
        <v>738.35</v>
      </c>
      <c r="I1891" s="167"/>
      <c r="J1891" s="168">
        <f>ROUND(I1891*H1891,2)</f>
        <v>0</v>
      </c>
      <c r="K1891" s="164" t="s">
        <v>199</v>
      </c>
      <c r="L1891" s="169"/>
      <c r="M1891" s="170" t="s">
        <v>19</v>
      </c>
      <c r="N1891" s="171" t="s">
        <v>43</v>
      </c>
      <c r="P1891" s="140">
        <f>O1891*H1891</f>
        <v>0</v>
      </c>
      <c r="Q1891" s="140">
        <v>1E-4</v>
      </c>
      <c r="R1891" s="140">
        <f>Q1891*H1891</f>
        <v>7.3835000000000012E-2</v>
      </c>
      <c r="S1891" s="140">
        <v>0</v>
      </c>
      <c r="T1891" s="141">
        <f>S1891*H1891</f>
        <v>0</v>
      </c>
      <c r="AR1891" s="142" t="s">
        <v>254</v>
      </c>
      <c r="AT1891" s="142" t="s">
        <v>380</v>
      </c>
      <c r="AU1891" s="142" t="s">
        <v>100</v>
      </c>
      <c r="AY1891" s="17" t="s">
        <v>193</v>
      </c>
      <c r="BE1891" s="143">
        <f>IF(N1891="základní",J1891,0)</f>
        <v>0</v>
      </c>
      <c r="BF1891" s="143">
        <f>IF(N1891="snížená",J1891,0)</f>
        <v>0</v>
      </c>
      <c r="BG1891" s="143">
        <f>IF(N1891="zákl. přenesená",J1891,0)</f>
        <v>0</v>
      </c>
      <c r="BH1891" s="143">
        <f>IF(N1891="sníž. přenesená",J1891,0)</f>
        <v>0</v>
      </c>
      <c r="BI1891" s="143">
        <f>IF(N1891="nulová",J1891,0)</f>
        <v>0</v>
      </c>
      <c r="BJ1891" s="17" t="s">
        <v>80</v>
      </c>
      <c r="BK1891" s="143">
        <f>ROUND(I1891*H1891,2)</f>
        <v>0</v>
      </c>
      <c r="BL1891" s="17" t="s">
        <v>106</v>
      </c>
      <c r="BM1891" s="142" t="s">
        <v>1553</v>
      </c>
    </row>
    <row r="1892" spans="2:65" s="13" customFormat="1" ht="11.25">
      <c r="B1892" s="155"/>
      <c r="D1892" s="149" t="s">
        <v>203</v>
      </c>
      <c r="F1892" s="157" t="s">
        <v>1554</v>
      </c>
      <c r="H1892" s="158">
        <v>738.35</v>
      </c>
      <c r="I1892" s="159"/>
      <c r="L1892" s="155"/>
      <c r="M1892" s="160"/>
      <c r="T1892" s="161"/>
      <c r="AT1892" s="156" t="s">
        <v>203</v>
      </c>
      <c r="AU1892" s="156" t="s">
        <v>100</v>
      </c>
      <c r="AV1892" s="13" t="s">
        <v>82</v>
      </c>
      <c r="AW1892" s="13" t="s">
        <v>4</v>
      </c>
      <c r="AX1892" s="13" t="s">
        <v>80</v>
      </c>
      <c r="AY1892" s="156" t="s">
        <v>193</v>
      </c>
    </row>
    <row r="1893" spans="2:65" s="1" customFormat="1" ht="33" customHeight="1">
      <c r="B1893" s="32"/>
      <c r="C1893" s="131" t="s">
        <v>1555</v>
      </c>
      <c r="D1893" s="131" t="s">
        <v>195</v>
      </c>
      <c r="E1893" s="132" t="s">
        <v>1556</v>
      </c>
      <c r="F1893" s="133" t="s">
        <v>1557</v>
      </c>
      <c r="G1893" s="134" t="s">
        <v>432</v>
      </c>
      <c r="H1893" s="135">
        <v>197.3</v>
      </c>
      <c r="I1893" s="136"/>
      <c r="J1893" s="137">
        <f>ROUND(I1893*H1893,2)</f>
        <v>0</v>
      </c>
      <c r="K1893" s="133" t="s">
        <v>199</v>
      </c>
      <c r="L1893" s="32"/>
      <c r="M1893" s="138" t="s">
        <v>19</v>
      </c>
      <c r="N1893" s="139" t="s">
        <v>43</v>
      </c>
      <c r="P1893" s="140">
        <f>O1893*H1893</f>
        <v>0</v>
      </c>
      <c r="Q1893" s="140">
        <v>0</v>
      </c>
      <c r="R1893" s="140">
        <f>Q1893*H1893</f>
        <v>0</v>
      </c>
      <c r="S1893" s="140">
        <v>0</v>
      </c>
      <c r="T1893" s="141">
        <f>S1893*H1893</f>
        <v>0</v>
      </c>
      <c r="AR1893" s="142" t="s">
        <v>106</v>
      </c>
      <c r="AT1893" s="142" t="s">
        <v>195</v>
      </c>
      <c r="AU1893" s="142" t="s">
        <v>100</v>
      </c>
      <c r="AY1893" s="17" t="s">
        <v>193</v>
      </c>
      <c r="BE1893" s="143">
        <f>IF(N1893="základní",J1893,0)</f>
        <v>0</v>
      </c>
      <c r="BF1893" s="143">
        <f>IF(N1893="snížená",J1893,0)</f>
        <v>0</v>
      </c>
      <c r="BG1893" s="143">
        <f>IF(N1893="zákl. přenesená",J1893,0)</f>
        <v>0</v>
      </c>
      <c r="BH1893" s="143">
        <f>IF(N1893="sníž. přenesená",J1893,0)</f>
        <v>0</v>
      </c>
      <c r="BI1893" s="143">
        <f>IF(N1893="nulová",J1893,0)</f>
        <v>0</v>
      </c>
      <c r="BJ1893" s="17" t="s">
        <v>80</v>
      </c>
      <c r="BK1893" s="143">
        <f>ROUND(I1893*H1893,2)</f>
        <v>0</v>
      </c>
      <c r="BL1893" s="17" t="s">
        <v>106</v>
      </c>
      <c r="BM1893" s="142" t="s">
        <v>1558</v>
      </c>
    </row>
    <row r="1894" spans="2:65" s="1" customFormat="1" ht="11.25">
      <c r="B1894" s="32"/>
      <c r="D1894" s="144" t="s">
        <v>201</v>
      </c>
      <c r="F1894" s="145" t="s">
        <v>1559</v>
      </c>
      <c r="I1894" s="146"/>
      <c r="L1894" s="32"/>
      <c r="M1894" s="147"/>
      <c r="T1894" s="53"/>
      <c r="AT1894" s="17" t="s">
        <v>201</v>
      </c>
      <c r="AU1894" s="17" t="s">
        <v>100</v>
      </c>
    </row>
    <row r="1895" spans="2:65" s="12" customFormat="1" ht="11.25">
      <c r="B1895" s="148"/>
      <c r="D1895" s="149" t="s">
        <v>203</v>
      </c>
      <c r="E1895" s="150" t="s">
        <v>19</v>
      </c>
      <c r="F1895" s="151" t="s">
        <v>286</v>
      </c>
      <c r="H1895" s="150" t="s">
        <v>19</v>
      </c>
      <c r="I1895" s="152"/>
      <c r="L1895" s="148"/>
      <c r="M1895" s="153"/>
      <c r="T1895" s="154"/>
      <c r="AT1895" s="150" t="s">
        <v>203</v>
      </c>
      <c r="AU1895" s="150" t="s">
        <v>100</v>
      </c>
      <c r="AV1895" s="12" t="s">
        <v>80</v>
      </c>
      <c r="AW1895" s="12" t="s">
        <v>33</v>
      </c>
      <c r="AX1895" s="12" t="s">
        <v>72</v>
      </c>
      <c r="AY1895" s="150" t="s">
        <v>193</v>
      </c>
    </row>
    <row r="1896" spans="2:65" s="12" customFormat="1" ht="11.25">
      <c r="B1896" s="148"/>
      <c r="D1896" s="149" t="s">
        <v>203</v>
      </c>
      <c r="E1896" s="150" t="s">
        <v>19</v>
      </c>
      <c r="F1896" s="151" t="s">
        <v>205</v>
      </c>
      <c r="H1896" s="150" t="s">
        <v>19</v>
      </c>
      <c r="I1896" s="152"/>
      <c r="L1896" s="148"/>
      <c r="M1896" s="153"/>
      <c r="T1896" s="154"/>
      <c r="AT1896" s="150" t="s">
        <v>203</v>
      </c>
      <c r="AU1896" s="150" t="s">
        <v>100</v>
      </c>
      <c r="AV1896" s="12" t="s">
        <v>80</v>
      </c>
      <c r="AW1896" s="12" t="s">
        <v>33</v>
      </c>
      <c r="AX1896" s="12" t="s">
        <v>72</v>
      </c>
      <c r="AY1896" s="150" t="s">
        <v>193</v>
      </c>
    </row>
    <row r="1897" spans="2:65" s="12" customFormat="1" ht="11.25">
      <c r="B1897" s="148"/>
      <c r="D1897" s="149" t="s">
        <v>203</v>
      </c>
      <c r="E1897" s="150" t="s">
        <v>19</v>
      </c>
      <c r="F1897" s="151" t="s">
        <v>206</v>
      </c>
      <c r="H1897" s="150" t="s">
        <v>19</v>
      </c>
      <c r="I1897" s="152"/>
      <c r="L1897" s="148"/>
      <c r="M1897" s="153"/>
      <c r="T1897" s="154"/>
      <c r="AT1897" s="150" t="s">
        <v>203</v>
      </c>
      <c r="AU1897" s="150" t="s">
        <v>100</v>
      </c>
      <c r="AV1897" s="12" t="s">
        <v>80</v>
      </c>
      <c r="AW1897" s="12" t="s">
        <v>33</v>
      </c>
      <c r="AX1897" s="12" t="s">
        <v>72</v>
      </c>
      <c r="AY1897" s="150" t="s">
        <v>193</v>
      </c>
    </row>
    <row r="1898" spans="2:65" s="12" customFormat="1" ht="11.25">
      <c r="B1898" s="148"/>
      <c r="D1898" s="149" t="s">
        <v>203</v>
      </c>
      <c r="E1898" s="150" t="s">
        <v>19</v>
      </c>
      <c r="F1898" s="151" t="s">
        <v>205</v>
      </c>
      <c r="H1898" s="150" t="s">
        <v>19</v>
      </c>
      <c r="I1898" s="152"/>
      <c r="L1898" s="148"/>
      <c r="M1898" s="153"/>
      <c r="T1898" s="154"/>
      <c r="AT1898" s="150" t="s">
        <v>203</v>
      </c>
      <c r="AU1898" s="150" t="s">
        <v>100</v>
      </c>
      <c r="AV1898" s="12" t="s">
        <v>80</v>
      </c>
      <c r="AW1898" s="12" t="s">
        <v>33</v>
      </c>
      <c r="AX1898" s="12" t="s">
        <v>72</v>
      </c>
      <c r="AY1898" s="150" t="s">
        <v>193</v>
      </c>
    </row>
    <row r="1899" spans="2:65" s="12" customFormat="1" ht="11.25">
      <c r="B1899" s="148"/>
      <c r="D1899" s="149" t="s">
        <v>203</v>
      </c>
      <c r="E1899" s="150" t="s">
        <v>19</v>
      </c>
      <c r="F1899" s="151" t="s">
        <v>1524</v>
      </c>
      <c r="H1899" s="150" t="s">
        <v>19</v>
      </c>
      <c r="I1899" s="152"/>
      <c r="L1899" s="148"/>
      <c r="M1899" s="153"/>
      <c r="T1899" s="154"/>
      <c r="AT1899" s="150" t="s">
        <v>203</v>
      </c>
      <c r="AU1899" s="150" t="s">
        <v>100</v>
      </c>
      <c r="AV1899" s="12" t="s">
        <v>80</v>
      </c>
      <c r="AW1899" s="12" t="s">
        <v>33</v>
      </c>
      <c r="AX1899" s="12" t="s">
        <v>72</v>
      </c>
      <c r="AY1899" s="150" t="s">
        <v>193</v>
      </c>
    </row>
    <row r="1900" spans="2:65" s="13" customFormat="1" ht="11.25">
      <c r="B1900" s="155"/>
      <c r="D1900" s="149" t="s">
        <v>203</v>
      </c>
      <c r="E1900" s="156" t="s">
        <v>19</v>
      </c>
      <c r="F1900" s="157" t="s">
        <v>1541</v>
      </c>
      <c r="H1900" s="158">
        <v>104.4</v>
      </c>
      <c r="I1900" s="159"/>
      <c r="L1900" s="155"/>
      <c r="M1900" s="160"/>
      <c r="T1900" s="161"/>
      <c r="AT1900" s="156" t="s">
        <v>203</v>
      </c>
      <c r="AU1900" s="156" t="s">
        <v>100</v>
      </c>
      <c r="AV1900" s="13" t="s">
        <v>82</v>
      </c>
      <c r="AW1900" s="13" t="s">
        <v>33</v>
      </c>
      <c r="AX1900" s="13" t="s">
        <v>72</v>
      </c>
      <c r="AY1900" s="156" t="s">
        <v>193</v>
      </c>
    </row>
    <row r="1901" spans="2:65" s="12" customFormat="1" ht="11.25">
      <c r="B1901" s="148"/>
      <c r="D1901" s="149" t="s">
        <v>203</v>
      </c>
      <c r="E1901" s="150" t="s">
        <v>19</v>
      </c>
      <c r="F1901" s="151" t="s">
        <v>1526</v>
      </c>
      <c r="H1901" s="150" t="s">
        <v>19</v>
      </c>
      <c r="I1901" s="152"/>
      <c r="L1901" s="148"/>
      <c r="M1901" s="153"/>
      <c r="T1901" s="154"/>
      <c r="AT1901" s="150" t="s">
        <v>203</v>
      </c>
      <c r="AU1901" s="150" t="s">
        <v>100</v>
      </c>
      <c r="AV1901" s="12" t="s">
        <v>80</v>
      </c>
      <c r="AW1901" s="12" t="s">
        <v>33</v>
      </c>
      <c r="AX1901" s="12" t="s">
        <v>72</v>
      </c>
      <c r="AY1901" s="150" t="s">
        <v>193</v>
      </c>
    </row>
    <row r="1902" spans="2:65" s="13" customFormat="1" ht="11.25">
      <c r="B1902" s="155"/>
      <c r="D1902" s="149" t="s">
        <v>203</v>
      </c>
      <c r="E1902" s="156" t="s">
        <v>19</v>
      </c>
      <c r="F1902" s="157" t="s">
        <v>1542</v>
      </c>
      <c r="H1902" s="158">
        <v>21.4</v>
      </c>
      <c r="I1902" s="159"/>
      <c r="L1902" s="155"/>
      <c r="M1902" s="160"/>
      <c r="T1902" s="161"/>
      <c r="AT1902" s="156" t="s">
        <v>203</v>
      </c>
      <c r="AU1902" s="156" t="s">
        <v>100</v>
      </c>
      <c r="AV1902" s="13" t="s">
        <v>82</v>
      </c>
      <c r="AW1902" s="13" t="s">
        <v>33</v>
      </c>
      <c r="AX1902" s="13" t="s">
        <v>72</v>
      </c>
      <c r="AY1902" s="156" t="s">
        <v>193</v>
      </c>
    </row>
    <row r="1903" spans="2:65" s="12" customFormat="1" ht="11.25">
      <c r="B1903" s="148"/>
      <c r="D1903" s="149" t="s">
        <v>203</v>
      </c>
      <c r="E1903" s="150" t="s">
        <v>19</v>
      </c>
      <c r="F1903" s="151" t="s">
        <v>1528</v>
      </c>
      <c r="H1903" s="150" t="s">
        <v>19</v>
      </c>
      <c r="I1903" s="152"/>
      <c r="L1903" s="148"/>
      <c r="M1903" s="153"/>
      <c r="T1903" s="154"/>
      <c r="AT1903" s="150" t="s">
        <v>203</v>
      </c>
      <c r="AU1903" s="150" t="s">
        <v>100</v>
      </c>
      <c r="AV1903" s="12" t="s">
        <v>80</v>
      </c>
      <c r="AW1903" s="12" t="s">
        <v>33</v>
      </c>
      <c r="AX1903" s="12" t="s">
        <v>72</v>
      </c>
      <c r="AY1903" s="150" t="s">
        <v>193</v>
      </c>
    </row>
    <row r="1904" spans="2:65" s="13" customFormat="1" ht="11.25">
      <c r="B1904" s="155"/>
      <c r="D1904" s="149" t="s">
        <v>203</v>
      </c>
      <c r="E1904" s="156" t="s">
        <v>19</v>
      </c>
      <c r="F1904" s="157" t="s">
        <v>1543</v>
      </c>
      <c r="H1904" s="158">
        <v>17.399999999999999</v>
      </c>
      <c r="I1904" s="159"/>
      <c r="L1904" s="155"/>
      <c r="M1904" s="160"/>
      <c r="T1904" s="161"/>
      <c r="AT1904" s="156" t="s">
        <v>203</v>
      </c>
      <c r="AU1904" s="156" t="s">
        <v>100</v>
      </c>
      <c r="AV1904" s="13" t="s">
        <v>82</v>
      </c>
      <c r="AW1904" s="13" t="s">
        <v>33</v>
      </c>
      <c r="AX1904" s="13" t="s">
        <v>72</v>
      </c>
      <c r="AY1904" s="156" t="s">
        <v>193</v>
      </c>
    </row>
    <row r="1905" spans="2:65" s="12" customFormat="1" ht="11.25">
      <c r="B1905" s="148"/>
      <c r="D1905" s="149" t="s">
        <v>203</v>
      </c>
      <c r="E1905" s="150" t="s">
        <v>19</v>
      </c>
      <c r="F1905" s="151" t="s">
        <v>1530</v>
      </c>
      <c r="H1905" s="150" t="s">
        <v>19</v>
      </c>
      <c r="I1905" s="152"/>
      <c r="L1905" s="148"/>
      <c r="M1905" s="153"/>
      <c r="T1905" s="154"/>
      <c r="AT1905" s="150" t="s">
        <v>203</v>
      </c>
      <c r="AU1905" s="150" t="s">
        <v>100</v>
      </c>
      <c r="AV1905" s="12" t="s">
        <v>80</v>
      </c>
      <c r="AW1905" s="12" t="s">
        <v>33</v>
      </c>
      <c r="AX1905" s="12" t="s">
        <v>72</v>
      </c>
      <c r="AY1905" s="150" t="s">
        <v>193</v>
      </c>
    </row>
    <row r="1906" spans="2:65" s="13" customFormat="1" ht="11.25">
      <c r="B1906" s="155"/>
      <c r="D1906" s="149" t="s">
        <v>203</v>
      </c>
      <c r="E1906" s="156" t="s">
        <v>19</v>
      </c>
      <c r="F1906" s="157" t="s">
        <v>1544</v>
      </c>
      <c r="H1906" s="158">
        <v>54.1</v>
      </c>
      <c r="I1906" s="159"/>
      <c r="L1906" s="155"/>
      <c r="M1906" s="160"/>
      <c r="T1906" s="161"/>
      <c r="AT1906" s="156" t="s">
        <v>203</v>
      </c>
      <c r="AU1906" s="156" t="s">
        <v>100</v>
      </c>
      <c r="AV1906" s="13" t="s">
        <v>82</v>
      </c>
      <c r="AW1906" s="13" t="s">
        <v>33</v>
      </c>
      <c r="AX1906" s="13" t="s">
        <v>72</v>
      </c>
      <c r="AY1906" s="156" t="s">
        <v>193</v>
      </c>
    </row>
    <row r="1907" spans="2:65" s="1" customFormat="1" ht="16.5" customHeight="1">
      <c r="B1907" s="32"/>
      <c r="C1907" s="162" t="s">
        <v>1560</v>
      </c>
      <c r="D1907" s="162" t="s">
        <v>380</v>
      </c>
      <c r="E1907" s="163" t="s">
        <v>1561</v>
      </c>
      <c r="F1907" s="164" t="s">
        <v>1562</v>
      </c>
      <c r="G1907" s="165" t="s">
        <v>432</v>
      </c>
      <c r="H1907" s="166">
        <v>207.16499999999999</v>
      </c>
      <c r="I1907" s="167"/>
      <c r="J1907" s="168">
        <f>ROUND(I1907*H1907,2)</f>
        <v>0</v>
      </c>
      <c r="K1907" s="164" t="s">
        <v>199</v>
      </c>
      <c r="L1907" s="169"/>
      <c r="M1907" s="170" t="s">
        <v>19</v>
      </c>
      <c r="N1907" s="171" t="s">
        <v>43</v>
      </c>
      <c r="P1907" s="140">
        <f>O1907*H1907</f>
        <v>0</v>
      </c>
      <c r="Q1907" s="140">
        <v>2.9999999999999997E-4</v>
      </c>
      <c r="R1907" s="140">
        <f>Q1907*H1907</f>
        <v>6.2149499999999989E-2</v>
      </c>
      <c r="S1907" s="140">
        <v>0</v>
      </c>
      <c r="T1907" s="141">
        <f>S1907*H1907</f>
        <v>0</v>
      </c>
      <c r="AR1907" s="142" t="s">
        <v>254</v>
      </c>
      <c r="AT1907" s="142" t="s">
        <v>380</v>
      </c>
      <c r="AU1907" s="142" t="s">
        <v>100</v>
      </c>
      <c r="AY1907" s="17" t="s">
        <v>193</v>
      </c>
      <c r="BE1907" s="143">
        <f>IF(N1907="základní",J1907,0)</f>
        <v>0</v>
      </c>
      <c r="BF1907" s="143">
        <f>IF(N1907="snížená",J1907,0)</f>
        <v>0</v>
      </c>
      <c r="BG1907" s="143">
        <f>IF(N1907="zákl. přenesená",J1907,0)</f>
        <v>0</v>
      </c>
      <c r="BH1907" s="143">
        <f>IF(N1907="sníž. přenesená",J1907,0)</f>
        <v>0</v>
      </c>
      <c r="BI1907" s="143">
        <f>IF(N1907="nulová",J1907,0)</f>
        <v>0</v>
      </c>
      <c r="BJ1907" s="17" t="s">
        <v>80</v>
      </c>
      <c r="BK1907" s="143">
        <f>ROUND(I1907*H1907,2)</f>
        <v>0</v>
      </c>
      <c r="BL1907" s="17" t="s">
        <v>106</v>
      </c>
      <c r="BM1907" s="142" t="s">
        <v>1563</v>
      </c>
    </row>
    <row r="1908" spans="2:65" s="13" customFormat="1" ht="11.25">
      <c r="B1908" s="155"/>
      <c r="D1908" s="149" t="s">
        <v>203</v>
      </c>
      <c r="F1908" s="157" t="s">
        <v>1564</v>
      </c>
      <c r="H1908" s="158">
        <v>207.16499999999999</v>
      </c>
      <c r="I1908" s="159"/>
      <c r="L1908" s="155"/>
      <c r="M1908" s="160"/>
      <c r="T1908" s="161"/>
      <c r="AT1908" s="156" t="s">
        <v>203</v>
      </c>
      <c r="AU1908" s="156" t="s">
        <v>100</v>
      </c>
      <c r="AV1908" s="13" t="s">
        <v>82</v>
      </c>
      <c r="AW1908" s="13" t="s">
        <v>4</v>
      </c>
      <c r="AX1908" s="13" t="s">
        <v>80</v>
      </c>
      <c r="AY1908" s="156" t="s">
        <v>193</v>
      </c>
    </row>
    <row r="1909" spans="2:65" s="1" customFormat="1" ht="24.2" customHeight="1">
      <c r="B1909" s="32"/>
      <c r="C1909" s="131" t="s">
        <v>1565</v>
      </c>
      <c r="D1909" s="131" t="s">
        <v>195</v>
      </c>
      <c r="E1909" s="132" t="s">
        <v>1566</v>
      </c>
      <c r="F1909" s="133" t="s">
        <v>1567</v>
      </c>
      <c r="G1909" s="134" t="s">
        <v>432</v>
      </c>
      <c r="H1909" s="135">
        <v>262.60000000000002</v>
      </c>
      <c r="I1909" s="136"/>
      <c r="J1909" s="137">
        <f>ROUND(I1909*H1909,2)</f>
        <v>0</v>
      </c>
      <c r="K1909" s="133" t="s">
        <v>199</v>
      </c>
      <c r="L1909" s="32"/>
      <c r="M1909" s="138" t="s">
        <v>19</v>
      </c>
      <c r="N1909" s="139" t="s">
        <v>43</v>
      </c>
      <c r="P1909" s="140">
        <f>O1909*H1909</f>
        <v>0</v>
      </c>
      <c r="Q1909" s="140">
        <v>6.0000000000000002E-5</v>
      </c>
      <c r="R1909" s="140">
        <f>Q1909*H1909</f>
        <v>1.5756000000000003E-2</v>
      </c>
      <c r="S1909" s="140">
        <v>0</v>
      </c>
      <c r="T1909" s="141">
        <f>S1909*H1909</f>
        <v>0</v>
      </c>
      <c r="AR1909" s="142" t="s">
        <v>106</v>
      </c>
      <c r="AT1909" s="142" t="s">
        <v>195</v>
      </c>
      <c r="AU1909" s="142" t="s">
        <v>100</v>
      </c>
      <c r="AY1909" s="17" t="s">
        <v>193</v>
      </c>
      <c r="BE1909" s="143">
        <f>IF(N1909="základní",J1909,0)</f>
        <v>0</v>
      </c>
      <c r="BF1909" s="143">
        <f>IF(N1909="snížená",J1909,0)</f>
        <v>0</v>
      </c>
      <c r="BG1909" s="143">
        <f>IF(N1909="zákl. přenesená",J1909,0)</f>
        <v>0</v>
      </c>
      <c r="BH1909" s="143">
        <f>IF(N1909="sníž. přenesená",J1909,0)</f>
        <v>0</v>
      </c>
      <c r="BI1909" s="143">
        <f>IF(N1909="nulová",J1909,0)</f>
        <v>0</v>
      </c>
      <c r="BJ1909" s="17" t="s">
        <v>80</v>
      </c>
      <c r="BK1909" s="143">
        <f>ROUND(I1909*H1909,2)</f>
        <v>0</v>
      </c>
      <c r="BL1909" s="17" t="s">
        <v>106</v>
      </c>
      <c r="BM1909" s="142" t="s">
        <v>1568</v>
      </c>
    </row>
    <row r="1910" spans="2:65" s="1" customFormat="1" ht="11.25">
      <c r="B1910" s="32"/>
      <c r="D1910" s="144" t="s">
        <v>201</v>
      </c>
      <c r="F1910" s="145" t="s">
        <v>1569</v>
      </c>
      <c r="I1910" s="146"/>
      <c r="L1910" s="32"/>
      <c r="M1910" s="147"/>
      <c r="T1910" s="53"/>
      <c r="AT1910" s="17" t="s">
        <v>201</v>
      </c>
      <c r="AU1910" s="17" t="s">
        <v>100</v>
      </c>
    </row>
    <row r="1911" spans="2:65" s="12" customFormat="1" ht="11.25">
      <c r="B1911" s="148"/>
      <c r="D1911" s="149" t="s">
        <v>203</v>
      </c>
      <c r="E1911" s="150" t="s">
        <v>19</v>
      </c>
      <c r="F1911" s="151" t="s">
        <v>286</v>
      </c>
      <c r="H1911" s="150" t="s">
        <v>19</v>
      </c>
      <c r="I1911" s="152"/>
      <c r="L1911" s="148"/>
      <c r="M1911" s="153"/>
      <c r="T1911" s="154"/>
      <c r="AT1911" s="150" t="s">
        <v>203</v>
      </c>
      <c r="AU1911" s="150" t="s">
        <v>100</v>
      </c>
      <c r="AV1911" s="12" t="s">
        <v>80</v>
      </c>
      <c r="AW1911" s="12" t="s">
        <v>33</v>
      </c>
      <c r="AX1911" s="12" t="s">
        <v>72</v>
      </c>
      <c r="AY1911" s="150" t="s">
        <v>193</v>
      </c>
    </row>
    <row r="1912" spans="2:65" s="12" customFormat="1" ht="11.25">
      <c r="B1912" s="148"/>
      <c r="D1912" s="149" t="s">
        <v>203</v>
      </c>
      <c r="E1912" s="150" t="s">
        <v>19</v>
      </c>
      <c r="F1912" s="151" t="s">
        <v>205</v>
      </c>
      <c r="H1912" s="150" t="s">
        <v>19</v>
      </c>
      <c r="I1912" s="152"/>
      <c r="L1912" s="148"/>
      <c r="M1912" s="153"/>
      <c r="T1912" s="154"/>
      <c r="AT1912" s="150" t="s">
        <v>203</v>
      </c>
      <c r="AU1912" s="150" t="s">
        <v>100</v>
      </c>
      <c r="AV1912" s="12" t="s">
        <v>80</v>
      </c>
      <c r="AW1912" s="12" t="s">
        <v>33</v>
      </c>
      <c r="AX1912" s="12" t="s">
        <v>72</v>
      </c>
      <c r="AY1912" s="150" t="s">
        <v>193</v>
      </c>
    </row>
    <row r="1913" spans="2:65" s="12" customFormat="1" ht="11.25">
      <c r="B1913" s="148"/>
      <c r="D1913" s="149" t="s">
        <v>203</v>
      </c>
      <c r="E1913" s="150" t="s">
        <v>19</v>
      </c>
      <c r="F1913" s="151" t="s">
        <v>206</v>
      </c>
      <c r="H1913" s="150" t="s">
        <v>19</v>
      </c>
      <c r="I1913" s="152"/>
      <c r="L1913" s="148"/>
      <c r="M1913" s="153"/>
      <c r="T1913" s="154"/>
      <c r="AT1913" s="150" t="s">
        <v>203</v>
      </c>
      <c r="AU1913" s="150" t="s">
        <v>100</v>
      </c>
      <c r="AV1913" s="12" t="s">
        <v>80</v>
      </c>
      <c r="AW1913" s="12" t="s">
        <v>33</v>
      </c>
      <c r="AX1913" s="12" t="s">
        <v>72</v>
      </c>
      <c r="AY1913" s="150" t="s">
        <v>193</v>
      </c>
    </row>
    <row r="1914" spans="2:65" s="12" customFormat="1" ht="11.25">
      <c r="B1914" s="148"/>
      <c r="D1914" s="149" t="s">
        <v>203</v>
      </c>
      <c r="E1914" s="150" t="s">
        <v>19</v>
      </c>
      <c r="F1914" s="151" t="s">
        <v>205</v>
      </c>
      <c r="H1914" s="150" t="s">
        <v>19</v>
      </c>
      <c r="I1914" s="152"/>
      <c r="L1914" s="148"/>
      <c r="M1914" s="153"/>
      <c r="T1914" s="154"/>
      <c r="AT1914" s="150" t="s">
        <v>203</v>
      </c>
      <c r="AU1914" s="150" t="s">
        <v>100</v>
      </c>
      <c r="AV1914" s="12" t="s">
        <v>80</v>
      </c>
      <c r="AW1914" s="12" t="s">
        <v>33</v>
      </c>
      <c r="AX1914" s="12" t="s">
        <v>72</v>
      </c>
      <c r="AY1914" s="150" t="s">
        <v>193</v>
      </c>
    </row>
    <row r="1915" spans="2:65" s="12" customFormat="1" ht="11.25">
      <c r="B1915" s="148"/>
      <c r="D1915" s="149" t="s">
        <v>203</v>
      </c>
      <c r="E1915" s="150" t="s">
        <v>19</v>
      </c>
      <c r="F1915" s="151" t="s">
        <v>1570</v>
      </c>
      <c r="H1915" s="150" t="s">
        <v>19</v>
      </c>
      <c r="I1915" s="152"/>
      <c r="L1915" s="148"/>
      <c r="M1915" s="153"/>
      <c r="T1915" s="154"/>
      <c r="AT1915" s="150" t="s">
        <v>203</v>
      </c>
      <c r="AU1915" s="150" t="s">
        <v>100</v>
      </c>
      <c r="AV1915" s="12" t="s">
        <v>80</v>
      </c>
      <c r="AW1915" s="12" t="s">
        <v>33</v>
      </c>
      <c r="AX1915" s="12" t="s">
        <v>72</v>
      </c>
      <c r="AY1915" s="150" t="s">
        <v>193</v>
      </c>
    </row>
    <row r="1916" spans="2:65" s="12" customFormat="1" ht="11.25">
      <c r="B1916" s="148"/>
      <c r="D1916" s="149" t="s">
        <v>203</v>
      </c>
      <c r="E1916" s="150" t="s">
        <v>19</v>
      </c>
      <c r="F1916" s="151" t="s">
        <v>1524</v>
      </c>
      <c r="H1916" s="150" t="s">
        <v>19</v>
      </c>
      <c r="I1916" s="152"/>
      <c r="L1916" s="148"/>
      <c r="M1916" s="153"/>
      <c r="T1916" s="154"/>
      <c r="AT1916" s="150" t="s">
        <v>203</v>
      </c>
      <c r="AU1916" s="150" t="s">
        <v>100</v>
      </c>
      <c r="AV1916" s="12" t="s">
        <v>80</v>
      </c>
      <c r="AW1916" s="12" t="s">
        <v>33</v>
      </c>
      <c r="AX1916" s="12" t="s">
        <v>72</v>
      </c>
      <c r="AY1916" s="150" t="s">
        <v>193</v>
      </c>
    </row>
    <row r="1917" spans="2:65" s="13" customFormat="1" ht="11.25">
      <c r="B1917" s="155"/>
      <c r="D1917" s="149" t="s">
        <v>203</v>
      </c>
      <c r="E1917" s="156" t="s">
        <v>19</v>
      </c>
      <c r="F1917" s="157" t="s">
        <v>1571</v>
      </c>
      <c r="H1917" s="158">
        <v>138.4</v>
      </c>
      <c r="I1917" s="159"/>
      <c r="L1917" s="155"/>
      <c r="M1917" s="160"/>
      <c r="T1917" s="161"/>
      <c r="AT1917" s="156" t="s">
        <v>203</v>
      </c>
      <c r="AU1917" s="156" t="s">
        <v>100</v>
      </c>
      <c r="AV1917" s="13" t="s">
        <v>82</v>
      </c>
      <c r="AW1917" s="13" t="s">
        <v>33</v>
      </c>
      <c r="AX1917" s="13" t="s">
        <v>72</v>
      </c>
      <c r="AY1917" s="156" t="s">
        <v>193</v>
      </c>
    </row>
    <row r="1918" spans="2:65" s="12" customFormat="1" ht="11.25">
      <c r="B1918" s="148"/>
      <c r="D1918" s="149" t="s">
        <v>203</v>
      </c>
      <c r="E1918" s="150" t="s">
        <v>19</v>
      </c>
      <c r="F1918" s="151" t="s">
        <v>1526</v>
      </c>
      <c r="H1918" s="150" t="s">
        <v>19</v>
      </c>
      <c r="I1918" s="152"/>
      <c r="L1918" s="148"/>
      <c r="M1918" s="153"/>
      <c r="T1918" s="154"/>
      <c r="AT1918" s="150" t="s">
        <v>203</v>
      </c>
      <c r="AU1918" s="150" t="s">
        <v>100</v>
      </c>
      <c r="AV1918" s="12" t="s">
        <v>80</v>
      </c>
      <c r="AW1918" s="12" t="s">
        <v>33</v>
      </c>
      <c r="AX1918" s="12" t="s">
        <v>72</v>
      </c>
      <c r="AY1918" s="150" t="s">
        <v>193</v>
      </c>
    </row>
    <row r="1919" spans="2:65" s="13" customFormat="1" ht="11.25">
      <c r="B1919" s="155"/>
      <c r="D1919" s="149" t="s">
        <v>203</v>
      </c>
      <c r="E1919" s="156" t="s">
        <v>19</v>
      </c>
      <c r="F1919" s="157" t="s">
        <v>1572</v>
      </c>
      <c r="H1919" s="158">
        <v>29.8</v>
      </c>
      <c r="I1919" s="159"/>
      <c r="L1919" s="155"/>
      <c r="M1919" s="160"/>
      <c r="T1919" s="161"/>
      <c r="AT1919" s="156" t="s">
        <v>203</v>
      </c>
      <c r="AU1919" s="156" t="s">
        <v>100</v>
      </c>
      <c r="AV1919" s="13" t="s">
        <v>82</v>
      </c>
      <c r="AW1919" s="13" t="s">
        <v>33</v>
      </c>
      <c r="AX1919" s="13" t="s">
        <v>72</v>
      </c>
      <c r="AY1919" s="156" t="s">
        <v>193</v>
      </c>
    </row>
    <row r="1920" spans="2:65" s="12" customFormat="1" ht="11.25">
      <c r="B1920" s="148"/>
      <c r="D1920" s="149" t="s">
        <v>203</v>
      </c>
      <c r="E1920" s="150" t="s">
        <v>19</v>
      </c>
      <c r="F1920" s="151" t="s">
        <v>1528</v>
      </c>
      <c r="H1920" s="150" t="s">
        <v>19</v>
      </c>
      <c r="I1920" s="152"/>
      <c r="L1920" s="148"/>
      <c r="M1920" s="153"/>
      <c r="T1920" s="154"/>
      <c r="AT1920" s="150" t="s">
        <v>203</v>
      </c>
      <c r="AU1920" s="150" t="s">
        <v>100</v>
      </c>
      <c r="AV1920" s="12" t="s">
        <v>80</v>
      </c>
      <c r="AW1920" s="12" t="s">
        <v>33</v>
      </c>
      <c r="AX1920" s="12" t="s">
        <v>72</v>
      </c>
      <c r="AY1920" s="150" t="s">
        <v>193</v>
      </c>
    </row>
    <row r="1921" spans="2:65" s="13" customFormat="1" ht="11.25">
      <c r="B1921" s="155"/>
      <c r="D1921" s="149" t="s">
        <v>203</v>
      </c>
      <c r="E1921" s="156" t="s">
        <v>19</v>
      </c>
      <c r="F1921" s="157" t="s">
        <v>1573</v>
      </c>
      <c r="H1921" s="158">
        <v>20.399999999999999</v>
      </c>
      <c r="I1921" s="159"/>
      <c r="L1921" s="155"/>
      <c r="M1921" s="160"/>
      <c r="T1921" s="161"/>
      <c r="AT1921" s="156" t="s">
        <v>203</v>
      </c>
      <c r="AU1921" s="156" t="s">
        <v>100</v>
      </c>
      <c r="AV1921" s="13" t="s">
        <v>82</v>
      </c>
      <c r="AW1921" s="13" t="s">
        <v>33</v>
      </c>
      <c r="AX1921" s="13" t="s">
        <v>72</v>
      </c>
      <c r="AY1921" s="156" t="s">
        <v>193</v>
      </c>
    </row>
    <row r="1922" spans="2:65" s="12" customFormat="1" ht="11.25">
      <c r="B1922" s="148"/>
      <c r="D1922" s="149" t="s">
        <v>203</v>
      </c>
      <c r="E1922" s="150" t="s">
        <v>19</v>
      </c>
      <c r="F1922" s="151" t="s">
        <v>1530</v>
      </c>
      <c r="H1922" s="150" t="s">
        <v>19</v>
      </c>
      <c r="I1922" s="152"/>
      <c r="L1922" s="148"/>
      <c r="M1922" s="153"/>
      <c r="T1922" s="154"/>
      <c r="AT1922" s="150" t="s">
        <v>203</v>
      </c>
      <c r="AU1922" s="150" t="s">
        <v>100</v>
      </c>
      <c r="AV1922" s="12" t="s">
        <v>80</v>
      </c>
      <c r="AW1922" s="12" t="s">
        <v>33</v>
      </c>
      <c r="AX1922" s="12" t="s">
        <v>72</v>
      </c>
      <c r="AY1922" s="150" t="s">
        <v>193</v>
      </c>
    </row>
    <row r="1923" spans="2:65" s="13" customFormat="1" ht="11.25">
      <c r="B1923" s="155"/>
      <c r="D1923" s="149" t="s">
        <v>203</v>
      </c>
      <c r="E1923" s="156" t="s">
        <v>19</v>
      </c>
      <c r="F1923" s="157" t="s">
        <v>1574</v>
      </c>
      <c r="H1923" s="158">
        <v>74</v>
      </c>
      <c r="I1923" s="159"/>
      <c r="L1923" s="155"/>
      <c r="M1923" s="160"/>
      <c r="T1923" s="161"/>
      <c r="AT1923" s="156" t="s">
        <v>203</v>
      </c>
      <c r="AU1923" s="156" t="s">
        <v>100</v>
      </c>
      <c r="AV1923" s="13" t="s">
        <v>82</v>
      </c>
      <c r="AW1923" s="13" t="s">
        <v>33</v>
      </c>
      <c r="AX1923" s="13" t="s">
        <v>72</v>
      </c>
      <c r="AY1923" s="156" t="s">
        <v>193</v>
      </c>
    </row>
    <row r="1924" spans="2:65" s="11" customFormat="1" ht="20.85" customHeight="1">
      <c r="B1924" s="119"/>
      <c r="D1924" s="120" t="s">
        <v>71</v>
      </c>
      <c r="E1924" s="129" t="s">
        <v>658</v>
      </c>
      <c r="F1924" s="129" t="s">
        <v>1575</v>
      </c>
      <c r="I1924" s="122"/>
      <c r="J1924" s="130">
        <f>BK1924</f>
        <v>0</v>
      </c>
      <c r="L1924" s="119"/>
      <c r="M1924" s="124"/>
      <c r="P1924" s="125">
        <f>SUM(P1925:P2327)</f>
        <v>0</v>
      </c>
      <c r="R1924" s="125">
        <f>SUM(R1925:R2327)</f>
        <v>34.896556699999998</v>
      </c>
      <c r="T1924" s="126">
        <f>SUM(T1925:T2327)</f>
        <v>1.52125E-3</v>
      </c>
      <c r="AR1924" s="120" t="s">
        <v>80</v>
      </c>
      <c r="AT1924" s="127" t="s">
        <v>71</v>
      </c>
      <c r="AU1924" s="127" t="s">
        <v>82</v>
      </c>
      <c r="AY1924" s="120" t="s">
        <v>193</v>
      </c>
      <c r="BK1924" s="128">
        <f>SUM(BK1925:BK2327)</f>
        <v>0</v>
      </c>
    </row>
    <row r="1925" spans="2:65" s="1" customFormat="1" ht="21.75" customHeight="1">
      <c r="B1925" s="32"/>
      <c r="C1925" s="131" t="s">
        <v>1576</v>
      </c>
      <c r="D1925" s="131" t="s">
        <v>195</v>
      </c>
      <c r="E1925" s="132" t="s">
        <v>1577</v>
      </c>
      <c r="F1925" s="133" t="s">
        <v>1578</v>
      </c>
      <c r="G1925" s="134" t="s">
        <v>198</v>
      </c>
      <c r="H1925" s="135">
        <v>765.89700000000005</v>
      </c>
      <c r="I1925" s="136"/>
      <c r="J1925" s="137">
        <f>ROUND(I1925*H1925,2)</f>
        <v>0</v>
      </c>
      <c r="K1925" s="133" t="s">
        <v>199</v>
      </c>
      <c r="L1925" s="32"/>
      <c r="M1925" s="138" t="s">
        <v>19</v>
      </c>
      <c r="N1925" s="139" t="s">
        <v>43</v>
      </c>
      <c r="P1925" s="140">
        <f>O1925*H1925</f>
        <v>0</v>
      </c>
      <c r="Q1925" s="140">
        <v>7.3499999999999998E-3</v>
      </c>
      <c r="R1925" s="140">
        <f>Q1925*H1925</f>
        <v>5.6293429499999998</v>
      </c>
      <c r="S1925" s="140">
        <v>0</v>
      </c>
      <c r="T1925" s="141">
        <f>S1925*H1925</f>
        <v>0</v>
      </c>
      <c r="AR1925" s="142" t="s">
        <v>106</v>
      </c>
      <c r="AT1925" s="142" t="s">
        <v>195</v>
      </c>
      <c r="AU1925" s="142" t="s">
        <v>100</v>
      </c>
      <c r="AY1925" s="17" t="s">
        <v>193</v>
      </c>
      <c r="BE1925" s="143">
        <f>IF(N1925="základní",J1925,0)</f>
        <v>0</v>
      </c>
      <c r="BF1925" s="143">
        <f>IF(N1925="snížená",J1925,0)</f>
        <v>0</v>
      </c>
      <c r="BG1925" s="143">
        <f>IF(N1925="zákl. přenesená",J1925,0)</f>
        <v>0</v>
      </c>
      <c r="BH1925" s="143">
        <f>IF(N1925="sníž. přenesená",J1925,0)</f>
        <v>0</v>
      </c>
      <c r="BI1925" s="143">
        <f>IF(N1925="nulová",J1925,0)</f>
        <v>0</v>
      </c>
      <c r="BJ1925" s="17" t="s">
        <v>80</v>
      </c>
      <c r="BK1925" s="143">
        <f>ROUND(I1925*H1925,2)</f>
        <v>0</v>
      </c>
      <c r="BL1925" s="17" t="s">
        <v>106</v>
      </c>
      <c r="BM1925" s="142" t="s">
        <v>1579</v>
      </c>
    </row>
    <row r="1926" spans="2:65" s="1" customFormat="1" ht="11.25">
      <c r="B1926" s="32"/>
      <c r="D1926" s="144" t="s">
        <v>201</v>
      </c>
      <c r="F1926" s="145" t="s">
        <v>1580</v>
      </c>
      <c r="I1926" s="146"/>
      <c r="L1926" s="32"/>
      <c r="M1926" s="147"/>
      <c r="T1926" s="53"/>
      <c r="AT1926" s="17" t="s">
        <v>201</v>
      </c>
      <c r="AU1926" s="17" t="s">
        <v>100</v>
      </c>
    </row>
    <row r="1927" spans="2:65" s="12" customFormat="1" ht="11.25">
      <c r="B1927" s="148"/>
      <c r="D1927" s="149" t="s">
        <v>203</v>
      </c>
      <c r="E1927" s="150" t="s">
        <v>19</v>
      </c>
      <c r="F1927" s="151" t="s">
        <v>286</v>
      </c>
      <c r="H1927" s="150" t="s">
        <v>19</v>
      </c>
      <c r="I1927" s="152"/>
      <c r="L1927" s="148"/>
      <c r="M1927" s="153"/>
      <c r="T1927" s="154"/>
      <c r="AT1927" s="150" t="s">
        <v>203</v>
      </c>
      <c r="AU1927" s="150" t="s">
        <v>100</v>
      </c>
      <c r="AV1927" s="12" t="s">
        <v>80</v>
      </c>
      <c r="AW1927" s="12" t="s">
        <v>33</v>
      </c>
      <c r="AX1927" s="12" t="s">
        <v>72</v>
      </c>
      <c r="AY1927" s="150" t="s">
        <v>193</v>
      </c>
    </row>
    <row r="1928" spans="2:65" s="12" customFormat="1" ht="11.25">
      <c r="B1928" s="148"/>
      <c r="D1928" s="149" t="s">
        <v>203</v>
      </c>
      <c r="E1928" s="150" t="s">
        <v>19</v>
      </c>
      <c r="F1928" s="151" t="s">
        <v>205</v>
      </c>
      <c r="H1928" s="150" t="s">
        <v>19</v>
      </c>
      <c r="I1928" s="152"/>
      <c r="L1928" s="148"/>
      <c r="M1928" s="153"/>
      <c r="T1928" s="154"/>
      <c r="AT1928" s="150" t="s">
        <v>203</v>
      </c>
      <c r="AU1928" s="150" t="s">
        <v>100</v>
      </c>
      <c r="AV1928" s="12" t="s">
        <v>80</v>
      </c>
      <c r="AW1928" s="12" t="s">
        <v>33</v>
      </c>
      <c r="AX1928" s="12" t="s">
        <v>72</v>
      </c>
      <c r="AY1928" s="150" t="s">
        <v>193</v>
      </c>
    </row>
    <row r="1929" spans="2:65" s="12" customFormat="1" ht="11.25">
      <c r="B1929" s="148"/>
      <c r="D1929" s="149" t="s">
        <v>203</v>
      </c>
      <c r="E1929" s="150" t="s">
        <v>19</v>
      </c>
      <c r="F1929" s="151" t="s">
        <v>206</v>
      </c>
      <c r="H1929" s="150" t="s">
        <v>19</v>
      </c>
      <c r="I1929" s="152"/>
      <c r="L1929" s="148"/>
      <c r="M1929" s="153"/>
      <c r="T1929" s="154"/>
      <c r="AT1929" s="150" t="s">
        <v>203</v>
      </c>
      <c r="AU1929" s="150" t="s">
        <v>100</v>
      </c>
      <c r="AV1929" s="12" t="s">
        <v>80</v>
      </c>
      <c r="AW1929" s="12" t="s">
        <v>33</v>
      </c>
      <c r="AX1929" s="12" t="s">
        <v>72</v>
      </c>
      <c r="AY1929" s="150" t="s">
        <v>193</v>
      </c>
    </row>
    <row r="1930" spans="2:65" s="12" customFormat="1" ht="11.25">
      <c r="B1930" s="148"/>
      <c r="D1930" s="149" t="s">
        <v>203</v>
      </c>
      <c r="E1930" s="150" t="s">
        <v>19</v>
      </c>
      <c r="F1930" s="151" t="s">
        <v>205</v>
      </c>
      <c r="H1930" s="150" t="s">
        <v>19</v>
      </c>
      <c r="I1930" s="152"/>
      <c r="L1930" s="148"/>
      <c r="M1930" s="153"/>
      <c r="T1930" s="154"/>
      <c r="AT1930" s="150" t="s">
        <v>203</v>
      </c>
      <c r="AU1930" s="150" t="s">
        <v>100</v>
      </c>
      <c r="AV1930" s="12" t="s">
        <v>80</v>
      </c>
      <c r="AW1930" s="12" t="s">
        <v>33</v>
      </c>
      <c r="AX1930" s="12" t="s">
        <v>72</v>
      </c>
      <c r="AY1930" s="150" t="s">
        <v>193</v>
      </c>
    </row>
    <row r="1931" spans="2:65" s="12" customFormat="1" ht="11.25">
      <c r="B1931" s="148"/>
      <c r="D1931" s="149" t="s">
        <v>203</v>
      </c>
      <c r="E1931" s="150" t="s">
        <v>19</v>
      </c>
      <c r="F1931" s="151" t="s">
        <v>1581</v>
      </c>
      <c r="H1931" s="150" t="s">
        <v>19</v>
      </c>
      <c r="I1931" s="152"/>
      <c r="L1931" s="148"/>
      <c r="M1931" s="153"/>
      <c r="T1931" s="154"/>
      <c r="AT1931" s="150" t="s">
        <v>203</v>
      </c>
      <c r="AU1931" s="150" t="s">
        <v>100</v>
      </c>
      <c r="AV1931" s="12" t="s">
        <v>80</v>
      </c>
      <c r="AW1931" s="12" t="s">
        <v>33</v>
      </c>
      <c r="AX1931" s="12" t="s">
        <v>72</v>
      </c>
      <c r="AY1931" s="150" t="s">
        <v>193</v>
      </c>
    </row>
    <row r="1932" spans="2:65" s="12" customFormat="1" ht="11.25">
      <c r="B1932" s="148"/>
      <c r="D1932" s="149" t="s">
        <v>203</v>
      </c>
      <c r="E1932" s="150" t="s">
        <v>19</v>
      </c>
      <c r="F1932" s="151" t="s">
        <v>1582</v>
      </c>
      <c r="H1932" s="150" t="s">
        <v>19</v>
      </c>
      <c r="I1932" s="152"/>
      <c r="L1932" s="148"/>
      <c r="M1932" s="153"/>
      <c r="T1932" s="154"/>
      <c r="AT1932" s="150" t="s">
        <v>203</v>
      </c>
      <c r="AU1932" s="150" t="s">
        <v>100</v>
      </c>
      <c r="AV1932" s="12" t="s">
        <v>80</v>
      </c>
      <c r="AW1932" s="12" t="s">
        <v>33</v>
      </c>
      <c r="AX1932" s="12" t="s">
        <v>72</v>
      </c>
      <c r="AY1932" s="150" t="s">
        <v>193</v>
      </c>
    </row>
    <row r="1933" spans="2:65" s="12" customFormat="1" ht="11.25">
      <c r="B1933" s="148"/>
      <c r="D1933" s="149" t="s">
        <v>203</v>
      </c>
      <c r="E1933" s="150" t="s">
        <v>19</v>
      </c>
      <c r="F1933" s="151" t="s">
        <v>1524</v>
      </c>
      <c r="H1933" s="150" t="s">
        <v>19</v>
      </c>
      <c r="I1933" s="152"/>
      <c r="L1933" s="148"/>
      <c r="M1933" s="153"/>
      <c r="T1933" s="154"/>
      <c r="AT1933" s="150" t="s">
        <v>203</v>
      </c>
      <c r="AU1933" s="150" t="s">
        <v>100</v>
      </c>
      <c r="AV1933" s="12" t="s">
        <v>80</v>
      </c>
      <c r="AW1933" s="12" t="s">
        <v>33</v>
      </c>
      <c r="AX1933" s="12" t="s">
        <v>72</v>
      </c>
      <c r="AY1933" s="150" t="s">
        <v>193</v>
      </c>
    </row>
    <row r="1934" spans="2:65" s="13" customFormat="1" ht="11.25">
      <c r="B1934" s="155"/>
      <c r="D1934" s="149" t="s">
        <v>203</v>
      </c>
      <c r="E1934" s="156" t="s">
        <v>19</v>
      </c>
      <c r="F1934" s="157" t="s">
        <v>1583</v>
      </c>
      <c r="H1934" s="158">
        <v>243.65100000000001</v>
      </c>
      <c r="I1934" s="159"/>
      <c r="L1934" s="155"/>
      <c r="M1934" s="160"/>
      <c r="T1934" s="161"/>
      <c r="AT1934" s="156" t="s">
        <v>203</v>
      </c>
      <c r="AU1934" s="156" t="s">
        <v>100</v>
      </c>
      <c r="AV1934" s="13" t="s">
        <v>82</v>
      </c>
      <c r="AW1934" s="13" t="s">
        <v>33</v>
      </c>
      <c r="AX1934" s="13" t="s">
        <v>72</v>
      </c>
      <c r="AY1934" s="156" t="s">
        <v>193</v>
      </c>
    </row>
    <row r="1935" spans="2:65" s="13" customFormat="1" ht="11.25">
      <c r="B1935" s="155"/>
      <c r="D1935" s="149" t="s">
        <v>203</v>
      </c>
      <c r="E1935" s="156" t="s">
        <v>19</v>
      </c>
      <c r="F1935" s="157" t="s">
        <v>1584</v>
      </c>
      <c r="H1935" s="158">
        <v>-75.400000000000006</v>
      </c>
      <c r="I1935" s="159"/>
      <c r="L1935" s="155"/>
      <c r="M1935" s="160"/>
      <c r="T1935" s="161"/>
      <c r="AT1935" s="156" t="s">
        <v>203</v>
      </c>
      <c r="AU1935" s="156" t="s">
        <v>100</v>
      </c>
      <c r="AV1935" s="13" t="s">
        <v>82</v>
      </c>
      <c r="AW1935" s="13" t="s">
        <v>33</v>
      </c>
      <c r="AX1935" s="13" t="s">
        <v>72</v>
      </c>
      <c r="AY1935" s="156" t="s">
        <v>193</v>
      </c>
    </row>
    <row r="1936" spans="2:65" s="12" customFormat="1" ht="11.25">
      <c r="B1936" s="148"/>
      <c r="D1936" s="149" t="s">
        <v>203</v>
      </c>
      <c r="E1936" s="150" t="s">
        <v>19</v>
      </c>
      <c r="F1936" s="151" t="s">
        <v>1526</v>
      </c>
      <c r="H1936" s="150" t="s">
        <v>19</v>
      </c>
      <c r="I1936" s="152"/>
      <c r="L1936" s="148"/>
      <c r="M1936" s="153"/>
      <c r="T1936" s="154"/>
      <c r="AT1936" s="150" t="s">
        <v>203</v>
      </c>
      <c r="AU1936" s="150" t="s">
        <v>100</v>
      </c>
      <c r="AV1936" s="12" t="s">
        <v>80</v>
      </c>
      <c r="AW1936" s="12" t="s">
        <v>33</v>
      </c>
      <c r="AX1936" s="12" t="s">
        <v>72</v>
      </c>
      <c r="AY1936" s="150" t="s">
        <v>193</v>
      </c>
    </row>
    <row r="1937" spans="2:51" s="13" customFormat="1" ht="11.25">
      <c r="B1937" s="155"/>
      <c r="D1937" s="149" t="s">
        <v>203</v>
      </c>
      <c r="E1937" s="156" t="s">
        <v>19</v>
      </c>
      <c r="F1937" s="157" t="s">
        <v>1585</v>
      </c>
      <c r="H1937" s="158">
        <v>186.078</v>
      </c>
      <c r="I1937" s="159"/>
      <c r="L1937" s="155"/>
      <c r="M1937" s="160"/>
      <c r="T1937" s="161"/>
      <c r="AT1937" s="156" t="s">
        <v>203</v>
      </c>
      <c r="AU1937" s="156" t="s">
        <v>100</v>
      </c>
      <c r="AV1937" s="13" t="s">
        <v>82</v>
      </c>
      <c r="AW1937" s="13" t="s">
        <v>33</v>
      </c>
      <c r="AX1937" s="13" t="s">
        <v>72</v>
      </c>
      <c r="AY1937" s="156" t="s">
        <v>193</v>
      </c>
    </row>
    <row r="1938" spans="2:51" s="13" customFormat="1" ht="11.25">
      <c r="B1938" s="155"/>
      <c r="D1938" s="149" t="s">
        <v>203</v>
      </c>
      <c r="E1938" s="156" t="s">
        <v>19</v>
      </c>
      <c r="F1938" s="157" t="s">
        <v>1586</v>
      </c>
      <c r="H1938" s="158">
        <v>-18.535</v>
      </c>
      <c r="I1938" s="159"/>
      <c r="L1938" s="155"/>
      <c r="M1938" s="160"/>
      <c r="T1938" s="161"/>
      <c r="AT1938" s="156" t="s">
        <v>203</v>
      </c>
      <c r="AU1938" s="156" t="s">
        <v>100</v>
      </c>
      <c r="AV1938" s="13" t="s">
        <v>82</v>
      </c>
      <c r="AW1938" s="13" t="s">
        <v>33</v>
      </c>
      <c r="AX1938" s="13" t="s">
        <v>72</v>
      </c>
      <c r="AY1938" s="156" t="s">
        <v>193</v>
      </c>
    </row>
    <row r="1939" spans="2:51" s="12" customFormat="1" ht="11.25">
      <c r="B1939" s="148"/>
      <c r="D1939" s="149" t="s">
        <v>203</v>
      </c>
      <c r="E1939" s="150" t="s">
        <v>19</v>
      </c>
      <c r="F1939" s="151" t="s">
        <v>1528</v>
      </c>
      <c r="H1939" s="150" t="s">
        <v>19</v>
      </c>
      <c r="I1939" s="152"/>
      <c r="L1939" s="148"/>
      <c r="M1939" s="153"/>
      <c r="T1939" s="154"/>
      <c r="AT1939" s="150" t="s">
        <v>203</v>
      </c>
      <c r="AU1939" s="150" t="s">
        <v>100</v>
      </c>
      <c r="AV1939" s="12" t="s">
        <v>80</v>
      </c>
      <c r="AW1939" s="12" t="s">
        <v>33</v>
      </c>
      <c r="AX1939" s="12" t="s">
        <v>72</v>
      </c>
      <c r="AY1939" s="150" t="s">
        <v>193</v>
      </c>
    </row>
    <row r="1940" spans="2:51" s="13" customFormat="1" ht="11.25">
      <c r="B1940" s="155"/>
      <c r="D1940" s="149" t="s">
        <v>203</v>
      </c>
      <c r="E1940" s="156" t="s">
        <v>19</v>
      </c>
      <c r="F1940" s="157" t="s">
        <v>1585</v>
      </c>
      <c r="H1940" s="158">
        <v>186.078</v>
      </c>
      <c r="I1940" s="159"/>
      <c r="L1940" s="155"/>
      <c r="M1940" s="160"/>
      <c r="T1940" s="161"/>
      <c r="AT1940" s="156" t="s">
        <v>203</v>
      </c>
      <c r="AU1940" s="156" t="s">
        <v>100</v>
      </c>
      <c r="AV1940" s="13" t="s">
        <v>82</v>
      </c>
      <c r="AW1940" s="13" t="s">
        <v>33</v>
      </c>
      <c r="AX1940" s="13" t="s">
        <v>72</v>
      </c>
      <c r="AY1940" s="156" t="s">
        <v>193</v>
      </c>
    </row>
    <row r="1941" spans="2:51" s="13" customFormat="1" ht="11.25">
      <c r="B1941" s="155"/>
      <c r="D1941" s="149" t="s">
        <v>203</v>
      </c>
      <c r="E1941" s="156" t="s">
        <v>19</v>
      </c>
      <c r="F1941" s="157" t="s">
        <v>1587</v>
      </c>
      <c r="H1941" s="158">
        <v>-20.7</v>
      </c>
      <c r="I1941" s="159"/>
      <c r="L1941" s="155"/>
      <c r="M1941" s="160"/>
      <c r="T1941" s="161"/>
      <c r="AT1941" s="156" t="s">
        <v>203</v>
      </c>
      <c r="AU1941" s="156" t="s">
        <v>100</v>
      </c>
      <c r="AV1941" s="13" t="s">
        <v>82</v>
      </c>
      <c r="AW1941" s="13" t="s">
        <v>33</v>
      </c>
      <c r="AX1941" s="13" t="s">
        <v>72</v>
      </c>
      <c r="AY1941" s="156" t="s">
        <v>193</v>
      </c>
    </row>
    <row r="1942" spans="2:51" s="12" customFormat="1" ht="11.25">
      <c r="B1942" s="148"/>
      <c r="D1942" s="149" t="s">
        <v>203</v>
      </c>
      <c r="E1942" s="150" t="s">
        <v>19</v>
      </c>
      <c r="F1942" s="151" t="s">
        <v>1530</v>
      </c>
      <c r="H1942" s="150" t="s">
        <v>19</v>
      </c>
      <c r="I1942" s="152"/>
      <c r="L1942" s="148"/>
      <c r="M1942" s="153"/>
      <c r="T1942" s="154"/>
      <c r="AT1942" s="150" t="s">
        <v>203</v>
      </c>
      <c r="AU1942" s="150" t="s">
        <v>100</v>
      </c>
      <c r="AV1942" s="12" t="s">
        <v>80</v>
      </c>
      <c r="AW1942" s="12" t="s">
        <v>33</v>
      </c>
      <c r="AX1942" s="12" t="s">
        <v>72</v>
      </c>
      <c r="AY1942" s="150" t="s">
        <v>193</v>
      </c>
    </row>
    <row r="1943" spans="2:51" s="13" customFormat="1" ht="11.25">
      <c r="B1943" s="155"/>
      <c r="D1943" s="149" t="s">
        <v>203</v>
      </c>
      <c r="E1943" s="156" t="s">
        <v>19</v>
      </c>
      <c r="F1943" s="157" t="s">
        <v>1588</v>
      </c>
      <c r="H1943" s="158">
        <v>227.24</v>
      </c>
      <c r="I1943" s="159"/>
      <c r="L1943" s="155"/>
      <c r="M1943" s="160"/>
      <c r="T1943" s="161"/>
      <c r="AT1943" s="156" t="s">
        <v>203</v>
      </c>
      <c r="AU1943" s="156" t="s">
        <v>100</v>
      </c>
      <c r="AV1943" s="13" t="s">
        <v>82</v>
      </c>
      <c r="AW1943" s="13" t="s">
        <v>33</v>
      </c>
      <c r="AX1943" s="13" t="s">
        <v>72</v>
      </c>
      <c r="AY1943" s="156" t="s">
        <v>193</v>
      </c>
    </row>
    <row r="1944" spans="2:51" s="13" customFormat="1" ht="11.25">
      <c r="B1944" s="155"/>
      <c r="D1944" s="149" t="s">
        <v>203</v>
      </c>
      <c r="E1944" s="156" t="s">
        <v>19</v>
      </c>
      <c r="F1944" s="157" t="s">
        <v>1589</v>
      </c>
      <c r="H1944" s="158">
        <v>-37.49</v>
      </c>
      <c r="I1944" s="159"/>
      <c r="L1944" s="155"/>
      <c r="M1944" s="160"/>
      <c r="T1944" s="161"/>
      <c r="AT1944" s="156" t="s">
        <v>203</v>
      </c>
      <c r="AU1944" s="156" t="s">
        <v>100</v>
      </c>
      <c r="AV1944" s="13" t="s">
        <v>82</v>
      </c>
      <c r="AW1944" s="13" t="s">
        <v>33</v>
      </c>
      <c r="AX1944" s="13" t="s">
        <v>72</v>
      </c>
      <c r="AY1944" s="156" t="s">
        <v>193</v>
      </c>
    </row>
    <row r="1945" spans="2:51" s="12" customFormat="1" ht="11.25">
      <c r="B1945" s="148"/>
      <c r="D1945" s="149" t="s">
        <v>203</v>
      </c>
      <c r="E1945" s="150" t="s">
        <v>19</v>
      </c>
      <c r="F1945" s="151" t="s">
        <v>205</v>
      </c>
      <c r="H1945" s="150" t="s">
        <v>19</v>
      </c>
      <c r="I1945" s="152"/>
      <c r="L1945" s="148"/>
      <c r="M1945" s="153"/>
      <c r="T1945" s="154"/>
      <c r="AT1945" s="150" t="s">
        <v>203</v>
      </c>
      <c r="AU1945" s="150" t="s">
        <v>100</v>
      </c>
      <c r="AV1945" s="12" t="s">
        <v>80</v>
      </c>
      <c r="AW1945" s="12" t="s">
        <v>33</v>
      </c>
      <c r="AX1945" s="12" t="s">
        <v>72</v>
      </c>
      <c r="AY1945" s="150" t="s">
        <v>193</v>
      </c>
    </row>
    <row r="1946" spans="2:51" s="12" customFormat="1" ht="11.25">
      <c r="B1946" s="148"/>
      <c r="D1946" s="149" t="s">
        <v>203</v>
      </c>
      <c r="E1946" s="150" t="s">
        <v>19</v>
      </c>
      <c r="F1946" s="151" t="s">
        <v>1590</v>
      </c>
      <c r="H1946" s="150" t="s">
        <v>19</v>
      </c>
      <c r="I1946" s="152"/>
      <c r="L1946" s="148"/>
      <c r="M1946" s="153"/>
      <c r="T1946" s="154"/>
      <c r="AT1946" s="150" t="s">
        <v>203</v>
      </c>
      <c r="AU1946" s="150" t="s">
        <v>100</v>
      </c>
      <c r="AV1946" s="12" t="s">
        <v>80</v>
      </c>
      <c r="AW1946" s="12" t="s">
        <v>33</v>
      </c>
      <c r="AX1946" s="12" t="s">
        <v>72</v>
      </c>
      <c r="AY1946" s="150" t="s">
        <v>193</v>
      </c>
    </row>
    <row r="1947" spans="2:51" s="12" customFormat="1" ht="11.25">
      <c r="B1947" s="148"/>
      <c r="D1947" s="149" t="s">
        <v>203</v>
      </c>
      <c r="E1947" s="150" t="s">
        <v>19</v>
      </c>
      <c r="F1947" s="151" t="s">
        <v>1524</v>
      </c>
      <c r="H1947" s="150" t="s">
        <v>19</v>
      </c>
      <c r="I1947" s="152"/>
      <c r="L1947" s="148"/>
      <c r="M1947" s="153"/>
      <c r="T1947" s="154"/>
      <c r="AT1947" s="150" t="s">
        <v>203</v>
      </c>
      <c r="AU1947" s="150" t="s">
        <v>100</v>
      </c>
      <c r="AV1947" s="12" t="s">
        <v>80</v>
      </c>
      <c r="AW1947" s="12" t="s">
        <v>33</v>
      </c>
      <c r="AX1947" s="12" t="s">
        <v>72</v>
      </c>
      <c r="AY1947" s="150" t="s">
        <v>193</v>
      </c>
    </row>
    <row r="1948" spans="2:51" s="13" customFormat="1" ht="11.25">
      <c r="B1948" s="155"/>
      <c r="D1948" s="149" t="s">
        <v>203</v>
      </c>
      <c r="E1948" s="156" t="s">
        <v>19</v>
      </c>
      <c r="F1948" s="157" t="s">
        <v>1591</v>
      </c>
      <c r="H1948" s="158">
        <v>9.3330000000000002</v>
      </c>
      <c r="I1948" s="159"/>
      <c r="L1948" s="155"/>
      <c r="M1948" s="160"/>
      <c r="T1948" s="161"/>
      <c r="AT1948" s="156" t="s">
        <v>203</v>
      </c>
      <c r="AU1948" s="156" t="s">
        <v>100</v>
      </c>
      <c r="AV1948" s="13" t="s">
        <v>82</v>
      </c>
      <c r="AW1948" s="13" t="s">
        <v>33</v>
      </c>
      <c r="AX1948" s="13" t="s">
        <v>72</v>
      </c>
      <c r="AY1948" s="156" t="s">
        <v>193</v>
      </c>
    </row>
    <row r="1949" spans="2:51" s="12" customFormat="1" ht="11.25">
      <c r="B1949" s="148"/>
      <c r="D1949" s="149" t="s">
        <v>203</v>
      </c>
      <c r="E1949" s="150" t="s">
        <v>19</v>
      </c>
      <c r="F1949" s="151" t="s">
        <v>1526</v>
      </c>
      <c r="H1949" s="150" t="s">
        <v>19</v>
      </c>
      <c r="I1949" s="152"/>
      <c r="L1949" s="148"/>
      <c r="M1949" s="153"/>
      <c r="T1949" s="154"/>
      <c r="AT1949" s="150" t="s">
        <v>203</v>
      </c>
      <c r="AU1949" s="150" t="s">
        <v>100</v>
      </c>
      <c r="AV1949" s="12" t="s">
        <v>80</v>
      </c>
      <c r="AW1949" s="12" t="s">
        <v>33</v>
      </c>
      <c r="AX1949" s="12" t="s">
        <v>72</v>
      </c>
      <c r="AY1949" s="150" t="s">
        <v>193</v>
      </c>
    </row>
    <row r="1950" spans="2:51" s="13" customFormat="1" ht="11.25">
      <c r="B1950" s="155"/>
      <c r="D1950" s="149" t="s">
        <v>203</v>
      </c>
      <c r="E1950" s="156" t="s">
        <v>19</v>
      </c>
      <c r="F1950" s="157" t="s">
        <v>1592</v>
      </c>
      <c r="H1950" s="158">
        <v>7.0739999999999998</v>
      </c>
      <c r="I1950" s="159"/>
      <c r="L1950" s="155"/>
      <c r="M1950" s="160"/>
      <c r="T1950" s="161"/>
      <c r="AT1950" s="156" t="s">
        <v>203</v>
      </c>
      <c r="AU1950" s="156" t="s">
        <v>100</v>
      </c>
      <c r="AV1950" s="13" t="s">
        <v>82</v>
      </c>
      <c r="AW1950" s="13" t="s">
        <v>33</v>
      </c>
      <c r="AX1950" s="13" t="s">
        <v>72</v>
      </c>
      <c r="AY1950" s="156" t="s">
        <v>193</v>
      </c>
    </row>
    <row r="1951" spans="2:51" s="12" customFormat="1" ht="11.25">
      <c r="B1951" s="148"/>
      <c r="D1951" s="149" t="s">
        <v>203</v>
      </c>
      <c r="E1951" s="150" t="s">
        <v>19</v>
      </c>
      <c r="F1951" s="151" t="s">
        <v>1528</v>
      </c>
      <c r="H1951" s="150" t="s">
        <v>19</v>
      </c>
      <c r="I1951" s="152"/>
      <c r="L1951" s="148"/>
      <c r="M1951" s="153"/>
      <c r="T1951" s="154"/>
      <c r="AT1951" s="150" t="s">
        <v>203</v>
      </c>
      <c r="AU1951" s="150" t="s">
        <v>100</v>
      </c>
      <c r="AV1951" s="12" t="s">
        <v>80</v>
      </c>
      <c r="AW1951" s="12" t="s">
        <v>33</v>
      </c>
      <c r="AX1951" s="12" t="s">
        <v>72</v>
      </c>
      <c r="AY1951" s="150" t="s">
        <v>193</v>
      </c>
    </row>
    <row r="1952" spans="2:51" s="13" customFormat="1" ht="11.25">
      <c r="B1952" s="155"/>
      <c r="D1952" s="149" t="s">
        <v>203</v>
      </c>
      <c r="E1952" s="156" t="s">
        <v>19</v>
      </c>
      <c r="F1952" s="157" t="s">
        <v>1593</v>
      </c>
      <c r="H1952" s="158">
        <v>7.0739999999999998</v>
      </c>
      <c r="I1952" s="159"/>
      <c r="L1952" s="155"/>
      <c r="M1952" s="160"/>
      <c r="T1952" s="161"/>
      <c r="AT1952" s="156" t="s">
        <v>203</v>
      </c>
      <c r="AU1952" s="156" t="s">
        <v>100</v>
      </c>
      <c r="AV1952" s="13" t="s">
        <v>82</v>
      </c>
      <c r="AW1952" s="13" t="s">
        <v>33</v>
      </c>
      <c r="AX1952" s="13" t="s">
        <v>72</v>
      </c>
      <c r="AY1952" s="156" t="s">
        <v>193</v>
      </c>
    </row>
    <row r="1953" spans="2:65" s="12" customFormat="1" ht="11.25">
      <c r="B1953" s="148"/>
      <c r="D1953" s="149" t="s">
        <v>203</v>
      </c>
      <c r="E1953" s="150" t="s">
        <v>19</v>
      </c>
      <c r="F1953" s="151" t="s">
        <v>1530</v>
      </c>
      <c r="H1953" s="150" t="s">
        <v>19</v>
      </c>
      <c r="I1953" s="152"/>
      <c r="L1953" s="148"/>
      <c r="M1953" s="153"/>
      <c r="T1953" s="154"/>
      <c r="AT1953" s="150" t="s">
        <v>203</v>
      </c>
      <c r="AU1953" s="150" t="s">
        <v>100</v>
      </c>
      <c r="AV1953" s="12" t="s">
        <v>80</v>
      </c>
      <c r="AW1953" s="12" t="s">
        <v>33</v>
      </c>
      <c r="AX1953" s="12" t="s">
        <v>72</v>
      </c>
      <c r="AY1953" s="150" t="s">
        <v>193</v>
      </c>
    </row>
    <row r="1954" spans="2:65" s="13" customFormat="1" ht="11.25">
      <c r="B1954" s="155"/>
      <c r="D1954" s="149" t="s">
        <v>203</v>
      </c>
      <c r="E1954" s="156" t="s">
        <v>19</v>
      </c>
      <c r="F1954" s="157" t="s">
        <v>1594</v>
      </c>
      <c r="H1954" s="158">
        <v>8.6940000000000008</v>
      </c>
      <c r="I1954" s="159"/>
      <c r="L1954" s="155"/>
      <c r="M1954" s="160"/>
      <c r="T1954" s="161"/>
      <c r="AT1954" s="156" t="s">
        <v>203</v>
      </c>
      <c r="AU1954" s="156" t="s">
        <v>100</v>
      </c>
      <c r="AV1954" s="13" t="s">
        <v>82</v>
      </c>
      <c r="AW1954" s="13" t="s">
        <v>33</v>
      </c>
      <c r="AX1954" s="13" t="s">
        <v>72</v>
      </c>
      <c r="AY1954" s="156" t="s">
        <v>193</v>
      </c>
    </row>
    <row r="1955" spans="2:65" s="12" customFormat="1" ht="11.25">
      <c r="B1955" s="148"/>
      <c r="D1955" s="149" t="s">
        <v>203</v>
      </c>
      <c r="E1955" s="150" t="s">
        <v>19</v>
      </c>
      <c r="F1955" s="151" t="s">
        <v>205</v>
      </c>
      <c r="H1955" s="150" t="s">
        <v>19</v>
      </c>
      <c r="I1955" s="152"/>
      <c r="L1955" s="148"/>
      <c r="M1955" s="153"/>
      <c r="T1955" s="154"/>
      <c r="AT1955" s="150" t="s">
        <v>203</v>
      </c>
      <c r="AU1955" s="150" t="s">
        <v>100</v>
      </c>
      <c r="AV1955" s="12" t="s">
        <v>80</v>
      </c>
      <c r="AW1955" s="12" t="s">
        <v>33</v>
      </c>
      <c r="AX1955" s="12" t="s">
        <v>72</v>
      </c>
      <c r="AY1955" s="150" t="s">
        <v>193</v>
      </c>
    </row>
    <row r="1956" spans="2:65" s="12" customFormat="1" ht="11.25">
      <c r="B1956" s="148"/>
      <c r="D1956" s="149" t="s">
        <v>203</v>
      </c>
      <c r="E1956" s="150" t="s">
        <v>19</v>
      </c>
      <c r="F1956" s="151" t="s">
        <v>1595</v>
      </c>
      <c r="H1956" s="150" t="s">
        <v>19</v>
      </c>
      <c r="I1956" s="152"/>
      <c r="L1956" s="148"/>
      <c r="M1956" s="153"/>
      <c r="T1956" s="154"/>
      <c r="AT1956" s="150" t="s">
        <v>203</v>
      </c>
      <c r="AU1956" s="150" t="s">
        <v>100</v>
      </c>
      <c r="AV1956" s="12" t="s">
        <v>80</v>
      </c>
      <c r="AW1956" s="12" t="s">
        <v>33</v>
      </c>
      <c r="AX1956" s="12" t="s">
        <v>72</v>
      </c>
      <c r="AY1956" s="150" t="s">
        <v>193</v>
      </c>
    </row>
    <row r="1957" spans="2:65" s="13" customFormat="1" ht="11.25">
      <c r="B1957" s="155"/>
      <c r="D1957" s="149" t="s">
        <v>203</v>
      </c>
      <c r="E1957" s="156" t="s">
        <v>19</v>
      </c>
      <c r="F1957" s="157" t="s">
        <v>1596</v>
      </c>
      <c r="H1957" s="158">
        <v>42.8</v>
      </c>
      <c r="I1957" s="159"/>
      <c r="L1957" s="155"/>
      <c r="M1957" s="160"/>
      <c r="T1957" s="161"/>
      <c r="AT1957" s="156" t="s">
        <v>203</v>
      </c>
      <c r="AU1957" s="156" t="s">
        <v>100</v>
      </c>
      <c r="AV1957" s="13" t="s">
        <v>82</v>
      </c>
      <c r="AW1957" s="13" t="s">
        <v>33</v>
      </c>
      <c r="AX1957" s="13" t="s">
        <v>72</v>
      </c>
      <c r="AY1957" s="156" t="s">
        <v>193</v>
      </c>
    </row>
    <row r="1958" spans="2:65" s="1" customFormat="1" ht="21.75" customHeight="1">
      <c r="B1958" s="32"/>
      <c r="C1958" s="131" t="s">
        <v>1597</v>
      </c>
      <c r="D1958" s="131" t="s">
        <v>195</v>
      </c>
      <c r="E1958" s="132" t="s">
        <v>1598</v>
      </c>
      <c r="F1958" s="133" t="s">
        <v>1599</v>
      </c>
      <c r="G1958" s="134" t="s">
        <v>198</v>
      </c>
      <c r="H1958" s="135">
        <v>765.89700000000005</v>
      </c>
      <c r="I1958" s="136"/>
      <c r="J1958" s="137">
        <f>ROUND(I1958*H1958,2)</f>
        <v>0</v>
      </c>
      <c r="K1958" s="133" t="s">
        <v>199</v>
      </c>
      <c r="L1958" s="32"/>
      <c r="M1958" s="138" t="s">
        <v>19</v>
      </c>
      <c r="N1958" s="139" t="s">
        <v>43</v>
      </c>
      <c r="P1958" s="140">
        <f>O1958*H1958</f>
        <v>0</v>
      </c>
      <c r="Q1958" s="140">
        <v>2.0500000000000001E-2</v>
      </c>
      <c r="R1958" s="140">
        <f>Q1958*H1958</f>
        <v>15.700888500000001</v>
      </c>
      <c r="S1958" s="140">
        <v>0</v>
      </c>
      <c r="T1958" s="141">
        <f>S1958*H1958</f>
        <v>0</v>
      </c>
      <c r="AR1958" s="142" t="s">
        <v>106</v>
      </c>
      <c r="AT1958" s="142" t="s">
        <v>195</v>
      </c>
      <c r="AU1958" s="142" t="s">
        <v>100</v>
      </c>
      <c r="AY1958" s="17" t="s">
        <v>193</v>
      </c>
      <c r="BE1958" s="143">
        <f>IF(N1958="základní",J1958,0)</f>
        <v>0</v>
      </c>
      <c r="BF1958" s="143">
        <f>IF(N1958="snížená",J1958,0)</f>
        <v>0</v>
      </c>
      <c r="BG1958" s="143">
        <f>IF(N1958="zákl. přenesená",J1958,0)</f>
        <v>0</v>
      </c>
      <c r="BH1958" s="143">
        <f>IF(N1958="sníž. přenesená",J1958,0)</f>
        <v>0</v>
      </c>
      <c r="BI1958" s="143">
        <f>IF(N1958="nulová",J1958,0)</f>
        <v>0</v>
      </c>
      <c r="BJ1958" s="17" t="s">
        <v>80</v>
      </c>
      <c r="BK1958" s="143">
        <f>ROUND(I1958*H1958,2)</f>
        <v>0</v>
      </c>
      <c r="BL1958" s="17" t="s">
        <v>106</v>
      </c>
      <c r="BM1958" s="142" t="s">
        <v>1600</v>
      </c>
    </row>
    <row r="1959" spans="2:65" s="1" customFormat="1" ht="11.25">
      <c r="B1959" s="32"/>
      <c r="D1959" s="144" t="s">
        <v>201</v>
      </c>
      <c r="F1959" s="145" t="s">
        <v>1601</v>
      </c>
      <c r="I1959" s="146"/>
      <c r="L1959" s="32"/>
      <c r="M1959" s="147"/>
      <c r="T1959" s="53"/>
      <c r="AT1959" s="17" t="s">
        <v>201</v>
      </c>
      <c r="AU1959" s="17" t="s">
        <v>100</v>
      </c>
    </row>
    <row r="1960" spans="2:65" s="12" customFormat="1" ht="11.25">
      <c r="B1960" s="148"/>
      <c r="D1960" s="149" t="s">
        <v>203</v>
      </c>
      <c r="E1960" s="150" t="s">
        <v>19</v>
      </c>
      <c r="F1960" s="151" t="s">
        <v>286</v>
      </c>
      <c r="H1960" s="150" t="s">
        <v>19</v>
      </c>
      <c r="I1960" s="152"/>
      <c r="L1960" s="148"/>
      <c r="M1960" s="153"/>
      <c r="T1960" s="154"/>
      <c r="AT1960" s="150" t="s">
        <v>203</v>
      </c>
      <c r="AU1960" s="150" t="s">
        <v>100</v>
      </c>
      <c r="AV1960" s="12" t="s">
        <v>80</v>
      </c>
      <c r="AW1960" s="12" t="s">
        <v>33</v>
      </c>
      <c r="AX1960" s="12" t="s">
        <v>72</v>
      </c>
      <c r="AY1960" s="150" t="s">
        <v>193</v>
      </c>
    </row>
    <row r="1961" spans="2:65" s="12" customFormat="1" ht="11.25">
      <c r="B1961" s="148"/>
      <c r="D1961" s="149" t="s">
        <v>203</v>
      </c>
      <c r="E1961" s="150" t="s">
        <v>19</v>
      </c>
      <c r="F1961" s="151" t="s">
        <v>205</v>
      </c>
      <c r="H1961" s="150" t="s">
        <v>19</v>
      </c>
      <c r="I1961" s="152"/>
      <c r="L1961" s="148"/>
      <c r="M1961" s="153"/>
      <c r="T1961" s="154"/>
      <c r="AT1961" s="150" t="s">
        <v>203</v>
      </c>
      <c r="AU1961" s="150" t="s">
        <v>100</v>
      </c>
      <c r="AV1961" s="12" t="s">
        <v>80</v>
      </c>
      <c r="AW1961" s="12" t="s">
        <v>33</v>
      </c>
      <c r="AX1961" s="12" t="s">
        <v>72</v>
      </c>
      <c r="AY1961" s="150" t="s">
        <v>193</v>
      </c>
    </row>
    <row r="1962" spans="2:65" s="12" customFormat="1" ht="11.25">
      <c r="B1962" s="148"/>
      <c r="D1962" s="149" t="s">
        <v>203</v>
      </c>
      <c r="E1962" s="150" t="s">
        <v>19</v>
      </c>
      <c r="F1962" s="151" t="s">
        <v>206</v>
      </c>
      <c r="H1962" s="150" t="s">
        <v>19</v>
      </c>
      <c r="I1962" s="152"/>
      <c r="L1962" s="148"/>
      <c r="M1962" s="153"/>
      <c r="T1962" s="154"/>
      <c r="AT1962" s="150" t="s">
        <v>203</v>
      </c>
      <c r="AU1962" s="150" t="s">
        <v>100</v>
      </c>
      <c r="AV1962" s="12" t="s">
        <v>80</v>
      </c>
      <c r="AW1962" s="12" t="s">
        <v>33</v>
      </c>
      <c r="AX1962" s="12" t="s">
        <v>72</v>
      </c>
      <c r="AY1962" s="150" t="s">
        <v>193</v>
      </c>
    </row>
    <row r="1963" spans="2:65" s="12" customFormat="1" ht="11.25">
      <c r="B1963" s="148"/>
      <c r="D1963" s="149" t="s">
        <v>203</v>
      </c>
      <c r="E1963" s="150" t="s">
        <v>19</v>
      </c>
      <c r="F1963" s="151" t="s">
        <v>205</v>
      </c>
      <c r="H1963" s="150" t="s">
        <v>19</v>
      </c>
      <c r="I1963" s="152"/>
      <c r="L1963" s="148"/>
      <c r="M1963" s="153"/>
      <c r="T1963" s="154"/>
      <c r="AT1963" s="150" t="s">
        <v>203</v>
      </c>
      <c r="AU1963" s="150" t="s">
        <v>100</v>
      </c>
      <c r="AV1963" s="12" t="s">
        <v>80</v>
      </c>
      <c r="AW1963" s="12" t="s">
        <v>33</v>
      </c>
      <c r="AX1963" s="12" t="s">
        <v>72</v>
      </c>
      <c r="AY1963" s="150" t="s">
        <v>193</v>
      </c>
    </row>
    <row r="1964" spans="2:65" s="12" customFormat="1" ht="11.25">
      <c r="B1964" s="148"/>
      <c r="D1964" s="149" t="s">
        <v>203</v>
      </c>
      <c r="E1964" s="150" t="s">
        <v>19</v>
      </c>
      <c r="F1964" s="151" t="s">
        <v>1581</v>
      </c>
      <c r="H1964" s="150" t="s">
        <v>19</v>
      </c>
      <c r="I1964" s="152"/>
      <c r="L1964" s="148"/>
      <c r="M1964" s="153"/>
      <c r="T1964" s="154"/>
      <c r="AT1964" s="150" t="s">
        <v>203</v>
      </c>
      <c r="AU1964" s="150" t="s">
        <v>100</v>
      </c>
      <c r="AV1964" s="12" t="s">
        <v>80</v>
      </c>
      <c r="AW1964" s="12" t="s">
        <v>33</v>
      </c>
      <c r="AX1964" s="12" t="s">
        <v>72</v>
      </c>
      <c r="AY1964" s="150" t="s">
        <v>193</v>
      </c>
    </row>
    <row r="1965" spans="2:65" s="12" customFormat="1" ht="11.25">
      <c r="B1965" s="148"/>
      <c r="D1965" s="149" t="s">
        <v>203</v>
      </c>
      <c r="E1965" s="150" t="s">
        <v>19</v>
      </c>
      <c r="F1965" s="151" t="s">
        <v>1582</v>
      </c>
      <c r="H1965" s="150" t="s">
        <v>19</v>
      </c>
      <c r="I1965" s="152"/>
      <c r="L1965" s="148"/>
      <c r="M1965" s="153"/>
      <c r="T1965" s="154"/>
      <c r="AT1965" s="150" t="s">
        <v>203</v>
      </c>
      <c r="AU1965" s="150" t="s">
        <v>100</v>
      </c>
      <c r="AV1965" s="12" t="s">
        <v>80</v>
      </c>
      <c r="AW1965" s="12" t="s">
        <v>33</v>
      </c>
      <c r="AX1965" s="12" t="s">
        <v>72</v>
      </c>
      <c r="AY1965" s="150" t="s">
        <v>193</v>
      </c>
    </row>
    <row r="1966" spans="2:65" s="12" customFormat="1" ht="11.25">
      <c r="B1966" s="148"/>
      <c r="D1966" s="149" t="s">
        <v>203</v>
      </c>
      <c r="E1966" s="150" t="s">
        <v>19</v>
      </c>
      <c r="F1966" s="151" t="s">
        <v>1524</v>
      </c>
      <c r="H1966" s="150" t="s">
        <v>19</v>
      </c>
      <c r="I1966" s="152"/>
      <c r="L1966" s="148"/>
      <c r="M1966" s="153"/>
      <c r="T1966" s="154"/>
      <c r="AT1966" s="150" t="s">
        <v>203</v>
      </c>
      <c r="AU1966" s="150" t="s">
        <v>100</v>
      </c>
      <c r="AV1966" s="12" t="s">
        <v>80</v>
      </c>
      <c r="AW1966" s="12" t="s">
        <v>33</v>
      </c>
      <c r="AX1966" s="12" t="s">
        <v>72</v>
      </c>
      <c r="AY1966" s="150" t="s">
        <v>193</v>
      </c>
    </row>
    <row r="1967" spans="2:65" s="13" customFormat="1" ht="11.25">
      <c r="B1967" s="155"/>
      <c r="D1967" s="149" t="s">
        <v>203</v>
      </c>
      <c r="E1967" s="156" t="s">
        <v>19</v>
      </c>
      <c r="F1967" s="157" t="s">
        <v>1583</v>
      </c>
      <c r="H1967" s="158">
        <v>243.65100000000001</v>
      </c>
      <c r="I1967" s="159"/>
      <c r="L1967" s="155"/>
      <c r="M1967" s="160"/>
      <c r="T1967" s="161"/>
      <c r="AT1967" s="156" t="s">
        <v>203</v>
      </c>
      <c r="AU1967" s="156" t="s">
        <v>100</v>
      </c>
      <c r="AV1967" s="13" t="s">
        <v>82</v>
      </c>
      <c r="AW1967" s="13" t="s">
        <v>33</v>
      </c>
      <c r="AX1967" s="13" t="s">
        <v>72</v>
      </c>
      <c r="AY1967" s="156" t="s">
        <v>193</v>
      </c>
    </row>
    <row r="1968" spans="2:65" s="13" customFormat="1" ht="11.25">
      <c r="B1968" s="155"/>
      <c r="D1968" s="149" t="s">
        <v>203</v>
      </c>
      <c r="E1968" s="156" t="s">
        <v>19</v>
      </c>
      <c r="F1968" s="157" t="s">
        <v>1584</v>
      </c>
      <c r="H1968" s="158">
        <v>-75.400000000000006</v>
      </c>
      <c r="I1968" s="159"/>
      <c r="L1968" s="155"/>
      <c r="M1968" s="160"/>
      <c r="T1968" s="161"/>
      <c r="AT1968" s="156" t="s">
        <v>203</v>
      </c>
      <c r="AU1968" s="156" t="s">
        <v>100</v>
      </c>
      <c r="AV1968" s="13" t="s">
        <v>82</v>
      </c>
      <c r="AW1968" s="13" t="s">
        <v>33</v>
      </c>
      <c r="AX1968" s="13" t="s">
        <v>72</v>
      </c>
      <c r="AY1968" s="156" t="s">
        <v>193</v>
      </c>
    </row>
    <row r="1969" spans="2:51" s="12" customFormat="1" ht="11.25">
      <c r="B1969" s="148"/>
      <c r="D1969" s="149" t="s">
        <v>203</v>
      </c>
      <c r="E1969" s="150" t="s">
        <v>19</v>
      </c>
      <c r="F1969" s="151" t="s">
        <v>1526</v>
      </c>
      <c r="H1969" s="150" t="s">
        <v>19</v>
      </c>
      <c r="I1969" s="152"/>
      <c r="L1969" s="148"/>
      <c r="M1969" s="153"/>
      <c r="T1969" s="154"/>
      <c r="AT1969" s="150" t="s">
        <v>203</v>
      </c>
      <c r="AU1969" s="150" t="s">
        <v>100</v>
      </c>
      <c r="AV1969" s="12" t="s">
        <v>80</v>
      </c>
      <c r="AW1969" s="12" t="s">
        <v>33</v>
      </c>
      <c r="AX1969" s="12" t="s">
        <v>72</v>
      </c>
      <c r="AY1969" s="150" t="s">
        <v>193</v>
      </c>
    </row>
    <row r="1970" spans="2:51" s="13" customFormat="1" ht="11.25">
      <c r="B1970" s="155"/>
      <c r="D1970" s="149" t="s">
        <v>203</v>
      </c>
      <c r="E1970" s="156" t="s">
        <v>19</v>
      </c>
      <c r="F1970" s="157" t="s">
        <v>1585</v>
      </c>
      <c r="H1970" s="158">
        <v>186.078</v>
      </c>
      <c r="I1970" s="159"/>
      <c r="L1970" s="155"/>
      <c r="M1970" s="160"/>
      <c r="T1970" s="161"/>
      <c r="AT1970" s="156" t="s">
        <v>203</v>
      </c>
      <c r="AU1970" s="156" t="s">
        <v>100</v>
      </c>
      <c r="AV1970" s="13" t="s">
        <v>82</v>
      </c>
      <c r="AW1970" s="13" t="s">
        <v>33</v>
      </c>
      <c r="AX1970" s="13" t="s">
        <v>72</v>
      </c>
      <c r="AY1970" s="156" t="s">
        <v>193</v>
      </c>
    </row>
    <row r="1971" spans="2:51" s="13" customFormat="1" ht="11.25">
      <c r="B1971" s="155"/>
      <c r="D1971" s="149" t="s">
        <v>203</v>
      </c>
      <c r="E1971" s="156" t="s">
        <v>19</v>
      </c>
      <c r="F1971" s="157" t="s">
        <v>1586</v>
      </c>
      <c r="H1971" s="158">
        <v>-18.535</v>
      </c>
      <c r="I1971" s="159"/>
      <c r="L1971" s="155"/>
      <c r="M1971" s="160"/>
      <c r="T1971" s="161"/>
      <c r="AT1971" s="156" t="s">
        <v>203</v>
      </c>
      <c r="AU1971" s="156" t="s">
        <v>100</v>
      </c>
      <c r="AV1971" s="13" t="s">
        <v>82</v>
      </c>
      <c r="AW1971" s="13" t="s">
        <v>33</v>
      </c>
      <c r="AX1971" s="13" t="s">
        <v>72</v>
      </c>
      <c r="AY1971" s="156" t="s">
        <v>193</v>
      </c>
    </row>
    <row r="1972" spans="2:51" s="12" customFormat="1" ht="11.25">
      <c r="B1972" s="148"/>
      <c r="D1972" s="149" t="s">
        <v>203</v>
      </c>
      <c r="E1972" s="150" t="s">
        <v>19</v>
      </c>
      <c r="F1972" s="151" t="s">
        <v>1528</v>
      </c>
      <c r="H1972" s="150" t="s">
        <v>19</v>
      </c>
      <c r="I1972" s="152"/>
      <c r="L1972" s="148"/>
      <c r="M1972" s="153"/>
      <c r="T1972" s="154"/>
      <c r="AT1972" s="150" t="s">
        <v>203</v>
      </c>
      <c r="AU1972" s="150" t="s">
        <v>100</v>
      </c>
      <c r="AV1972" s="12" t="s">
        <v>80</v>
      </c>
      <c r="AW1972" s="12" t="s">
        <v>33</v>
      </c>
      <c r="AX1972" s="12" t="s">
        <v>72</v>
      </c>
      <c r="AY1972" s="150" t="s">
        <v>193</v>
      </c>
    </row>
    <row r="1973" spans="2:51" s="13" customFormat="1" ht="11.25">
      <c r="B1973" s="155"/>
      <c r="D1973" s="149" t="s">
        <v>203</v>
      </c>
      <c r="E1973" s="156" t="s">
        <v>19</v>
      </c>
      <c r="F1973" s="157" t="s">
        <v>1585</v>
      </c>
      <c r="H1973" s="158">
        <v>186.078</v>
      </c>
      <c r="I1973" s="159"/>
      <c r="L1973" s="155"/>
      <c r="M1973" s="160"/>
      <c r="T1973" s="161"/>
      <c r="AT1973" s="156" t="s">
        <v>203</v>
      </c>
      <c r="AU1973" s="156" t="s">
        <v>100</v>
      </c>
      <c r="AV1973" s="13" t="s">
        <v>82</v>
      </c>
      <c r="AW1973" s="13" t="s">
        <v>33</v>
      </c>
      <c r="AX1973" s="13" t="s">
        <v>72</v>
      </c>
      <c r="AY1973" s="156" t="s">
        <v>193</v>
      </c>
    </row>
    <row r="1974" spans="2:51" s="13" customFormat="1" ht="11.25">
      <c r="B1974" s="155"/>
      <c r="D1974" s="149" t="s">
        <v>203</v>
      </c>
      <c r="E1974" s="156" t="s">
        <v>19</v>
      </c>
      <c r="F1974" s="157" t="s">
        <v>1587</v>
      </c>
      <c r="H1974" s="158">
        <v>-20.7</v>
      </c>
      <c r="I1974" s="159"/>
      <c r="L1974" s="155"/>
      <c r="M1974" s="160"/>
      <c r="T1974" s="161"/>
      <c r="AT1974" s="156" t="s">
        <v>203</v>
      </c>
      <c r="AU1974" s="156" t="s">
        <v>100</v>
      </c>
      <c r="AV1974" s="13" t="s">
        <v>82</v>
      </c>
      <c r="AW1974" s="13" t="s">
        <v>33</v>
      </c>
      <c r="AX1974" s="13" t="s">
        <v>72</v>
      </c>
      <c r="AY1974" s="156" t="s">
        <v>193</v>
      </c>
    </row>
    <row r="1975" spans="2:51" s="12" customFormat="1" ht="11.25">
      <c r="B1975" s="148"/>
      <c r="D1975" s="149" t="s">
        <v>203</v>
      </c>
      <c r="E1975" s="150" t="s">
        <v>19</v>
      </c>
      <c r="F1975" s="151" t="s">
        <v>1530</v>
      </c>
      <c r="H1975" s="150" t="s">
        <v>19</v>
      </c>
      <c r="I1975" s="152"/>
      <c r="L1975" s="148"/>
      <c r="M1975" s="153"/>
      <c r="T1975" s="154"/>
      <c r="AT1975" s="150" t="s">
        <v>203</v>
      </c>
      <c r="AU1975" s="150" t="s">
        <v>100</v>
      </c>
      <c r="AV1975" s="12" t="s">
        <v>80</v>
      </c>
      <c r="AW1975" s="12" t="s">
        <v>33</v>
      </c>
      <c r="AX1975" s="12" t="s">
        <v>72</v>
      </c>
      <c r="AY1975" s="150" t="s">
        <v>193</v>
      </c>
    </row>
    <row r="1976" spans="2:51" s="13" customFormat="1" ht="11.25">
      <c r="B1976" s="155"/>
      <c r="D1976" s="149" t="s">
        <v>203</v>
      </c>
      <c r="E1976" s="156" t="s">
        <v>19</v>
      </c>
      <c r="F1976" s="157" t="s">
        <v>1588</v>
      </c>
      <c r="H1976" s="158">
        <v>227.24</v>
      </c>
      <c r="I1976" s="159"/>
      <c r="L1976" s="155"/>
      <c r="M1976" s="160"/>
      <c r="T1976" s="161"/>
      <c r="AT1976" s="156" t="s">
        <v>203</v>
      </c>
      <c r="AU1976" s="156" t="s">
        <v>100</v>
      </c>
      <c r="AV1976" s="13" t="s">
        <v>82</v>
      </c>
      <c r="AW1976" s="13" t="s">
        <v>33</v>
      </c>
      <c r="AX1976" s="13" t="s">
        <v>72</v>
      </c>
      <c r="AY1976" s="156" t="s">
        <v>193</v>
      </c>
    </row>
    <row r="1977" spans="2:51" s="13" customFormat="1" ht="11.25">
      <c r="B1977" s="155"/>
      <c r="D1977" s="149" t="s">
        <v>203</v>
      </c>
      <c r="E1977" s="156" t="s">
        <v>19</v>
      </c>
      <c r="F1977" s="157" t="s">
        <v>1589</v>
      </c>
      <c r="H1977" s="158">
        <v>-37.49</v>
      </c>
      <c r="I1977" s="159"/>
      <c r="L1977" s="155"/>
      <c r="M1977" s="160"/>
      <c r="T1977" s="161"/>
      <c r="AT1977" s="156" t="s">
        <v>203</v>
      </c>
      <c r="AU1977" s="156" t="s">
        <v>100</v>
      </c>
      <c r="AV1977" s="13" t="s">
        <v>82</v>
      </c>
      <c r="AW1977" s="13" t="s">
        <v>33</v>
      </c>
      <c r="AX1977" s="13" t="s">
        <v>72</v>
      </c>
      <c r="AY1977" s="156" t="s">
        <v>193</v>
      </c>
    </row>
    <row r="1978" spans="2:51" s="12" customFormat="1" ht="11.25">
      <c r="B1978" s="148"/>
      <c r="D1978" s="149" t="s">
        <v>203</v>
      </c>
      <c r="E1978" s="150" t="s">
        <v>19</v>
      </c>
      <c r="F1978" s="151" t="s">
        <v>205</v>
      </c>
      <c r="H1978" s="150" t="s">
        <v>19</v>
      </c>
      <c r="I1978" s="152"/>
      <c r="L1978" s="148"/>
      <c r="M1978" s="153"/>
      <c r="T1978" s="154"/>
      <c r="AT1978" s="150" t="s">
        <v>203</v>
      </c>
      <c r="AU1978" s="150" t="s">
        <v>100</v>
      </c>
      <c r="AV1978" s="12" t="s">
        <v>80</v>
      </c>
      <c r="AW1978" s="12" t="s">
        <v>33</v>
      </c>
      <c r="AX1978" s="12" t="s">
        <v>72</v>
      </c>
      <c r="AY1978" s="150" t="s">
        <v>193</v>
      </c>
    </row>
    <row r="1979" spans="2:51" s="12" customFormat="1" ht="11.25">
      <c r="B1979" s="148"/>
      <c r="D1979" s="149" t="s">
        <v>203</v>
      </c>
      <c r="E1979" s="150" t="s">
        <v>19</v>
      </c>
      <c r="F1979" s="151" t="s">
        <v>1590</v>
      </c>
      <c r="H1979" s="150" t="s">
        <v>19</v>
      </c>
      <c r="I1979" s="152"/>
      <c r="L1979" s="148"/>
      <c r="M1979" s="153"/>
      <c r="T1979" s="154"/>
      <c r="AT1979" s="150" t="s">
        <v>203</v>
      </c>
      <c r="AU1979" s="150" t="s">
        <v>100</v>
      </c>
      <c r="AV1979" s="12" t="s">
        <v>80</v>
      </c>
      <c r="AW1979" s="12" t="s">
        <v>33</v>
      </c>
      <c r="AX1979" s="12" t="s">
        <v>72</v>
      </c>
      <c r="AY1979" s="150" t="s">
        <v>193</v>
      </c>
    </row>
    <row r="1980" spans="2:51" s="12" customFormat="1" ht="11.25">
      <c r="B1980" s="148"/>
      <c r="D1980" s="149" t="s">
        <v>203</v>
      </c>
      <c r="E1980" s="150" t="s">
        <v>19</v>
      </c>
      <c r="F1980" s="151" t="s">
        <v>1524</v>
      </c>
      <c r="H1980" s="150" t="s">
        <v>19</v>
      </c>
      <c r="I1980" s="152"/>
      <c r="L1980" s="148"/>
      <c r="M1980" s="153"/>
      <c r="T1980" s="154"/>
      <c r="AT1980" s="150" t="s">
        <v>203</v>
      </c>
      <c r="AU1980" s="150" t="s">
        <v>100</v>
      </c>
      <c r="AV1980" s="12" t="s">
        <v>80</v>
      </c>
      <c r="AW1980" s="12" t="s">
        <v>33</v>
      </c>
      <c r="AX1980" s="12" t="s">
        <v>72</v>
      </c>
      <c r="AY1980" s="150" t="s">
        <v>193</v>
      </c>
    </row>
    <row r="1981" spans="2:51" s="13" customFormat="1" ht="11.25">
      <c r="B1981" s="155"/>
      <c r="D1981" s="149" t="s">
        <v>203</v>
      </c>
      <c r="E1981" s="156" t="s">
        <v>19</v>
      </c>
      <c r="F1981" s="157" t="s">
        <v>1591</v>
      </c>
      <c r="H1981" s="158">
        <v>9.3330000000000002</v>
      </c>
      <c r="I1981" s="159"/>
      <c r="L1981" s="155"/>
      <c r="M1981" s="160"/>
      <c r="T1981" s="161"/>
      <c r="AT1981" s="156" t="s">
        <v>203</v>
      </c>
      <c r="AU1981" s="156" t="s">
        <v>100</v>
      </c>
      <c r="AV1981" s="13" t="s">
        <v>82</v>
      </c>
      <c r="AW1981" s="13" t="s">
        <v>33</v>
      </c>
      <c r="AX1981" s="13" t="s">
        <v>72</v>
      </c>
      <c r="AY1981" s="156" t="s">
        <v>193</v>
      </c>
    </row>
    <row r="1982" spans="2:51" s="12" customFormat="1" ht="11.25">
      <c r="B1982" s="148"/>
      <c r="D1982" s="149" t="s">
        <v>203</v>
      </c>
      <c r="E1982" s="150" t="s">
        <v>19</v>
      </c>
      <c r="F1982" s="151" t="s">
        <v>1526</v>
      </c>
      <c r="H1982" s="150" t="s">
        <v>19</v>
      </c>
      <c r="I1982" s="152"/>
      <c r="L1982" s="148"/>
      <c r="M1982" s="153"/>
      <c r="T1982" s="154"/>
      <c r="AT1982" s="150" t="s">
        <v>203</v>
      </c>
      <c r="AU1982" s="150" t="s">
        <v>100</v>
      </c>
      <c r="AV1982" s="12" t="s">
        <v>80</v>
      </c>
      <c r="AW1982" s="12" t="s">
        <v>33</v>
      </c>
      <c r="AX1982" s="12" t="s">
        <v>72</v>
      </c>
      <c r="AY1982" s="150" t="s">
        <v>193</v>
      </c>
    </row>
    <row r="1983" spans="2:51" s="13" customFormat="1" ht="11.25">
      <c r="B1983" s="155"/>
      <c r="D1983" s="149" t="s">
        <v>203</v>
      </c>
      <c r="E1983" s="156" t="s">
        <v>19</v>
      </c>
      <c r="F1983" s="157" t="s">
        <v>1592</v>
      </c>
      <c r="H1983" s="158">
        <v>7.0739999999999998</v>
      </c>
      <c r="I1983" s="159"/>
      <c r="L1983" s="155"/>
      <c r="M1983" s="160"/>
      <c r="T1983" s="161"/>
      <c r="AT1983" s="156" t="s">
        <v>203</v>
      </c>
      <c r="AU1983" s="156" t="s">
        <v>100</v>
      </c>
      <c r="AV1983" s="13" t="s">
        <v>82</v>
      </c>
      <c r="AW1983" s="13" t="s">
        <v>33</v>
      </c>
      <c r="AX1983" s="13" t="s">
        <v>72</v>
      </c>
      <c r="AY1983" s="156" t="s">
        <v>193</v>
      </c>
    </row>
    <row r="1984" spans="2:51" s="12" customFormat="1" ht="11.25">
      <c r="B1984" s="148"/>
      <c r="D1984" s="149" t="s">
        <v>203</v>
      </c>
      <c r="E1984" s="150" t="s">
        <v>19</v>
      </c>
      <c r="F1984" s="151" t="s">
        <v>1528</v>
      </c>
      <c r="H1984" s="150" t="s">
        <v>19</v>
      </c>
      <c r="I1984" s="152"/>
      <c r="L1984" s="148"/>
      <c r="M1984" s="153"/>
      <c r="T1984" s="154"/>
      <c r="AT1984" s="150" t="s">
        <v>203</v>
      </c>
      <c r="AU1984" s="150" t="s">
        <v>100</v>
      </c>
      <c r="AV1984" s="12" t="s">
        <v>80</v>
      </c>
      <c r="AW1984" s="12" t="s">
        <v>33</v>
      </c>
      <c r="AX1984" s="12" t="s">
        <v>72</v>
      </c>
      <c r="AY1984" s="150" t="s">
        <v>193</v>
      </c>
    </row>
    <row r="1985" spans="2:65" s="13" customFormat="1" ht="11.25">
      <c r="B1985" s="155"/>
      <c r="D1985" s="149" t="s">
        <v>203</v>
      </c>
      <c r="E1985" s="156" t="s">
        <v>19</v>
      </c>
      <c r="F1985" s="157" t="s">
        <v>1593</v>
      </c>
      <c r="H1985" s="158">
        <v>7.0739999999999998</v>
      </c>
      <c r="I1985" s="159"/>
      <c r="L1985" s="155"/>
      <c r="M1985" s="160"/>
      <c r="T1985" s="161"/>
      <c r="AT1985" s="156" t="s">
        <v>203</v>
      </c>
      <c r="AU1985" s="156" t="s">
        <v>100</v>
      </c>
      <c r="AV1985" s="13" t="s">
        <v>82</v>
      </c>
      <c r="AW1985" s="13" t="s">
        <v>33</v>
      </c>
      <c r="AX1985" s="13" t="s">
        <v>72</v>
      </c>
      <c r="AY1985" s="156" t="s">
        <v>193</v>
      </c>
    </row>
    <row r="1986" spans="2:65" s="12" customFormat="1" ht="11.25">
      <c r="B1986" s="148"/>
      <c r="D1986" s="149" t="s">
        <v>203</v>
      </c>
      <c r="E1986" s="150" t="s">
        <v>19</v>
      </c>
      <c r="F1986" s="151" t="s">
        <v>1530</v>
      </c>
      <c r="H1986" s="150" t="s">
        <v>19</v>
      </c>
      <c r="I1986" s="152"/>
      <c r="L1986" s="148"/>
      <c r="M1986" s="153"/>
      <c r="T1986" s="154"/>
      <c r="AT1986" s="150" t="s">
        <v>203</v>
      </c>
      <c r="AU1986" s="150" t="s">
        <v>100</v>
      </c>
      <c r="AV1986" s="12" t="s">
        <v>80</v>
      </c>
      <c r="AW1986" s="12" t="s">
        <v>33</v>
      </c>
      <c r="AX1986" s="12" t="s">
        <v>72</v>
      </c>
      <c r="AY1986" s="150" t="s">
        <v>193</v>
      </c>
    </row>
    <row r="1987" spans="2:65" s="13" customFormat="1" ht="11.25">
      <c r="B1987" s="155"/>
      <c r="D1987" s="149" t="s">
        <v>203</v>
      </c>
      <c r="E1987" s="156" t="s">
        <v>19</v>
      </c>
      <c r="F1987" s="157" t="s">
        <v>1594</v>
      </c>
      <c r="H1987" s="158">
        <v>8.6940000000000008</v>
      </c>
      <c r="I1987" s="159"/>
      <c r="L1987" s="155"/>
      <c r="M1987" s="160"/>
      <c r="T1987" s="161"/>
      <c r="AT1987" s="156" t="s">
        <v>203</v>
      </c>
      <c r="AU1987" s="156" t="s">
        <v>100</v>
      </c>
      <c r="AV1987" s="13" t="s">
        <v>82</v>
      </c>
      <c r="AW1987" s="13" t="s">
        <v>33</v>
      </c>
      <c r="AX1987" s="13" t="s">
        <v>72</v>
      </c>
      <c r="AY1987" s="156" t="s">
        <v>193</v>
      </c>
    </row>
    <row r="1988" spans="2:65" s="12" customFormat="1" ht="11.25">
      <c r="B1988" s="148"/>
      <c r="D1988" s="149" t="s">
        <v>203</v>
      </c>
      <c r="E1988" s="150" t="s">
        <v>19</v>
      </c>
      <c r="F1988" s="151" t="s">
        <v>205</v>
      </c>
      <c r="H1988" s="150" t="s">
        <v>19</v>
      </c>
      <c r="I1988" s="152"/>
      <c r="L1988" s="148"/>
      <c r="M1988" s="153"/>
      <c r="T1988" s="154"/>
      <c r="AT1988" s="150" t="s">
        <v>203</v>
      </c>
      <c r="AU1988" s="150" t="s">
        <v>100</v>
      </c>
      <c r="AV1988" s="12" t="s">
        <v>80</v>
      </c>
      <c r="AW1988" s="12" t="s">
        <v>33</v>
      </c>
      <c r="AX1988" s="12" t="s">
        <v>72</v>
      </c>
      <c r="AY1988" s="150" t="s">
        <v>193</v>
      </c>
    </row>
    <row r="1989" spans="2:65" s="12" customFormat="1" ht="11.25">
      <c r="B1989" s="148"/>
      <c r="D1989" s="149" t="s">
        <v>203</v>
      </c>
      <c r="E1989" s="150" t="s">
        <v>19</v>
      </c>
      <c r="F1989" s="151" t="s">
        <v>1595</v>
      </c>
      <c r="H1989" s="150" t="s">
        <v>19</v>
      </c>
      <c r="I1989" s="152"/>
      <c r="L1989" s="148"/>
      <c r="M1989" s="153"/>
      <c r="T1989" s="154"/>
      <c r="AT1989" s="150" t="s">
        <v>203</v>
      </c>
      <c r="AU1989" s="150" t="s">
        <v>100</v>
      </c>
      <c r="AV1989" s="12" t="s">
        <v>80</v>
      </c>
      <c r="AW1989" s="12" t="s">
        <v>33</v>
      </c>
      <c r="AX1989" s="12" t="s">
        <v>72</v>
      </c>
      <c r="AY1989" s="150" t="s">
        <v>193</v>
      </c>
    </row>
    <row r="1990" spans="2:65" s="13" customFormat="1" ht="11.25">
      <c r="B1990" s="155"/>
      <c r="D1990" s="149" t="s">
        <v>203</v>
      </c>
      <c r="E1990" s="156" t="s">
        <v>19</v>
      </c>
      <c r="F1990" s="157" t="s">
        <v>1596</v>
      </c>
      <c r="H1990" s="158">
        <v>42.8</v>
      </c>
      <c r="I1990" s="159"/>
      <c r="L1990" s="155"/>
      <c r="M1990" s="160"/>
      <c r="T1990" s="161"/>
      <c r="AT1990" s="156" t="s">
        <v>203</v>
      </c>
      <c r="AU1990" s="156" t="s">
        <v>100</v>
      </c>
      <c r="AV1990" s="13" t="s">
        <v>82</v>
      </c>
      <c r="AW1990" s="13" t="s">
        <v>33</v>
      </c>
      <c r="AX1990" s="13" t="s">
        <v>72</v>
      </c>
      <c r="AY1990" s="156" t="s">
        <v>193</v>
      </c>
    </row>
    <row r="1991" spans="2:65" s="1" customFormat="1" ht="16.5" customHeight="1">
      <c r="B1991" s="32"/>
      <c r="C1991" s="131" t="s">
        <v>1602</v>
      </c>
      <c r="D1991" s="131" t="s">
        <v>195</v>
      </c>
      <c r="E1991" s="132" t="s">
        <v>1603</v>
      </c>
      <c r="F1991" s="133" t="s">
        <v>1604</v>
      </c>
      <c r="G1991" s="134" t="s">
        <v>198</v>
      </c>
      <c r="H1991" s="135">
        <v>765.89700000000005</v>
      </c>
      <c r="I1991" s="136"/>
      <c r="J1991" s="137">
        <f>ROUND(I1991*H1991,2)</f>
        <v>0</v>
      </c>
      <c r="K1991" s="133" t="s">
        <v>199</v>
      </c>
      <c r="L1991" s="32"/>
      <c r="M1991" s="138" t="s">
        <v>19</v>
      </c>
      <c r="N1991" s="139" t="s">
        <v>43</v>
      </c>
      <c r="P1991" s="140">
        <f>O1991*H1991</f>
        <v>0</v>
      </c>
      <c r="Q1991" s="140">
        <v>2.5999999999999998E-4</v>
      </c>
      <c r="R1991" s="140">
        <f>Q1991*H1991</f>
        <v>0.19913322</v>
      </c>
      <c r="S1991" s="140">
        <v>0</v>
      </c>
      <c r="T1991" s="141">
        <f>S1991*H1991</f>
        <v>0</v>
      </c>
      <c r="AR1991" s="142" t="s">
        <v>106</v>
      </c>
      <c r="AT1991" s="142" t="s">
        <v>195</v>
      </c>
      <c r="AU1991" s="142" t="s">
        <v>100</v>
      </c>
      <c r="AY1991" s="17" t="s">
        <v>193</v>
      </c>
      <c r="BE1991" s="143">
        <f>IF(N1991="základní",J1991,0)</f>
        <v>0</v>
      </c>
      <c r="BF1991" s="143">
        <f>IF(N1991="snížená",J1991,0)</f>
        <v>0</v>
      </c>
      <c r="BG1991" s="143">
        <f>IF(N1991="zákl. přenesená",J1991,0)</f>
        <v>0</v>
      </c>
      <c r="BH1991" s="143">
        <f>IF(N1991="sníž. přenesená",J1991,0)</f>
        <v>0</v>
      </c>
      <c r="BI1991" s="143">
        <f>IF(N1991="nulová",J1991,0)</f>
        <v>0</v>
      </c>
      <c r="BJ1991" s="17" t="s">
        <v>80</v>
      </c>
      <c r="BK1991" s="143">
        <f>ROUND(I1991*H1991,2)</f>
        <v>0</v>
      </c>
      <c r="BL1991" s="17" t="s">
        <v>106</v>
      </c>
      <c r="BM1991" s="142" t="s">
        <v>1605</v>
      </c>
    </row>
    <row r="1992" spans="2:65" s="1" customFormat="1" ht="11.25">
      <c r="B1992" s="32"/>
      <c r="D1992" s="144" t="s">
        <v>201</v>
      </c>
      <c r="F1992" s="145" t="s">
        <v>1606</v>
      </c>
      <c r="I1992" s="146"/>
      <c r="L1992" s="32"/>
      <c r="M1992" s="147"/>
      <c r="T1992" s="53"/>
      <c r="AT1992" s="17" t="s">
        <v>201</v>
      </c>
      <c r="AU1992" s="17" t="s">
        <v>100</v>
      </c>
    </row>
    <row r="1993" spans="2:65" s="12" customFormat="1" ht="11.25">
      <c r="B1993" s="148"/>
      <c r="D1993" s="149" t="s">
        <v>203</v>
      </c>
      <c r="E1993" s="150" t="s">
        <v>19</v>
      </c>
      <c r="F1993" s="151" t="s">
        <v>286</v>
      </c>
      <c r="H1993" s="150" t="s">
        <v>19</v>
      </c>
      <c r="I1993" s="152"/>
      <c r="L1993" s="148"/>
      <c r="M1993" s="153"/>
      <c r="T1993" s="154"/>
      <c r="AT1993" s="150" t="s">
        <v>203</v>
      </c>
      <c r="AU1993" s="150" t="s">
        <v>100</v>
      </c>
      <c r="AV1993" s="12" t="s">
        <v>80</v>
      </c>
      <c r="AW1993" s="12" t="s">
        <v>33</v>
      </c>
      <c r="AX1993" s="12" t="s">
        <v>72</v>
      </c>
      <c r="AY1993" s="150" t="s">
        <v>193</v>
      </c>
    </row>
    <row r="1994" spans="2:65" s="12" customFormat="1" ht="11.25">
      <c r="B1994" s="148"/>
      <c r="D1994" s="149" t="s">
        <v>203</v>
      </c>
      <c r="E1994" s="150" t="s">
        <v>19</v>
      </c>
      <c r="F1994" s="151" t="s">
        <v>205</v>
      </c>
      <c r="H1994" s="150" t="s">
        <v>19</v>
      </c>
      <c r="I1994" s="152"/>
      <c r="L1994" s="148"/>
      <c r="M1994" s="153"/>
      <c r="T1994" s="154"/>
      <c r="AT1994" s="150" t="s">
        <v>203</v>
      </c>
      <c r="AU1994" s="150" t="s">
        <v>100</v>
      </c>
      <c r="AV1994" s="12" t="s">
        <v>80</v>
      </c>
      <c r="AW1994" s="12" t="s">
        <v>33</v>
      </c>
      <c r="AX1994" s="12" t="s">
        <v>72</v>
      </c>
      <c r="AY1994" s="150" t="s">
        <v>193</v>
      </c>
    </row>
    <row r="1995" spans="2:65" s="12" customFormat="1" ht="11.25">
      <c r="B1995" s="148"/>
      <c r="D1995" s="149" t="s">
        <v>203</v>
      </c>
      <c r="E1995" s="150" t="s">
        <v>19</v>
      </c>
      <c r="F1995" s="151" t="s">
        <v>206</v>
      </c>
      <c r="H1995" s="150" t="s">
        <v>19</v>
      </c>
      <c r="I1995" s="152"/>
      <c r="L1995" s="148"/>
      <c r="M1995" s="153"/>
      <c r="T1995" s="154"/>
      <c r="AT1995" s="150" t="s">
        <v>203</v>
      </c>
      <c r="AU1995" s="150" t="s">
        <v>100</v>
      </c>
      <c r="AV1995" s="12" t="s">
        <v>80</v>
      </c>
      <c r="AW1995" s="12" t="s">
        <v>33</v>
      </c>
      <c r="AX1995" s="12" t="s">
        <v>72</v>
      </c>
      <c r="AY1995" s="150" t="s">
        <v>193</v>
      </c>
    </row>
    <row r="1996" spans="2:65" s="12" customFormat="1" ht="11.25">
      <c r="B1996" s="148"/>
      <c r="D1996" s="149" t="s">
        <v>203</v>
      </c>
      <c r="E1996" s="150" t="s">
        <v>19</v>
      </c>
      <c r="F1996" s="151" t="s">
        <v>205</v>
      </c>
      <c r="H1996" s="150" t="s">
        <v>19</v>
      </c>
      <c r="I1996" s="152"/>
      <c r="L1996" s="148"/>
      <c r="M1996" s="153"/>
      <c r="T1996" s="154"/>
      <c r="AT1996" s="150" t="s">
        <v>203</v>
      </c>
      <c r="AU1996" s="150" t="s">
        <v>100</v>
      </c>
      <c r="AV1996" s="12" t="s">
        <v>80</v>
      </c>
      <c r="AW1996" s="12" t="s">
        <v>33</v>
      </c>
      <c r="AX1996" s="12" t="s">
        <v>72</v>
      </c>
      <c r="AY1996" s="150" t="s">
        <v>193</v>
      </c>
    </row>
    <row r="1997" spans="2:65" s="12" customFormat="1" ht="11.25">
      <c r="B1997" s="148"/>
      <c r="D1997" s="149" t="s">
        <v>203</v>
      </c>
      <c r="E1997" s="150" t="s">
        <v>19</v>
      </c>
      <c r="F1997" s="151" t="s">
        <v>1581</v>
      </c>
      <c r="H1997" s="150" t="s">
        <v>19</v>
      </c>
      <c r="I1997" s="152"/>
      <c r="L1997" s="148"/>
      <c r="M1997" s="153"/>
      <c r="T1997" s="154"/>
      <c r="AT1997" s="150" t="s">
        <v>203</v>
      </c>
      <c r="AU1997" s="150" t="s">
        <v>100</v>
      </c>
      <c r="AV1997" s="12" t="s">
        <v>80</v>
      </c>
      <c r="AW1997" s="12" t="s">
        <v>33</v>
      </c>
      <c r="AX1997" s="12" t="s">
        <v>72</v>
      </c>
      <c r="AY1997" s="150" t="s">
        <v>193</v>
      </c>
    </row>
    <row r="1998" spans="2:65" s="12" customFormat="1" ht="11.25">
      <c r="B1998" s="148"/>
      <c r="D1998" s="149" t="s">
        <v>203</v>
      </c>
      <c r="E1998" s="150" t="s">
        <v>19</v>
      </c>
      <c r="F1998" s="151" t="s">
        <v>1582</v>
      </c>
      <c r="H1998" s="150" t="s">
        <v>19</v>
      </c>
      <c r="I1998" s="152"/>
      <c r="L1998" s="148"/>
      <c r="M1998" s="153"/>
      <c r="T1998" s="154"/>
      <c r="AT1998" s="150" t="s">
        <v>203</v>
      </c>
      <c r="AU1998" s="150" t="s">
        <v>100</v>
      </c>
      <c r="AV1998" s="12" t="s">
        <v>80</v>
      </c>
      <c r="AW1998" s="12" t="s">
        <v>33</v>
      </c>
      <c r="AX1998" s="12" t="s">
        <v>72</v>
      </c>
      <c r="AY1998" s="150" t="s">
        <v>193</v>
      </c>
    </row>
    <row r="1999" spans="2:65" s="12" customFormat="1" ht="11.25">
      <c r="B1999" s="148"/>
      <c r="D1999" s="149" t="s">
        <v>203</v>
      </c>
      <c r="E1999" s="150" t="s">
        <v>19</v>
      </c>
      <c r="F1999" s="151" t="s">
        <v>1524</v>
      </c>
      <c r="H1999" s="150" t="s">
        <v>19</v>
      </c>
      <c r="I1999" s="152"/>
      <c r="L1999" s="148"/>
      <c r="M1999" s="153"/>
      <c r="T1999" s="154"/>
      <c r="AT1999" s="150" t="s">
        <v>203</v>
      </c>
      <c r="AU1999" s="150" t="s">
        <v>100</v>
      </c>
      <c r="AV1999" s="12" t="s">
        <v>80</v>
      </c>
      <c r="AW1999" s="12" t="s">
        <v>33</v>
      </c>
      <c r="AX1999" s="12" t="s">
        <v>72</v>
      </c>
      <c r="AY1999" s="150" t="s">
        <v>193</v>
      </c>
    </row>
    <row r="2000" spans="2:65" s="13" customFormat="1" ht="11.25">
      <c r="B2000" s="155"/>
      <c r="D2000" s="149" t="s">
        <v>203</v>
      </c>
      <c r="E2000" s="156" t="s">
        <v>19</v>
      </c>
      <c r="F2000" s="157" t="s">
        <v>1583</v>
      </c>
      <c r="H2000" s="158">
        <v>243.65100000000001</v>
      </c>
      <c r="I2000" s="159"/>
      <c r="L2000" s="155"/>
      <c r="M2000" s="160"/>
      <c r="T2000" s="161"/>
      <c r="AT2000" s="156" t="s">
        <v>203</v>
      </c>
      <c r="AU2000" s="156" t="s">
        <v>100</v>
      </c>
      <c r="AV2000" s="13" t="s">
        <v>82</v>
      </c>
      <c r="AW2000" s="13" t="s">
        <v>33</v>
      </c>
      <c r="AX2000" s="13" t="s">
        <v>72</v>
      </c>
      <c r="AY2000" s="156" t="s">
        <v>193</v>
      </c>
    </row>
    <row r="2001" spans="2:51" s="13" customFormat="1" ht="11.25">
      <c r="B2001" s="155"/>
      <c r="D2001" s="149" t="s">
        <v>203</v>
      </c>
      <c r="E2001" s="156" t="s">
        <v>19</v>
      </c>
      <c r="F2001" s="157" t="s">
        <v>1584</v>
      </c>
      <c r="H2001" s="158">
        <v>-75.400000000000006</v>
      </c>
      <c r="I2001" s="159"/>
      <c r="L2001" s="155"/>
      <c r="M2001" s="160"/>
      <c r="T2001" s="161"/>
      <c r="AT2001" s="156" t="s">
        <v>203</v>
      </c>
      <c r="AU2001" s="156" t="s">
        <v>100</v>
      </c>
      <c r="AV2001" s="13" t="s">
        <v>82</v>
      </c>
      <c r="AW2001" s="13" t="s">
        <v>33</v>
      </c>
      <c r="AX2001" s="13" t="s">
        <v>72</v>
      </c>
      <c r="AY2001" s="156" t="s">
        <v>193</v>
      </c>
    </row>
    <row r="2002" spans="2:51" s="12" customFormat="1" ht="11.25">
      <c r="B2002" s="148"/>
      <c r="D2002" s="149" t="s">
        <v>203</v>
      </c>
      <c r="E2002" s="150" t="s">
        <v>19</v>
      </c>
      <c r="F2002" s="151" t="s">
        <v>1526</v>
      </c>
      <c r="H2002" s="150" t="s">
        <v>19</v>
      </c>
      <c r="I2002" s="152"/>
      <c r="L2002" s="148"/>
      <c r="M2002" s="153"/>
      <c r="T2002" s="154"/>
      <c r="AT2002" s="150" t="s">
        <v>203</v>
      </c>
      <c r="AU2002" s="150" t="s">
        <v>100</v>
      </c>
      <c r="AV2002" s="12" t="s">
        <v>80</v>
      </c>
      <c r="AW2002" s="12" t="s">
        <v>33</v>
      </c>
      <c r="AX2002" s="12" t="s">
        <v>72</v>
      </c>
      <c r="AY2002" s="150" t="s">
        <v>193</v>
      </c>
    </row>
    <row r="2003" spans="2:51" s="13" customFormat="1" ht="11.25">
      <c r="B2003" s="155"/>
      <c r="D2003" s="149" t="s">
        <v>203</v>
      </c>
      <c r="E2003" s="156" t="s">
        <v>19</v>
      </c>
      <c r="F2003" s="157" t="s">
        <v>1585</v>
      </c>
      <c r="H2003" s="158">
        <v>186.078</v>
      </c>
      <c r="I2003" s="159"/>
      <c r="L2003" s="155"/>
      <c r="M2003" s="160"/>
      <c r="T2003" s="161"/>
      <c r="AT2003" s="156" t="s">
        <v>203</v>
      </c>
      <c r="AU2003" s="156" t="s">
        <v>100</v>
      </c>
      <c r="AV2003" s="13" t="s">
        <v>82</v>
      </c>
      <c r="AW2003" s="13" t="s">
        <v>33</v>
      </c>
      <c r="AX2003" s="13" t="s">
        <v>72</v>
      </c>
      <c r="AY2003" s="156" t="s">
        <v>193</v>
      </c>
    </row>
    <row r="2004" spans="2:51" s="13" customFormat="1" ht="11.25">
      <c r="B2004" s="155"/>
      <c r="D2004" s="149" t="s">
        <v>203</v>
      </c>
      <c r="E2004" s="156" t="s">
        <v>19</v>
      </c>
      <c r="F2004" s="157" t="s">
        <v>1586</v>
      </c>
      <c r="H2004" s="158">
        <v>-18.535</v>
      </c>
      <c r="I2004" s="159"/>
      <c r="L2004" s="155"/>
      <c r="M2004" s="160"/>
      <c r="T2004" s="161"/>
      <c r="AT2004" s="156" t="s">
        <v>203</v>
      </c>
      <c r="AU2004" s="156" t="s">
        <v>100</v>
      </c>
      <c r="AV2004" s="13" t="s">
        <v>82</v>
      </c>
      <c r="AW2004" s="13" t="s">
        <v>33</v>
      </c>
      <c r="AX2004" s="13" t="s">
        <v>72</v>
      </c>
      <c r="AY2004" s="156" t="s">
        <v>193</v>
      </c>
    </row>
    <row r="2005" spans="2:51" s="12" customFormat="1" ht="11.25">
      <c r="B2005" s="148"/>
      <c r="D2005" s="149" t="s">
        <v>203</v>
      </c>
      <c r="E2005" s="150" t="s">
        <v>19</v>
      </c>
      <c r="F2005" s="151" t="s">
        <v>1528</v>
      </c>
      <c r="H2005" s="150" t="s">
        <v>19</v>
      </c>
      <c r="I2005" s="152"/>
      <c r="L2005" s="148"/>
      <c r="M2005" s="153"/>
      <c r="T2005" s="154"/>
      <c r="AT2005" s="150" t="s">
        <v>203</v>
      </c>
      <c r="AU2005" s="150" t="s">
        <v>100</v>
      </c>
      <c r="AV2005" s="12" t="s">
        <v>80</v>
      </c>
      <c r="AW2005" s="12" t="s">
        <v>33</v>
      </c>
      <c r="AX2005" s="12" t="s">
        <v>72</v>
      </c>
      <c r="AY2005" s="150" t="s">
        <v>193</v>
      </c>
    </row>
    <row r="2006" spans="2:51" s="13" customFormat="1" ht="11.25">
      <c r="B2006" s="155"/>
      <c r="D2006" s="149" t="s">
        <v>203</v>
      </c>
      <c r="E2006" s="156" t="s">
        <v>19</v>
      </c>
      <c r="F2006" s="157" t="s">
        <v>1585</v>
      </c>
      <c r="H2006" s="158">
        <v>186.078</v>
      </c>
      <c r="I2006" s="159"/>
      <c r="L2006" s="155"/>
      <c r="M2006" s="160"/>
      <c r="T2006" s="161"/>
      <c r="AT2006" s="156" t="s">
        <v>203</v>
      </c>
      <c r="AU2006" s="156" t="s">
        <v>100</v>
      </c>
      <c r="AV2006" s="13" t="s">
        <v>82</v>
      </c>
      <c r="AW2006" s="13" t="s">
        <v>33</v>
      </c>
      <c r="AX2006" s="13" t="s">
        <v>72</v>
      </c>
      <c r="AY2006" s="156" t="s">
        <v>193</v>
      </c>
    </row>
    <row r="2007" spans="2:51" s="13" customFormat="1" ht="11.25">
      <c r="B2007" s="155"/>
      <c r="D2007" s="149" t="s">
        <v>203</v>
      </c>
      <c r="E2007" s="156" t="s">
        <v>19</v>
      </c>
      <c r="F2007" s="157" t="s">
        <v>1587</v>
      </c>
      <c r="H2007" s="158">
        <v>-20.7</v>
      </c>
      <c r="I2007" s="159"/>
      <c r="L2007" s="155"/>
      <c r="M2007" s="160"/>
      <c r="T2007" s="161"/>
      <c r="AT2007" s="156" t="s">
        <v>203</v>
      </c>
      <c r="AU2007" s="156" t="s">
        <v>100</v>
      </c>
      <c r="AV2007" s="13" t="s">
        <v>82</v>
      </c>
      <c r="AW2007" s="13" t="s">
        <v>33</v>
      </c>
      <c r="AX2007" s="13" t="s">
        <v>72</v>
      </c>
      <c r="AY2007" s="156" t="s">
        <v>193</v>
      </c>
    </row>
    <row r="2008" spans="2:51" s="12" customFormat="1" ht="11.25">
      <c r="B2008" s="148"/>
      <c r="D2008" s="149" t="s">
        <v>203</v>
      </c>
      <c r="E2008" s="150" t="s">
        <v>19</v>
      </c>
      <c r="F2008" s="151" t="s">
        <v>1530</v>
      </c>
      <c r="H2008" s="150" t="s">
        <v>19</v>
      </c>
      <c r="I2008" s="152"/>
      <c r="L2008" s="148"/>
      <c r="M2008" s="153"/>
      <c r="T2008" s="154"/>
      <c r="AT2008" s="150" t="s">
        <v>203</v>
      </c>
      <c r="AU2008" s="150" t="s">
        <v>100</v>
      </c>
      <c r="AV2008" s="12" t="s">
        <v>80</v>
      </c>
      <c r="AW2008" s="12" t="s">
        <v>33</v>
      </c>
      <c r="AX2008" s="12" t="s">
        <v>72</v>
      </c>
      <c r="AY2008" s="150" t="s">
        <v>193</v>
      </c>
    </row>
    <row r="2009" spans="2:51" s="13" customFormat="1" ht="11.25">
      <c r="B2009" s="155"/>
      <c r="D2009" s="149" t="s">
        <v>203</v>
      </c>
      <c r="E2009" s="156" t="s">
        <v>19</v>
      </c>
      <c r="F2009" s="157" t="s">
        <v>1588</v>
      </c>
      <c r="H2009" s="158">
        <v>227.24</v>
      </c>
      <c r="I2009" s="159"/>
      <c r="L2009" s="155"/>
      <c r="M2009" s="160"/>
      <c r="T2009" s="161"/>
      <c r="AT2009" s="156" t="s">
        <v>203</v>
      </c>
      <c r="AU2009" s="156" t="s">
        <v>100</v>
      </c>
      <c r="AV2009" s="13" t="s">
        <v>82</v>
      </c>
      <c r="AW2009" s="13" t="s">
        <v>33</v>
      </c>
      <c r="AX2009" s="13" t="s">
        <v>72</v>
      </c>
      <c r="AY2009" s="156" t="s">
        <v>193</v>
      </c>
    </row>
    <row r="2010" spans="2:51" s="13" customFormat="1" ht="11.25">
      <c r="B2010" s="155"/>
      <c r="D2010" s="149" t="s">
        <v>203</v>
      </c>
      <c r="E2010" s="156" t="s">
        <v>19</v>
      </c>
      <c r="F2010" s="157" t="s">
        <v>1589</v>
      </c>
      <c r="H2010" s="158">
        <v>-37.49</v>
      </c>
      <c r="I2010" s="159"/>
      <c r="L2010" s="155"/>
      <c r="M2010" s="160"/>
      <c r="T2010" s="161"/>
      <c r="AT2010" s="156" t="s">
        <v>203</v>
      </c>
      <c r="AU2010" s="156" t="s">
        <v>100</v>
      </c>
      <c r="AV2010" s="13" t="s">
        <v>82</v>
      </c>
      <c r="AW2010" s="13" t="s">
        <v>33</v>
      </c>
      <c r="AX2010" s="13" t="s">
        <v>72</v>
      </c>
      <c r="AY2010" s="156" t="s">
        <v>193</v>
      </c>
    </row>
    <row r="2011" spans="2:51" s="12" customFormat="1" ht="11.25">
      <c r="B2011" s="148"/>
      <c r="D2011" s="149" t="s">
        <v>203</v>
      </c>
      <c r="E2011" s="150" t="s">
        <v>19</v>
      </c>
      <c r="F2011" s="151" t="s">
        <v>205</v>
      </c>
      <c r="H2011" s="150" t="s">
        <v>19</v>
      </c>
      <c r="I2011" s="152"/>
      <c r="L2011" s="148"/>
      <c r="M2011" s="153"/>
      <c r="T2011" s="154"/>
      <c r="AT2011" s="150" t="s">
        <v>203</v>
      </c>
      <c r="AU2011" s="150" t="s">
        <v>100</v>
      </c>
      <c r="AV2011" s="12" t="s">
        <v>80</v>
      </c>
      <c r="AW2011" s="12" t="s">
        <v>33</v>
      </c>
      <c r="AX2011" s="12" t="s">
        <v>72</v>
      </c>
      <c r="AY2011" s="150" t="s">
        <v>193</v>
      </c>
    </row>
    <row r="2012" spans="2:51" s="12" customFormat="1" ht="11.25">
      <c r="B2012" s="148"/>
      <c r="D2012" s="149" t="s">
        <v>203</v>
      </c>
      <c r="E2012" s="150" t="s">
        <v>19</v>
      </c>
      <c r="F2012" s="151" t="s">
        <v>1590</v>
      </c>
      <c r="H2012" s="150" t="s">
        <v>19</v>
      </c>
      <c r="I2012" s="152"/>
      <c r="L2012" s="148"/>
      <c r="M2012" s="153"/>
      <c r="T2012" s="154"/>
      <c r="AT2012" s="150" t="s">
        <v>203</v>
      </c>
      <c r="AU2012" s="150" t="s">
        <v>100</v>
      </c>
      <c r="AV2012" s="12" t="s">
        <v>80</v>
      </c>
      <c r="AW2012" s="12" t="s">
        <v>33</v>
      </c>
      <c r="AX2012" s="12" t="s">
        <v>72</v>
      </c>
      <c r="AY2012" s="150" t="s">
        <v>193</v>
      </c>
    </row>
    <row r="2013" spans="2:51" s="12" customFormat="1" ht="11.25">
      <c r="B2013" s="148"/>
      <c r="D2013" s="149" t="s">
        <v>203</v>
      </c>
      <c r="E2013" s="150" t="s">
        <v>19</v>
      </c>
      <c r="F2013" s="151" t="s">
        <v>1524</v>
      </c>
      <c r="H2013" s="150" t="s">
        <v>19</v>
      </c>
      <c r="I2013" s="152"/>
      <c r="L2013" s="148"/>
      <c r="M2013" s="153"/>
      <c r="T2013" s="154"/>
      <c r="AT2013" s="150" t="s">
        <v>203</v>
      </c>
      <c r="AU2013" s="150" t="s">
        <v>100</v>
      </c>
      <c r="AV2013" s="12" t="s">
        <v>80</v>
      </c>
      <c r="AW2013" s="12" t="s">
        <v>33</v>
      </c>
      <c r="AX2013" s="12" t="s">
        <v>72</v>
      </c>
      <c r="AY2013" s="150" t="s">
        <v>193</v>
      </c>
    </row>
    <row r="2014" spans="2:51" s="13" customFormat="1" ht="11.25">
      <c r="B2014" s="155"/>
      <c r="D2014" s="149" t="s">
        <v>203</v>
      </c>
      <c r="E2014" s="156" t="s">
        <v>19</v>
      </c>
      <c r="F2014" s="157" t="s">
        <v>1591</v>
      </c>
      <c r="H2014" s="158">
        <v>9.3330000000000002</v>
      </c>
      <c r="I2014" s="159"/>
      <c r="L2014" s="155"/>
      <c r="M2014" s="160"/>
      <c r="T2014" s="161"/>
      <c r="AT2014" s="156" t="s">
        <v>203</v>
      </c>
      <c r="AU2014" s="156" t="s">
        <v>100</v>
      </c>
      <c r="AV2014" s="13" t="s">
        <v>82</v>
      </c>
      <c r="AW2014" s="13" t="s">
        <v>33</v>
      </c>
      <c r="AX2014" s="13" t="s">
        <v>72</v>
      </c>
      <c r="AY2014" s="156" t="s">
        <v>193</v>
      </c>
    </row>
    <row r="2015" spans="2:51" s="12" customFormat="1" ht="11.25">
      <c r="B2015" s="148"/>
      <c r="D2015" s="149" t="s">
        <v>203</v>
      </c>
      <c r="E2015" s="150" t="s">
        <v>19</v>
      </c>
      <c r="F2015" s="151" t="s">
        <v>1526</v>
      </c>
      <c r="H2015" s="150" t="s">
        <v>19</v>
      </c>
      <c r="I2015" s="152"/>
      <c r="L2015" s="148"/>
      <c r="M2015" s="153"/>
      <c r="T2015" s="154"/>
      <c r="AT2015" s="150" t="s">
        <v>203</v>
      </c>
      <c r="AU2015" s="150" t="s">
        <v>100</v>
      </c>
      <c r="AV2015" s="12" t="s">
        <v>80</v>
      </c>
      <c r="AW2015" s="12" t="s">
        <v>33</v>
      </c>
      <c r="AX2015" s="12" t="s">
        <v>72</v>
      </c>
      <c r="AY2015" s="150" t="s">
        <v>193</v>
      </c>
    </row>
    <row r="2016" spans="2:51" s="13" customFormat="1" ht="11.25">
      <c r="B2016" s="155"/>
      <c r="D2016" s="149" t="s">
        <v>203</v>
      </c>
      <c r="E2016" s="156" t="s">
        <v>19</v>
      </c>
      <c r="F2016" s="157" t="s">
        <v>1592</v>
      </c>
      <c r="H2016" s="158">
        <v>7.0739999999999998</v>
      </c>
      <c r="I2016" s="159"/>
      <c r="L2016" s="155"/>
      <c r="M2016" s="160"/>
      <c r="T2016" s="161"/>
      <c r="AT2016" s="156" t="s">
        <v>203</v>
      </c>
      <c r="AU2016" s="156" t="s">
        <v>100</v>
      </c>
      <c r="AV2016" s="13" t="s">
        <v>82</v>
      </c>
      <c r="AW2016" s="13" t="s">
        <v>33</v>
      </c>
      <c r="AX2016" s="13" t="s">
        <v>72</v>
      </c>
      <c r="AY2016" s="156" t="s">
        <v>193</v>
      </c>
    </row>
    <row r="2017" spans="2:65" s="12" customFormat="1" ht="11.25">
      <c r="B2017" s="148"/>
      <c r="D2017" s="149" t="s">
        <v>203</v>
      </c>
      <c r="E2017" s="150" t="s">
        <v>19</v>
      </c>
      <c r="F2017" s="151" t="s">
        <v>1528</v>
      </c>
      <c r="H2017" s="150" t="s">
        <v>19</v>
      </c>
      <c r="I2017" s="152"/>
      <c r="L2017" s="148"/>
      <c r="M2017" s="153"/>
      <c r="T2017" s="154"/>
      <c r="AT2017" s="150" t="s">
        <v>203</v>
      </c>
      <c r="AU2017" s="150" t="s">
        <v>100</v>
      </c>
      <c r="AV2017" s="12" t="s">
        <v>80</v>
      </c>
      <c r="AW2017" s="12" t="s">
        <v>33</v>
      </c>
      <c r="AX2017" s="12" t="s">
        <v>72</v>
      </c>
      <c r="AY2017" s="150" t="s">
        <v>193</v>
      </c>
    </row>
    <row r="2018" spans="2:65" s="13" customFormat="1" ht="11.25">
      <c r="B2018" s="155"/>
      <c r="D2018" s="149" t="s">
        <v>203</v>
      </c>
      <c r="E2018" s="156" t="s">
        <v>19</v>
      </c>
      <c r="F2018" s="157" t="s">
        <v>1593</v>
      </c>
      <c r="H2018" s="158">
        <v>7.0739999999999998</v>
      </c>
      <c r="I2018" s="159"/>
      <c r="L2018" s="155"/>
      <c r="M2018" s="160"/>
      <c r="T2018" s="161"/>
      <c r="AT2018" s="156" t="s">
        <v>203</v>
      </c>
      <c r="AU2018" s="156" t="s">
        <v>100</v>
      </c>
      <c r="AV2018" s="13" t="s">
        <v>82</v>
      </c>
      <c r="AW2018" s="13" t="s">
        <v>33</v>
      </c>
      <c r="AX2018" s="13" t="s">
        <v>72</v>
      </c>
      <c r="AY2018" s="156" t="s">
        <v>193</v>
      </c>
    </row>
    <row r="2019" spans="2:65" s="12" customFormat="1" ht="11.25">
      <c r="B2019" s="148"/>
      <c r="D2019" s="149" t="s">
        <v>203</v>
      </c>
      <c r="E2019" s="150" t="s">
        <v>19</v>
      </c>
      <c r="F2019" s="151" t="s">
        <v>1530</v>
      </c>
      <c r="H2019" s="150" t="s">
        <v>19</v>
      </c>
      <c r="I2019" s="152"/>
      <c r="L2019" s="148"/>
      <c r="M2019" s="153"/>
      <c r="T2019" s="154"/>
      <c r="AT2019" s="150" t="s">
        <v>203</v>
      </c>
      <c r="AU2019" s="150" t="s">
        <v>100</v>
      </c>
      <c r="AV2019" s="12" t="s">
        <v>80</v>
      </c>
      <c r="AW2019" s="12" t="s">
        <v>33</v>
      </c>
      <c r="AX2019" s="12" t="s">
        <v>72</v>
      </c>
      <c r="AY2019" s="150" t="s">
        <v>193</v>
      </c>
    </row>
    <row r="2020" spans="2:65" s="13" customFormat="1" ht="11.25">
      <c r="B2020" s="155"/>
      <c r="D2020" s="149" t="s">
        <v>203</v>
      </c>
      <c r="E2020" s="156" t="s">
        <v>19</v>
      </c>
      <c r="F2020" s="157" t="s">
        <v>1594</v>
      </c>
      <c r="H2020" s="158">
        <v>8.6940000000000008</v>
      </c>
      <c r="I2020" s="159"/>
      <c r="L2020" s="155"/>
      <c r="M2020" s="160"/>
      <c r="T2020" s="161"/>
      <c r="AT2020" s="156" t="s">
        <v>203</v>
      </c>
      <c r="AU2020" s="156" t="s">
        <v>100</v>
      </c>
      <c r="AV2020" s="13" t="s">
        <v>82</v>
      </c>
      <c r="AW2020" s="13" t="s">
        <v>33</v>
      </c>
      <c r="AX2020" s="13" t="s">
        <v>72</v>
      </c>
      <c r="AY2020" s="156" t="s">
        <v>193</v>
      </c>
    </row>
    <row r="2021" spans="2:65" s="12" customFormat="1" ht="11.25">
      <c r="B2021" s="148"/>
      <c r="D2021" s="149" t="s">
        <v>203</v>
      </c>
      <c r="E2021" s="150" t="s">
        <v>19</v>
      </c>
      <c r="F2021" s="151" t="s">
        <v>205</v>
      </c>
      <c r="H2021" s="150" t="s">
        <v>19</v>
      </c>
      <c r="I2021" s="152"/>
      <c r="L2021" s="148"/>
      <c r="M2021" s="153"/>
      <c r="T2021" s="154"/>
      <c r="AT2021" s="150" t="s">
        <v>203</v>
      </c>
      <c r="AU2021" s="150" t="s">
        <v>100</v>
      </c>
      <c r="AV2021" s="12" t="s">
        <v>80</v>
      </c>
      <c r="AW2021" s="12" t="s">
        <v>33</v>
      </c>
      <c r="AX2021" s="12" t="s">
        <v>72</v>
      </c>
      <c r="AY2021" s="150" t="s">
        <v>193</v>
      </c>
    </row>
    <row r="2022" spans="2:65" s="12" customFormat="1" ht="11.25">
      <c r="B2022" s="148"/>
      <c r="D2022" s="149" t="s">
        <v>203</v>
      </c>
      <c r="E2022" s="150" t="s">
        <v>19</v>
      </c>
      <c r="F2022" s="151" t="s">
        <v>1595</v>
      </c>
      <c r="H2022" s="150" t="s">
        <v>19</v>
      </c>
      <c r="I2022" s="152"/>
      <c r="L2022" s="148"/>
      <c r="M2022" s="153"/>
      <c r="T2022" s="154"/>
      <c r="AT2022" s="150" t="s">
        <v>203</v>
      </c>
      <c r="AU2022" s="150" t="s">
        <v>100</v>
      </c>
      <c r="AV2022" s="12" t="s">
        <v>80</v>
      </c>
      <c r="AW2022" s="12" t="s">
        <v>33</v>
      </c>
      <c r="AX2022" s="12" t="s">
        <v>72</v>
      </c>
      <c r="AY2022" s="150" t="s">
        <v>193</v>
      </c>
    </row>
    <row r="2023" spans="2:65" s="13" customFormat="1" ht="11.25">
      <c r="B2023" s="155"/>
      <c r="D2023" s="149" t="s">
        <v>203</v>
      </c>
      <c r="E2023" s="156" t="s">
        <v>19</v>
      </c>
      <c r="F2023" s="157" t="s">
        <v>1596</v>
      </c>
      <c r="H2023" s="158">
        <v>42.8</v>
      </c>
      <c r="I2023" s="159"/>
      <c r="L2023" s="155"/>
      <c r="M2023" s="160"/>
      <c r="T2023" s="161"/>
      <c r="AT2023" s="156" t="s">
        <v>203</v>
      </c>
      <c r="AU2023" s="156" t="s">
        <v>100</v>
      </c>
      <c r="AV2023" s="13" t="s">
        <v>82</v>
      </c>
      <c r="AW2023" s="13" t="s">
        <v>33</v>
      </c>
      <c r="AX2023" s="13" t="s">
        <v>72</v>
      </c>
      <c r="AY2023" s="156" t="s">
        <v>193</v>
      </c>
    </row>
    <row r="2024" spans="2:65" s="1" customFormat="1" ht="37.9" customHeight="1">
      <c r="B2024" s="32"/>
      <c r="C2024" s="131" t="s">
        <v>1607</v>
      </c>
      <c r="D2024" s="131" t="s">
        <v>195</v>
      </c>
      <c r="E2024" s="132" t="s">
        <v>1608</v>
      </c>
      <c r="F2024" s="133" t="s">
        <v>1609</v>
      </c>
      <c r="G2024" s="134" t="s">
        <v>198</v>
      </c>
      <c r="H2024" s="135">
        <v>42.8</v>
      </c>
      <c r="I2024" s="136"/>
      <c r="J2024" s="137">
        <f>ROUND(I2024*H2024,2)</f>
        <v>0</v>
      </c>
      <c r="K2024" s="133" t="s">
        <v>199</v>
      </c>
      <c r="L2024" s="32"/>
      <c r="M2024" s="138" t="s">
        <v>19</v>
      </c>
      <c r="N2024" s="139" t="s">
        <v>43</v>
      </c>
      <c r="P2024" s="140">
        <f>O2024*H2024</f>
        <v>0</v>
      </c>
      <c r="Q2024" s="140">
        <v>8.3499999999999998E-3</v>
      </c>
      <c r="R2024" s="140">
        <f>Q2024*H2024</f>
        <v>0.35737999999999998</v>
      </c>
      <c r="S2024" s="140">
        <v>0</v>
      </c>
      <c r="T2024" s="141">
        <f>S2024*H2024</f>
        <v>0</v>
      </c>
      <c r="AR2024" s="142" t="s">
        <v>106</v>
      </c>
      <c r="AT2024" s="142" t="s">
        <v>195</v>
      </c>
      <c r="AU2024" s="142" t="s">
        <v>100</v>
      </c>
      <c r="AY2024" s="17" t="s">
        <v>193</v>
      </c>
      <c r="BE2024" s="143">
        <f>IF(N2024="základní",J2024,0)</f>
        <v>0</v>
      </c>
      <c r="BF2024" s="143">
        <f>IF(N2024="snížená",J2024,0)</f>
        <v>0</v>
      </c>
      <c r="BG2024" s="143">
        <f>IF(N2024="zákl. přenesená",J2024,0)</f>
        <v>0</v>
      </c>
      <c r="BH2024" s="143">
        <f>IF(N2024="sníž. přenesená",J2024,0)</f>
        <v>0</v>
      </c>
      <c r="BI2024" s="143">
        <f>IF(N2024="nulová",J2024,0)</f>
        <v>0</v>
      </c>
      <c r="BJ2024" s="17" t="s">
        <v>80</v>
      </c>
      <c r="BK2024" s="143">
        <f>ROUND(I2024*H2024,2)</f>
        <v>0</v>
      </c>
      <c r="BL2024" s="17" t="s">
        <v>106</v>
      </c>
      <c r="BM2024" s="142" t="s">
        <v>1610</v>
      </c>
    </row>
    <row r="2025" spans="2:65" s="1" customFormat="1" ht="11.25">
      <c r="B2025" s="32"/>
      <c r="D2025" s="144" t="s">
        <v>201</v>
      </c>
      <c r="F2025" s="145" t="s">
        <v>1611</v>
      </c>
      <c r="I2025" s="146"/>
      <c r="L2025" s="32"/>
      <c r="M2025" s="147"/>
      <c r="T2025" s="53"/>
      <c r="AT2025" s="17" t="s">
        <v>201</v>
      </c>
      <c r="AU2025" s="17" t="s">
        <v>100</v>
      </c>
    </row>
    <row r="2026" spans="2:65" s="1" customFormat="1" ht="16.5" customHeight="1">
      <c r="B2026" s="32"/>
      <c r="C2026" s="162" t="s">
        <v>1612</v>
      </c>
      <c r="D2026" s="162" t="s">
        <v>380</v>
      </c>
      <c r="E2026" s="163" t="s">
        <v>1613</v>
      </c>
      <c r="F2026" s="164" t="s">
        <v>1614</v>
      </c>
      <c r="G2026" s="165" t="s">
        <v>198</v>
      </c>
      <c r="H2026" s="166">
        <v>44.94</v>
      </c>
      <c r="I2026" s="167"/>
      <c r="J2026" s="168">
        <f>ROUND(I2026*H2026,2)</f>
        <v>0</v>
      </c>
      <c r="K2026" s="164" t="s">
        <v>199</v>
      </c>
      <c r="L2026" s="169"/>
      <c r="M2026" s="170" t="s">
        <v>19</v>
      </c>
      <c r="N2026" s="171" t="s">
        <v>43</v>
      </c>
      <c r="P2026" s="140">
        <f>O2026*H2026</f>
        <v>0</v>
      </c>
      <c r="Q2026" s="140">
        <v>1.8400000000000001E-3</v>
      </c>
      <c r="R2026" s="140">
        <f>Q2026*H2026</f>
        <v>8.2689600000000002E-2</v>
      </c>
      <c r="S2026" s="140">
        <v>0</v>
      </c>
      <c r="T2026" s="141">
        <f>S2026*H2026</f>
        <v>0</v>
      </c>
      <c r="AR2026" s="142" t="s">
        <v>254</v>
      </c>
      <c r="AT2026" s="142" t="s">
        <v>380</v>
      </c>
      <c r="AU2026" s="142" t="s">
        <v>100</v>
      </c>
      <c r="AY2026" s="17" t="s">
        <v>193</v>
      </c>
      <c r="BE2026" s="143">
        <f>IF(N2026="základní",J2026,0)</f>
        <v>0</v>
      </c>
      <c r="BF2026" s="143">
        <f>IF(N2026="snížená",J2026,0)</f>
        <v>0</v>
      </c>
      <c r="BG2026" s="143">
        <f>IF(N2026="zákl. přenesená",J2026,0)</f>
        <v>0</v>
      </c>
      <c r="BH2026" s="143">
        <f>IF(N2026="sníž. přenesená",J2026,0)</f>
        <v>0</v>
      </c>
      <c r="BI2026" s="143">
        <f>IF(N2026="nulová",J2026,0)</f>
        <v>0</v>
      </c>
      <c r="BJ2026" s="17" t="s">
        <v>80</v>
      </c>
      <c r="BK2026" s="143">
        <f>ROUND(I2026*H2026,2)</f>
        <v>0</v>
      </c>
      <c r="BL2026" s="17" t="s">
        <v>106</v>
      </c>
      <c r="BM2026" s="142" t="s">
        <v>1615</v>
      </c>
    </row>
    <row r="2027" spans="2:65" s="12" customFormat="1" ht="11.25">
      <c r="B2027" s="148"/>
      <c r="D2027" s="149" t="s">
        <v>203</v>
      </c>
      <c r="E2027" s="150" t="s">
        <v>19</v>
      </c>
      <c r="F2027" s="151" t="s">
        <v>286</v>
      </c>
      <c r="H2027" s="150" t="s">
        <v>19</v>
      </c>
      <c r="I2027" s="152"/>
      <c r="L2027" s="148"/>
      <c r="M2027" s="153"/>
      <c r="T2027" s="154"/>
      <c r="AT2027" s="150" t="s">
        <v>203</v>
      </c>
      <c r="AU2027" s="150" t="s">
        <v>100</v>
      </c>
      <c r="AV2027" s="12" t="s">
        <v>80</v>
      </c>
      <c r="AW2027" s="12" t="s">
        <v>33</v>
      </c>
      <c r="AX2027" s="12" t="s">
        <v>72</v>
      </c>
      <c r="AY2027" s="150" t="s">
        <v>193</v>
      </c>
    </row>
    <row r="2028" spans="2:65" s="12" customFormat="1" ht="11.25">
      <c r="B2028" s="148"/>
      <c r="D2028" s="149" t="s">
        <v>203</v>
      </c>
      <c r="E2028" s="150" t="s">
        <v>19</v>
      </c>
      <c r="F2028" s="151" t="s">
        <v>205</v>
      </c>
      <c r="H2028" s="150" t="s">
        <v>19</v>
      </c>
      <c r="I2028" s="152"/>
      <c r="L2028" s="148"/>
      <c r="M2028" s="153"/>
      <c r="T2028" s="154"/>
      <c r="AT2028" s="150" t="s">
        <v>203</v>
      </c>
      <c r="AU2028" s="150" t="s">
        <v>100</v>
      </c>
      <c r="AV2028" s="12" t="s">
        <v>80</v>
      </c>
      <c r="AW2028" s="12" t="s">
        <v>33</v>
      </c>
      <c r="AX2028" s="12" t="s">
        <v>72</v>
      </c>
      <c r="AY2028" s="150" t="s">
        <v>193</v>
      </c>
    </row>
    <row r="2029" spans="2:65" s="12" customFormat="1" ht="11.25">
      <c r="B2029" s="148"/>
      <c r="D2029" s="149" t="s">
        <v>203</v>
      </c>
      <c r="E2029" s="150" t="s">
        <v>19</v>
      </c>
      <c r="F2029" s="151" t="s">
        <v>206</v>
      </c>
      <c r="H2029" s="150" t="s">
        <v>19</v>
      </c>
      <c r="I2029" s="152"/>
      <c r="L2029" s="148"/>
      <c r="M2029" s="153"/>
      <c r="T2029" s="154"/>
      <c r="AT2029" s="150" t="s">
        <v>203</v>
      </c>
      <c r="AU2029" s="150" t="s">
        <v>100</v>
      </c>
      <c r="AV2029" s="12" t="s">
        <v>80</v>
      </c>
      <c r="AW2029" s="12" t="s">
        <v>33</v>
      </c>
      <c r="AX2029" s="12" t="s">
        <v>72</v>
      </c>
      <c r="AY2029" s="150" t="s">
        <v>193</v>
      </c>
    </row>
    <row r="2030" spans="2:65" s="12" customFormat="1" ht="11.25">
      <c r="B2030" s="148"/>
      <c r="D2030" s="149" t="s">
        <v>203</v>
      </c>
      <c r="E2030" s="150" t="s">
        <v>19</v>
      </c>
      <c r="F2030" s="151" t="s">
        <v>205</v>
      </c>
      <c r="H2030" s="150" t="s">
        <v>19</v>
      </c>
      <c r="I2030" s="152"/>
      <c r="L2030" s="148"/>
      <c r="M2030" s="153"/>
      <c r="T2030" s="154"/>
      <c r="AT2030" s="150" t="s">
        <v>203</v>
      </c>
      <c r="AU2030" s="150" t="s">
        <v>100</v>
      </c>
      <c r="AV2030" s="12" t="s">
        <v>80</v>
      </c>
      <c r="AW2030" s="12" t="s">
        <v>33</v>
      </c>
      <c r="AX2030" s="12" t="s">
        <v>72</v>
      </c>
      <c r="AY2030" s="150" t="s">
        <v>193</v>
      </c>
    </row>
    <row r="2031" spans="2:65" s="12" customFormat="1" ht="11.25">
      <c r="B2031" s="148"/>
      <c r="D2031" s="149" t="s">
        <v>203</v>
      </c>
      <c r="E2031" s="150" t="s">
        <v>19</v>
      </c>
      <c r="F2031" s="151" t="s">
        <v>1595</v>
      </c>
      <c r="H2031" s="150" t="s">
        <v>19</v>
      </c>
      <c r="I2031" s="152"/>
      <c r="L2031" s="148"/>
      <c r="M2031" s="153"/>
      <c r="T2031" s="154"/>
      <c r="AT2031" s="150" t="s">
        <v>203</v>
      </c>
      <c r="AU2031" s="150" t="s">
        <v>100</v>
      </c>
      <c r="AV2031" s="12" t="s">
        <v>80</v>
      </c>
      <c r="AW2031" s="12" t="s">
        <v>33</v>
      </c>
      <c r="AX2031" s="12" t="s">
        <v>72</v>
      </c>
      <c r="AY2031" s="150" t="s">
        <v>193</v>
      </c>
    </row>
    <row r="2032" spans="2:65" s="13" customFormat="1" ht="11.25">
      <c r="B2032" s="155"/>
      <c r="D2032" s="149" t="s">
        <v>203</v>
      </c>
      <c r="E2032" s="156" t="s">
        <v>19</v>
      </c>
      <c r="F2032" s="157" t="s">
        <v>1596</v>
      </c>
      <c r="H2032" s="158">
        <v>42.8</v>
      </c>
      <c r="I2032" s="159"/>
      <c r="L2032" s="155"/>
      <c r="M2032" s="160"/>
      <c r="T2032" s="161"/>
      <c r="AT2032" s="156" t="s">
        <v>203</v>
      </c>
      <c r="AU2032" s="156" t="s">
        <v>100</v>
      </c>
      <c r="AV2032" s="13" t="s">
        <v>82</v>
      </c>
      <c r="AW2032" s="13" t="s">
        <v>33</v>
      </c>
      <c r="AX2032" s="13" t="s">
        <v>72</v>
      </c>
      <c r="AY2032" s="156" t="s">
        <v>193</v>
      </c>
    </row>
    <row r="2033" spans="2:65" s="13" customFormat="1" ht="11.25">
      <c r="B2033" s="155"/>
      <c r="D2033" s="149" t="s">
        <v>203</v>
      </c>
      <c r="F2033" s="157" t="s">
        <v>1616</v>
      </c>
      <c r="H2033" s="158">
        <v>44.94</v>
      </c>
      <c r="I2033" s="159"/>
      <c r="L2033" s="155"/>
      <c r="M2033" s="160"/>
      <c r="T2033" s="161"/>
      <c r="AT2033" s="156" t="s">
        <v>203</v>
      </c>
      <c r="AU2033" s="156" t="s">
        <v>100</v>
      </c>
      <c r="AV2033" s="13" t="s">
        <v>82</v>
      </c>
      <c r="AW2033" s="13" t="s">
        <v>4</v>
      </c>
      <c r="AX2033" s="13" t="s">
        <v>80</v>
      </c>
      <c r="AY2033" s="156" t="s">
        <v>193</v>
      </c>
    </row>
    <row r="2034" spans="2:65" s="1" customFormat="1" ht="37.9" customHeight="1">
      <c r="B2034" s="32"/>
      <c r="C2034" s="131" t="s">
        <v>1617</v>
      </c>
      <c r="D2034" s="131" t="s">
        <v>195</v>
      </c>
      <c r="E2034" s="132" t="s">
        <v>1618</v>
      </c>
      <c r="F2034" s="133" t="s">
        <v>1619</v>
      </c>
      <c r="G2034" s="134" t="s">
        <v>198</v>
      </c>
      <c r="H2034" s="135">
        <v>690.92200000000003</v>
      </c>
      <c r="I2034" s="136"/>
      <c r="J2034" s="137">
        <f>ROUND(I2034*H2034,2)</f>
        <v>0</v>
      </c>
      <c r="K2034" s="133" t="s">
        <v>199</v>
      </c>
      <c r="L2034" s="32"/>
      <c r="M2034" s="138" t="s">
        <v>19</v>
      </c>
      <c r="N2034" s="139" t="s">
        <v>43</v>
      </c>
      <c r="P2034" s="140">
        <f>O2034*H2034</f>
        <v>0</v>
      </c>
      <c r="Q2034" s="140">
        <v>8.8400000000000006E-3</v>
      </c>
      <c r="R2034" s="140">
        <f>Q2034*H2034</f>
        <v>6.1077504800000009</v>
      </c>
      <c r="S2034" s="140">
        <v>0</v>
      </c>
      <c r="T2034" s="141">
        <f>S2034*H2034</f>
        <v>0</v>
      </c>
      <c r="AR2034" s="142" t="s">
        <v>106</v>
      </c>
      <c r="AT2034" s="142" t="s">
        <v>195</v>
      </c>
      <c r="AU2034" s="142" t="s">
        <v>100</v>
      </c>
      <c r="AY2034" s="17" t="s">
        <v>193</v>
      </c>
      <c r="BE2034" s="143">
        <f>IF(N2034="základní",J2034,0)</f>
        <v>0</v>
      </c>
      <c r="BF2034" s="143">
        <f>IF(N2034="snížená",J2034,0)</f>
        <v>0</v>
      </c>
      <c r="BG2034" s="143">
        <f>IF(N2034="zákl. přenesená",J2034,0)</f>
        <v>0</v>
      </c>
      <c r="BH2034" s="143">
        <f>IF(N2034="sníž. přenesená",J2034,0)</f>
        <v>0</v>
      </c>
      <c r="BI2034" s="143">
        <f>IF(N2034="nulová",J2034,0)</f>
        <v>0</v>
      </c>
      <c r="BJ2034" s="17" t="s">
        <v>80</v>
      </c>
      <c r="BK2034" s="143">
        <f>ROUND(I2034*H2034,2)</f>
        <v>0</v>
      </c>
      <c r="BL2034" s="17" t="s">
        <v>106</v>
      </c>
      <c r="BM2034" s="142" t="s">
        <v>1620</v>
      </c>
    </row>
    <row r="2035" spans="2:65" s="1" customFormat="1" ht="11.25">
      <c r="B2035" s="32"/>
      <c r="D2035" s="144" t="s">
        <v>201</v>
      </c>
      <c r="F2035" s="145" t="s">
        <v>1621</v>
      </c>
      <c r="I2035" s="146"/>
      <c r="L2035" s="32"/>
      <c r="M2035" s="147"/>
      <c r="T2035" s="53"/>
      <c r="AT2035" s="17" t="s">
        <v>201</v>
      </c>
      <c r="AU2035" s="17" t="s">
        <v>100</v>
      </c>
    </row>
    <row r="2036" spans="2:65" s="1" customFormat="1" ht="16.5" customHeight="1">
      <c r="B2036" s="32"/>
      <c r="C2036" s="162" t="s">
        <v>1622</v>
      </c>
      <c r="D2036" s="162" t="s">
        <v>380</v>
      </c>
      <c r="E2036" s="163" t="s">
        <v>1623</v>
      </c>
      <c r="F2036" s="164" t="s">
        <v>1624</v>
      </c>
      <c r="G2036" s="165" t="s">
        <v>198</v>
      </c>
      <c r="H2036" s="166">
        <v>725.46799999999996</v>
      </c>
      <c r="I2036" s="167"/>
      <c r="J2036" s="168">
        <f>ROUND(I2036*H2036,2)</f>
        <v>0</v>
      </c>
      <c r="K2036" s="164" t="s">
        <v>199</v>
      </c>
      <c r="L2036" s="169"/>
      <c r="M2036" s="170" t="s">
        <v>19</v>
      </c>
      <c r="N2036" s="171" t="s">
        <v>43</v>
      </c>
      <c r="P2036" s="140">
        <f>O2036*H2036</f>
        <v>0</v>
      </c>
      <c r="Q2036" s="140">
        <v>4.4999999999999997E-3</v>
      </c>
      <c r="R2036" s="140">
        <f>Q2036*H2036</f>
        <v>3.2646059999999997</v>
      </c>
      <c r="S2036" s="140">
        <v>0</v>
      </c>
      <c r="T2036" s="141">
        <f>S2036*H2036</f>
        <v>0</v>
      </c>
      <c r="AR2036" s="142" t="s">
        <v>254</v>
      </c>
      <c r="AT2036" s="142" t="s">
        <v>380</v>
      </c>
      <c r="AU2036" s="142" t="s">
        <v>100</v>
      </c>
      <c r="AY2036" s="17" t="s">
        <v>193</v>
      </c>
      <c r="BE2036" s="143">
        <f>IF(N2036="základní",J2036,0)</f>
        <v>0</v>
      </c>
      <c r="BF2036" s="143">
        <f>IF(N2036="snížená",J2036,0)</f>
        <v>0</v>
      </c>
      <c r="BG2036" s="143">
        <f>IF(N2036="zákl. přenesená",J2036,0)</f>
        <v>0</v>
      </c>
      <c r="BH2036" s="143">
        <f>IF(N2036="sníž. přenesená",J2036,0)</f>
        <v>0</v>
      </c>
      <c r="BI2036" s="143">
        <f>IF(N2036="nulová",J2036,0)</f>
        <v>0</v>
      </c>
      <c r="BJ2036" s="17" t="s">
        <v>80</v>
      </c>
      <c r="BK2036" s="143">
        <f>ROUND(I2036*H2036,2)</f>
        <v>0</v>
      </c>
      <c r="BL2036" s="17" t="s">
        <v>106</v>
      </c>
      <c r="BM2036" s="142" t="s">
        <v>1625</v>
      </c>
    </row>
    <row r="2037" spans="2:65" s="12" customFormat="1" ht="11.25">
      <c r="B2037" s="148"/>
      <c r="D2037" s="149" t="s">
        <v>203</v>
      </c>
      <c r="E2037" s="150" t="s">
        <v>19</v>
      </c>
      <c r="F2037" s="151" t="s">
        <v>286</v>
      </c>
      <c r="H2037" s="150" t="s">
        <v>19</v>
      </c>
      <c r="I2037" s="152"/>
      <c r="L2037" s="148"/>
      <c r="M2037" s="153"/>
      <c r="T2037" s="154"/>
      <c r="AT2037" s="150" t="s">
        <v>203</v>
      </c>
      <c r="AU2037" s="150" t="s">
        <v>100</v>
      </c>
      <c r="AV2037" s="12" t="s">
        <v>80</v>
      </c>
      <c r="AW2037" s="12" t="s">
        <v>33</v>
      </c>
      <c r="AX2037" s="12" t="s">
        <v>72</v>
      </c>
      <c r="AY2037" s="150" t="s">
        <v>193</v>
      </c>
    </row>
    <row r="2038" spans="2:65" s="12" customFormat="1" ht="11.25">
      <c r="B2038" s="148"/>
      <c r="D2038" s="149" t="s">
        <v>203</v>
      </c>
      <c r="E2038" s="150" t="s">
        <v>19</v>
      </c>
      <c r="F2038" s="151" t="s">
        <v>205</v>
      </c>
      <c r="H2038" s="150" t="s">
        <v>19</v>
      </c>
      <c r="I2038" s="152"/>
      <c r="L2038" s="148"/>
      <c r="M2038" s="153"/>
      <c r="T2038" s="154"/>
      <c r="AT2038" s="150" t="s">
        <v>203</v>
      </c>
      <c r="AU2038" s="150" t="s">
        <v>100</v>
      </c>
      <c r="AV2038" s="12" t="s">
        <v>80</v>
      </c>
      <c r="AW2038" s="12" t="s">
        <v>33</v>
      </c>
      <c r="AX2038" s="12" t="s">
        <v>72</v>
      </c>
      <c r="AY2038" s="150" t="s">
        <v>193</v>
      </c>
    </row>
    <row r="2039" spans="2:65" s="12" customFormat="1" ht="11.25">
      <c r="B2039" s="148"/>
      <c r="D2039" s="149" t="s">
        <v>203</v>
      </c>
      <c r="E2039" s="150" t="s">
        <v>19</v>
      </c>
      <c r="F2039" s="151" t="s">
        <v>206</v>
      </c>
      <c r="H2039" s="150" t="s">
        <v>19</v>
      </c>
      <c r="I2039" s="152"/>
      <c r="L2039" s="148"/>
      <c r="M2039" s="153"/>
      <c r="T2039" s="154"/>
      <c r="AT2039" s="150" t="s">
        <v>203</v>
      </c>
      <c r="AU2039" s="150" t="s">
        <v>100</v>
      </c>
      <c r="AV2039" s="12" t="s">
        <v>80</v>
      </c>
      <c r="AW2039" s="12" t="s">
        <v>33</v>
      </c>
      <c r="AX2039" s="12" t="s">
        <v>72</v>
      </c>
      <c r="AY2039" s="150" t="s">
        <v>193</v>
      </c>
    </row>
    <row r="2040" spans="2:65" s="12" customFormat="1" ht="11.25">
      <c r="B2040" s="148"/>
      <c r="D2040" s="149" t="s">
        <v>203</v>
      </c>
      <c r="E2040" s="150" t="s">
        <v>19</v>
      </c>
      <c r="F2040" s="151" t="s">
        <v>205</v>
      </c>
      <c r="H2040" s="150" t="s">
        <v>19</v>
      </c>
      <c r="I2040" s="152"/>
      <c r="L2040" s="148"/>
      <c r="M2040" s="153"/>
      <c r="T2040" s="154"/>
      <c r="AT2040" s="150" t="s">
        <v>203</v>
      </c>
      <c r="AU2040" s="150" t="s">
        <v>100</v>
      </c>
      <c r="AV2040" s="12" t="s">
        <v>80</v>
      </c>
      <c r="AW2040" s="12" t="s">
        <v>33</v>
      </c>
      <c r="AX2040" s="12" t="s">
        <v>72</v>
      </c>
      <c r="AY2040" s="150" t="s">
        <v>193</v>
      </c>
    </row>
    <row r="2041" spans="2:65" s="12" customFormat="1" ht="11.25">
      <c r="B2041" s="148"/>
      <c r="D2041" s="149" t="s">
        <v>203</v>
      </c>
      <c r="E2041" s="150" t="s">
        <v>19</v>
      </c>
      <c r="F2041" s="151" t="s">
        <v>1582</v>
      </c>
      <c r="H2041" s="150" t="s">
        <v>19</v>
      </c>
      <c r="I2041" s="152"/>
      <c r="L2041" s="148"/>
      <c r="M2041" s="153"/>
      <c r="T2041" s="154"/>
      <c r="AT2041" s="150" t="s">
        <v>203</v>
      </c>
      <c r="AU2041" s="150" t="s">
        <v>100</v>
      </c>
      <c r="AV2041" s="12" t="s">
        <v>80</v>
      </c>
      <c r="AW2041" s="12" t="s">
        <v>33</v>
      </c>
      <c r="AX2041" s="12" t="s">
        <v>72</v>
      </c>
      <c r="AY2041" s="150" t="s">
        <v>193</v>
      </c>
    </row>
    <row r="2042" spans="2:65" s="12" customFormat="1" ht="11.25">
      <c r="B2042" s="148"/>
      <c r="D2042" s="149" t="s">
        <v>203</v>
      </c>
      <c r="E2042" s="150" t="s">
        <v>19</v>
      </c>
      <c r="F2042" s="151" t="s">
        <v>1524</v>
      </c>
      <c r="H2042" s="150" t="s">
        <v>19</v>
      </c>
      <c r="I2042" s="152"/>
      <c r="L2042" s="148"/>
      <c r="M2042" s="153"/>
      <c r="T2042" s="154"/>
      <c r="AT2042" s="150" t="s">
        <v>203</v>
      </c>
      <c r="AU2042" s="150" t="s">
        <v>100</v>
      </c>
      <c r="AV2042" s="12" t="s">
        <v>80</v>
      </c>
      <c r="AW2042" s="12" t="s">
        <v>33</v>
      </c>
      <c r="AX2042" s="12" t="s">
        <v>72</v>
      </c>
      <c r="AY2042" s="150" t="s">
        <v>193</v>
      </c>
    </row>
    <row r="2043" spans="2:65" s="13" customFormat="1" ht="11.25">
      <c r="B2043" s="155"/>
      <c r="D2043" s="149" t="s">
        <v>203</v>
      </c>
      <c r="E2043" s="156" t="s">
        <v>19</v>
      </c>
      <c r="F2043" s="157" t="s">
        <v>1583</v>
      </c>
      <c r="H2043" s="158">
        <v>243.65100000000001</v>
      </c>
      <c r="I2043" s="159"/>
      <c r="L2043" s="155"/>
      <c r="M2043" s="160"/>
      <c r="T2043" s="161"/>
      <c r="AT2043" s="156" t="s">
        <v>203</v>
      </c>
      <c r="AU2043" s="156" t="s">
        <v>100</v>
      </c>
      <c r="AV2043" s="13" t="s">
        <v>82</v>
      </c>
      <c r="AW2043" s="13" t="s">
        <v>33</v>
      </c>
      <c r="AX2043" s="13" t="s">
        <v>72</v>
      </c>
      <c r="AY2043" s="156" t="s">
        <v>193</v>
      </c>
    </row>
    <row r="2044" spans="2:65" s="13" customFormat="1" ht="11.25">
      <c r="B2044" s="155"/>
      <c r="D2044" s="149" t="s">
        <v>203</v>
      </c>
      <c r="E2044" s="156" t="s">
        <v>19</v>
      </c>
      <c r="F2044" s="157" t="s">
        <v>1584</v>
      </c>
      <c r="H2044" s="158">
        <v>-75.400000000000006</v>
      </c>
      <c r="I2044" s="159"/>
      <c r="L2044" s="155"/>
      <c r="M2044" s="160"/>
      <c r="T2044" s="161"/>
      <c r="AT2044" s="156" t="s">
        <v>203</v>
      </c>
      <c r="AU2044" s="156" t="s">
        <v>100</v>
      </c>
      <c r="AV2044" s="13" t="s">
        <v>82</v>
      </c>
      <c r="AW2044" s="13" t="s">
        <v>33</v>
      </c>
      <c r="AX2044" s="13" t="s">
        <v>72</v>
      </c>
      <c r="AY2044" s="156" t="s">
        <v>193</v>
      </c>
    </row>
    <row r="2045" spans="2:65" s="12" customFormat="1" ht="11.25">
      <c r="B2045" s="148"/>
      <c r="D2045" s="149" t="s">
        <v>203</v>
      </c>
      <c r="E2045" s="150" t="s">
        <v>19</v>
      </c>
      <c r="F2045" s="151" t="s">
        <v>1526</v>
      </c>
      <c r="H2045" s="150" t="s">
        <v>19</v>
      </c>
      <c r="I2045" s="152"/>
      <c r="L2045" s="148"/>
      <c r="M2045" s="153"/>
      <c r="T2045" s="154"/>
      <c r="AT2045" s="150" t="s">
        <v>203</v>
      </c>
      <c r="AU2045" s="150" t="s">
        <v>100</v>
      </c>
      <c r="AV2045" s="12" t="s">
        <v>80</v>
      </c>
      <c r="AW2045" s="12" t="s">
        <v>33</v>
      </c>
      <c r="AX2045" s="12" t="s">
        <v>72</v>
      </c>
      <c r="AY2045" s="150" t="s">
        <v>193</v>
      </c>
    </row>
    <row r="2046" spans="2:65" s="13" customFormat="1" ht="11.25">
      <c r="B2046" s="155"/>
      <c r="D2046" s="149" t="s">
        <v>203</v>
      </c>
      <c r="E2046" s="156" t="s">
        <v>19</v>
      </c>
      <c r="F2046" s="157" t="s">
        <v>1585</v>
      </c>
      <c r="H2046" s="158">
        <v>186.078</v>
      </c>
      <c r="I2046" s="159"/>
      <c r="L2046" s="155"/>
      <c r="M2046" s="160"/>
      <c r="T2046" s="161"/>
      <c r="AT2046" s="156" t="s">
        <v>203</v>
      </c>
      <c r="AU2046" s="156" t="s">
        <v>100</v>
      </c>
      <c r="AV2046" s="13" t="s">
        <v>82</v>
      </c>
      <c r="AW2046" s="13" t="s">
        <v>33</v>
      </c>
      <c r="AX2046" s="13" t="s">
        <v>72</v>
      </c>
      <c r="AY2046" s="156" t="s">
        <v>193</v>
      </c>
    </row>
    <row r="2047" spans="2:65" s="13" customFormat="1" ht="11.25">
      <c r="B2047" s="155"/>
      <c r="D2047" s="149" t="s">
        <v>203</v>
      </c>
      <c r="E2047" s="156" t="s">
        <v>19</v>
      </c>
      <c r="F2047" s="157" t="s">
        <v>1586</v>
      </c>
      <c r="H2047" s="158">
        <v>-18.535</v>
      </c>
      <c r="I2047" s="159"/>
      <c r="L2047" s="155"/>
      <c r="M2047" s="160"/>
      <c r="T2047" s="161"/>
      <c r="AT2047" s="156" t="s">
        <v>203</v>
      </c>
      <c r="AU2047" s="156" t="s">
        <v>100</v>
      </c>
      <c r="AV2047" s="13" t="s">
        <v>82</v>
      </c>
      <c r="AW2047" s="13" t="s">
        <v>33</v>
      </c>
      <c r="AX2047" s="13" t="s">
        <v>72</v>
      </c>
      <c r="AY2047" s="156" t="s">
        <v>193</v>
      </c>
    </row>
    <row r="2048" spans="2:65" s="12" customFormat="1" ht="11.25">
      <c r="B2048" s="148"/>
      <c r="D2048" s="149" t="s">
        <v>203</v>
      </c>
      <c r="E2048" s="150" t="s">
        <v>19</v>
      </c>
      <c r="F2048" s="151" t="s">
        <v>1528</v>
      </c>
      <c r="H2048" s="150" t="s">
        <v>19</v>
      </c>
      <c r="I2048" s="152"/>
      <c r="L2048" s="148"/>
      <c r="M2048" s="153"/>
      <c r="T2048" s="154"/>
      <c r="AT2048" s="150" t="s">
        <v>203</v>
      </c>
      <c r="AU2048" s="150" t="s">
        <v>100</v>
      </c>
      <c r="AV2048" s="12" t="s">
        <v>80</v>
      </c>
      <c r="AW2048" s="12" t="s">
        <v>33</v>
      </c>
      <c r="AX2048" s="12" t="s">
        <v>72</v>
      </c>
      <c r="AY2048" s="150" t="s">
        <v>193</v>
      </c>
    </row>
    <row r="2049" spans="2:65" s="13" customFormat="1" ht="11.25">
      <c r="B2049" s="155"/>
      <c r="D2049" s="149" t="s">
        <v>203</v>
      </c>
      <c r="E2049" s="156" t="s">
        <v>19</v>
      </c>
      <c r="F2049" s="157" t="s">
        <v>1585</v>
      </c>
      <c r="H2049" s="158">
        <v>186.078</v>
      </c>
      <c r="I2049" s="159"/>
      <c r="L2049" s="155"/>
      <c r="M2049" s="160"/>
      <c r="T2049" s="161"/>
      <c r="AT2049" s="156" t="s">
        <v>203</v>
      </c>
      <c r="AU2049" s="156" t="s">
        <v>100</v>
      </c>
      <c r="AV2049" s="13" t="s">
        <v>82</v>
      </c>
      <c r="AW2049" s="13" t="s">
        <v>33</v>
      </c>
      <c r="AX2049" s="13" t="s">
        <v>72</v>
      </c>
      <c r="AY2049" s="156" t="s">
        <v>193</v>
      </c>
    </row>
    <row r="2050" spans="2:65" s="13" customFormat="1" ht="11.25">
      <c r="B2050" s="155"/>
      <c r="D2050" s="149" t="s">
        <v>203</v>
      </c>
      <c r="E2050" s="156" t="s">
        <v>19</v>
      </c>
      <c r="F2050" s="157" t="s">
        <v>1587</v>
      </c>
      <c r="H2050" s="158">
        <v>-20.7</v>
      </c>
      <c r="I2050" s="159"/>
      <c r="L2050" s="155"/>
      <c r="M2050" s="160"/>
      <c r="T2050" s="161"/>
      <c r="AT2050" s="156" t="s">
        <v>203</v>
      </c>
      <c r="AU2050" s="156" t="s">
        <v>100</v>
      </c>
      <c r="AV2050" s="13" t="s">
        <v>82</v>
      </c>
      <c r="AW2050" s="13" t="s">
        <v>33</v>
      </c>
      <c r="AX2050" s="13" t="s">
        <v>72</v>
      </c>
      <c r="AY2050" s="156" t="s">
        <v>193</v>
      </c>
    </row>
    <row r="2051" spans="2:65" s="12" customFormat="1" ht="11.25">
      <c r="B2051" s="148"/>
      <c r="D2051" s="149" t="s">
        <v>203</v>
      </c>
      <c r="E2051" s="150" t="s">
        <v>19</v>
      </c>
      <c r="F2051" s="151" t="s">
        <v>1530</v>
      </c>
      <c r="H2051" s="150" t="s">
        <v>19</v>
      </c>
      <c r="I2051" s="152"/>
      <c r="L2051" s="148"/>
      <c r="M2051" s="153"/>
      <c r="T2051" s="154"/>
      <c r="AT2051" s="150" t="s">
        <v>203</v>
      </c>
      <c r="AU2051" s="150" t="s">
        <v>100</v>
      </c>
      <c r="AV2051" s="12" t="s">
        <v>80</v>
      </c>
      <c r="AW2051" s="12" t="s">
        <v>33</v>
      </c>
      <c r="AX2051" s="12" t="s">
        <v>72</v>
      </c>
      <c r="AY2051" s="150" t="s">
        <v>193</v>
      </c>
    </row>
    <row r="2052" spans="2:65" s="13" customFormat="1" ht="11.25">
      <c r="B2052" s="155"/>
      <c r="D2052" s="149" t="s">
        <v>203</v>
      </c>
      <c r="E2052" s="156" t="s">
        <v>19</v>
      </c>
      <c r="F2052" s="157" t="s">
        <v>1588</v>
      </c>
      <c r="H2052" s="158">
        <v>227.24</v>
      </c>
      <c r="I2052" s="159"/>
      <c r="L2052" s="155"/>
      <c r="M2052" s="160"/>
      <c r="T2052" s="161"/>
      <c r="AT2052" s="156" t="s">
        <v>203</v>
      </c>
      <c r="AU2052" s="156" t="s">
        <v>100</v>
      </c>
      <c r="AV2052" s="13" t="s">
        <v>82</v>
      </c>
      <c r="AW2052" s="13" t="s">
        <v>33</v>
      </c>
      <c r="AX2052" s="13" t="s">
        <v>72</v>
      </c>
      <c r="AY2052" s="156" t="s">
        <v>193</v>
      </c>
    </row>
    <row r="2053" spans="2:65" s="13" customFormat="1" ht="11.25">
      <c r="B2053" s="155"/>
      <c r="D2053" s="149" t="s">
        <v>203</v>
      </c>
      <c r="E2053" s="156" t="s">
        <v>19</v>
      </c>
      <c r="F2053" s="157" t="s">
        <v>1589</v>
      </c>
      <c r="H2053" s="158">
        <v>-37.49</v>
      </c>
      <c r="I2053" s="159"/>
      <c r="L2053" s="155"/>
      <c r="M2053" s="160"/>
      <c r="T2053" s="161"/>
      <c r="AT2053" s="156" t="s">
        <v>203</v>
      </c>
      <c r="AU2053" s="156" t="s">
        <v>100</v>
      </c>
      <c r="AV2053" s="13" t="s">
        <v>82</v>
      </c>
      <c r="AW2053" s="13" t="s">
        <v>33</v>
      </c>
      <c r="AX2053" s="13" t="s">
        <v>72</v>
      </c>
      <c r="AY2053" s="156" t="s">
        <v>193</v>
      </c>
    </row>
    <row r="2054" spans="2:65" s="13" customFormat="1" ht="11.25">
      <c r="B2054" s="155"/>
      <c r="D2054" s="149" t="s">
        <v>203</v>
      </c>
      <c r="F2054" s="157" t="s">
        <v>1626</v>
      </c>
      <c r="H2054" s="158">
        <v>725.46799999999996</v>
      </c>
      <c r="I2054" s="159"/>
      <c r="L2054" s="155"/>
      <c r="M2054" s="160"/>
      <c r="T2054" s="161"/>
      <c r="AT2054" s="156" t="s">
        <v>203</v>
      </c>
      <c r="AU2054" s="156" t="s">
        <v>100</v>
      </c>
      <c r="AV2054" s="13" t="s">
        <v>82</v>
      </c>
      <c r="AW2054" s="13" t="s">
        <v>4</v>
      </c>
      <c r="AX2054" s="13" t="s">
        <v>80</v>
      </c>
      <c r="AY2054" s="156" t="s">
        <v>193</v>
      </c>
    </row>
    <row r="2055" spans="2:65" s="1" customFormat="1" ht="24.2" customHeight="1">
      <c r="B2055" s="32"/>
      <c r="C2055" s="131" t="s">
        <v>1627</v>
      </c>
      <c r="D2055" s="131" t="s">
        <v>195</v>
      </c>
      <c r="E2055" s="132" t="s">
        <v>1628</v>
      </c>
      <c r="F2055" s="133" t="s">
        <v>1629</v>
      </c>
      <c r="G2055" s="134" t="s">
        <v>198</v>
      </c>
      <c r="H2055" s="135">
        <v>765.89700000000005</v>
      </c>
      <c r="I2055" s="136"/>
      <c r="J2055" s="137">
        <f>ROUND(I2055*H2055,2)</f>
        <v>0</v>
      </c>
      <c r="K2055" s="133" t="s">
        <v>199</v>
      </c>
      <c r="L2055" s="32"/>
      <c r="M2055" s="138" t="s">
        <v>19</v>
      </c>
      <c r="N2055" s="139" t="s">
        <v>43</v>
      </c>
      <c r="P2055" s="140">
        <f>O2055*H2055</f>
        <v>0</v>
      </c>
      <c r="Q2055" s="140">
        <v>8.0000000000000007E-5</v>
      </c>
      <c r="R2055" s="140">
        <f>Q2055*H2055</f>
        <v>6.1271760000000008E-2</v>
      </c>
      <c r="S2055" s="140">
        <v>0</v>
      </c>
      <c r="T2055" s="141">
        <f>S2055*H2055</f>
        <v>0</v>
      </c>
      <c r="AR2055" s="142" t="s">
        <v>106</v>
      </c>
      <c r="AT2055" s="142" t="s">
        <v>195</v>
      </c>
      <c r="AU2055" s="142" t="s">
        <v>100</v>
      </c>
      <c r="AY2055" s="17" t="s">
        <v>193</v>
      </c>
      <c r="BE2055" s="143">
        <f>IF(N2055="základní",J2055,0)</f>
        <v>0</v>
      </c>
      <c r="BF2055" s="143">
        <f>IF(N2055="snížená",J2055,0)</f>
        <v>0</v>
      </c>
      <c r="BG2055" s="143">
        <f>IF(N2055="zákl. přenesená",J2055,0)</f>
        <v>0</v>
      </c>
      <c r="BH2055" s="143">
        <f>IF(N2055="sníž. přenesená",J2055,0)</f>
        <v>0</v>
      </c>
      <c r="BI2055" s="143">
        <f>IF(N2055="nulová",J2055,0)</f>
        <v>0</v>
      </c>
      <c r="BJ2055" s="17" t="s">
        <v>80</v>
      </c>
      <c r="BK2055" s="143">
        <f>ROUND(I2055*H2055,2)</f>
        <v>0</v>
      </c>
      <c r="BL2055" s="17" t="s">
        <v>106</v>
      </c>
      <c r="BM2055" s="142" t="s">
        <v>1630</v>
      </c>
    </row>
    <row r="2056" spans="2:65" s="1" customFormat="1" ht="11.25">
      <c r="B2056" s="32"/>
      <c r="D2056" s="144" t="s">
        <v>201</v>
      </c>
      <c r="F2056" s="145" t="s">
        <v>1631</v>
      </c>
      <c r="I2056" s="146"/>
      <c r="L2056" s="32"/>
      <c r="M2056" s="147"/>
      <c r="T2056" s="53"/>
      <c r="AT2056" s="17" t="s">
        <v>201</v>
      </c>
      <c r="AU2056" s="17" t="s">
        <v>100</v>
      </c>
    </row>
    <row r="2057" spans="2:65" s="12" customFormat="1" ht="11.25">
      <c r="B2057" s="148"/>
      <c r="D2057" s="149" t="s">
        <v>203</v>
      </c>
      <c r="E2057" s="150" t="s">
        <v>19</v>
      </c>
      <c r="F2057" s="151" t="s">
        <v>286</v>
      </c>
      <c r="H2057" s="150" t="s">
        <v>19</v>
      </c>
      <c r="I2057" s="152"/>
      <c r="L2057" s="148"/>
      <c r="M2057" s="153"/>
      <c r="T2057" s="154"/>
      <c r="AT2057" s="150" t="s">
        <v>203</v>
      </c>
      <c r="AU2057" s="150" t="s">
        <v>100</v>
      </c>
      <c r="AV2057" s="12" t="s">
        <v>80</v>
      </c>
      <c r="AW2057" s="12" t="s">
        <v>33</v>
      </c>
      <c r="AX2057" s="12" t="s">
        <v>72</v>
      </c>
      <c r="AY2057" s="150" t="s">
        <v>193</v>
      </c>
    </row>
    <row r="2058" spans="2:65" s="12" customFormat="1" ht="11.25">
      <c r="B2058" s="148"/>
      <c r="D2058" s="149" t="s">
        <v>203</v>
      </c>
      <c r="E2058" s="150" t="s">
        <v>19</v>
      </c>
      <c r="F2058" s="151" t="s">
        <v>205</v>
      </c>
      <c r="H2058" s="150" t="s">
        <v>19</v>
      </c>
      <c r="I2058" s="152"/>
      <c r="L2058" s="148"/>
      <c r="M2058" s="153"/>
      <c r="T2058" s="154"/>
      <c r="AT2058" s="150" t="s">
        <v>203</v>
      </c>
      <c r="AU2058" s="150" t="s">
        <v>100</v>
      </c>
      <c r="AV2058" s="12" t="s">
        <v>80</v>
      </c>
      <c r="AW2058" s="12" t="s">
        <v>33</v>
      </c>
      <c r="AX2058" s="12" t="s">
        <v>72</v>
      </c>
      <c r="AY2058" s="150" t="s">
        <v>193</v>
      </c>
    </row>
    <row r="2059" spans="2:65" s="12" customFormat="1" ht="11.25">
      <c r="B2059" s="148"/>
      <c r="D2059" s="149" t="s">
        <v>203</v>
      </c>
      <c r="E2059" s="150" t="s">
        <v>19</v>
      </c>
      <c r="F2059" s="151" t="s">
        <v>206</v>
      </c>
      <c r="H2059" s="150" t="s">
        <v>19</v>
      </c>
      <c r="I2059" s="152"/>
      <c r="L2059" s="148"/>
      <c r="M2059" s="153"/>
      <c r="T2059" s="154"/>
      <c r="AT2059" s="150" t="s">
        <v>203</v>
      </c>
      <c r="AU2059" s="150" t="s">
        <v>100</v>
      </c>
      <c r="AV2059" s="12" t="s">
        <v>80</v>
      </c>
      <c r="AW2059" s="12" t="s">
        <v>33</v>
      </c>
      <c r="AX2059" s="12" t="s">
        <v>72</v>
      </c>
      <c r="AY2059" s="150" t="s">
        <v>193</v>
      </c>
    </row>
    <row r="2060" spans="2:65" s="12" customFormat="1" ht="11.25">
      <c r="B2060" s="148"/>
      <c r="D2060" s="149" t="s">
        <v>203</v>
      </c>
      <c r="E2060" s="150" t="s">
        <v>19</v>
      </c>
      <c r="F2060" s="151" t="s">
        <v>205</v>
      </c>
      <c r="H2060" s="150" t="s">
        <v>19</v>
      </c>
      <c r="I2060" s="152"/>
      <c r="L2060" s="148"/>
      <c r="M2060" s="153"/>
      <c r="T2060" s="154"/>
      <c r="AT2060" s="150" t="s">
        <v>203</v>
      </c>
      <c r="AU2060" s="150" t="s">
        <v>100</v>
      </c>
      <c r="AV2060" s="12" t="s">
        <v>80</v>
      </c>
      <c r="AW2060" s="12" t="s">
        <v>33</v>
      </c>
      <c r="AX2060" s="12" t="s">
        <v>72</v>
      </c>
      <c r="AY2060" s="150" t="s">
        <v>193</v>
      </c>
    </row>
    <row r="2061" spans="2:65" s="12" customFormat="1" ht="11.25">
      <c r="B2061" s="148"/>
      <c r="D2061" s="149" t="s">
        <v>203</v>
      </c>
      <c r="E2061" s="150" t="s">
        <v>19</v>
      </c>
      <c r="F2061" s="151" t="s">
        <v>1582</v>
      </c>
      <c r="H2061" s="150" t="s">
        <v>19</v>
      </c>
      <c r="I2061" s="152"/>
      <c r="L2061" s="148"/>
      <c r="M2061" s="153"/>
      <c r="T2061" s="154"/>
      <c r="AT2061" s="150" t="s">
        <v>203</v>
      </c>
      <c r="AU2061" s="150" t="s">
        <v>100</v>
      </c>
      <c r="AV2061" s="12" t="s">
        <v>80</v>
      </c>
      <c r="AW2061" s="12" t="s">
        <v>33</v>
      </c>
      <c r="AX2061" s="12" t="s">
        <v>72</v>
      </c>
      <c r="AY2061" s="150" t="s">
        <v>193</v>
      </c>
    </row>
    <row r="2062" spans="2:65" s="12" customFormat="1" ht="11.25">
      <c r="B2062" s="148"/>
      <c r="D2062" s="149" t="s">
        <v>203</v>
      </c>
      <c r="E2062" s="150" t="s">
        <v>19</v>
      </c>
      <c r="F2062" s="151" t="s">
        <v>1524</v>
      </c>
      <c r="H2062" s="150" t="s">
        <v>19</v>
      </c>
      <c r="I2062" s="152"/>
      <c r="L2062" s="148"/>
      <c r="M2062" s="153"/>
      <c r="T2062" s="154"/>
      <c r="AT2062" s="150" t="s">
        <v>203</v>
      </c>
      <c r="AU2062" s="150" t="s">
        <v>100</v>
      </c>
      <c r="AV2062" s="12" t="s">
        <v>80</v>
      </c>
      <c r="AW2062" s="12" t="s">
        <v>33</v>
      </c>
      <c r="AX2062" s="12" t="s">
        <v>72</v>
      </c>
      <c r="AY2062" s="150" t="s">
        <v>193</v>
      </c>
    </row>
    <row r="2063" spans="2:65" s="13" customFormat="1" ht="11.25">
      <c r="B2063" s="155"/>
      <c r="D2063" s="149" t="s">
        <v>203</v>
      </c>
      <c r="E2063" s="156" t="s">
        <v>19</v>
      </c>
      <c r="F2063" s="157" t="s">
        <v>1583</v>
      </c>
      <c r="H2063" s="158">
        <v>243.65100000000001</v>
      </c>
      <c r="I2063" s="159"/>
      <c r="L2063" s="155"/>
      <c r="M2063" s="160"/>
      <c r="T2063" s="161"/>
      <c r="AT2063" s="156" t="s">
        <v>203</v>
      </c>
      <c r="AU2063" s="156" t="s">
        <v>100</v>
      </c>
      <c r="AV2063" s="13" t="s">
        <v>82</v>
      </c>
      <c r="AW2063" s="13" t="s">
        <v>33</v>
      </c>
      <c r="AX2063" s="13" t="s">
        <v>72</v>
      </c>
      <c r="AY2063" s="156" t="s">
        <v>193</v>
      </c>
    </row>
    <row r="2064" spans="2:65" s="13" customFormat="1" ht="11.25">
      <c r="B2064" s="155"/>
      <c r="D2064" s="149" t="s">
        <v>203</v>
      </c>
      <c r="E2064" s="156" t="s">
        <v>19</v>
      </c>
      <c r="F2064" s="157" t="s">
        <v>1584</v>
      </c>
      <c r="H2064" s="158">
        <v>-75.400000000000006</v>
      </c>
      <c r="I2064" s="159"/>
      <c r="L2064" s="155"/>
      <c r="M2064" s="160"/>
      <c r="T2064" s="161"/>
      <c r="AT2064" s="156" t="s">
        <v>203</v>
      </c>
      <c r="AU2064" s="156" t="s">
        <v>100</v>
      </c>
      <c r="AV2064" s="13" t="s">
        <v>82</v>
      </c>
      <c r="AW2064" s="13" t="s">
        <v>33</v>
      </c>
      <c r="AX2064" s="13" t="s">
        <v>72</v>
      </c>
      <c r="AY2064" s="156" t="s">
        <v>193</v>
      </c>
    </row>
    <row r="2065" spans="2:51" s="12" customFormat="1" ht="11.25">
      <c r="B2065" s="148"/>
      <c r="D2065" s="149" t="s">
        <v>203</v>
      </c>
      <c r="E2065" s="150" t="s">
        <v>19</v>
      </c>
      <c r="F2065" s="151" t="s">
        <v>1526</v>
      </c>
      <c r="H2065" s="150" t="s">
        <v>19</v>
      </c>
      <c r="I2065" s="152"/>
      <c r="L2065" s="148"/>
      <c r="M2065" s="153"/>
      <c r="T2065" s="154"/>
      <c r="AT2065" s="150" t="s">
        <v>203</v>
      </c>
      <c r="AU2065" s="150" t="s">
        <v>100</v>
      </c>
      <c r="AV2065" s="12" t="s">
        <v>80</v>
      </c>
      <c r="AW2065" s="12" t="s">
        <v>33</v>
      </c>
      <c r="AX2065" s="12" t="s">
        <v>72</v>
      </c>
      <c r="AY2065" s="150" t="s">
        <v>193</v>
      </c>
    </row>
    <row r="2066" spans="2:51" s="13" customFormat="1" ht="11.25">
      <c r="B2066" s="155"/>
      <c r="D2066" s="149" t="s">
        <v>203</v>
      </c>
      <c r="E2066" s="156" t="s">
        <v>19</v>
      </c>
      <c r="F2066" s="157" t="s">
        <v>1585</v>
      </c>
      <c r="H2066" s="158">
        <v>186.078</v>
      </c>
      <c r="I2066" s="159"/>
      <c r="L2066" s="155"/>
      <c r="M2066" s="160"/>
      <c r="T2066" s="161"/>
      <c r="AT2066" s="156" t="s">
        <v>203</v>
      </c>
      <c r="AU2066" s="156" t="s">
        <v>100</v>
      </c>
      <c r="AV2066" s="13" t="s">
        <v>82</v>
      </c>
      <c r="AW2066" s="13" t="s">
        <v>33</v>
      </c>
      <c r="AX2066" s="13" t="s">
        <v>72</v>
      </c>
      <c r="AY2066" s="156" t="s">
        <v>193</v>
      </c>
    </row>
    <row r="2067" spans="2:51" s="13" customFormat="1" ht="11.25">
      <c r="B2067" s="155"/>
      <c r="D2067" s="149" t="s">
        <v>203</v>
      </c>
      <c r="E2067" s="156" t="s">
        <v>19</v>
      </c>
      <c r="F2067" s="157" t="s">
        <v>1586</v>
      </c>
      <c r="H2067" s="158">
        <v>-18.535</v>
      </c>
      <c r="I2067" s="159"/>
      <c r="L2067" s="155"/>
      <c r="M2067" s="160"/>
      <c r="T2067" s="161"/>
      <c r="AT2067" s="156" t="s">
        <v>203</v>
      </c>
      <c r="AU2067" s="156" t="s">
        <v>100</v>
      </c>
      <c r="AV2067" s="13" t="s">
        <v>82</v>
      </c>
      <c r="AW2067" s="13" t="s">
        <v>33</v>
      </c>
      <c r="AX2067" s="13" t="s">
        <v>72</v>
      </c>
      <c r="AY2067" s="156" t="s">
        <v>193</v>
      </c>
    </row>
    <row r="2068" spans="2:51" s="12" customFormat="1" ht="11.25">
      <c r="B2068" s="148"/>
      <c r="D2068" s="149" t="s">
        <v>203</v>
      </c>
      <c r="E2068" s="150" t="s">
        <v>19</v>
      </c>
      <c r="F2068" s="151" t="s">
        <v>1528</v>
      </c>
      <c r="H2068" s="150" t="s">
        <v>19</v>
      </c>
      <c r="I2068" s="152"/>
      <c r="L2068" s="148"/>
      <c r="M2068" s="153"/>
      <c r="T2068" s="154"/>
      <c r="AT2068" s="150" t="s">
        <v>203</v>
      </c>
      <c r="AU2068" s="150" t="s">
        <v>100</v>
      </c>
      <c r="AV2068" s="12" t="s">
        <v>80</v>
      </c>
      <c r="AW2068" s="12" t="s">
        <v>33</v>
      </c>
      <c r="AX2068" s="12" t="s">
        <v>72</v>
      </c>
      <c r="AY2068" s="150" t="s">
        <v>193</v>
      </c>
    </row>
    <row r="2069" spans="2:51" s="13" customFormat="1" ht="11.25">
      <c r="B2069" s="155"/>
      <c r="D2069" s="149" t="s">
        <v>203</v>
      </c>
      <c r="E2069" s="156" t="s">
        <v>19</v>
      </c>
      <c r="F2069" s="157" t="s">
        <v>1585</v>
      </c>
      <c r="H2069" s="158">
        <v>186.078</v>
      </c>
      <c r="I2069" s="159"/>
      <c r="L2069" s="155"/>
      <c r="M2069" s="160"/>
      <c r="T2069" s="161"/>
      <c r="AT2069" s="156" t="s">
        <v>203</v>
      </c>
      <c r="AU2069" s="156" t="s">
        <v>100</v>
      </c>
      <c r="AV2069" s="13" t="s">
        <v>82</v>
      </c>
      <c r="AW2069" s="13" t="s">
        <v>33</v>
      </c>
      <c r="AX2069" s="13" t="s">
        <v>72</v>
      </c>
      <c r="AY2069" s="156" t="s">
        <v>193</v>
      </c>
    </row>
    <row r="2070" spans="2:51" s="13" customFormat="1" ht="11.25">
      <c r="B2070" s="155"/>
      <c r="D2070" s="149" t="s">
        <v>203</v>
      </c>
      <c r="E2070" s="156" t="s">
        <v>19</v>
      </c>
      <c r="F2070" s="157" t="s">
        <v>1587</v>
      </c>
      <c r="H2070" s="158">
        <v>-20.7</v>
      </c>
      <c r="I2070" s="159"/>
      <c r="L2070" s="155"/>
      <c r="M2070" s="160"/>
      <c r="T2070" s="161"/>
      <c r="AT2070" s="156" t="s">
        <v>203</v>
      </c>
      <c r="AU2070" s="156" t="s">
        <v>100</v>
      </c>
      <c r="AV2070" s="13" t="s">
        <v>82</v>
      </c>
      <c r="AW2070" s="13" t="s">
        <v>33</v>
      </c>
      <c r="AX2070" s="13" t="s">
        <v>72</v>
      </c>
      <c r="AY2070" s="156" t="s">
        <v>193</v>
      </c>
    </row>
    <row r="2071" spans="2:51" s="12" customFormat="1" ht="11.25">
      <c r="B2071" s="148"/>
      <c r="D2071" s="149" t="s">
        <v>203</v>
      </c>
      <c r="E2071" s="150" t="s">
        <v>19</v>
      </c>
      <c r="F2071" s="151" t="s">
        <v>1530</v>
      </c>
      <c r="H2071" s="150" t="s">
        <v>19</v>
      </c>
      <c r="I2071" s="152"/>
      <c r="L2071" s="148"/>
      <c r="M2071" s="153"/>
      <c r="T2071" s="154"/>
      <c r="AT2071" s="150" t="s">
        <v>203</v>
      </c>
      <c r="AU2071" s="150" t="s">
        <v>100</v>
      </c>
      <c r="AV2071" s="12" t="s">
        <v>80</v>
      </c>
      <c r="AW2071" s="12" t="s">
        <v>33</v>
      </c>
      <c r="AX2071" s="12" t="s">
        <v>72</v>
      </c>
      <c r="AY2071" s="150" t="s">
        <v>193</v>
      </c>
    </row>
    <row r="2072" spans="2:51" s="13" customFormat="1" ht="11.25">
      <c r="B2072" s="155"/>
      <c r="D2072" s="149" t="s">
        <v>203</v>
      </c>
      <c r="E2072" s="156" t="s">
        <v>19</v>
      </c>
      <c r="F2072" s="157" t="s">
        <v>1588</v>
      </c>
      <c r="H2072" s="158">
        <v>227.24</v>
      </c>
      <c r="I2072" s="159"/>
      <c r="L2072" s="155"/>
      <c r="M2072" s="160"/>
      <c r="T2072" s="161"/>
      <c r="AT2072" s="156" t="s">
        <v>203</v>
      </c>
      <c r="AU2072" s="156" t="s">
        <v>100</v>
      </c>
      <c r="AV2072" s="13" t="s">
        <v>82</v>
      </c>
      <c r="AW2072" s="13" t="s">
        <v>33</v>
      </c>
      <c r="AX2072" s="13" t="s">
        <v>72</v>
      </c>
      <c r="AY2072" s="156" t="s">
        <v>193</v>
      </c>
    </row>
    <row r="2073" spans="2:51" s="13" customFormat="1" ht="11.25">
      <c r="B2073" s="155"/>
      <c r="D2073" s="149" t="s">
        <v>203</v>
      </c>
      <c r="E2073" s="156" t="s">
        <v>19</v>
      </c>
      <c r="F2073" s="157" t="s">
        <v>1589</v>
      </c>
      <c r="H2073" s="158">
        <v>-37.49</v>
      </c>
      <c r="I2073" s="159"/>
      <c r="L2073" s="155"/>
      <c r="M2073" s="160"/>
      <c r="T2073" s="161"/>
      <c r="AT2073" s="156" t="s">
        <v>203</v>
      </c>
      <c r="AU2073" s="156" t="s">
        <v>100</v>
      </c>
      <c r="AV2073" s="13" t="s">
        <v>82</v>
      </c>
      <c r="AW2073" s="13" t="s">
        <v>33</v>
      </c>
      <c r="AX2073" s="13" t="s">
        <v>72</v>
      </c>
      <c r="AY2073" s="156" t="s">
        <v>193</v>
      </c>
    </row>
    <row r="2074" spans="2:51" s="12" customFormat="1" ht="11.25">
      <c r="B2074" s="148"/>
      <c r="D2074" s="149" t="s">
        <v>203</v>
      </c>
      <c r="E2074" s="150" t="s">
        <v>19</v>
      </c>
      <c r="F2074" s="151" t="s">
        <v>205</v>
      </c>
      <c r="H2074" s="150" t="s">
        <v>19</v>
      </c>
      <c r="I2074" s="152"/>
      <c r="L2074" s="148"/>
      <c r="M2074" s="153"/>
      <c r="T2074" s="154"/>
      <c r="AT2074" s="150" t="s">
        <v>203</v>
      </c>
      <c r="AU2074" s="150" t="s">
        <v>100</v>
      </c>
      <c r="AV2074" s="12" t="s">
        <v>80</v>
      </c>
      <c r="AW2074" s="12" t="s">
        <v>33</v>
      </c>
      <c r="AX2074" s="12" t="s">
        <v>72</v>
      </c>
      <c r="AY2074" s="150" t="s">
        <v>193</v>
      </c>
    </row>
    <row r="2075" spans="2:51" s="12" customFormat="1" ht="11.25">
      <c r="B2075" s="148"/>
      <c r="D2075" s="149" t="s">
        <v>203</v>
      </c>
      <c r="E2075" s="150" t="s">
        <v>19</v>
      </c>
      <c r="F2075" s="151" t="s">
        <v>1590</v>
      </c>
      <c r="H2075" s="150" t="s">
        <v>19</v>
      </c>
      <c r="I2075" s="152"/>
      <c r="L2075" s="148"/>
      <c r="M2075" s="153"/>
      <c r="T2075" s="154"/>
      <c r="AT2075" s="150" t="s">
        <v>203</v>
      </c>
      <c r="AU2075" s="150" t="s">
        <v>100</v>
      </c>
      <c r="AV2075" s="12" t="s">
        <v>80</v>
      </c>
      <c r="AW2075" s="12" t="s">
        <v>33</v>
      </c>
      <c r="AX2075" s="12" t="s">
        <v>72</v>
      </c>
      <c r="AY2075" s="150" t="s">
        <v>193</v>
      </c>
    </row>
    <row r="2076" spans="2:51" s="12" customFormat="1" ht="11.25">
      <c r="B2076" s="148"/>
      <c r="D2076" s="149" t="s">
        <v>203</v>
      </c>
      <c r="E2076" s="150" t="s">
        <v>19</v>
      </c>
      <c r="F2076" s="151" t="s">
        <v>1524</v>
      </c>
      <c r="H2076" s="150" t="s">
        <v>19</v>
      </c>
      <c r="I2076" s="152"/>
      <c r="L2076" s="148"/>
      <c r="M2076" s="153"/>
      <c r="T2076" s="154"/>
      <c r="AT2076" s="150" t="s">
        <v>203</v>
      </c>
      <c r="AU2076" s="150" t="s">
        <v>100</v>
      </c>
      <c r="AV2076" s="12" t="s">
        <v>80</v>
      </c>
      <c r="AW2076" s="12" t="s">
        <v>33</v>
      </c>
      <c r="AX2076" s="12" t="s">
        <v>72</v>
      </c>
      <c r="AY2076" s="150" t="s">
        <v>193</v>
      </c>
    </row>
    <row r="2077" spans="2:51" s="13" customFormat="1" ht="11.25">
      <c r="B2077" s="155"/>
      <c r="D2077" s="149" t="s">
        <v>203</v>
      </c>
      <c r="E2077" s="156" t="s">
        <v>19</v>
      </c>
      <c r="F2077" s="157" t="s">
        <v>1591</v>
      </c>
      <c r="H2077" s="158">
        <v>9.3330000000000002</v>
      </c>
      <c r="I2077" s="159"/>
      <c r="L2077" s="155"/>
      <c r="M2077" s="160"/>
      <c r="T2077" s="161"/>
      <c r="AT2077" s="156" t="s">
        <v>203</v>
      </c>
      <c r="AU2077" s="156" t="s">
        <v>100</v>
      </c>
      <c r="AV2077" s="13" t="s">
        <v>82</v>
      </c>
      <c r="AW2077" s="13" t="s">
        <v>33</v>
      </c>
      <c r="AX2077" s="13" t="s">
        <v>72</v>
      </c>
      <c r="AY2077" s="156" t="s">
        <v>193</v>
      </c>
    </row>
    <row r="2078" spans="2:51" s="12" customFormat="1" ht="11.25">
      <c r="B2078" s="148"/>
      <c r="D2078" s="149" t="s">
        <v>203</v>
      </c>
      <c r="E2078" s="150" t="s">
        <v>19</v>
      </c>
      <c r="F2078" s="151" t="s">
        <v>1526</v>
      </c>
      <c r="H2078" s="150" t="s">
        <v>19</v>
      </c>
      <c r="I2078" s="152"/>
      <c r="L2078" s="148"/>
      <c r="M2078" s="153"/>
      <c r="T2078" s="154"/>
      <c r="AT2078" s="150" t="s">
        <v>203</v>
      </c>
      <c r="AU2078" s="150" t="s">
        <v>100</v>
      </c>
      <c r="AV2078" s="12" t="s">
        <v>80</v>
      </c>
      <c r="AW2078" s="12" t="s">
        <v>33</v>
      </c>
      <c r="AX2078" s="12" t="s">
        <v>72</v>
      </c>
      <c r="AY2078" s="150" t="s">
        <v>193</v>
      </c>
    </row>
    <row r="2079" spans="2:51" s="13" customFormat="1" ht="11.25">
      <c r="B2079" s="155"/>
      <c r="D2079" s="149" t="s">
        <v>203</v>
      </c>
      <c r="E2079" s="156" t="s">
        <v>19</v>
      </c>
      <c r="F2079" s="157" t="s">
        <v>1592</v>
      </c>
      <c r="H2079" s="158">
        <v>7.0739999999999998</v>
      </c>
      <c r="I2079" s="159"/>
      <c r="L2079" s="155"/>
      <c r="M2079" s="160"/>
      <c r="T2079" s="161"/>
      <c r="AT2079" s="156" t="s">
        <v>203</v>
      </c>
      <c r="AU2079" s="156" t="s">
        <v>100</v>
      </c>
      <c r="AV2079" s="13" t="s">
        <v>82</v>
      </c>
      <c r="AW2079" s="13" t="s">
        <v>33</v>
      </c>
      <c r="AX2079" s="13" t="s">
        <v>72</v>
      </c>
      <c r="AY2079" s="156" t="s">
        <v>193</v>
      </c>
    </row>
    <row r="2080" spans="2:51" s="12" customFormat="1" ht="11.25">
      <c r="B2080" s="148"/>
      <c r="D2080" s="149" t="s">
        <v>203</v>
      </c>
      <c r="E2080" s="150" t="s">
        <v>19</v>
      </c>
      <c r="F2080" s="151" t="s">
        <v>1528</v>
      </c>
      <c r="H2080" s="150" t="s">
        <v>19</v>
      </c>
      <c r="I2080" s="152"/>
      <c r="L2080" s="148"/>
      <c r="M2080" s="153"/>
      <c r="T2080" s="154"/>
      <c r="AT2080" s="150" t="s">
        <v>203</v>
      </c>
      <c r="AU2080" s="150" t="s">
        <v>100</v>
      </c>
      <c r="AV2080" s="12" t="s">
        <v>80</v>
      </c>
      <c r="AW2080" s="12" t="s">
        <v>33</v>
      </c>
      <c r="AX2080" s="12" t="s">
        <v>72</v>
      </c>
      <c r="AY2080" s="150" t="s">
        <v>193</v>
      </c>
    </row>
    <row r="2081" spans="2:65" s="13" customFormat="1" ht="11.25">
      <c r="B2081" s="155"/>
      <c r="D2081" s="149" t="s">
        <v>203</v>
      </c>
      <c r="E2081" s="156" t="s">
        <v>19</v>
      </c>
      <c r="F2081" s="157" t="s">
        <v>1593</v>
      </c>
      <c r="H2081" s="158">
        <v>7.0739999999999998</v>
      </c>
      <c r="I2081" s="159"/>
      <c r="L2081" s="155"/>
      <c r="M2081" s="160"/>
      <c r="T2081" s="161"/>
      <c r="AT2081" s="156" t="s">
        <v>203</v>
      </c>
      <c r="AU2081" s="156" t="s">
        <v>100</v>
      </c>
      <c r="AV2081" s="13" t="s">
        <v>82</v>
      </c>
      <c r="AW2081" s="13" t="s">
        <v>33</v>
      </c>
      <c r="AX2081" s="13" t="s">
        <v>72</v>
      </c>
      <c r="AY2081" s="156" t="s">
        <v>193</v>
      </c>
    </row>
    <row r="2082" spans="2:65" s="12" customFormat="1" ht="11.25">
      <c r="B2082" s="148"/>
      <c r="D2082" s="149" t="s">
        <v>203</v>
      </c>
      <c r="E2082" s="150" t="s">
        <v>19</v>
      </c>
      <c r="F2082" s="151" t="s">
        <v>1530</v>
      </c>
      <c r="H2082" s="150" t="s">
        <v>19</v>
      </c>
      <c r="I2082" s="152"/>
      <c r="L2082" s="148"/>
      <c r="M2082" s="153"/>
      <c r="T2082" s="154"/>
      <c r="AT2082" s="150" t="s">
        <v>203</v>
      </c>
      <c r="AU2082" s="150" t="s">
        <v>100</v>
      </c>
      <c r="AV2082" s="12" t="s">
        <v>80</v>
      </c>
      <c r="AW2082" s="12" t="s">
        <v>33</v>
      </c>
      <c r="AX2082" s="12" t="s">
        <v>72</v>
      </c>
      <c r="AY2082" s="150" t="s">
        <v>193</v>
      </c>
    </row>
    <row r="2083" spans="2:65" s="13" customFormat="1" ht="11.25">
      <c r="B2083" s="155"/>
      <c r="D2083" s="149" t="s">
        <v>203</v>
      </c>
      <c r="E2083" s="156" t="s">
        <v>19</v>
      </c>
      <c r="F2083" s="157" t="s">
        <v>1594</v>
      </c>
      <c r="H2083" s="158">
        <v>8.6940000000000008</v>
      </c>
      <c r="I2083" s="159"/>
      <c r="L2083" s="155"/>
      <c r="M2083" s="160"/>
      <c r="T2083" s="161"/>
      <c r="AT2083" s="156" t="s">
        <v>203</v>
      </c>
      <c r="AU2083" s="156" t="s">
        <v>100</v>
      </c>
      <c r="AV2083" s="13" t="s">
        <v>82</v>
      </c>
      <c r="AW2083" s="13" t="s">
        <v>33</v>
      </c>
      <c r="AX2083" s="13" t="s">
        <v>72</v>
      </c>
      <c r="AY2083" s="156" t="s">
        <v>193</v>
      </c>
    </row>
    <row r="2084" spans="2:65" s="12" customFormat="1" ht="11.25">
      <c r="B2084" s="148"/>
      <c r="D2084" s="149" t="s">
        <v>203</v>
      </c>
      <c r="E2084" s="150" t="s">
        <v>19</v>
      </c>
      <c r="F2084" s="151" t="s">
        <v>205</v>
      </c>
      <c r="H2084" s="150" t="s">
        <v>19</v>
      </c>
      <c r="I2084" s="152"/>
      <c r="L2084" s="148"/>
      <c r="M2084" s="153"/>
      <c r="T2084" s="154"/>
      <c r="AT2084" s="150" t="s">
        <v>203</v>
      </c>
      <c r="AU2084" s="150" t="s">
        <v>100</v>
      </c>
      <c r="AV2084" s="12" t="s">
        <v>80</v>
      </c>
      <c r="AW2084" s="12" t="s">
        <v>33</v>
      </c>
      <c r="AX2084" s="12" t="s">
        <v>72</v>
      </c>
      <c r="AY2084" s="150" t="s">
        <v>193</v>
      </c>
    </row>
    <row r="2085" spans="2:65" s="12" customFormat="1" ht="11.25">
      <c r="B2085" s="148"/>
      <c r="D2085" s="149" t="s">
        <v>203</v>
      </c>
      <c r="E2085" s="150" t="s">
        <v>19</v>
      </c>
      <c r="F2085" s="151" t="s">
        <v>1595</v>
      </c>
      <c r="H2085" s="150" t="s">
        <v>19</v>
      </c>
      <c r="I2085" s="152"/>
      <c r="L2085" s="148"/>
      <c r="M2085" s="153"/>
      <c r="T2085" s="154"/>
      <c r="AT2085" s="150" t="s">
        <v>203</v>
      </c>
      <c r="AU2085" s="150" t="s">
        <v>100</v>
      </c>
      <c r="AV2085" s="12" t="s">
        <v>80</v>
      </c>
      <c r="AW2085" s="12" t="s">
        <v>33</v>
      </c>
      <c r="AX2085" s="12" t="s">
        <v>72</v>
      </c>
      <c r="AY2085" s="150" t="s">
        <v>193</v>
      </c>
    </row>
    <row r="2086" spans="2:65" s="13" customFormat="1" ht="11.25">
      <c r="B2086" s="155"/>
      <c r="D2086" s="149" t="s">
        <v>203</v>
      </c>
      <c r="E2086" s="156" t="s">
        <v>19</v>
      </c>
      <c r="F2086" s="157" t="s">
        <v>1596</v>
      </c>
      <c r="H2086" s="158">
        <v>42.8</v>
      </c>
      <c r="I2086" s="159"/>
      <c r="L2086" s="155"/>
      <c r="M2086" s="160"/>
      <c r="T2086" s="161"/>
      <c r="AT2086" s="156" t="s">
        <v>203</v>
      </c>
      <c r="AU2086" s="156" t="s">
        <v>100</v>
      </c>
      <c r="AV2086" s="13" t="s">
        <v>82</v>
      </c>
      <c r="AW2086" s="13" t="s">
        <v>33</v>
      </c>
      <c r="AX2086" s="13" t="s">
        <v>72</v>
      </c>
      <c r="AY2086" s="156" t="s">
        <v>193</v>
      </c>
    </row>
    <row r="2087" spans="2:65" s="1" customFormat="1" ht="16.5" customHeight="1">
      <c r="B2087" s="32"/>
      <c r="C2087" s="131" t="s">
        <v>1632</v>
      </c>
      <c r="D2087" s="131" t="s">
        <v>195</v>
      </c>
      <c r="E2087" s="132" t="s">
        <v>1633</v>
      </c>
      <c r="F2087" s="133" t="s">
        <v>1634</v>
      </c>
      <c r="G2087" s="134" t="s">
        <v>432</v>
      </c>
      <c r="H2087" s="135">
        <v>71.5</v>
      </c>
      <c r="I2087" s="136"/>
      <c r="J2087" s="137">
        <f>ROUND(I2087*H2087,2)</f>
        <v>0</v>
      </c>
      <c r="K2087" s="133" t="s">
        <v>199</v>
      </c>
      <c r="L2087" s="32"/>
      <c r="M2087" s="138" t="s">
        <v>19</v>
      </c>
      <c r="N2087" s="139" t="s">
        <v>43</v>
      </c>
      <c r="P2087" s="140">
        <f>O2087*H2087</f>
        <v>0</v>
      </c>
      <c r="Q2087" s="140">
        <v>1E-4</v>
      </c>
      <c r="R2087" s="140">
        <f>Q2087*H2087</f>
        <v>7.1500000000000001E-3</v>
      </c>
      <c r="S2087" s="140">
        <v>0</v>
      </c>
      <c r="T2087" s="141">
        <f>S2087*H2087</f>
        <v>0</v>
      </c>
      <c r="AR2087" s="142" t="s">
        <v>106</v>
      </c>
      <c r="AT2087" s="142" t="s">
        <v>195</v>
      </c>
      <c r="AU2087" s="142" t="s">
        <v>100</v>
      </c>
      <c r="AY2087" s="17" t="s">
        <v>193</v>
      </c>
      <c r="BE2087" s="143">
        <f>IF(N2087="základní",J2087,0)</f>
        <v>0</v>
      </c>
      <c r="BF2087" s="143">
        <f>IF(N2087="snížená",J2087,0)</f>
        <v>0</v>
      </c>
      <c r="BG2087" s="143">
        <f>IF(N2087="zákl. přenesená",J2087,0)</f>
        <v>0</v>
      </c>
      <c r="BH2087" s="143">
        <f>IF(N2087="sníž. přenesená",J2087,0)</f>
        <v>0</v>
      </c>
      <c r="BI2087" s="143">
        <f>IF(N2087="nulová",J2087,0)</f>
        <v>0</v>
      </c>
      <c r="BJ2087" s="17" t="s">
        <v>80</v>
      </c>
      <c r="BK2087" s="143">
        <f>ROUND(I2087*H2087,2)</f>
        <v>0</v>
      </c>
      <c r="BL2087" s="17" t="s">
        <v>106</v>
      </c>
      <c r="BM2087" s="142" t="s">
        <v>1635</v>
      </c>
    </row>
    <row r="2088" spans="2:65" s="1" customFormat="1" ht="11.25">
      <c r="B2088" s="32"/>
      <c r="D2088" s="144" t="s">
        <v>201</v>
      </c>
      <c r="F2088" s="145" t="s">
        <v>1636</v>
      </c>
      <c r="I2088" s="146"/>
      <c r="L2088" s="32"/>
      <c r="M2088" s="147"/>
      <c r="T2088" s="53"/>
      <c r="AT2088" s="17" t="s">
        <v>201</v>
      </c>
      <c r="AU2088" s="17" t="s">
        <v>100</v>
      </c>
    </row>
    <row r="2089" spans="2:65" s="1" customFormat="1" ht="16.5" customHeight="1">
      <c r="B2089" s="32"/>
      <c r="C2089" s="162" t="s">
        <v>1637</v>
      </c>
      <c r="D2089" s="162" t="s">
        <v>380</v>
      </c>
      <c r="E2089" s="163" t="s">
        <v>1638</v>
      </c>
      <c r="F2089" s="164" t="s">
        <v>1639</v>
      </c>
      <c r="G2089" s="165" t="s">
        <v>432</v>
      </c>
      <c r="H2089" s="166">
        <v>78.650000000000006</v>
      </c>
      <c r="I2089" s="167"/>
      <c r="J2089" s="168">
        <f>ROUND(I2089*H2089,2)</f>
        <v>0</v>
      </c>
      <c r="K2089" s="164" t="s">
        <v>19</v>
      </c>
      <c r="L2089" s="169"/>
      <c r="M2089" s="170" t="s">
        <v>19</v>
      </c>
      <c r="N2089" s="171" t="s">
        <v>43</v>
      </c>
      <c r="P2089" s="140">
        <f>O2089*H2089</f>
        <v>0</v>
      </c>
      <c r="Q2089" s="140">
        <v>1.08E-3</v>
      </c>
      <c r="R2089" s="140">
        <f>Q2089*H2089</f>
        <v>8.4942000000000004E-2</v>
      </c>
      <c r="S2089" s="140">
        <v>0</v>
      </c>
      <c r="T2089" s="141">
        <f>S2089*H2089</f>
        <v>0</v>
      </c>
      <c r="AR2089" s="142" t="s">
        <v>254</v>
      </c>
      <c r="AT2089" s="142" t="s">
        <v>380</v>
      </c>
      <c r="AU2089" s="142" t="s">
        <v>100</v>
      </c>
      <c r="AY2089" s="17" t="s">
        <v>193</v>
      </c>
      <c r="BE2089" s="143">
        <f>IF(N2089="základní",J2089,0)</f>
        <v>0</v>
      </c>
      <c r="BF2089" s="143">
        <f>IF(N2089="snížená",J2089,0)</f>
        <v>0</v>
      </c>
      <c r="BG2089" s="143">
        <f>IF(N2089="zákl. přenesená",J2089,0)</f>
        <v>0</v>
      </c>
      <c r="BH2089" s="143">
        <f>IF(N2089="sníž. přenesená",J2089,0)</f>
        <v>0</v>
      </c>
      <c r="BI2089" s="143">
        <f>IF(N2089="nulová",J2089,0)</f>
        <v>0</v>
      </c>
      <c r="BJ2089" s="17" t="s">
        <v>80</v>
      </c>
      <c r="BK2089" s="143">
        <f>ROUND(I2089*H2089,2)</f>
        <v>0</v>
      </c>
      <c r="BL2089" s="17" t="s">
        <v>106</v>
      </c>
      <c r="BM2089" s="142" t="s">
        <v>1640</v>
      </c>
    </row>
    <row r="2090" spans="2:65" s="12" customFormat="1" ht="11.25">
      <c r="B2090" s="148"/>
      <c r="D2090" s="149" t="s">
        <v>203</v>
      </c>
      <c r="E2090" s="150" t="s">
        <v>19</v>
      </c>
      <c r="F2090" s="151" t="s">
        <v>286</v>
      </c>
      <c r="H2090" s="150" t="s">
        <v>19</v>
      </c>
      <c r="I2090" s="152"/>
      <c r="L2090" s="148"/>
      <c r="M2090" s="153"/>
      <c r="T2090" s="154"/>
      <c r="AT2090" s="150" t="s">
        <v>203</v>
      </c>
      <c r="AU2090" s="150" t="s">
        <v>100</v>
      </c>
      <c r="AV2090" s="12" t="s">
        <v>80</v>
      </c>
      <c r="AW2090" s="12" t="s">
        <v>33</v>
      </c>
      <c r="AX2090" s="12" t="s">
        <v>72</v>
      </c>
      <c r="AY2090" s="150" t="s">
        <v>193</v>
      </c>
    </row>
    <row r="2091" spans="2:65" s="12" customFormat="1" ht="11.25">
      <c r="B2091" s="148"/>
      <c r="D2091" s="149" t="s">
        <v>203</v>
      </c>
      <c r="E2091" s="150" t="s">
        <v>19</v>
      </c>
      <c r="F2091" s="151" t="s">
        <v>205</v>
      </c>
      <c r="H2091" s="150" t="s">
        <v>19</v>
      </c>
      <c r="I2091" s="152"/>
      <c r="L2091" s="148"/>
      <c r="M2091" s="153"/>
      <c r="T2091" s="154"/>
      <c r="AT2091" s="150" t="s">
        <v>203</v>
      </c>
      <c r="AU2091" s="150" t="s">
        <v>100</v>
      </c>
      <c r="AV2091" s="12" t="s">
        <v>80</v>
      </c>
      <c r="AW2091" s="12" t="s">
        <v>33</v>
      </c>
      <c r="AX2091" s="12" t="s">
        <v>72</v>
      </c>
      <c r="AY2091" s="150" t="s">
        <v>193</v>
      </c>
    </row>
    <row r="2092" spans="2:65" s="12" customFormat="1" ht="11.25">
      <c r="B2092" s="148"/>
      <c r="D2092" s="149" t="s">
        <v>203</v>
      </c>
      <c r="E2092" s="150" t="s">
        <v>19</v>
      </c>
      <c r="F2092" s="151" t="s">
        <v>206</v>
      </c>
      <c r="H2092" s="150" t="s">
        <v>19</v>
      </c>
      <c r="I2092" s="152"/>
      <c r="L2092" s="148"/>
      <c r="M2092" s="153"/>
      <c r="T2092" s="154"/>
      <c r="AT2092" s="150" t="s">
        <v>203</v>
      </c>
      <c r="AU2092" s="150" t="s">
        <v>100</v>
      </c>
      <c r="AV2092" s="12" t="s">
        <v>80</v>
      </c>
      <c r="AW2092" s="12" t="s">
        <v>33</v>
      </c>
      <c r="AX2092" s="12" t="s">
        <v>72</v>
      </c>
      <c r="AY2092" s="150" t="s">
        <v>193</v>
      </c>
    </row>
    <row r="2093" spans="2:65" s="12" customFormat="1" ht="11.25">
      <c r="B2093" s="148"/>
      <c r="D2093" s="149" t="s">
        <v>203</v>
      </c>
      <c r="E2093" s="150" t="s">
        <v>19</v>
      </c>
      <c r="F2093" s="151" t="s">
        <v>205</v>
      </c>
      <c r="H2093" s="150" t="s">
        <v>19</v>
      </c>
      <c r="I2093" s="152"/>
      <c r="L2093" s="148"/>
      <c r="M2093" s="153"/>
      <c r="T2093" s="154"/>
      <c r="AT2093" s="150" t="s">
        <v>203</v>
      </c>
      <c r="AU2093" s="150" t="s">
        <v>100</v>
      </c>
      <c r="AV2093" s="12" t="s">
        <v>80</v>
      </c>
      <c r="AW2093" s="12" t="s">
        <v>33</v>
      </c>
      <c r="AX2093" s="12" t="s">
        <v>72</v>
      </c>
      <c r="AY2093" s="150" t="s">
        <v>193</v>
      </c>
    </row>
    <row r="2094" spans="2:65" s="12" customFormat="1" ht="11.25">
      <c r="B2094" s="148"/>
      <c r="D2094" s="149" t="s">
        <v>203</v>
      </c>
      <c r="E2094" s="150" t="s">
        <v>19</v>
      </c>
      <c r="F2094" s="151" t="s">
        <v>1524</v>
      </c>
      <c r="H2094" s="150" t="s">
        <v>19</v>
      </c>
      <c r="I2094" s="152"/>
      <c r="L2094" s="148"/>
      <c r="M2094" s="153"/>
      <c r="T2094" s="154"/>
      <c r="AT2094" s="150" t="s">
        <v>203</v>
      </c>
      <c r="AU2094" s="150" t="s">
        <v>100</v>
      </c>
      <c r="AV2094" s="12" t="s">
        <v>80</v>
      </c>
      <c r="AW2094" s="12" t="s">
        <v>33</v>
      </c>
      <c r="AX2094" s="12" t="s">
        <v>72</v>
      </c>
      <c r="AY2094" s="150" t="s">
        <v>193</v>
      </c>
    </row>
    <row r="2095" spans="2:65" s="13" customFormat="1" ht="11.25">
      <c r="B2095" s="155"/>
      <c r="D2095" s="149" t="s">
        <v>203</v>
      </c>
      <c r="E2095" s="156" t="s">
        <v>19</v>
      </c>
      <c r="F2095" s="157" t="s">
        <v>1641</v>
      </c>
      <c r="H2095" s="158">
        <v>20.74</v>
      </c>
      <c r="I2095" s="159"/>
      <c r="L2095" s="155"/>
      <c r="M2095" s="160"/>
      <c r="T2095" s="161"/>
      <c r="AT2095" s="156" t="s">
        <v>203</v>
      </c>
      <c r="AU2095" s="156" t="s">
        <v>100</v>
      </c>
      <c r="AV2095" s="13" t="s">
        <v>82</v>
      </c>
      <c r="AW2095" s="13" t="s">
        <v>33</v>
      </c>
      <c r="AX2095" s="13" t="s">
        <v>72</v>
      </c>
      <c r="AY2095" s="156" t="s">
        <v>193</v>
      </c>
    </row>
    <row r="2096" spans="2:65" s="12" customFormat="1" ht="11.25">
      <c r="B2096" s="148"/>
      <c r="D2096" s="149" t="s">
        <v>203</v>
      </c>
      <c r="E2096" s="150" t="s">
        <v>19</v>
      </c>
      <c r="F2096" s="151" t="s">
        <v>1526</v>
      </c>
      <c r="H2096" s="150" t="s">
        <v>19</v>
      </c>
      <c r="I2096" s="152"/>
      <c r="L2096" s="148"/>
      <c r="M2096" s="153"/>
      <c r="T2096" s="154"/>
      <c r="AT2096" s="150" t="s">
        <v>203</v>
      </c>
      <c r="AU2096" s="150" t="s">
        <v>100</v>
      </c>
      <c r="AV2096" s="12" t="s">
        <v>80</v>
      </c>
      <c r="AW2096" s="12" t="s">
        <v>33</v>
      </c>
      <c r="AX2096" s="12" t="s">
        <v>72</v>
      </c>
      <c r="AY2096" s="150" t="s">
        <v>193</v>
      </c>
    </row>
    <row r="2097" spans="2:65" s="13" customFormat="1" ht="11.25">
      <c r="B2097" s="155"/>
      <c r="D2097" s="149" t="s">
        <v>203</v>
      </c>
      <c r="E2097" s="156" t="s">
        <v>19</v>
      </c>
      <c r="F2097" s="157" t="s">
        <v>1642</v>
      </c>
      <c r="H2097" s="158">
        <v>15.72</v>
      </c>
      <c r="I2097" s="159"/>
      <c r="L2097" s="155"/>
      <c r="M2097" s="160"/>
      <c r="T2097" s="161"/>
      <c r="AT2097" s="156" t="s">
        <v>203</v>
      </c>
      <c r="AU2097" s="156" t="s">
        <v>100</v>
      </c>
      <c r="AV2097" s="13" t="s">
        <v>82</v>
      </c>
      <c r="AW2097" s="13" t="s">
        <v>33</v>
      </c>
      <c r="AX2097" s="13" t="s">
        <v>72</v>
      </c>
      <c r="AY2097" s="156" t="s">
        <v>193</v>
      </c>
    </row>
    <row r="2098" spans="2:65" s="12" customFormat="1" ht="11.25">
      <c r="B2098" s="148"/>
      <c r="D2098" s="149" t="s">
        <v>203</v>
      </c>
      <c r="E2098" s="150" t="s">
        <v>19</v>
      </c>
      <c r="F2098" s="151" t="s">
        <v>1528</v>
      </c>
      <c r="H2098" s="150" t="s">
        <v>19</v>
      </c>
      <c r="I2098" s="152"/>
      <c r="L2098" s="148"/>
      <c r="M2098" s="153"/>
      <c r="T2098" s="154"/>
      <c r="AT2098" s="150" t="s">
        <v>203</v>
      </c>
      <c r="AU2098" s="150" t="s">
        <v>100</v>
      </c>
      <c r="AV2098" s="12" t="s">
        <v>80</v>
      </c>
      <c r="AW2098" s="12" t="s">
        <v>33</v>
      </c>
      <c r="AX2098" s="12" t="s">
        <v>72</v>
      </c>
      <c r="AY2098" s="150" t="s">
        <v>193</v>
      </c>
    </row>
    <row r="2099" spans="2:65" s="13" customFormat="1" ht="11.25">
      <c r="B2099" s="155"/>
      <c r="D2099" s="149" t="s">
        <v>203</v>
      </c>
      <c r="E2099" s="156" t="s">
        <v>19</v>
      </c>
      <c r="F2099" s="157" t="s">
        <v>1643</v>
      </c>
      <c r="H2099" s="158">
        <v>15.72</v>
      </c>
      <c r="I2099" s="159"/>
      <c r="L2099" s="155"/>
      <c r="M2099" s="160"/>
      <c r="T2099" s="161"/>
      <c r="AT2099" s="156" t="s">
        <v>203</v>
      </c>
      <c r="AU2099" s="156" t="s">
        <v>100</v>
      </c>
      <c r="AV2099" s="13" t="s">
        <v>82</v>
      </c>
      <c r="AW2099" s="13" t="s">
        <v>33</v>
      </c>
      <c r="AX2099" s="13" t="s">
        <v>72</v>
      </c>
      <c r="AY2099" s="156" t="s">
        <v>193</v>
      </c>
    </row>
    <row r="2100" spans="2:65" s="12" customFormat="1" ht="11.25">
      <c r="B2100" s="148"/>
      <c r="D2100" s="149" t="s">
        <v>203</v>
      </c>
      <c r="E2100" s="150" t="s">
        <v>19</v>
      </c>
      <c r="F2100" s="151" t="s">
        <v>1530</v>
      </c>
      <c r="H2100" s="150" t="s">
        <v>19</v>
      </c>
      <c r="I2100" s="152"/>
      <c r="L2100" s="148"/>
      <c r="M2100" s="153"/>
      <c r="T2100" s="154"/>
      <c r="AT2100" s="150" t="s">
        <v>203</v>
      </c>
      <c r="AU2100" s="150" t="s">
        <v>100</v>
      </c>
      <c r="AV2100" s="12" t="s">
        <v>80</v>
      </c>
      <c r="AW2100" s="12" t="s">
        <v>33</v>
      </c>
      <c r="AX2100" s="12" t="s">
        <v>72</v>
      </c>
      <c r="AY2100" s="150" t="s">
        <v>193</v>
      </c>
    </row>
    <row r="2101" spans="2:65" s="13" customFormat="1" ht="11.25">
      <c r="B2101" s="155"/>
      <c r="D2101" s="149" t="s">
        <v>203</v>
      </c>
      <c r="E2101" s="156" t="s">
        <v>19</v>
      </c>
      <c r="F2101" s="157" t="s">
        <v>1644</v>
      </c>
      <c r="H2101" s="158">
        <v>19.32</v>
      </c>
      <c r="I2101" s="159"/>
      <c r="L2101" s="155"/>
      <c r="M2101" s="160"/>
      <c r="T2101" s="161"/>
      <c r="AT2101" s="156" t="s">
        <v>203</v>
      </c>
      <c r="AU2101" s="156" t="s">
        <v>100</v>
      </c>
      <c r="AV2101" s="13" t="s">
        <v>82</v>
      </c>
      <c r="AW2101" s="13" t="s">
        <v>33</v>
      </c>
      <c r="AX2101" s="13" t="s">
        <v>72</v>
      </c>
      <c r="AY2101" s="156" t="s">
        <v>193</v>
      </c>
    </row>
    <row r="2102" spans="2:65" s="13" customFormat="1" ht="11.25">
      <c r="B2102" s="155"/>
      <c r="D2102" s="149" t="s">
        <v>203</v>
      </c>
      <c r="F2102" s="157" t="s">
        <v>1645</v>
      </c>
      <c r="H2102" s="158">
        <v>78.650000000000006</v>
      </c>
      <c r="I2102" s="159"/>
      <c r="L2102" s="155"/>
      <c r="M2102" s="160"/>
      <c r="T2102" s="161"/>
      <c r="AT2102" s="156" t="s">
        <v>203</v>
      </c>
      <c r="AU2102" s="156" t="s">
        <v>100</v>
      </c>
      <c r="AV2102" s="13" t="s">
        <v>82</v>
      </c>
      <c r="AW2102" s="13" t="s">
        <v>4</v>
      </c>
      <c r="AX2102" s="13" t="s">
        <v>80</v>
      </c>
      <c r="AY2102" s="156" t="s">
        <v>193</v>
      </c>
    </row>
    <row r="2103" spans="2:65" s="1" customFormat="1" ht="16.5" customHeight="1">
      <c r="B2103" s="32"/>
      <c r="C2103" s="131" t="s">
        <v>1646</v>
      </c>
      <c r="D2103" s="131" t="s">
        <v>195</v>
      </c>
      <c r="E2103" s="132" t="s">
        <v>1647</v>
      </c>
      <c r="F2103" s="133" t="s">
        <v>1648</v>
      </c>
      <c r="G2103" s="134" t="s">
        <v>198</v>
      </c>
      <c r="H2103" s="135">
        <v>792.13699999999994</v>
      </c>
      <c r="I2103" s="136"/>
      <c r="J2103" s="137">
        <f>ROUND(I2103*H2103,2)</f>
        <v>0</v>
      </c>
      <c r="K2103" s="133" t="s">
        <v>199</v>
      </c>
      <c r="L2103" s="32"/>
      <c r="M2103" s="138" t="s">
        <v>19</v>
      </c>
      <c r="N2103" s="139" t="s">
        <v>43</v>
      </c>
      <c r="P2103" s="140">
        <f>O2103*H2103</f>
        <v>0</v>
      </c>
      <c r="Q2103" s="140">
        <v>2.2000000000000001E-4</v>
      </c>
      <c r="R2103" s="140">
        <f>Q2103*H2103</f>
        <v>0.17427013999999999</v>
      </c>
      <c r="S2103" s="140">
        <v>0</v>
      </c>
      <c r="T2103" s="141">
        <f>S2103*H2103</f>
        <v>0</v>
      </c>
      <c r="AR2103" s="142" t="s">
        <v>106</v>
      </c>
      <c r="AT2103" s="142" t="s">
        <v>195</v>
      </c>
      <c r="AU2103" s="142" t="s">
        <v>100</v>
      </c>
      <c r="AY2103" s="17" t="s">
        <v>193</v>
      </c>
      <c r="BE2103" s="143">
        <f>IF(N2103="základní",J2103,0)</f>
        <v>0</v>
      </c>
      <c r="BF2103" s="143">
        <f>IF(N2103="snížená",J2103,0)</f>
        <v>0</v>
      </c>
      <c r="BG2103" s="143">
        <f>IF(N2103="zákl. přenesená",J2103,0)</f>
        <v>0</v>
      </c>
      <c r="BH2103" s="143">
        <f>IF(N2103="sníž. přenesená",J2103,0)</f>
        <v>0</v>
      </c>
      <c r="BI2103" s="143">
        <f>IF(N2103="nulová",J2103,0)</f>
        <v>0</v>
      </c>
      <c r="BJ2103" s="17" t="s">
        <v>80</v>
      </c>
      <c r="BK2103" s="143">
        <f>ROUND(I2103*H2103,2)</f>
        <v>0</v>
      </c>
      <c r="BL2103" s="17" t="s">
        <v>106</v>
      </c>
      <c r="BM2103" s="142" t="s">
        <v>1649</v>
      </c>
    </row>
    <row r="2104" spans="2:65" s="1" customFormat="1" ht="11.25">
      <c r="B2104" s="32"/>
      <c r="D2104" s="144" t="s">
        <v>201</v>
      </c>
      <c r="F2104" s="145" t="s">
        <v>1650</v>
      </c>
      <c r="I2104" s="146"/>
      <c r="L2104" s="32"/>
      <c r="M2104" s="147"/>
      <c r="T2104" s="53"/>
      <c r="AT2104" s="17" t="s">
        <v>201</v>
      </c>
      <c r="AU2104" s="17" t="s">
        <v>100</v>
      </c>
    </row>
    <row r="2105" spans="2:65" s="12" customFormat="1" ht="11.25">
      <c r="B2105" s="148"/>
      <c r="D2105" s="149" t="s">
        <v>203</v>
      </c>
      <c r="E2105" s="150" t="s">
        <v>19</v>
      </c>
      <c r="F2105" s="151" t="s">
        <v>286</v>
      </c>
      <c r="H2105" s="150" t="s">
        <v>19</v>
      </c>
      <c r="I2105" s="152"/>
      <c r="L2105" s="148"/>
      <c r="M2105" s="153"/>
      <c r="T2105" s="154"/>
      <c r="AT2105" s="150" t="s">
        <v>203</v>
      </c>
      <c r="AU2105" s="150" t="s">
        <v>100</v>
      </c>
      <c r="AV2105" s="12" t="s">
        <v>80</v>
      </c>
      <c r="AW2105" s="12" t="s">
        <v>33</v>
      </c>
      <c r="AX2105" s="12" t="s">
        <v>72</v>
      </c>
      <c r="AY2105" s="150" t="s">
        <v>193</v>
      </c>
    </row>
    <row r="2106" spans="2:65" s="12" customFormat="1" ht="11.25">
      <c r="B2106" s="148"/>
      <c r="D2106" s="149" t="s">
        <v>203</v>
      </c>
      <c r="E2106" s="150" t="s">
        <v>19</v>
      </c>
      <c r="F2106" s="151" t="s">
        <v>205</v>
      </c>
      <c r="H2106" s="150" t="s">
        <v>19</v>
      </c>
      <c r="I2106" s="152"/>
      <c r="L2106" s="148"/>
      <c r="M2106" s="153"/>
      <c r="T2106" s="154"/>
      <c r="AT2106" s="150" t="s">
        <v>203</v>
      </c>
      <c r="AU2106" s="150" t="s">
        <v>100</v>
      </c>
      <c r="AV2106" s="12" t="s">
        <v>80</v>
      </c>
      <c r="AW2106" s="12" t="s">
        <v>33</v>
      </c>
      <c r="AX2106" s="12" t="s">
        <v>72</v>
      </c>
      <c r="AY2106" s="150" t="s">
        <v>193</v>
      </c>
    </row>
    <row r="2107" spans="2:65" s="12" customFormat="1" ht="11.25">
      <c r="B2107" s="148"/>
      <c r="D2107" s="149" t="s">
        <v>203</v>
      </c>
      <c r="E2107" s="150" t="s">
        <v>19</v>
      </c>
      <c r="F2107" s="151" t="s">
        <v>206</v>
      </c>
      <c r="H2107" s="150" t="s">
        <v>19</v>
      </c>
      <c r="I2107" s="152"/>
      <c r="L2107" s="148"/>
      <c r="M2107" s="153"/>
      <c r="T2107" s="154"/>
      <c r="AT2107" s="150" t="s">
        <v>203</v>
      </c>
      <c r="AU2107" s="150" t="s">
        <v>100</v>
      </c>
      <c r="AV2107" s="12" t="s">
        <v>80</v>
      </c>
      <c r="AW2107" s="12" t="s">
        <v>33</v>
      </c>
      <c r="AX2107" s="12" t="s">
        <v>72</v>
      </c>
      <c r="AY2107" s="150" t="s">
        <v>193</v>
      </c>
    </row>
    <row r="2108" spans="2:65" s="12" customFormat="1" ht="11.25">
      <c r="B2108" s="148"/>
      <c r="D2108" s="149" t="s">
        <v>203</v>
      </c>
      <c r="E2108" s="150" t="s">
        <v>19</v>
      </c>
      <c r="F2108" s="151" t="s">
        <v>205</v>
      </c>
      <c r="H2108" s="150" t="s">
        <v>19</v>
      </c>
      <c r="I2108" s="152"/>
      <c r="L2108" s="148"/>
      <c r="M2108" s="153"/>
      <c r="T2108" s="154"/>
      <c r="AT2108" s="150" t="s">
        <v>203</v>
      </c>
      <c r="AU2108" s="150" t="s">
        <v>100</v>
      </c>
      <c r="AV2108" s="12" t="s">
        <v>80</v>
      </c>
      <c r="AW2108" s="12" t="s">
        <v>33</v>
      </c>
      <c r="AX2108" s="12" t="s">
        <v>72</v>
      </c>
      <c r="AY2108" s="150" t="s">
        <v>193</v>
      </c>
    </row>
    <row r="2109" spans="2:65" s="12" customFormat="1" ht="11.25">
      <c r="B2109" s="148"/>
      <c r="D2109" s="149" t="s">
        <v>203</v>
      </c>
      <c r="E2109" s="150" t="s">
        <v>19</v>
      </c>
      <c r="F2109" s="151" t="s">
        <v>1582</v>
      </c>
      <c r="H2109" s="150" t="s">
        <v>19</v>
      </c>
      <c r="I2109" s="152"/>
      <c r="L2109" s="148"/>
      <c r="M2109" s="153"/>
      <c r="T2109" s="154"/>
      <c r="AT2109" s="150" t="s">
        <v>203</v>
      </c>
      <c r="AU2109" s="150" t="s">
        <v>100</v>
      </c>
      <c r="AV2109" s="12" t="s">
        <v>80</v>
      </c>
      <c r="AW2109" s="12" t="s">
        <v>33</v>
      </c>
      <c r="AX2109" s="12" t="s">
        <v>72</v>
      </c>
      <c r="AY2109" s="150" t="s">
        <v>193</v>
      </c>
    </row>
    <row r="2110" spans="2:65" s="12" customFormat="1" ht="11.25">
      <c r="B2110" s="148"/>
      <c r="D2110" s="149" t="s">
        <v>203</v>
      </c>
      <c r="E2110" s="150" t="s">
        <v>19</v>
      </c>
      <c r="F2110" s="151" t="s">
        <v>1524</v>
      </c>
      <c r="H2110" s="150" t="s">
        <v>19</v>
      </c>
      <c r="I2110" s="152"/>
      <c r="L2110" s="148"/>
      <c r="M2110" s="153"/>
      <c r="T2110" s="154"/>
      <c r="AT2110" s="150" t="s">
        <v>203</v>
      </c>
      <c r="AU2110" s="150" t="s">
        <v>100</v>
      </c>
      <c r="AV2110" s="12" t="s">
        <v>80</v>
      </c>
      <c r="AW2110" s="12" t="s">
        <v>33</v>
      </c>
      <c r="AX2110" s="12" t="s">
        <v>72</v>
      </c>
      <c r="AY2110" s="150" t="s">
        <v>193</v>
      </c>
    </row>
    <row r="2111" spans="2:65" s="13" customFormat="1" ht="11.25">
      <c r="B2111" s="155"/>
      <c r="D2111" s="149" t="s">
        <v>203</v>
      </c>
      <c r="E2111" s="156" t="s">
        <v>19</v>
      </c>
      <c r="F2111" s="157" t="s">
        <v>1583</v>
      </c>
      <c r="H2111" s="158">
        <v>243.65100000000001</v>
      </c>
      <c r="I2111" s="159"/>
      <c r="L2111" s="155"/>
      <c r="M2111" s="160"/>
      <c r="T2111" s="161"/>
      <c r="AT2111" s="156" t="s">
        <v>203</v>
      </c>
      <c r="AU2111" s="156" t="s">
        <v>100</v>
      </c>
      <c r="AV2111" s="13" t="s">
        <v>82</v>
      </c>
      <c r="AW2111" s="13" t="s">
        <v>33</v>
      </c>
      <c r="AX2111" s="13" t="s">
        <v>72</v>
      </c>
      <c r="AY2111" s="156" t="s">
        <v>193</v>
      </c>
    </row>
    <row r="2112" spans="2:65" s="13" customFormat="1" ht="11.25">
      <c r="B2112" s="155"/>
      <c r="D2112" s="149" t="s">
        <v>203</v>
      </c>
      <c r="E2112" s="156" t="s">
        <v>19</v>
      </c>
      <c r="F2112" s="157" t="s">
        <v>1584</v>
      </c>
      <c r="H2112" s="158">
        <v>-75.400000000000006</v>
      </c>
      <c r="I2112" s="159"/>
      <c r="L2112" s="155"/>
      <c r="M2112" s="160"/>
      <c r="T2112" s="161"/>
      <c r="AT2112" s="156" t="s">
        <v>203</v>
      </c>
      <c r="AU2112" s="156" t="s">
        <v>100</v>
      </c>
      <c r="AV2112" s="13" t="s">
        <v>82</v>
      </c>
      <c r="AW2112" s="13" t="s">
        <v>33</v>
      </c>
      <c r="AX2112" s="13" t="s">
        <v>72</v>
      </c>
      <c r="AY2112" s="156" t="s">
        <v>193</v>
      </c>
    </row>
    <row r="2113" spans="2:51" s="12" customFormat="1" ht="11.25">
      <c r="B2113" s="148"/>
      <c r="D2113" s="149" t="s">
        <v>203</v>
      </c>
      <c r="E2113" s="150" t="s">
        <v>19</v>
      </c>
      <c r="F2113" s="151" t="s">
        <v>1526</v>
      </c>
      <c r="H2113" s="150" t="s">
        <v>19</v>
      </c>
      <c r="I2113" s="152"/>
      <c r="L2113" s="148"/>
      <c r="M2113" s="153"/>
      <c r="T2113" s="154"/>
      <c r="AT2113" s="150" t="s">
        <v>203</v>
      </c>
      <c r="AU2113" s="150" t="s">
        <v>100</v>
      </c>
      <c r="AV2113" s="12" t="s">
        <v>80</v>
      </c>
      <c r="AW2113" s="12" t="s">
        <v>33</v>
      </c>
      <c r="AX2113" s="12" t="s">
        <v>72</v>
      </c>
      <c r="AY2113" s="150" t="s">
        <v>193</v>
      </c>
    </row>
    <row r="2114" spans="2:51" s="13" customFormat="1" ht="11.25">
      <c r="B2114" s="155"/>
      <c r="D2114" s="149" t="s">
        <v>203</v>
      </c>
      <c r="E2114" s="156" t="s">
        <v>19</v>
      </c>
      <c r="F2114" s="157" t="s">
        <v>1585</v>
      </c>
      <c r="H2114" s="158">
        <v>186.078</v>
      </c>
      <c r="I2114" s="159"/>
      <c r="L2114" s="155"/>
      <c r="M2114" s="160"/>
      <c r="T2114" s="161"/>
      <c r="AT2114" s="156" t="s">
        <v>203</v>
      </c>
      <c r="AU2114" s="156" t="s">
        <v>100</v>
      </c>
      <c r="AV2114" s="13" t="s">
        <v>82</v>
      </c>
      <c r="AW2114" s="13" t="s">
        <v>33</v>
      </c>
      <c r="AX2114" s="13" t="s">
        <v>72</v>
      </c>
      <c r="AY2114" s="156" t="s">
        <v>193</v>
      </c>
    </row>
    <row r="2115" spans="2:51" s="13" customFormat="1" ht="11.25">
      <c r="B2115" s="155"/>
      <c r="D2115" s="149" t="s">
        <v>203</v>
      </c>
      <c r="E2115" s="156" t="s">
        <v>19</v>
      </c>
      <c r="F2115" s="157" t="s">
        <v>1586</v>
      </c>
      <c r="H2115" s="158">
        <v>-18.535</v>
      </c>
      <c r="I2115" s="159"/>
      <c r="L2115" s="155"/>
      <c r="M2115" s="160"/>
      <c r="T2115" s="161"/>
      <c r="AT2115" s="156" t="s">
        <v>203</v>
      </c>
      <c r="AU2115" s="156" t="s">
        <v>100</v>
      </c>
      <c r="AV2115" s="13" t="s">
        <v>82</v>
      </c>
      <c r="AW2115" s="13" t="s">
        <v>33</v>
      </c>
      <c r="AX2115" s="13" t="s">
        <v>72</v>
      </c>
      <c r="AY2115" s="156" t="s">
        <v>193</v>
      </c>
    </row>
    <row r="2116" spans="2:51" s="12" customFormat="1" ht="11.25">
      <c r="B2116" s="148"/>
      <c r="D2116" s="149" t="s">
        <v>203</v>
      </c>
      <c r="E2116" s="150" t="s">
        <v>19</v>
      </c>
      <c r="F2116" s="151" t="s">
        <v>1528</v>
      </c>
      <c r="H2116" s="150" t="s">
        <v>19</v>
      </c>
      <c r="I2116" s="152"/>
      <c r="L2116" s="148"/>
      <c r="M2116" s="153"/>
      <c r="T2116" s="154"/>
      <c r="AT2116" s="150" t="s">
        <v>203</v>
      </c>
      <c r="AU2116" s="150" t="s">
        <v>100</v>
      </c>
      <c r="AV2116" s="12" t="s">
        <v>80</v>
      </c>
      <c r="AW2116" s="12" t="s">
        <v>33</v>
      </c>
      <c r="AX2116" s="12" t="s">
        <v>72</v>
      </c>
      <c r="AY2116" s="150" t="s">
        <v>193</v>
      </c>
    </row>
    <row r="2117" spans="2:51" s="13" customFormat="1" ht="11.25">
      <c r="B2117" s="155"/>
      <c r="D2117" s="149" t="s">
        <v>203</v>
      </c>
      <c r="E2117" s="156" t="s">
        <v>19</v>
      </c>
      <c r="F2117" s="157" t="s">
        <v>1585</v>
      </c>
      <c r="H2117" s="158">
        <v>186.078</v>
      </c>
      <c r="I2117" s="159"/>
      <c r="L2117" s="155"/>
      <c r="M2117" s="160"/>
      <c r="T2117" s="161"/>
      <c r="AT2117" s="156" t="s">
        <v>203</v>
      </c>
      <c r="AU2117" s="156" t="s">
        <v>100</v>
      </c>
      <c r="AV2117" s="13" t="s">
        <v>82</v>
      </c>
      <c r="AW2117" s="13" t="s">
        <v>33</v>
      </c>
      <c r="AX2117" s="13" t="s">
        <v>72</v>
      </c>
      <c r="AY2117" s="156" t="s">
        <v>193</v>
      </c>
    </row>
    <row r="2118" spans="2:51" s="13" customFormat="1" ht="11.25">
      <c r="B2118" s="155"/>
      <c r="D2118" s="149" t="s">
        <v>203</v>
      </c>
      <c r="E2118" s="156" t="s">
        <v>19</v>
      </c>
      <c r="F2118" s="157" t="s">
        <v>1587</v>
      </c>
      <c r="H2118" s="158">
        <v>-20.7</v>
      </c>
      <c r="I2118" s="159"/>
      <c r="L2118" s="155"/>
      <c r="M2118" s="160"/>
      <c r="T2118" s="161"/>
      <c r="AT2118" s="156" t="s">
        <v>203</v>
      </c>
      <c r="AU2118" s="156" t="s">
        <v>100</v>
      </c>
      <c r="AV2118" s="13" t="s">
        <v>82</v>
      </c>
      <c r="AW2118" s="13" t="s">
        <v>33</v>
      </c>
      <c r="AX2118" s="13" t="s">
        <v>72</v>
      </c>
      <c r="AY2118" s="156" t="s">
        <v>193</v>
      </c>
    </row>
    <row r="2119" spans="2:51" s="12" customFormat="1" ht="11.25">
      <c r="B2119" s="148"/>
      <c r="D2119" s="149" t="s">
        <v>203</v>
      </c>
      <c r="E2119" s="150" t="s">
        <v>19</v>
      </c>
      <c r="F2119" s="151" t="s">
        <v>1530</v>
      </c>
      <c r="H2119" s="150" t="s">
        <v>19</v>
      </c>
      <c r="I2119" s="152"/>
      <c r="L2119" s="148"/>
      <c r="M2119" s="153"/>
      <c r="T2119" s="154"/>
      <c r="AT2119" s="150" t="s">
        <v>203</v>
      </c>
      <c r="AU2119" s="150" t="s">
        <v>100</v>
      </c>
      <c r="AV2119" s="12" t="s">
        <v>80</v>
      </c>
      <c r="AW2119" s="12" t="s">
        <v>33</v>
      </c>
      <c r="AX2119" s="12" t="s">
        <v>72</v>
      </c>
      <c r="AY2119" s="150" t="s">
        <v>193</v>
      </c>
    </row>
    <row r="2120" spans="2:51" s="13" customFormat="1" ht="11.25">
      <c r="B2120" s="155"/>
      <c r="D2120" s="149" t="s">
        <v>203</v>
      </c>
      <c r="E2120" s="156" t="s">
        <v>19</v>
      </c>
      <c r="F2120" s="157" t="s">
        <v>1588</v>
      </c>
      <c r="H2120" s="158">
        <v>227.24</v>
      </c>
      <c r="I2120" s="159"/>
      <c r="L2120" s="155"/>
      <c r="M2120" s="160"/>
      <c r="T2120" s="161"/>
      <c r="AT2120" s="156" t="s">
        <v>203</v>
      </c>
      <c r="AU2120" s="156" t="s">
        <v>100</v>
      </c>
      <c r="AV2120" s="13" t="s">
        <v>82</v>
      </c>
      <c r="AW2120" s="13" t="s">
        <v>33</v>
      </c>
      <c r="AX2120" s="13" t="s">
        <v>72</v>
      </c>
      <c r="AY2120" s="156" t="s">
        <v>193</v>
      </c>
    </row>
    <row r="2121" spans="2:51" s="13" customFormat="1" ht="11.25">
      <c r="B2121" s="155"/>
      <c r="D2121" s="149" t="s">
        <v>203</v>
      </c>
      <c r="E2121" s="156" t="s">
        <v>19</v>
      </c>
      <c r="F2121" s="157" t="s">
        <v>1589</v>
      </c>
      <c r="H2121" s="158">
        <v>-37.49</v>
      </c>
      <c r="I2121" s="159"/>
      <c r="L2121" s="155"/>
      <c r="M2121" s="160"/>
      <c r="T2121" s="161"/>
      <c r="AT2121" s="156" t="s">
        <v>203</v>
      </c>
      <c r="AU2121" s="156" t="s">
        <v>100</v>
      </c>
      <c r="AV2121" s="13" t="s">
        <v>82</v>
      </c>
      <c r="AW2121" s="13" t="s">
        <v>33</v>
      </c>
      <c r="AX2121" s="13" t="s">
        <v>72</v>
      </c>
      <c r="AY2121" s="156" t="s">
        <v>193</v>
      </c>
    </row>
    <row r="2122" spans="2:51" s="12" customFormat="1" ht="11.25">
      <c r="B2122" s="148"/>
      <c r="D2122" s="149" t="s">
        <v>203</v>
      </c>
      <c r="E2122" s="150" t="s">
        <v>19</v>
      </c>
      <c r="F2122" s="151" t="s">
        <v>205</v>
      </c>
      <c r="H2122" s="150" t="s">
        <v>19</v>
      </c>
      <c r="I2122" s="152"/>
      <c r="L2122" s="148"/>
      <c r="M2122" s="153"/>
      <c r="T2122" s="154"/>
      <c r="AT2122" s="150" t="s">
        <v>203</v>
      </c>
      <c r="AU2122" s="150" t="s">
        <v>100</v>
      </c>
      <c r="AV2122" s="12" t="s">
        <v>80</v>
      </c>
      <c r="AW2122" s="12" t="s">
        <v>33</v>
      </c>
      <c r="AX2122" s="12" t="s">
        <v>72</v>
      </c>
      <c r="AY2122" s="150" t="s">
        <v>193</v>
      </c>
    </row>
    <row r="2123" spans="2:51" s="12" customFormat="1" ht="11.25">
      <c r="B2123" s="148"/>
      <c r="D2123" s="149" t="s">
        <v>203</v>
      </c>
      <c r="E2123" s="150" t="s">
        <v>19</v>
      </c>
      <c r="F2123" s="151" t="s">
        <v>1651</v>
      </c>
      <c r="H2123" s="150" t="s">
        <v>19</v>
      </c>
      <c r="I2123" s="152"/>
      <c r="L2123" s="148"/>
      <c r="M2123" s="153"/>
      <c r="T2123" s="154"/>
      <c r="AT2123" s="150" t="s">
        <v>203</v>
      </c>
      <c r="AU2123" s="150" t="s">
        <v>100</v>
      </c>
      <c r="AV2123" s="12" t="s">
        <v>80</v>
      </c>
      <c r="AW2123" s="12" t="s">
        <v>33</v>
      </c>
      <c r="AX2123" s="12" t="s">
        <v>72</v>
      </c>
      <c r="AY2123" s="150" t="s">
        <v>193</v>
      </c>
    </row>
    <row r="2124" spans="2:51" s="12" customFormat="1" ht="11.25">
      <c r="B2124" s="148"/>
      <c r="D2124" s="149" t="s">
        <v>203</v>
      </c>
      <c r="E2124" s="150" t="s">
        <v>19</v>
      </c>
      <c r="F2124" s="151" t="s">
        <v>1524</v>
      </c>
      <c r="H2124" s="150" t="s">
        <v>19</v>
      </c>
      <c r="I2124" s="152"/>
      <c r="L2124" s="148"/>
      <c r="M2124" s="153"/>
      <c r="T2124" s="154"/>
      <c r="AT2124" s="150" t="s">
        <v>203</v>
      </c>
      <c r="AU2124" s="150" t="s">
        <v>100</v>
      </c>
      <c r="AV2124" s="12" t="s">
        <v>80</v>
      </c>
      <c r="AW2124" s="12" t="s">
        <v>33</v>
      </c>
      <c r="AX2124" s="12" t="s">
        <v>72</v>
      </c>
      <c r="AY2124" s="150" t="s">
        <v>193</v>
      </c>
    </row>
    <row r="2125" spans="2:51" s="13" customFormat="1" ht="11.25">
      <c r="B2125" s="155"/>
      <c r="D2125" s="149" t="s">
        <v>203</v>
      </c>
      <c r="E2125" s="156" t="s">
        <v>19</v>
      </c>
      <c r="F2125" s="157" t="s">
        <v>1652</v>
      </c>
      <c r="H2125" s="158">
        <v>41.52</v>
      </c>
      <c r="I2125" s="159"/>
      <c r="L2125" s="155"/>
      <c r="M2125" s="160"/>
      <c r="T2125" s="161"/>
      <c r="AT2125" s="156" t="s">
        <v>203</v>
      </c>
      <c r="AU2125" s="156" t="s">
        <v>100</v>
      </c>
      <c r="AV2125" s="13" t="s">
        <v>82</v>
      </c>
      <c r="AW2125" s="13" t="s">
        <v>33</v>
      </c>
      <c r="AX2125" s="13" t="s">
        <v>72</v>
      </c>
      <c r="AY2125" s="156" t="s">
        <v>193</v>
      </c>
    </row>
    <row r="2126" spans="2:51" s="12" customFormat="1" ht="11.25">
      <c r="B2126" s="148"/>
      <c r="D2126" s="149" t="s">
        <v>203</v>
      </c>
      <c r="E2126" s="150" t="s">
        <v>19</v>
      </c>
      <c r="F2126" s="151" t="s">
        <v>1526</v>
      </c>
      <c r="H2126" s="150" t="s">
        <v>19</v>
      </c>
      <c r="I2126" s="152"/>
      <c r="L2126" s="148"/>
      <c r="M2126" s="153"/>
      <c r="T2126" s="154"/>
      <c r="AT2126" s="150" t="s">
        <v>203</v>
      </c>
      <c r="AU2126" s="150" t="s">
        <v>100</v>
      </c>
      <c r="AV2126" s="12" t="s">
        <v>80</v>
      </c>
      <c r="AW2126" s="12" t="s">
        <v>33</v>
      </c>
      <c r="AX2126" s="12" t="s">
        <v>72</v>
      </c>
      <c r="AY2126" s="150" t="s">
        <v>193</v>
      </c>
    </row>
    <row r="2127" spans="2:51" s="13" customFormat="1" ht="11.25">
      <c r="B2127" s="155"/>
      <c r="D2127" s="149" t="s">
        <v>203</v>
      </c>
      <c r="E2127" s="156" t="s">
        <v>19</v>
      </c>
      <c r="F2127" s="157" t="s">
        <v>1653</v>
      </c>
      <c r="H2127" s="158">
        <v>7.8449999999999998</v>
      </c>
      <c r="I2127" s="159"/>
      <c r="L2127" s="155"/>
      <c r="M2127" s="160"/>
      <c r="T2127" s="161"/>
      <c r="AT2127" s="156" t="s">
        <v>203</v>
      </c>
      <c r="AU2127" s="156" t="s">
        <v>100</v>
      </c>
      <c r="AV2127" s="13" t="s">
        <v>82</v>
      </c>
      <c r="AW2127" s="13" t="s">
        <v>33</v>
      </c>
      <c r="AX2127" s="13" t="s">
        <v>72</v>
      </c>
      <c r="AY2127" s="156" t="s">
        <v>193</v>
      </c>
    </row>
    <row r="2128" spans="2:51" s="12" customFormat="1" ht="11.25">
      <c r="B2128" s="148"/>
      <c r="D2128" s="149" t="s">
        <v>203</v>
      </c>
      <c r="E2128" s="150" t="s">
        <v>19</v>
      </c>
      <c r="F2128" s="151" t="s">
        <v>1528</v>
      </c>
      <c r="H2128" s="150" t="s">
        <v>19</v>
      </c>
      <c r="I2128" s="152"/>
      <c r="L2128" s="148"/>
      <c r="M2128" s="153"/>
      <c r="T2128" s="154"/>
      <c r="AT2128" s="150" t="s">
        <v>203</v>
      </c>
      <c r="AU2128" s="150" t="s">
        <v>100</v>
      </c>
      <c r="AV2128" s="12" t="s">
        <v>80</v>
      </c>
      <c r="AW2128" s="12" t="s">
        <v>33</v>
      </c>
      <c r="AX2128" s="12" t="s">
        <v>72</v>
      </c>
      <c r="AY2128" s="150" t="s">
        <v>193</v>
      </c>
    </row>
    <row r="2129" spans="2:65" s="13" customFormat="1" ht="11.25">
      <c r="B2129" s="155"/>
      <c r="D2129" s="149" t="s">
        <v>203</v>
      </c>
      <c r="E2129" s="156" t="s">
        <v>19</v>
      </c>
      <c r="F2129" s="157" t="s">
        <v>1654</v>
      </c>
      <c r="H2129" s="158">
        <v>5.04</v>
      </c>
      <c r="I2129" s="159"/>
      <c r="L2129" s="155"/>
      <c r="M2129" s="160"/>
      <c r="T2129" s="161"/>
      <c r="AT2129" s="156" t="s">
        <v>203</v>
      </c>
      <c r="AU2129" s="156" t="s">
        <v>100</v>
      </c>
      <c r="AV2129" s="13" t="s">
        <v>82</v>
      </c>
      <c r="AW2129" s="13" t="s">
        <v>33</v>
      </c>
      <c r="AX2129" s="13" t="s">
        <v>72</v>
      </c>
      <c r="AY2129" s="156" t="s">
        <v>193</v>
      </c>
    </row>
    <row r="2130" spans="2:65" s="12" customFormat="1" ht="11.25">
      <c r="B2130" s="148"/>
      <c r="D2130" s="149" t="s">
        <v>203</v>
      </c>
      <c r="E2130" s="150" t="s">
        <v>19</v>
      </c>
      <c r="F2130" s="151" t="s">
        <v>1530</v>
      </c>
      <c r="H2130" s="150" t="s">
        <v>19</v>
      </c>
      <c r="I2130" s="152"/>
      <c r="L2130" s="148"/>
      <c r="M2130" s="153"/>
      <c r="T2130" s="154"/>
      <c r="AT2130" s="150" t="s">
        <v>203</v>
      </c>
      <c r="AU2130" s="150" t="s">
        <v>100</v>
      </c>
      <c r="AV2130" s="12" t="s">
        <v>80</v>
      </c>
      <c r="AW2130" s="12" t="s">
        <v>33</v>
      </c>
      <c r="AX2130" s="12" t="s">
        <v>72</v>
      </c>
      <c r="AY2130" s="150" t="s">
        <v>193</v>
      </c>
    </row>
    <row r="2131" spans="2:65" s="13" customFormat="1" ht="11.25">
      <c r="B2131" s="155"/>
      <c r="D2131" s="149" t="s">
        <v>203</v>
      </c>
      <c r="E2131" s="156" t="s">
        <v>19</v>
      </c>
      <c r="F2131" s="157" t="s">
        <v>1655</v>
      </c>
      <c r="H2131" s="158">
        <v>22.2</v>
      </c>
      <c r="I2131" s="159"/>
      <c r="L2131" s="155"/>
      <c r="M2131" s="160"/>
      <c r="T2131" s="161"/>
      <c r="AT2131" s="156" t="s">
        <v>203</v>
      </c>
      <c r="AU2131" s="156" t="s">
        <v>100</v>
      </c>
      <c r="AV2131" s="13" t="s">
        <v>82</v>
      </c>
      <c r="AW2131" s="13" t="s">
        <v>33</v>
      </c>
      <c r="AX2131" s="13" t="s">
        <v>72</v>
      </c>
      <c r="AY2131" s="156" t="s">
        <v>193</v>
      </c>
    </row>
    <row r="2132" spans="2:65" s="12" customFormat="1" ht="11.25">
      <c r="B2132" s="148"/>
      <c r="D2132" s="149" t="s">
        <v>203</v>
      </c>
      <c r="E2132" s="150" t="s">
        <v>19</v>
      </c>
      <c r="F2132" s="151" t="s">
        <v>205</v>
      </c>
      <c r="H2132" s="150" t="s">
        <v>19</v>
      </c>
      <c r="I2132" s="152"/>
      <c r="L2132" s="148"/>
      <c r="M2132" s="153"/>
      <c r="T2132" s="154"/>
      <c r="AT2132" s="150" t="s">
        <v>203</v>
      </c>
      <c r="AU2132" s="150" t="s">
        <v>100</v>
      </c>
      <c r="AV2132" s="12" t="s">
        <v>80</v>
      </c>
      <c r="AW2132" s="12" t="s">
        <v>33</v>
      </c>
      <c r="AX2132" s="12" t="s">
        <v>72</v>
      </c>
      <c r="AY2132" s="150" t="s">
        <v>193</v>
      </c>
    </row>
    <row r="2133" spans="2:65" s="12" customFormat="1" ht="11.25">
      <c r="B2133" s="148"/>
      <c r="D2133" s="149" t="s">
        <v>203</v>
      </c>
      <c r="E2133" s="150" t="s">
        <v>19</v>
      </c>
      <c r="F2133" s="151" t="s">
        <v>205</v>
      </c>
      <c r="H2133" s="150" t="s">
        <v>19</v>
      </c>
      <c r="I2133" s="152"/>
      <c r="L2133" s="148"/>
      <c r="M2133" s="153"/>
      <c r="T2133" s="154"/>
      <c r="AT2133" s="150" t="s">
        <v>203</v>
      </c>
      <c r="AU2133" s="150" t="s">
        <v>100</v>
      </c>
      <c r="AV2133" s="12" t="s">
        <v>80</v>
      </c>
      <c r="AW2133" s="12" t="s">
        <v>33</v>
      </c>
      <c r="AX2133" s="12" t="s">
        <v>72</v>
      </c>
      <c r="AY2133" s="150" t="s">
        <v>193</v>
      </c>
    </row>
    <row r="2134" spans="2:65" s="12" customFormat="1" ht="11.25">
      <c r="B2134" s="148"/>
      <c r="D2134" s="149" t="s">
        <v>203</v>
      </c>
      <c r="E2134" s="150" t="s">
        <v>19</v>
      </c>
      <c r="F2134" s="151" t="s">
        <v>1595</v>
      </c>
      <c r="H2134" s="150" t="s">
        <v>19</v>
      </c>
      <c r="I2134" s="152"/>
      <c r="L2134" s="148"/>
      <c r="M2134" s="153"/>
      <c r="T2134" s="154"/>
      <c r="AT2134" s="150" t="s">
        <v>203</v>
      </c>
      <c r="AU2134" s="150" t="s">
        <v>100</v>
      </c>
      <c r="AV2134" s="12" t="s">
        <v>80</v>
      </c>
      <c r="AW2134" s="12" t="s">
        <v>33</v>
      </c>
      <c r="AX2134" s="12" t="s">
        <v>72</v>
      </c>
      <c r="AY2134" s="150" t="s">
        <v>193</v>
      </c>
    </row>
    <row r="2135" spans="2:65" s="13" customFormat="1" ht="11.25">
      <c r="B2135" s="155"/>
      <c r="D2135" s="149" t="s">
        <v>203</v>
      </c>
      <c r="E2135" s="156" t="s">
        <v>19</v>
      </c>
      <c r="F2135" s="157" t="s">
        <v>1656</v>
      </c>
      <c r="H2135" s="158">
        <v>24.61</v>
      </c>
      <c r="I2135" s="159"/>
      <c r="L2135" s="155"/>
      <c r="M2135" s="160"/>
      <c r="T2135" s="161"/>
      <c r="AT2135" s="156" t="s">
        <v>203</v>
      </c>
      <c r="AU2135" s="156" t="s">
        <v>100</v>
      </c>
      <c r="AV2135" s="13" t="s">
        <v>82</v>
      </c>
      <c r="AW2135" s="13" t="s">
        <v>33</v>
      </c>
      <c r="AX2135" s="13" t="s">
        <v>72</v>
      </c>
      <c r="AY2135" s="156" t="s">
        <v>193</v>
      </c>
    </row>
    <row r="2136" spans="2:65" s="1" customFormat="1" ht="24.2" customHeight="1">
      <c r="B2136" s="32"/>
      <c r="C2136" s="131" t="s">
        <v>1657</v>
      </c>
      <c r="D2136" s="131" t="s">
        <v>195</v>
      </c>
      <c r="E2136" s="132" t="s">
        <v>1658</v>
      </c>
      <c r="F2136" s="133" t="s">
        <v>1659</v>
      </c>
      <c r="G2136" s="134" t="s">
        <v>198</v>
      </c>
      <c r="H2136" s="135">
        <v>792.13699999999994</v>
      </c>
      <c r="I2136" s="136"/>
      <c r="J2136" s="137">
        <f>ROUND(I2136*H2136,2)</f>
        <v>0</v>
      </c>
      <c r="K2136" s="133" t="s">
        <v>199</v>
      </c>
      <c r="L2136" s="32"/>
      <c r="M2136" s="138" t="s">
        <v>19</v>
      </c>
      <c r="N2136" s="139" t="s">
        <v>43</v>
      </c>
      <c r="P2136" s="140">
        <f>O2136*H2136</f>
        <v>0</v>
      </c>
      <c r="Q2136" s="140">
        <v>3.3E-3</v>
      </c>
      <c r="R2136" s="140">
        <f>Q2136*H2136</f>
        <v>2.6140520999999999</v>
      </c>
      <c r="S2136" s="140">
        <v>0</v>
      </c>
      <c r="T2136" s="141">
        <f>S2136*H2136</f>
        <v>0</v>
      </c>
      <c r="AR2136" s="142" t="s">
        <v>106</v>
      </c>
      <c r="AT2136" s="142" t="s">
        <v>195</v>
      </c>
      <c r="AU2136" s="142" t="s">
        <v>100</v>
      </c>
      <c r="AY2136" s="17" t="s">
        <v>193</v>
      </c>
      <c r="BE2136" s="143">
        <f>IF(N2136="základní",J2136,0)</f>
        <v>0</v>
      </c>
      <c r="BF2136" s="143">
        <f>IF(N2136="snížená",J2136,0)</f>
        <v>0</v>
      </c>
      <c r="BG2136" s="143">
        <f>IF(N2136="zákl. přenesená",J2136,0)</f>
        <v>0</v>
      </c>
      <c r="BH2136" s="143">
        <f>IF(N2136="sníž. přenesená",J2136,0)</f>
        <v>0</v>
      </c>
      <c r="BI2136" s="143">
        <f>IF(N2136="nulová",J2136,0)</f>
        <v>0</v>
      </c>
      <c r="BJ2136" s="17" t="s">
        <v>80</v>
      </c>
      <c r="BK2136" s="143">
        <f>ROUND(I2136*H2136,2)</f>
        <v>0</v>
      </c>
      <c r="BL2136" s="17" t="s">
        <v>106</v>
      </c>
      <c r="BM2136" s="142" t="s">
        <v>1660</v>
      </c>
    </row>
    <row r="2137" spans="2:65" s="1" customFormat="1" ht="11.25">
      <c r="B2137" s="32"/>
      <c r="D2137" s="144" t="s">
        <v>201</v>
      </c>
      <c r="F2137" s="145" t="s">
        <v>1661</v>
      </c>
      <c r="I2137" s="146"/>
      <c r="L2137" s="32"/>
      <c r="M2137" s="147"/>
      <c r="T2137" s="53"/>
      <c r="AT2137" s="17" t="s">
        <v>201</v>
      </c>
      <c r="AU2137" s="17" t="s">
        <v>100</v>
      </c>
    </row>
    <row r="2138" spans="2:65" s="12" customFormat="1" ht="11.25">
      <c r="B2138" s="148"/>
      <c r="D2138" s="149" t="s">
        <v>203</v>
      </c>
      <c r="E2138" s="150" t="s">
        <v>19</v>
      </c>
      <c r="F2138" s="151" t="s">
        <v>286</v>
      </c>
      <c r="H2138" s="150" t="s">
        <v>19</v>
      </c>
      <c r="I2138" s="152"/>
      <c r="L2138" s="148"/>
      <c r="M2138" s="153"/>
      <c r="T2138" s="154"/>
      <c r="AT2138" s="150" t="s">
        <v>203</v>
      </c>
      <c r="AU2138" s="150" t="s">
        <v>100</v>
      </c>
      <c r="AV2138" s="12" t="s">
        <v>80</v>
      </c>
      <c r="AW2138" s="12" t="s">
        <v>33</v>
      </c>
      <c r="AX2138" s="12" t="s">
        <v>72</v>
      </c>
      <c r="AY2138" s="150" t="s">
        <v>193</v>
      </c>
    </row>
    <row r="2139" spans="2:65" s="12" customFormat="1" ht="11.25">
      <c r="B2139" s="148"/>
      <c r="D2139" s="149" t="s">
        <v>203</v>
      </c>
      <c r="E2139" s="150" t="s">
        <v>19</v>
      </c>
      <c r="F2139" s="151" t="s">
        <v>205</v>
      </c>
      <c r="H2139" s="150" t="s">
        <v>19</v>
      </c>
      <c r="I2139" s="152"/>
      <c r="L2139" s="148"/>
      <c r="M2139" s="153"/>
      <c r="T2139" s="154"/>
      <c r="AT2139" s="150" t="s">
        <v>203</v>
      </c>
      <c r="AU2139" s="150" t="s">
        <v>100</v>
      </c>
      <c r="AV2139" s="12" t="s">
        <v>80</v>
      </c>
      <c r="AW2139" s="12" t="s">
        <v>33</v>
      </c>
      <c r="AX2139" s="12" t="s">
        <v>72</v>
      </c>
      <c r="AY2139" s="150" t="s">
        <v>193</v>
      </c>
    </row>
    <row r="2140" spans="2:65" s="12" customFormat="1" ht="11.25">
      <c r="B2140" s="148"/>
      <c r="D2140" s="149" t="s">
        <v>203</v>
      </c>
      <c r="E2140" s="150" t="s">
        <v>19</v>
      </c>
      <c r="F2140" s="151" t="s">
        <v>206</v>
      </c>
      <c r="H2140" s="150" t="s">
        <v>19</v>
      </c>
      <c r="I2140" s="152"/>
      <c r="L2140" s="148"/>
      <c r="M2140" s="153"/>
      <c r="T2140" s="154"/>
      <c r="AT2140" s="150" t="s">
        <v>203</v>
      </c>
      <c r="AU2140" s="150" t="s">
        <v>100</v>
      </c>
      <c r="AV2140" s="12" t="s">
        <v>80</v>
      </c>
      <c r="AW2140" s="12" t="s">
        <v>33</v>
      </c>
      <c r="AX2140" s="12" t="s">
        <v>72</v>
      </c>
      <c r="AY2140" s="150" t="s">
        <v>193</v>
      </c>
    </row>
    <row r="2141" spans="2:65" s="12" customFormat="1" ht="11.25">
      <c r="B2141" s="148"/>
      <c r="D2141" s="149" t="s">
        <v>203</v>
      </c>
      <c r="E2141" s="150" t="s">
        <v>19</v>
      </c>
      <c r="F2141" s="151" t="s">
        <v>205</v>
      </c>
      <c r="H2141" s="150" t="s">
        <v>19</v>
      </c>
      <c r="I2141" s="152"/>
      <c r="L2141" s="148"/>
      <c r="M2141" s="153"/>
      <c r="T2141" s="154"/>
      <c r="AT2141" s="150" t="s">
        <v>203</v>
      </c>
      <c r="AU2141" s="150" t="s">
        <v>100</v>
      </c>
      <c r="AV2141" s="12" t="s">
        <v>80</v>
      </c>
      <c r="AW2141" s="12" t="s">
        <v>33</v>
      </c>
      <c r="AX2141" s="12" t="s">
        <v>72</v>
      </c>
      <c r="AY2141" s="150" t="s">
        <v>193</v>
      </c>
    </row>
    <row r="2142" spans="2:65" s="12" customFormat="1" ht="11.25">
      <c r="B2142" s="148"/>
      <c r="D2142" s="149" t="s">
        <v>203</v>
      </c>
      <c r="E2142" s="150" t="s">
        <v>19</v>
      </c>
      <c r="F2142" s="151" t="s">
        <v>1582</v>
      </c>
      <c r="H2142" s="150" t="s">
        <v>19</v>
      </c>
      <c r="I2142" s="152"/>
      <c r="L2142" s="148"/>
      <c r="M2142" s="153"/>
      <c r="T2142" s="154"/>
      <c r="AT2142" s="150" t="s">
        <v>203</v>
      </c>
      <c r="AU2142" s="150" t="s">
        <v>100</v>
      </c>
      <c r="AV2142" s="12" t="s">
        <v>80</v>
      </c>
      <c r="AW2142" s="12" t="s">
        <v>33</v>
      </c>
      <c r="AX2142" s="12" t="s">
        <v>72</v>
      </c>
      <c r="AY2142" s="150" t="s">
        <v>193</v>
      </c>
    </row>
    <row r="2143" spans="2:65" s="12" customFormat="1" ht="11.25">
      <c r="B2143" s="148"/>
      <c r="D2143" s="149" t="s">
        <v>203</v>
      </c>
      <c r="E2143" s="150" t="s">
        <v>19</v>
      </c>
      <c r="F2143" s="151" t="s">
        <v>1524</v>
      </c>
      <c r="H2143" s="150" t="s">
        <v>19</v>
      </c>
      <c r="I2143" s="152"/>
      <c r="L2143" s="148"/>
      <c r="M2143" s="153"/>
      <c r="T2143" s="154"/>
      <c r="AT2143" s="150" t="s">
        <v>203</v>
      </c>
      <c r="AU2143" s="150" t="s">
        <v>100</v>
      </c>
      <c r="AV2143" s="12" t="s">
        <v>80</v>
      </c>
      <c r="AW2143" s="12" t="s">
        <v>33</v>
      </c>
      <c r="AX2143" s="12" t="s">
        <v>72</v>
      </c>
      <c r="AY2143" s="150" t="s">
        <v>193</v>
      </c>
    </row>
    <row r="2144" spans="2:65" s="13" customFormat="1" ht="11.25">
      <c r="B2144" s="155"/>
      <c r="D2144" s="149" t="s">
        <v>203</v>
      </c>
      <c r="E2144" s="156" t="s">
        <v>19</v>
      </c>
      <c r="F2144" s="157" t="s">
        <v>1583</v>
      </c>
      <c r="H2144" s="158">
        <v>243.65100000000001</v>
      </c>
      <c r="I2144" s="159"/>
      <c r="L2144" s="155"/>
      <c r="M2144" s="160"/>
      <c r="T2144" s="161"/>
      <c r="AT2144" s="156" t="s">
        <v>203</v>
      </c>
      <c r="AU2144" s="156" t="s">
        <v>100</v>
      </c>
      <c r="AV2144" s="13" t="s">
        <v>82</v>
      </c>
      <c r="AW2144" s="13" t="s">
        <v>33</v>
      </c>
      <c r="AX2144" s="13" t="s">
        <v>72</v>
      </c>
      <c r="AY2144" s="156" t="s">
        <v>193</v>
      </c>
    </row>
    <row r="2145" spans="2:51" s="13" customFormat="1" ht="11.25">
      <c r="B2145" s="155"/>
      <c r="D2145" s="149" t="s">
        <v>203</v>
      </c>
      <c r="E2145" s="156" t="s">
        <v>19</v>
      </c>
      <c r="F2145" s="157" t="s">
        <v>1584</v>
      </c>
      <c r="H2145" s="158">
        <v>-75.400000000000006</v>
      </c>
      <c r="I2145" s="159"/>
      <c r="L2145" s="155"/>
      <c r="M2145" s="160"/>
      <c r="T2145" s="161"/>
      <c r="AT2145" s="156" t="s">
        <v>203</v>
      </c>
      <c r="AU2145" s="156" t="s">
        <v>100</v>
      </c>
      <c r="AV2145" s="13" t="s">
        <v>82</v>
      </c>
      <c r="AW2145" s="13" t="s">
        <v>33</v>
      </c>
      <c r="AX2145" s="13" t="s">
        <v>72</v>
      </c>
      <c r="AY2145" s="156" t="s">
        <v>193</v>
      </c>
    </row>
    <row r="2146" spans="2:51" s="12" customFormat="1" ht="11.25">
      <c r="B2146" s="148"/>
      <c r="D2146" s="149" t="s">
        <v>203</v>
      </c>
      <c r="E2146" s="150" t="s">
        <v>19</v>
      </c>
      <c r="F2146" s="151" t="s">
        <v>1526</v>
      </c>
      <c r="H2146" s="150" t="s">
        <v>19</v>
      </c>
      <c r="I2146" s="152"/>
      <c r="L2146" s="148"/>
      <c r="M2146" s="153"/>
      <c r="T2146" s="154"/>
      <c r="AT2146" s="150" t="s">
        <v>203</v>
      </c>
      <c r="AU2146" s="150" t="s">
        <v>100</v>
      </c>
      <c r="AV2146" s="12" t="s">
        <v>80</v>
      </c>
      <c r="AW2146" s="12" t="s">
        <v>33</v>
      </c>
      <c r="AX2146" s="12" t="s">
        <v>72</v>
      </c>
      <c r="AY2146" s="150" t="s">
        <v>193</v>
      </c>
    </row>
    <row r="2147" spans="2:51" s="13" customFormat="1" ht="11.25">
      <c r="B2147" s="155"/>
      <c r="D2147" s="149" t="s">
        <v>203</v>
      </c>
      <c r="E2147" s="156" t="s">
        <v>19</v>
      </c>
      <c r="F2147" s="157" t="s">
        <v>1585</v>
      </c>
      <c r="H2147" s="158">
        <v>186.078</v>
      </c>
      <c r="I2147" s="159"/>
      <c r="L2147" s="155"/>
      <c r="M2147" s="160"/>
      <c r="T2147" s="161"/>
      <c r="AT2147" s="156" t="s">
        <v>203</v>
      </c>
      <c r="AU2147" s="156" t="s">
        <v>100</v>
      </c>
      <c r="AV2147" s="13" t="s">
        <v>82</v>
      </c>
      <c r="AW2147" s="13" t="s">
        <v>33</v>
      </c>
      <c r="AX2147" s="13" t="s">
        <v>72</v>
      </c>
      <c r="AY2147" s="156" t="s">
        <v>193</v>
      </c>
    </row>
    <row r="2148" spans="2:51" s="13" customFormat="1" ht="11.25">
      <c r="B2148" s="155"/>
      <c r="D2148" s="149" t="s">
        <v>203</v>
      </c>
      <c r="E2148" s="156" t="s">
        <v>19</v>
      </c>
      <c r="F2148" s="157" t="s">
        <v>1586</v>
      </c>
      <c r="H2148" s="158">
        <v>-18.535</v>
      </c>
      <c r="I2148" s="159"/>
      <c r="L2148" s="155"/>
      <c r="M2148" s="160"/>
      <c r="T2148" s="161"/>
      <c r="AT2148" s="156" t="s">
        <v>203</v>
      </c>
      <c r="AU2148" s="156" t="s">
        <v>100</v>
      </c>
      <c r="AV2148" s="13" t="s">
        <v>82</v>
      </c>
      <c r="AW2148" s="13" t="s">
        <v>33</v>
      </c>
      <c r="AX2148" s="13" t="s">
        <v>72</v>
      </c>
      <c r="AY2148" s="156" t="s">
        <v>193</v>
      </c>
    </row>
    <row r="2149" spans="2:51" s="12" customFormat="1" ht="11.25">
      <c r="B2149" s="148"/>
      <c r="D2149" s="149" t="s">
        <v>203</v>
      </c>
      <c r="E2149" s="150" t="s">
        <v>19</v>
      </c>
      <c r="F2149" s="151" t="s">
        <v>1528</v>
      </c>
      <c r="H2149" s="150" t="s">
        <v>19</v>
      </c>
      <c r="I2149" s="152"/>
      <c r="L2149" s="148"/>
      <c r="M2149" s="153"/>
      <c r="T2149" s="154"/>
      <c r="AT2149" s="150" t="s">
        <v>203</v>
      </c>
      <c r="AU2149" s="150" t="s">
        <v>100</v>
      </c>
      <c r="AV2149" s="12" t="s">
        <v>80</v>
      </c>
      <c r="AW2149" s="12" t="s">
        <v>33</v>
      </c>
      <c r="AX2149" s="12" t="s">
        <v>72</v>
      </c>
      <c r="AY2149" s="150" t="s">
        <v>193</v>
      </c>
    </row>
    <row r="2150" spans="2:51" s="13" customFormat="1" ht="11.25">
      <c r="B2150" s="155"/>
      <c r="D2150" s="149" t="s">
        <v>203</v>
      </c>
      <c r="E2150" s="156" t="s">
        <v>19</v>
      </c>
      <c r="F2150" s="157" t="s">
        <v>1585</v>
      </c>
      <c r="H2150" s="158">
        <v>186.078</v>
      </c>
      <c r="I2150" s="159"/>
      <c r="L2150" s="155"/>
      <c r="M2150" s="160"/>
      <c r="T2150" s="161"/>
      <c r="AT2150" s="156" t="s">
        <v>203</v>
      </c>
      <c r="AU2150" s="156" t="s">
        <v>100</v>
      </c>
      <c r="AV2150" s="13" t="s">
        <v>82</v>
      </c>
      <c r="AW2150" s="13" t="s">
        <v>33</v>
      </c>
      <c r="AX2150" s="13" t="s">
        <v>72</v>
      </c>
      <c r="AY2150" s="156" t="s">
        <v>193</v>
      </c>
    </row>
    <row r="2151" spans="2:51" s="13" customFormat="1" ht="11.25">
      <c r="B2151" s="155"/>
      <c r="D2151" s="149" t="s">
        <v>203</v>
      </c>
      <c r="E2151" s="156" t="s">
        <v>19</v>
      </c>
      <c r="F2151" s="157" t="s">
        <v>1587</v>
      </c>
      <c r="H2151" s="158">
        <v>-20.7</v>
      </c>
      <c r="I2151" s="159"/>
      <c r="L2151" s="155"/>
      <c r="M2151" s="160"/>
      <c r="T2151" s="161"/>
      <c r="AT2151" s="156" t="s">
        <v>203</v>
      </c>
      <c r="AU2151" s="156" t="s">
        <v>100</v>
      </c>
      <c r="AV2151" s="13" t="s">
        <v>82</v>
      </c>
      <c r="AW2151" s="13" t="s">
        <v>33</v>
      </c>
      <c r="AX2151" s="13" t="s">
        <v>72</v>
      </c>
      <c r="AY2151" s="156" t="s">
        <v>193</v>
      </c>
    </row>
    <row r="2152" spans="2:51" s="12" customFormat="1" ht="11.25">
      <c r="B2152" s="148"/>
      <c r="D2152" s="149" t="s">
        <v>203</v>
      </c>
      <c r="E2152" s="150" t="s">
        <v>19</v>
      </c>
      <c r="F2152" s="151" t="s">
        <v>1530</v>
      </c>
      <c r="H2152" s="150" t="s">
        <v>19</v>
      </c>
      <c r="I2152" s="152"/>
      <c r="L2152" s="148"/>
      <c r="M2152" s="153"/>
      <c r="T2152" s="154"/>
      <c r="AT2152" s="150" t="s">
        <v>203</v>
      </c>
      <c r="AU2152" s="150" t="s">
        <v>100</v>
      </c>
      <c r="AV2152" s="12" t="s">
        <v>80</v>
      </c>
      <c r="AW2152" s="12" t="s">
        <v>33</v>
      </c>
      <c r="AX2152" s="12" t="s">
        <v>72</v>
      </c>
      <c r="AY2152" s="150" t="s">
        <v>193</v>
      </c>
    </row>
    <row r="2153" spans="2:51" s="13" customFormat="1" ht="11.25">
      <c r="B2153" s="155"/>
      <c r="D2153" s="149" t="s">
        <v>203</v>
      </c>
      <c r="E2153" s="156" t="s">
        <v>19</v>
      </c>
      <c r="F2153" s="157" t="s">
        <v>1588</v>
      </c>
      <c r="H2153" s="158">
        <v>227.24</v>
      </c>
      <c r="I2153" s="159"/>
      <c r="L2153" s="155"/>
      <c r="M2153" s="160"/>
      <c r="T2153" s="161"/>
      <c r="AT2153" s="156" t="s">
        <v>203</v>
      </c>
      <c r="AU2153" s="156" t="s">
        <v>100</v>
      </c>
      <c r="AV2153" s="13" t="s">
        <v>82</v>
      </c>
      <c r="AW2153" s="13" t="s">
        <v>33</v>
      </c>
      <c r="AX2153" s="13" t="s">
        <v>72</v>
      </c>
      <c r="AY2153" s="156" t="s">
        <v>193</v>
      </c>
    </row>
    <row r="2154" spans="2:51" s="13" customFormat="1" ht="11.25">
      <c r="B2154" s="155"/>
      <c r="D2154" s="149" t="s">
        <v>203</v>
      </c>
      <c r="E2154" s="156" t="s">
        <v>19</v>
      </c>
      <c r="F2154" s="157" t="s">
        <v>1589</v>
      </c>
      <c r="H2154" s="158">
        <v>-37.49</v>
      </c>
      <c r="I2154" s="159"/>
      <c r="L2154" s="155"/>
      <c r="M2154" s="160"/>
      <c r="T2154" s="161"/>
      <c r="AT2154" s="156" t="s">
        <v>203</v>
      </c>
      <c r="AU2154" s="156" t="s">
        <v>100</v>
      </c>
      <c r="AV2154" s="13" t="s">
        <v>82</v>
      </c>
      <c r="AW2154" s="13" t="s">
        <v>33</v>
      </c>
      <c r="AX2154" s="13" t="s">
        <v>72</v>
      </c>
      <c r="AY2154" s="156" t="s">
        <v>193</v>
      </c>
    </row>
    <row r="2155" spans="2:51" s="12" customFormat="1" ht="11.25">
      <c r="B2155" s="148"/>
      <c r="D2155" s="149" t="s">
        <v>203</v>
      </c>
      <c r="E2155" s="150" t="s">
        <v>19</v>
      </c>
      <c r="F2155" s="151" t="s">
        <v>205</v>
      </c>
      <c r="H2155" s="150" t="s">
        <v>19</v>
      </c>
      <c r="I2155" s="152"/>
      <c r="L2155" s="148"/>
      <c r="M2155" s="153"/>
      <c r="T2155" s="154"/>
      <c r="AT2155" s="150" t="s">
        <v>203</v>
      </c>
      <c r="AU2155" s="150" t="s">
        <v>100</v>
      </c>
      <c r="AV2155" s="12" t="s">
        <v>80</v>
      </c>
      <c r="AW2155" s="12" t="s">
        <v>33</v>
      </c>
      <c r="AX2155" s="12" t="s">
        <v>72</v>
      </c>
      <c r="AY2155" s="150" t="s">
        <v>193</v>
      </c>
    </row>
    <row r="2156" spans="2:51" s="12" customFormat="1" ht="11.25">
      <c r="B2156" s="148"/>
      <c r="D2156" s="149" t="s">
        <v>203</v>
      </c>
      <c r="E2156" s="150" t="s">
        <v>19</v>
      </c>
      <c r="F2156" s="151" t="s">
        <v>1651</v>
      </c>
      <c r="H2156" s="150" t="s">
        <v>19</v>
      </c>
      <c r="I2156" s="152"/>
      <c r="L2156" s="148"/>
      <c r="M2156" s="153"/>
      <c r="T2156" s="154"/>
      <c r="AT2156" s="150" t="s">
        <v>203</v>
      </c>
      <c r="AU2156" s="150" t="s">
        <v>100</v>
      </c>
      <c r="AV2156" s="12" t="s">
        <v>80</v>
      </c>
      <c r="AW2156" s="12" t="s">
        <v>33</v>
      </c>
      <c r="AX2156" s="12" t="s">
        <v>72</v>
      </c>
      <c r="AY2156" s="150" t="s">
        <v>193</v>
      </c>
    </row>
    <row r="2157" spans="2:51" s="12" customFormat="1" ht="11.25">
      <c r="B2157" s="148"/>
      <c r="D2157" s="149" t="s">
        <v>203</v>
      </c>
      <c r="E2157" s="150" t="s">
        <v>19</v>
      </c>
      <c r="F2157" s="151" t="s">
        <v>1524</v>
      </c>
      <c r="H2157" s="150" t="s">
        <v>19</v>
      </c>
      <c r="I2157" s="152"/>
      <c r="L2157" s="148"/>
      <c r="M2157" s="153"/>
      <c r="T2157" s="154"/>
      <c r="AT2157" s="150" t="s">
        <v>203</v>
      </c>
      <c r="AU2157" s="150" t="s">
        <v>100</v>
      </c>
      <c r="AV2157" s="12" t="s">
        <v>80</v>
      </c>
      <c r="AW2157" s="12" t="s">
        <v>33</v>
      </c>
      <c r="AX2157" s="12" t="s">
        <v>72</v>
      </c>
      <c r="AY2157" s="150" t="s">
        <v>193</v>
      </c>
    </row>
    <row r="2158" spans="2:51" s="13" customFormat="1" ht="11.25">
      <c r="B2158" s="155"/>
      <c r="D2158" s="149" t="s">
        <v>203</v>
      </c>
      <c r="E2158" s="156" t="s">
        <v>19</v>
      </c>
      <c r="F2158" s="157" t="s">
        <v>1652</v>
      </c>
      <c r="H2158" s="158">
        <v>41.52</v>
      </c>
      <c r="I2158" s="159"/>
      <c r="L2158" s="155"/>
      <c r="M2158" s="160"/>
      <c r="T2158" s="161"/>
      <c r="AT2158" s="156" t="s">
        <v>203</v>
      </c>
      <c r="AU2158" s="156" t="s">
        <v>100</v>
      </c>
      <c r="AV2158" s="13" t="s">
        <v>82</v>
      </c>
      <c r="AW2158" s="13" t="s">
        <v>33</v>
      </c>
      <c r="AX2158" s="13" t="s">
        <v>72</v>
      </c>
      <c r="AY2158" s="156" t="s">
        <v>193</v>
      </c>
    </row>
    <row r="2159" spans="2:51" s="12" customFormat="1" ht="11.25">
      <c r="B2159" s="148"/>
      <c r="D2159" s="149" t="s">
        <v>203</v>
      </c>
      <c r="E2159" s="150" t="s">
        <v>19</v>
      </c>
      <c r="F2159" s="151" t="s">
        <v>1526</v>
      </c>
      <c r="H2159" s="150" t="s">
        <v>19</v>
      </c>
      <c r="I2159" s="152"/>
      <c r="L2159" s="148"/>
      <c r="M2159" s="153"/>
      <c r="T2159" s="154"/>
      <c r="AT2159" s="150" t="s">
        <v>203</v>
      </c>
      <c r="AU2159" s="150" t="s">
        <v>100</v>
      </c>
      <c r="AV2159" s="12" t="s">
        <v>80</v>
      </c>
      <c r="AW2159" s="12" t="s">
        <v>33</v>
      </c>
      <c r="AX2159" s="12" t="s">
        <v>72</v>
      </c>
      <c r="AY2159" s="150" t="s">
        <v>193</v>
      </c>
    </row>
    <row r="2160" spans="2:51" s="13" customFormat="1" ht="11.25">
      <c r="B2160" s="155"/>
      <c r="D2160" s="149" t="s">
        <v>203</v>
      </c>
      <c r="E2160" s="156" t="s">
        <v>19</v>
      </c>
      <c r="F2160" s="157" t="s">
        <v>1653</v>
      </c>
      <c r="H2160" s="158">
        <v>7.8449999999999998</v>
      </c>
      <c r="I2160" s="159"/>
      <c r="L2160" s="155"/>
      <c r="M2160" s="160"/>
      <c r="T2160" s="161"/>
      <c r="AT2160" s="156" t="s">
        <v>203</v>
      </c>
      <c r="AU2160" s="156" t="s">
        <v>100</v>
      </c>
      <c r="AV2160" s="13" t="s">
        <v>82</v>
      </c>
      <c r="AW2160" s="13" t="s">
        <v>33</v>
      </c>
      <c r="AX2160" s="13" t="s">
        <v>72</v>
      </c>
      <c r="AY2160" s="156" t="s">
        <v>193</v>
      </c>
    </row>
    <row r="2161" spans="2:65" s="12" customFormat="1" ht="11.25">
      <c r="B2161" s="148"/>
      <c r="D2161" s="149" t="s">
        <v>203</v>
      </c>
      <c r="E2161" s="150" t="s">
        <v>19</v>
      </c>
      <c r="F2161" s="151" t="s">
        <v>1528</v>
      </c>
      <c r="H2161" s="150" t="s">
        <v>19</v>
      </c>
      <c r="I2161" s="152"/>
      <c r="L2161" s="148"/>
      <c r="M2161" s="153"/>
      <c r="T2161" s="154"/>
      <c r="AT2161" s="150" t="s">
        <v>203</v>
      </c>
      <c r="AU2161" s="150" t="s">
        <v>100</v>
      </c>
      <c r="AV2161" s="12" t="s">
        <v>80</v>
      </c>
      <c r="AW2161" s="12" t="s">
        <v>33</v>
      </c>
      <c r="AX2161" s="12" t="s">
        <v>72</v>
      </c>
      <c r="AY2161" s="150" t="s">
        <v>193</v>
      </c>
    </row>
    <row r="2162" spans="2:65" s="13" customFormat="1" ht="11.25">
      <c r="B2162" s="155"/>
      <c r="D2162" s="149" t="s">
        <v>203</v>
      </c>
      <c r="E2162" s="156" t="s">
        <v>19</v>
      </c>
      <c r="F2162" s="157" t="s">
        <v>1654</v>
      </c>
      <c r="H2162" s="158">
        <v>5.04</v>
      </c>
      <c r="I2162" s="159"/>
      <c r="L2162" s="155"/>
      <c r="M2162" s="160"/>
      <c r="T2162" s="161"/>
      <c r="AT2162" s="156" t="s">
        <v>203</v>
      </c>
      <c r="AU2162" s="156" t="s">
        <v>100</v>
      </c>
      <c r="AV2162" s="13" t="s">
        <v>82</v>
      </c>
      <c r="AW2162" s="13" t="s">
        <v>33</v>
      </c>
      <c r="AX2162" s="13" t="s">
        <v>72</v>
      </c>
      <c r="AY2162" s="156" t="s">
        <v>193</v>
      </c>
    </row>
    <row r="2163" spans="2:65" s="12" customFormat="1" ht="11.25">
      <c r="B2163" s="148"/>
      <c r="D2163" s="149" t="s">
        <v>203</v>
      </c>
      <c r="E2163" s="150" t="s">
        <v>19</v>
      </c>
      <c r="F2163" s="151" t="s">
        <v>1530</v>
      </c>
      <c r="H2163" s="150" t="s">
        <v>19</v>
      </c>
      <c r="I2163" s="152"/>
      <c r="L2163" s="148"/>
      <c r="M2163" s="153"/>
      <c r="T2163" s="154"/>
      <c r="AT2163" s="150" t="s">
        <v>203</v>
      </c>
      <c r="AU2163" s="150" t="s">
        <v>100</v>
      </c>
      <c r="AV2163" s="12" t="s">
        <v>80</v>
      </c>
      <c r="AW2163" s="12" t="s">
        <v>33</v>
      </c>
      <c r="AX2163" s="12" t="s">
        <v>72</v>
      </c>
      <c r="AY2163" s="150" t="s">
        <v>193</v>
      </c>
    </row>
    <row r="2164" spans="2:65" s="13" customFormat="1" ht="11.25">
      <c r="B2164" s="155"/>
      <c r="D2164" s="149" t="s">
        <v>203</v>
      </c>
      <c r="E2164" s="156" t="s">
        <v>19</v>
      </c>
      <c r="F2164" s="157" t="s">
        <v>1655</v>
      </c>
      <c r="H2164" s="158">
        <v>22.2</v>
      </c>
      <c r="I2164" s="159"/>
      <c r="L2164" s="155"/>
      <c r="M2164" s="160"/>
      <c r="T2164" s="161"/>
      <c r="AT2164" s="156" t="s">
        <v>203</v>
      </c>
      <c r="AU2164" s="156" t="s">
        <v>100</v>
      </c>
      <c r="AV2164" s="13" t="s">
        <v>82</v>
      </c>
      <c r="AW2164" s="13" t="s">
        <v>33</v>
      </c>
      <c r="AX2164" s="13" t="s">
        <v>72</v>
      </c>
      <c r="AY2164" s="156" t="s">
        <v>193</v>
      </c>
    </row>
    <row r="2165" spans="2:65" s="12" customFormat="1" ht="11.25">
      <c r="B2165" s="148"/>
      <c r="D2165" s="149" t="s">
        <v>203</v>
      </c>
      <c r="E2165" s="150" t="s">
        <v>19</v>
      </c>
      <c r="F2165" s="151" t="s">
        <v>205</v>
      </c>
      <c r="H2165" s="150" t="s">
        <v>19</v>
      </c>
      <c r="I2165" s="152"/>
      <c r="L2165" s="148"/>
      <c r="M2165" s="153"/>
      <c r="T2165" s="154"/>
      <c r="AT2165" s="150" t="s">
        <v>203</v>
      </c>
      <c r="AU2165" s="150" t="s">
        <v>100</v>
      </c>
      <c r="AV2165" s="12" t="s">
        <v>80</v>
      </c>
      <c r="AW2165" s="12" t="s">
        <v>33</v>
      </c>
      <c r="AX2165" s="12" t="s">
        <v>72</v>
      </c>
      <c r="AY2165" s="150" t="s">
        <v>193</v>
      </c>
    </row>
    <row r="2166" spans="2:65" s="12" customFormat="1" ht="11.25">
      <c r="B2166" s="148"/>
      <c r="D2166" s="149" t="s">
        <v>203</v>
      </c>
      <c r="E2166" s="150" t="s">
        <v>19</v>
      </c>
      <c r="F2166" s="151" t="s">
        <v>205</v>
      </c>
      <c r="H2166" s="150" t="s">
        <v>19</v>
      </c>
      <c r="I2166" s="152"/>
      <c r="L2166" s="148"/>
      <c r="M2166" s="153"/>
      <c r="T2166" s="154"/>
      <c r="AT2166" s="150" t="s">
        <v>203</v>
      </c>
      <c r="AU2166" s="150" t="s">
        <v>100</v>
      </c>
      <c r="AV2166" s="12" t="s">
        <v>80</v>
      </c>
      <c r="AW2166" s="12" t="s">
        <v>33</v>
      </c>
      <c r="AX2166" s="12" t="s">
        <v>72</v>
      </c>
      <c r="AY2166" s="150" t="s">
        <v>193</v>
      </c>
    </row>
    <row r="2167" spans="2:65" s="12" customFormat="1" ht="11.25">
      <c r="B2167" s="148"/>
      <c r="D2167" s="149" t="s">
        <v>203</v>
      </c>
      <c r="E2167" s="150" t="s">
        <v>19</v>
      </c>
      <c r="F2167" s="151" t="s">
        <v>1595</v>
      </c>
      <c r="H2167" s="150" t="s">
        <v>19</v>
      </c>
      <c r="I2167" s="152"/>
      <c r="L2167" s="148"/>
      <c r="M2167" s="153"/>
      <c r="T2167" s="154"/>
      <c r="AT2167" s="150" t="s">
        <v>203</v>
      </c>
      <c r="AU2167" s="150" t="s">
        <v>100</v>
      </c>
      <c r="AV2167" s="12" t="s">
        <v>80</v>
      </c>
      <c r="AW2167" s="12" t="s">
        <v>33</v>
      </c>
      <c r="AX2167" s="12" t="s">
        <v>72</v>
      </c>
      <c r="AY2167" s="150" t="s">
        <v>193</v>
      </c>
    </row>
    <row r="2168" spans="2:65" s="13" customFormat="1" ht="11.25">
      <c r="B2168" s="155"/>
      <c r="D2168" s="149" t="s">
        <v>203</v>
      </c>
      <c r="E2168" s="156" t="s">
        <v>19</v>
      </c>
      <c r="F2168" s="157" t="s">
        <v>1656</v>
      </c>
      <c r="H2168" s="158">
        <v>24.61</v>
      </c>
      <c r="I2168" s="159"/>
      <c r="L2168" s="155"/>
      <c r="M2168" s="160"/>
      <c r="T2168" s="161"/>
      <c r="AT2168" s="156" t="s">
        <v>203</v>
      </c>
      <c r="AU2168" s="156" t="s">
        <v>100</v>
      </c>
      <c r="AV2168" s="13" t="s">
        <v>82</v>
      </c>
      <c r="AW2168" s="13" t="s">
        <v>33</v>
      </c>
      <c r="AX2168" s="13" t="s">
        <v>72</v>
      </c>
      <c r="AY2168" s="156" t="s">
        <v>193</v>
      </c>
    </row>
    <row r="2169" spans="2:65" s="1" customFormat="1" ht="21.75" customHeight="1">
      <c r="B2169" s="32"/>
      <c r="C2169" s="131" t="s">
        <v>1662</v>
      </c>
      <c r="D2169" s="131" t="s">
        <v>195</v>
      </c>
      <c r="E2169" s="132" t="s">
        <v>1663</v>
      </c>
      <c r="F2169" s="133" t="s">
        <v>1664</v>
      </c>
      <c r="G2169" s="134" t="s">
        <v>198</v>
      </c>
      <c r="H2169" s="135">
        <v>76.605000000000004</v>
      </c>
      <c r="I2169" s="136"/>
      <c r="J2169" s="137">
        <f>ROUND(I2169*H2169,2)</f>
        <v>0</v>
      </c>
      <c r="K2169" s="133" t="s">
        <v>199</v>
      </c>
      <c r="L2169" s="32"/>
      <c r="M2169" s="138" t="s">
        <v>19</v>
      </c>
      <c r="N2169" s="139" t="s">
        <v>43</v>
      </c>
      <c r="P2169" s="140">
        <f>O2169*H2169</f>
        <v>0</v>
      </c>
      <c r="Q2169" s="140">
        <v>4.3800000000000002E-3</v>
      </c>
      <c r="R2169" s="140">
        <f>Q2169*H2169</f>
        <v>0.33552990000000005</v>
      </c>
      <c r="S2169" s="140">
        <v>0</v>
      </c>
      <c r="T2169" s="141">
        <f>S2169*H2169</f>
        <v>0</v>
      </c>
      <c r="AR2169" s="142" t="s">
        <v>106</v>
      </c>
      <c r="AT2169" s="142" t="s">
        <v>195</v>
      </c>
      <c r="AU2169" s="142" t="s">
        <v>100</v>
      </c>
      <c r="AY2169" s="17" t="s">
        <v>193</v>
      </c>
      <c r="BE2169" s="143">
        <f>IF(N2169="základní",J2169,0)</f>
        <v>0</v>
      </c>
      <c r="BF2169" s="143">
        <f>IF(N2169="snížená",J2169,0)</f>
        <v>0</v>
      </c>
      <c r="BG2169" s="143">
        <f>IF(N2169="zákl. přenesená",J2169,0)</f>
        <v>0</v>
      </c>
      <c r="BH2169" s="143">
        <f>IF(N2169="sníž. přenesená",J2169,0)</f>
        <v>0</v>
      </c>
      <c r="BI2169" s="143">
        <f>IF(N2169="nulová",J2169,0)</f>
        <v>0</v>
      </c>
      <c r="BJ2169" s="17" t="s">
        <v>80</v>
      </c>
      <c r="BK2169" s="143">
        <f>ROUND(I2169*H2169,2)</f>
        <v>0</v>
      </c>
      <c r="BL2169" s="17" t="s">
        <v>106</v>
      </c>
      <c r="BM2169" s="142" t="s">
        <v>1665</v>
      </c>
    </row>
    <row r="2170" spans="2:65" s="1" customFormat="1" ht="11.25">
      <c r="B2170" s="32"/>
      <c r="D2170" s="144" t="s">
        <v>201</v>
      </c>
      <c r="F2170" s="145" t="s">
        <v>1666</v>
      </c>
      <c r="I2170" s="146"/>
      <c r="L2170" s="32"/>
      <c r="M2170" s="147"/>
      <c r="T2170" s="53"/>
      <c r="AT2170" s="17" t="s">
        <v>201</v>
      </c>
      <c r="AU2170" s="17" t="s">
        <v>100</v>
      </c>
    </row>
    <row r="2171" spans="2:65" s="12" customFormat="1" ht="11.25">
      <c r="B2171" s="148"/>
      <c r="D2171" s="149" t="s">
        <v>203</v>
      </c>
      <c r="E2171" s="150" t="s">
        <v>19</v>
      </c>
      <c r="F2171" s="151" t="s">
        <v>286</v>
      </c>
      <c r="H2171" s="150" t="s">
        <v>19</v>
      </c>
      <c r="I2171" s="152"/>
      <c r="L2171" s="148"/>
      <c r="M2171" s="153"/>
      <c r="T2171" s="154"/>
      <c r="AT2171" s="150" t="s">
        <v>203</v>
      </c>
      <c r="AU2171" s="150" t="s">
        <v>100</v>
      </c>
      <c r="AV2171" s="12" t="s">
        <v>80</v>
      </c>
      <c r="AW2171" s="12" t="s">
        <v>33</v>
      </c>
      <c r="AX2171" s="12" t="s">
        <v>72</v>
      </c>
      <c r="AY2171" s="150" t="s">
        <v>193</v>
      </c>
    </row>
    <row r="2172" spans="2:65" s="12" customFormat="1" ht="11.25">
      <c r="B2172" s="148"/>
      <c r="D2172" s="149" t="s">
        <v>203</v>
      </c>
      <c r="E2172" s="150" t="s">
        <v>19</v>
      </c>
      <c r="F2172" s="151" t="s">
        <v>205</v>
      </c>
      <c r="H2172" s="150" t="s">
        <v>19</v>
      </c>
      <c r="I2172" s="152"/>
      <c r="L2172" s="148"/>
      <c r="M2172" s="153"/>
      <c r="T2172" s="154"/>
      <c r="AT2172" s="150" t="s">
        <v>203</v>
      </c>
      <c r="AU2172" s="150" t="s">
        <v>100</v>
      </c>
      <c r="AV2172" s="12" t="s">
        <v>80</v>
      </c>
      <c r="AW2172" s="12" t="s">
        <v>33</v>
      </c>
      <c r="AX2172" s="12" t="s">
        <v>72</v>
      </c>
      <c r="AY2172" s="150" t="s">
        <v>193</v>
      </c>
    </row>
    <row r="2173" spans="2:65" s="12" customFormat="1" ht="11.25">
      <c r="B2173" s="148"/>
      <c r="D2173" s="149" t="s">
        <v>203</v>
      </c>
      <c r="E2173" s="150" t="s">
        <v>19</v>
      </c>
      <c r="F2173" s="151" t="s">
        <v>206</v>
      </c>
      <c r="H2173" s="150" t="s">
        <v>19</v>
      </c>
      <c r="I2173" s="152"/>
      <c r="L2173" s="148"/>
      <c r="M2173" s="153"/>
      <c r="T2173" s="154"/>
      <c r="AT2173" s="150" t="s">
        <v>203</v>
      </c>
      <c r="AU2173" s="150" t="s">
        <v>100</v>
      </c>
      <c r="AV2173" s="12" t="s">
        <v>80</v>
      </c>
      <c r="AW2173" s="12" t="s">
        <v>33</v>
      </c>
      <c r="AX2173" s="12" t="s">
        <v>72</v>
      </c>
      <c r="AY2173" s="150" t="s">
        <v>193</v>
      </c>
    </row>
    <row r="2174" spans="2:65" s="12" customFormat="1" ht="11.25">
      <c r="B2174" s="148"/>
      <c r="D2174" s="149" t="s">
        <v>203</v>
      </c>
      <c r="E2174" s="150" t="s">
        <v>19</v>
      </c>
      <c r="F2174" s="151" t="s">
        <v>205</v>
      </c>
      <c r="H2174" s="150" t="s">
        <v>19</v>
      </c>
      <c r="I2174" s="152"/>
      <c r="L2174" s="148"/>
      <c r="M2174" s="153"/>
      <c r="T2174" s="154"/>
      <c r="AT2174" s="150" t="s">
        <v>203</v>
      </c>
      <c r="AU2174" s="150" t="s">
        <v>100</v>
      </c>
      <c r="AV2174" s="12" t="s">
        <v>80</v>
      </c>
      <c r="AW2174" s="12" t="s">
        <v>33</v>
      </c>
      <c r="AX2174" s="12" t="s">
        <v>72</v>
      </c>
      <c r="AY2174" s="150" t="s">
        <v>193</v>
      </c>
    </row>
    <row r="2175" spans="2:65" s="12" customFormat="1" ht="11.25">
      <c r="B2175" s="148"/>
      <c r="D2175" s="149" t="s">
        <v>203</v>
      </c>
      <c r="E2175" s="150" t="s">
        <v>19</v>
      </c>
      <c r="F2175" s="151" t="s">
        <v>1651</v>
      </c>
      <c r="H2175" s="150" t="s">
        <v>19</v>
      </c>
      <c r="I2175" s="152"/>
      <c r="L2175" s="148"/>
      <c r="M2175" s="153"/>
      <c r="T2175" s="154"/>
      <c r="AT2175" s="150" t="s">
        <v>203</v>
      </c>
      <c r="AU2175" s="150" t="s">
        <v>100</v>
      </c>
      <c r="AV2175" s="12" t="s">
        <v>80</v>
      </c>
      <c r="AW2175" s="12" t="s">
        <v>33</v>
      </c>
      <c r="AX2175" s="12" t="s">
        <v>72</v>
      </c>
      <c r="AY2175" s="150" t="s">
        <v>193</v>
      </c>
    </row>
    <row r="2176" spans="2:65" s="12" customFormat="1" ht="11.25">
      <c r="B2176" s="148"/>
      <c r="D2176" s="149" t="s">
        <v>203</v>
      </c>
      <c r="E2176" s="150" t="s">
        <v>19</v>
      </c>
      <c r="F2176" s="151" t="s">
        <v>205</v>
      </c>
      <c r="H2176" s="150" t="s">
        <v>19</v>
      </c>
      <c r="I2176" s="152"/>
      <c r="L2176" s="148"/>
      <c r="M2176" s="153"/>
      <c r="T2176" s="154"/>
      <c r="AT2176" s="150" t="s">
        <v>203</v>
      </c>
      <c r="AU2176" s="150" t="s">
        <v>100</v>
      </c>
      <c r="AV2176" s="12" t="s">
        <v>80</v>
      </c>
      <c r="AW2176" s="12" t="s">
        <v>33</v>
      </c>
      <c r="AX2176" s="12" t="s">
        <v>72</v>
      </c>
      <c r="AY2176" s="150" t="s">
        <v>193</v>
      </c>
    </row>
    <row r="2177" spans="2:65" s="12" customFormat="1" ht="11.25">
      <c r="B2177" s="148"/>
      <c r="D2177" s="149" t="s">
        <v>203</v>
      </c>
      <c r="E2177" s="150" t="s">
        <v>19</v>
      </c>
      <c r="F2177" s="151" t="s">
        <v>1582</v>
      </c>
      <c r="H2177" s="150" t="s">
        <v>19</v>
      </c>
      <c r="I2177" s="152"/>
      <c r="L2177" s="148"/>
      <c r="M2177" s="153"/>
      <c r="T2177" s="154"/>
      <c r="AT2177" s="150" t="s">
        <v>203</v>
      </c>
      <c r="AU2177" s="150" t="s">
        <v>100</v>
      </c>
      <c r="AV2177" s="12" t="s">
        <v>80</v>
      </c>
      <c r="AW2177" s="12" t="s">
        <v>33</v>
      </c>
      <c r="AX2177" s="12" t="s">
        <v>72</v>
      </c>
      <c r="AY2177" s="150" t="s">
        <v>193</v>
      </c>
    </row>
    <row r="2178" spans="2:65" s="12" customFormat="1" ht="11.25">
      <c r="B2178" s="148"/>
      <c r="D2178" s="149" t="s">
        <v>203</v>
      </c>
      <c r="E2178" s="150" t="s">
        <v>19</v>
      </c>
      <c r="F2178" s="151" t="s">
        <v>1524</v>
      </c>
      <c r="H2178" s="150" t="s">
        <v>19</v>
      </c>
      <c r="I2178" s="152"/>
      <c r="L2178" s="148"/>
      <c r="M2178" s="153"/>
      <c r="T2178" s="154"/>
      <c r="AT2178" s="150" t="s">
        <v>203</v>
      </c>
      <c r="AU2178" s="150" t="s">
        <v>100</v>
      </c>
      <c r="AV2178" s="12" t="s">
        <v>80</v>
      </c>
      <c r="AW2178" s="12" t="s">
        <v>33</v>
      </c>
      <c r="AX2178" s="12" t="s">
        <v>72</v>
      </c>
      <c r="AY2178" s="150" t="s">
        <v>193</v>
      </c>
    </row>
    <row r="2179" spans="2:65" s="13" customFormat="1" ht="11.25">
      <c r="B2179" s="155"/>
      <c r="D2179" s="149" t="s">
        <v>203</v>
      </c>
      <c r="E2179" s="156" t="s">
        <v>19</v>
      </c>
      <c r="F2179" s="157" t="s">
        <v>1652</v>
      </c>
      <c r="H2179" s="158">
        <v>41.52</v>
      </c>
      <c r="I2179" s="159"/>
      <c r="L2179" s="155"/>
      <c r="M2179" s="160"/>
      <c r="T2179" s="161"/>
      <c r="AT2179" s="156" t="s">
        <v>203</v>
      </c>
      <c r="AU2179" s="156" t="s">
        <v>100</v>
      </c>
      <c r="AV2179" s="13" t="s">
        <v>82</v>
      </c>
      <c r="AW2179" s="13" t="s">
        <v>33</v>
      </c>
      <c r="AX2179" s="13" t="s">
        <v>72</v>
      </c>
      <c r="AY2179" s="156" t="s">
        <v>193</v>
      </c>
    </row>
    <row r="2180" spans="2:65" s="12" customFormat="1" ht="11.25">
      <c r="B2180" s="148"/>
      <c r="D2180" s="149" t="s">
        <v>203</v>
      </c>
      <c r="E2180" s="150" t="s">
        <v>19</v>
      </c>
      <c r="F2180" s="151" t="s">
        <v>1526</v>
      </c>
      <c r="H2180" s="150" t="s">
        <v>19</v>
      </c>
      <c r="I2180" s="152"/>
      <c r="L2180" s="148"/>
      <c r="M2180" s="153"/>
      <c r="T2180" s="154"/>
      <c r="AT2180" s="150" t="s">
        <v>203</v>
      </c>
      <c r="AU2180" s="150" t="s">
        <v>100</v>
      </c>
      <c r="AV2180" s="12" t="s">
        <v>80</v>
      </c>
      <c r="AW2180" s="12" t="s">
        <v>33</v>
      </c>
      <c r="AX2180" s="12" t="s">
        <v>72</v>
      </c>
      <c r="AY2180" s="150" t="s">
        <v>193</v>
      </c>
    </row>
    <row r="2181" spans="2:65" s="13" customFormat="1" ht="11.25">
      <c r="B2181" s="155"/>
      <c r="D2181" s="149" t="s">
        <v>203</v>
      </c>
      <c r="E2181" s="156" t="s">
        <v>19</v>
      </c>
      <c r="F2181" s="157" t="s">
        <v>1653</v>
      </c>
      <c r="H2181" s="158">
        <v>7.8449999999999998</v>
      </c>
      <c r="I2181" s="159"/>
      <c r="L2181" s="155"/>
      <c r="M2181" s="160"/>
      <c r="T2181" s="161"/>
      <c r="AT2181" s="156" t="s">
        <v>203</v>
      </c>
      <c r="AU2181" s="156" t="s">
        <v>100</v>
      </c>
      <c r="AV2181" s="13" t="s">
        <v>82</v>
      </c>
      <c r="AW2181" s="13" t="s">
        <v>33</v>
      </c>
      <c r="AX2181" s="13" t="s">
        <v>72</v>
      </c>
      <c r="AY2181" s="156" t="s">
        <v>193</v>
      </c>
    </row>
    <row r="2182" spans="2:65" s="12" customFormat="1" ht="11.25">
      <c r="B2182" s="148"/>
      <c r="D2182" s="149" t="s">
        <v>203</v>
      </c>
      <c r="E2182" s="150" t="s">
        <v>19</v>
      </c>
      <c r="F2182" s="151" t="s">
        <v>1528</v>
      </c>
      <c r="H2182" s="150" t="s">
        <v>19</v>
      </c>
      <c r="I2182" s="152"/>
      <c r="L2182" s="148"/>
      <c r="M2182" s="153"/>
      <c r="T2182" s="154"/>
      <c r="AT2182" s="150" t="s">
        <v>203</v>
      </c>
      <c r="AU2182" s="150" t="s">
        <v>100</v>
      </c>
      <c r="AV2182" s="12" t="s">
        <v>80</v>
      </c>
      <c r="AW2182" s="12" t="s">
        <v>33</v>
      </c>
      <c r="AX2182" s="12" t="s">
        <v>72</v>
      </c>
      <c r="AY2182" s="150" t="s">
        <v>193</v>
      </c>
    </row>
    <row r="2183" spans="2:65" s="13" customFormat="1" ht="11.25">
      <c r="B2183" s="155"/>
      <c r="D2183" s="149" t="s">
        <v>203</v>
      </c>
      <c r="E2183" s="156" t="s">
        <v>19</v>
      </c>
      <c r="F2183" s="157" t="s">
        <v>1654</v>
      </c>
      <c r="H2183" s="158">
        <v>5.04</v>
      </c>
      <c r="I2183" s="159"/>
      <c r="L2183" s="155"/>
      <c r="M2183" s="160"/>
      <c r="T2183" s="161"/>
      <c r="AT2183" s="156" t="s">
        <v>203</v>
      </c>
      <c r="AU2183" s="156" t="s">
        <v>100</v>
      </c>
      <c r="AV2183" s="13" t="s">
        <v>82</v>
      </c>
      <c r="AW2183" s="13" t="s">
        <v>33</v>
      </c>
      <c r="AX2183" s="13" t="s">
        <v>72</v>
      </c>
      <c r="AY2183" s="156" t="s">
        <v>193</v>
      </c>
    </row>
    <row r="2184" spans="2:65" s="12" customFormat="1" ht="11.25">
      <c r="B2184" s="148"/>
      <c r="D2184" s="149" t="s">
        <v>203</v>
      </c>
      <c r="E2184" s="150" t="s">
        <v>19</v>
      </c>
      <c r="F2184" s="151" t="s">
        <v>1530</v>
      </c>
      <c r="H2184" s="150" t="s">
        <v>19</v>
      </c>
      <c r="I2184" s="152"/>
      <c r="L2184" s="148"/>
      <c r="M2184" s="153"/>
      <c r="T2184" s="154"/>
      <c r="AT2184" s="150" t="s">
        <v>203</v>
      </c>
      <c r="AU2184" s="150" t="s">
        <v>100</v>
      </c>
      <c r="AV2184" s="12" t="s">
        <v>80</v>
      </c>
      <c r="AW2184" s="12" t="s">
        <v>33</v>
      </c>
      <c r="AX2184" s="12" t="s">
        <v>72</v>
      </c>
      <c r="AY2184" s="150" t="s">
        <v>193</v>
      </c>
    </row>
    <row r="2185" spans="2:65" s="13" customFormat="1" ht="11.25">
      <c r="B2185" s="155"/>
      <c r="D2185" s="149" t="s">
        <v>203</v>
      </c>
      <c r="E2185" s="156" t="s">
        <v>19</v>
      </c>
      <c r="F2185" s="157" t="s">
        <v>1655</v>
      </c>
      <c r="H2185" s="158">
        <v>22.2</v>
      </c>
      <c r="I2185" s="159"/>
      <c r="L2185" s="155"/>
      <c r="M2185" s="160"/>
      <c r="T2185" s="161"/>
      <c r="AT2185" s="156" t="s">
        <v>203</v>
      </c>
      <c r="AU2185" s="156" t="s">
        <v>100</v>
      </c>
      <c r="AV2185" s="13" t="s">
        <v>82</v>
      </c>
      <c r="AW2185" s="13" t="s">
        <v>33</v>
      </c>
      <c r="AX2185" s="13" t="s">
        <v>72</v>
      </c>
      <c r="AY2185" s="156" t="s">
        <v>193</v>
      </c>
    </row>
    <row r="2186" spans="2:65" s="1" customFormat="1" ht="16.5" customHeight="1">
      <c r="B2186" s="32"/>
      <c r="C2186" s="131" t="s">
        <v>1667</v>
      </c>
      <c r="D2186" s="131" t="s">
        <v>195</v>
      </c>
      <c r="E2186" s="132" t="s">
        <v>1668</v>
      </c>
      <c r="F2186" s="133" t="s">
        <v>1669</v>
      </c>
      <c r="G2186" s="134" t="s">
        <v>198</v>
      </c>
      <c r="H2186" s="135">
        <v>32.174999999999997</v>
      </c>
      <c r="I2186" s="136"/>
      <c r="J2186" s="137">
        <f>ROUND(I2186*H2186,2)</f>
        <v>0</v>
      </c>
      <c r="K2186" s="133" t="s">
        <v>199</v>
      </c>
      <c r="L2186" s="32"/>
      <c r="M2186" s="138" t="s">
        <v>19</v>
      </c>
      <c r="N2186" s="139" t="s">
        <v>43</v>
      </c>
      <c r="P2186" s="140">
        <f>O2186*H2186</f>
        <v>0</v>
      </c>
      <c r="Q2186" s="140">
        <v>1.8000000000000001E-4</v>
      </c>
      <c r="R2186" s="140">
        <f>Q2186*H2186</f>
        <v>5.7914999999999998E-3</v>
      </c>
      <c r="S2186" s="140">
        <v>0</v>
      </c>
      <c r="T2186" s="141">
        <f>S2186*H2186</f>
        <v>0</v>
      </c>
      <c r="AR2186" s="142" t="s">
        <v>106</v>
      </c>
      <c r="AT2186" s="142" t="s">
        <v>195</v>
      </c>
      <c r="AU2186" s="142" t="s">
        <v>100</v>
      </c>
      <c r="AY2186" s="17" t="s">
        <v>193</v>
      </c>
      <c r="BE2186" s="143">
        <f>IF(N2186="základní",J2186,0)</f>
        <v>0</v>
      </c>
      <c r="BF2186" s="143">
        <f>IF(N2186="snížená",J2186,0)</f>
        <v>0</v>
      </c>
      <c r="BG2186" s="143">
        <f>IF(N2186="zákl. přenesená",J2186,0)</f>
        <v>0</v>
      </c>
      <c r="BH2186" s="143">
        <f>IF(N2186="sníž. přenesená",J2186,0)</f>
        <v>0</v>
      </c>
      <c r="BI2186" s="143">
        <f>IF(N2186="nulová",J2186,0)</f>
        <v>0</v>
      </c>
      <c r="BJ2186" s="17" t="s">
        <v>80</v>
      </c>
      <c r="BK2186" s="143">
        <f>ROUND(I2186*H2186,2)</f>
        <v>0</v>
      </c>
      <c r="BL2186" s="17" t="s">
        <v>106</v>
      </c>
      <c r="BM2186" s="142" t="s">
        <v>1670</v>
      </c>
    </row>
    <row r="2187" spans="2:65" s="1" customFormat="1" ht="11.25">
      <c r="B2187" s="32"/>
      <c r="D2187" s="144" t="s">
        <v>201</v>
      </c>
      <c r="F2187" s="145" t="s">
        <v>1671</v>
      </c>
      <c r="I2187" s="146"/>
      <c r="L2187" s="32"/>
      <c r="M2187" s="147"/>
      <c r="T2187" s="53"/>
      <c r="AT2187" s="17" t="s">
        <v>201</v>
      </c>
      <c r="AU2187" s="17" t="s">
        <v>100</v>
      </c>
    </row>
    <row r="2188" spans="2:65" s="12" customFormat="1" ht="11.25">
      <c r="B2188" s="148"/>
      <c r="D2188" s="149" t="s">
        <v>203</v>
      </c>
      <c r="E2188" s="150" t="s">
        <v>19</v>
      </c>
      <c r="F2188" s="151" t="s">
        <v>286</v>
      </c>
      <c r="H2188" s="150" t="s">
        <v>19</v>
      </c>
      <c r="I2188" s="152"/>
      <c r="L2188" s="148"/>
      <c r="M2188" s="153"/>
      <c r="T2188" s="154"/>
      <c r="AT2188" s="150" t="s">
        <v>203</v>
      </c>
      <c r="AU2188" s="150" t="s">
        <v>100</v>
      </c>
      <c r="AV2188" s="12" t="s">
        <v>80</v>
      </c>
      <c r="AW2188" s="12" t="s">
        <v>33</v>
      </c>
      <c r="AX2188" s="12" t="s">
        <v>72</v>
      </c>
      <c r="AY2188" s="150" t="s">
        <v>193</v>
      </c>
    </row>
    <row r="2189" spans="2:65" s="12" customFormat="1" ht="11.25">
      <c r="B2189" s="148"/>
      <c r="D2189" s="149" t="s">
        <v>203</v>
      </c>
      <c r="E2189" s="150" t="s">
        <v>19</v>
      </c>
      <c r="F2189" s="151" t="s">
        <v>205</v>
      </c>
      <c r="H2189" s="150" t="s">
        <v>19</v>
      </c>
      <c r="I2189" s="152"/>
      <c r="L2189" s="148"/>
      <c r="M2189" s="153"/>
      <c r="T2189" s="154"/>
      <c r="AT2189" s="150" t="s">
        <v>203</v>
      </c>
      <c r="AU2189" s="150" t="s">
        <v>100</v>
      </c>
      <c r="AV2189" s="12" t="s">
        <v>80</v>
      </c>
      <c r="AW2189" s="12" t="s">
        <v>33</v>
      </c>
      <c r="AX2189" s="12" t="s">
        <v>72</v>
      </c>
      <c r="AY2189" s="150" t="s">
        <v>193</v>
      </c>
    </row>
    <row r="2190" spans="2:65" s="12" customFormat="1" ht="11.25">
      <c r="B2190" s="148"/>
      <c r="D2190" s="149" t="s">
        <v>203</v>
      </c>
      <c r="E2190" s="150" t="s">
        <v>19</v>
      </c>
      <c r="F2190" s="151" t="s">
        <v>206</v>
      </c>
      <c r="H2190" s="150" t="s">
        <v>19</v>
      </c>
      <c r="I2190" s="152"/>
      <c r="L2190" s="148"/>
      <c r="M2190" s="153"/>
      <c r="T2190" s="154"/>
      <c r="AT2190" s="150" t="s">
        <v>203</v>
      </c>
      <c r="AU2190" s="150" t="s">
        <v>100</v>
      </c>
      <c r="AV2190" s="12" t="s">
        <v>80</v>
      </c>
      <c r="AW2190" s="12" t="s">
        <v>33</v>
      </c>
      <c r="AX2190" s="12" t="s">
        <v>72</v>
      </c>
      <c r="AY2190" s="150" t="s">
        <v>193</v>
      </c>
    </row>
    <row r="2191" spans="2:65" s="12" customFormat="1" ht="11.25">
      <c r="B2191" s="148"/>
      <c r="D2191" s="149" t="s">
        <v>203</v>
      </c>
      <c r="E2191" s="150" t="s">
        <v>19</v>
      </c>
      <c r="F2191" s="151" t="s">
        <v>205</v>
      </c>
      <c r="H2191" s="150" t="s">
        <v>19</v>
      </c>
      <c r="I2191" s="152"/>
      <c r="L2191" s="148"/>
      <c r="M2191" s="153"/>
      <c r="T2191" s="154"/>
      <c r="AT2191" s="150" t="s">
        <v>203</v>
      </c>
      <c r="AU2191" s="150" t="s">
        <v>100</v>
      </c>
      <c r="AV2191" s="12" t="s">
        <v>80</v>
      </c>
      <c r="AW2191" s="12" t="s">
        <v>33</v>
      </c>
      <c r="AX2191" s="12" t="s">
        <v>72</v>
      </c>
      <c r="AY2191" s="150" t="s">
        <v>193</v>
      </c>
    </row>
    <row r="2192" spans="2:65" s="12" customFormat="1" ht="11.25">
      <c r="B2192" s="148"/>
      <c r="D2192" s="149" t="s">
        <v>203</v>
      </c>
      <c r="E2192" s="150" t="s">
        <v>19</v>
      </c>
      <c r="F2192" s="151" t="s">
        <v>1582</v>
      </c>
      <c r="H2192" s="150" t="s">
        <v>19</v>
      </c>
      <c r="I2192" s="152"/>
      <c r="L2192" s="148"/>
      <c r="M2192" s="153"/>
      <c r="T2192" s="154"/>
      <c r="AT2192" s="150" t="s">
        <v>203</v>
      </c>
      <c r="AU2192" s="150" t="s">
        <v>100</v>
      </c>
      <c r="AV2192" s="12" t="s">
        <v>80</v>
      </c>
      <c r="AW2192" s="12" t="s">
        <v>33</v>
      </c>
      <c r="AX2192" s="12" t="s">
        <v>72</v>
      </c>
      <c r="AY2192" s="150" t="s">
        <v>193</v>
      </c>
    </row>
    <row r="2193" spans="2:65" s="12" customFormat="1" ht="11.25">
      <c r="B2193" s="148"/>
      <c r="D2193" s="149" t="s">
        <v>203</v>
      </c>
      <c r="E2193" s="150" t="s">
        <v>19</v>
      </c>
      <c r="F2193" s="151" t="s">
        <v>1590</v>
      </c>
      <c r="H2193" s="150" t="s">
        <v>19</v>
      </c>
      <c r="I2193" s="152"/>
      <c r="L2193" s="148"/>
      <c r="M2193" s="153"/>
      <c r="T2193" s="154"/>
      <c r="AT2193" s="150" t="s">
        <v>203</v>
      </c>
      <c r="AU2193" s="150" t="s">
        <v>100</v>
      </c>
      <c r="AV2193" s="12" t="s">
        <v>80</v>
      </c>
      <c r="AW2193" s="12" t="s">
        <v>33</v>
      </c>
      <c r="AX2193" s="12" t="s">
        <v>72</v>
      </c>
      <c r="AY2193" s="150" t="s">
        <v>193</v>
      </c>
    </row>
    <row r="2194" spans="2:65" s="12" customFormat="1" ht="11.25">
      <c r="B2194" s="148"/>
      <c r="D2194" s="149" t="s">
        <v>203</v>
      </c>
      <c r="E2194" s="150" t="s">
        <v>19</v>
      </c>
      <c r="F2194" s="151" t="s">
        <v>1524</v>
      </c>
      <c r="H2194" s="150" t="s">
        <v>19</v>
      </c>
      <c r="I2194" s="152"/>
      <c r="L2194" s="148"/>
      <c r="M2194" s="153"/>
      <c r="T2194" s="154"/>
      <c r="AT2194" s="150" t="s">
        <v>203</v>
      </c>
      <c r="AU2194" s="150" t="s">
        <v>100</v>
      </c>
      <c r="AV2194" s="12" t="s">
        <v>80</v>
      </c>
      <c r="AW2194" s="12" t="s">
        <v>33</v>
      </c>
      <c r="AX2194" s="12" t="s">
        <v>72</v>
      </c>
      <c r="AY2194" s="150" t="s">
        <v>193</v>
      </c>
    </row>
    <row r="2195" spans="2:65" s="13" customFormat="1" ht="11.25">
      <c r="B2195" s="155"/>
      <c r="D2195" s="149" t="s">
        <v>203</v>
      </c>
      <c r="E2195" s="156" t="s">
        <v>19</v>
      </c>
      <c r="F2195" s="157" t="s">
        <v>1591</v>
      </c>
      <c r="H2195" s="158">
        <v>9.3330000000000002</v>
      </c>
      <c r="I2195" s="159"/>
      <c r="L2195" s="155"/>
      <c r="M2195" s="160"/>
      <c r="T2195" s="161"/>
      <c r="AT2195" s="156" t="s">
        <v>203</v>
      </c>
      <c r="AU2195" s="156" t="s">
        <v>100</v>
      </c>
      <c r="AV2195" s="13" t="s">
        <v>82</v>
      </c>
      <c r="AW2195" s="13" t="s">
        <v>33</v>
      </c>
      <c r="AX2195" s="13" t="s">
        <v>72</v>
      </c>
      <c r="AY2195" s="156" t="s">
        <v>193</v>
      </c>
    </row>
    <row r="2196" spans="2:65" s="12" customFormat="1" ht="11.25">
      <c r="B2196" s="148"/>
      <c r="D2196" s="149" t="s">
        <v>203</v>
      </c>
      <c r="E2196" s="150" t="s">
        <v>19</v>
      </c>
      <c r="F2196" s="151" t="s">
        <v>1526</v>
      </c>
      <c r="H2196" s="150" t="s">
        <v>19</v>
      </c>
      <c r="I2196" s="152"/>
      <c r="L2196" s="148"/>
      <c r="M2196" s="153"/>
      <c r="T2196" s="154"/>
      <c r="AT2196" s="150" t="s">
        <v>203</v>
      </c>
      <c r="AU2196" s="150" t="s">
        <v>100</v>
      </c>
      <c r="AV2196" s="12" t="s">
        <v>80</v>
      </c>
      <c r="AW2196" s="12" t="s">
        <v>33</v>
      </c>
      <c r="AX2196" s="12" t="s">
        <v>72</v>
      </c>
      <c r="AY2196" s="150" t="s">
        <v>193</v>
      </c>
    </row>
    <row r="2197" spans="2:65" s="13" customFormat="1" ht="11.25">
      <c r="B2197" s="155"/>
      <c r="D2197" s="149" t="s">
        <v>203</v>
      </c>
      <c r="E2197" s="156" t="s">
        <v>19</v>
      </c>
      <c r="F2197" s="157" t="s">
        <v>1592</v>
      </c>
      <c r="H2197" s="158">
        <v>7.0739999999999998</v>
      </c>
      <c r="I2197" s="159"/>
      <c r="L2197" s="155"/>
      <c r="M2197" s="160"/>
      <c r="T2197" s="161"/>
      <c r="AT2197" s="156" t="s">
        <v>203</v>
      </c>
      <c r="AU2197" s="156" t="s">
        <v>100</v>
      </c>
      <c r="AV2197" s="13" t="s">
        <v>82</v>
      </c>
      <c r="AW2197" s="13" t="s">
        <v>33</v>
      </c>
      <c r="AX2197" s="13" t="s">
        <v>72</v>
      </c>
      <c r="AY2197" s="156" t="s">
        <v>193</v>
      </c>
    </row>
    <row r="2198" spans="2:65" s="12" customFormat="1" ht="11.25">
      <c r="B2198" s="148"/>
      <c r="D2198" s="149" t="s">
        <v>203</v>
      </c>
      <c r="E2198" s="150" t="s">
        <v>19</v>
      </c>
      <c r="F2198" s="151" t="s">
        <v>1528</v>
      </c>
      <c r="H2198" s="150" t="s">
        <v>19</v>
      </c>
      <c r="I2198" s="152"/>
      <c r="L2198" s="148"/>
      <c r="M2198" s="153"/>
      <c r="T2198" s="154"/>
      <c r="AT2198" s="150" t="s">
        <v>203</v>
      </c>
      <c r="AU2198" s="150" t="s">
        <v>100</v>
      </c>
      <c r="AV2198" s="12" t="s">
        <v>80</v>
      </c>
      <c r="AW2198" s="12" t="s">
        <v>33</v>
      </c>
      <c r="AX2198" s="12" t="s">
        <v>72</v>
      </c>
      <c r="AY2198" s="150" t="s">
        <v>193</v>
      </c>
    </row>
    <row r="2199" spans="2:65" s="13" customFormat="1" ht="11.25">
      <c r="B2199" s="155"/>
      <c r="D2199" s="149" t="s">
        <v>203</v>
      </c>
      <c r="E2199" s="156" t="s">
        <v>19</v>
      </c>
      <c r="F2199" s="157" t="s">
        <v>1593</v>
      </c>
      <c r="H2199" s="158">
        <v>7.0739999999999998</v>
      </c>
      <c r="I2199" s="159"/>
      <c r="L2199" s="155"/>
      <c r="M2199" s="160"/>
      <c r="T2199" s="161"/>
      <c r="AT2199" s="156" t="s">
        <v>203</v>
      </c>
      <c r="AU2199" s="156" t="s">
        <v>100</v>
      </c>
      <c r="AV2199" s="13" t="s">
        <v>82</v>
      </c>
      <c r="AW2199" s="13" t="s">
        <v>33</v>
      </c>
      <c r="AX2199" s="13" t="s">
        <v>72</v>
      </c>
      <c r="AY2199" s="156" t="s">
        <v>193</v>
      </c>
    </row>
    <row r="2200" spans="2:65" s="12" customFormat="1" ht="11.25">
      <c r="B2200" s="148"/>
      <c r="D2200" s="149" t="s">
        <v>203</v>
      </c>
      <c r="E2200" s="150" t="s">
        <v>19</v>
      </c>
      <c r="F2200" s="151" t="s">
        <v>1530</v>
      </c>
      <c r="H2200" s="150" t="s">
        <v>19</v>
      </c>
      <c r="I2200" s="152"/>
      <c r="L2200" s="148"/>
      <c r="M2200" s="153"/>
      <c r="T2200" s="154"/>
      <c r="AT2200" s="150" t="s">
        <v>203</v>
      </c>
      <c r="AU2200" s="150" t="s">
        <v>100</v>
      </c>
      <c r="AV2200" s="12" t="s">
        <v>80</v>
      </c>
      <c r="AW2200" s="12" t="s">
        <v>33</v>
      </c>
      <c r="AX2200" s="12" t="s">
        <v>72</v>
      </c>
      <c r="AY2200" s="150" t="s">
        <v>193</v>
      </c>
    </row>
    <row r="2201" spans="2:65" s="13" customFormat="1" ht="11.25">
      <c r="B2201" s="155"/>
      <c r="D2201" s="149" t="s">
        <v>203</v>
      </c>
      <c r="E2201" s="156" t="s">
        <v>19</v>
      </c>
      <c r="F2201" s="157" t="s">
        <v>1594</v>
      </c>
      <c r="H2201" s="158">
        <v>8.6940000000000008</v>
      </c>
      <c r="I2201" s="159"/>
      <c r="L2201" s="155"/>
      <c r="M2201" s="160"/>
      <c r="T2201" s="161"/>
      <c r="AT2201" s="156" t="s">
        <v>203</v>
      </c>
      <c r="AU2201" s="156" t="s">
        <v>100</v>
      </c>
      <c r="AV2201" s="13" t="s">
        <v>82</v>
      </c>
      <c r="AW2201" s="13" t="s">
        <v>33</v>
      </c>
      <c r="AX2201" s="13" t="s">
        <v>72</v>
      </c>
      <c r="AY2201" s="156" t="s">
        <v>193</v>
      </c>
    </row>
    <row r="2202" spans="2:65" s="1" customFormat="1" ht="21.75" customHeight="1">
      <c r="B2202" s="32"/>
      <c r="C2202" s="131" t="s">
        <v>1672</v>
      </c>
      <c r="D2202" s="131" t="s">
        <v>195</v>
      </c>
      <c r="E2202" s="132" t="s">
        <v>1673</v>
      </c>
      <c r="F2202" s="133" t="s">
        <v>1674</v>
      </c>
      <c r="G2202" s="134" t="s">
        <v>198</v>
      </c>
      <c r="H2202" s="135">
        <v>32.174999999999997</v>
      </c>
      <c r="I2202" s="136"/>
      <c r="J2202" s="137">
        <f>ROUND(I2202*H2202,2)</f>
        <v>0</v>
      </c>
      <c r="K2202" s="133" t="s">
        <v>199</v>
      </c>
      <c r="L2202" s="32"/>
      <c r="M2202" s="138" t="s">
        <v>19</v>
      </c>
      <c r="N2202" s="139" t="s">
        <v>43</v>
      </c>
      <c r="P2202" s="140">
        <f>O2202*H2202</f>
        <v>0</v>
      </c>
      <c r="Q2202" s="140">
        <v>5.7000000000000002E-3</v>
      </c>
      <c r="R2202" s="140">
        <f>Q2202*H2202</f>
        <v>0.18339749999999999</v>
      </c>
      <c r="S2202" s="140">
        <v>0</v>
      </c>
      <c r="T2202" s="141">
        <f>S2202*H2202</f>
        <v>0</v>
      </c>
      <c r="AR2202" s="142" t="s">
        <v>106</v>
      </c>
      <c r="AT2202" s="142" t="s">
        <v>195</v>
      </c>
      <c r="AU2202" s="142" t="s">
        <v>100</v>
      </c>
      <c r="AY2202" s="17" t="s">
        <v>193</v>
      </c>
      <c r="BE2202" s="143">
        <f>IF(N2202="základní",J2202,0)</f>
        <v>0</v>
      </c>
      <c r="BF2202" s="143">
        <f>IF(N2202="snížená",J2202,0)</f>
        <v>0</v>
      </c>
      <c r="BG2202" s="143">
        <f>IF(N2202="zákl. přenesená",J2202,0)</f>
        <v>0</v>
      </c>
      <c r="BH2202" s="143">
        <f>IF(N2202="sníž. přenesená",J2202,0)</f>
        <v>0</v>
      </c>
      <c r="BI2202" s="143">
        <f>IF(N2202="nulová",J2202,0)</f>
        <v>0</v>
      </c>
      <c r="BJ2202" s="17" t="s">
        <v>80</v>
      </c>
      <c r="BK2202" s="143">
        <f>ROUND(I2202*H2202,2)</f>
        <v>0</v>
      </c>
      <c r="BL2202" s="17" t="s">
        <v>106</v>
      </c>
      <c r="BM2202" s="142" t="s">
        <v>1675</v>
      </c>
    </row>
    <row r="2203" spans="2:65" s="1" customFormat="1" ht="11.25">
      <c r="B2203" s="32"/>
      <c r="D2203" s="144" t="s">
        <v>201</v>
      </c>
      <c r="F2203" s="145" t="s">
        <v>1676</v>
      </c>
      <c r="I2203" s="146"/>
      <c r="L2203" s="32"/>
      <c r="M2203" s="147"/>
      <c r="T2203" s="53"/>
      <c r="AT2203" s="17" t="s">
        <v>201</v>
      </c>
      <c r="AU2203" s="17" t="s">
        <v>100</v>
      </c>
    </row>
    <row r="2204" spans="2:65" s="12" customFormat="1" ht="11.25">
      <c r="B2204" s="148"/>
      <c r="D2204" s="149" t="s">
        <v>203</v>
      </c>
      <c r="E2204" s="150" t="s">
        <v>19</v>
      </c>
      <c r="F2204" s="151" t="s">
        <v>286</v>
      </c>
      <c r="H2204" s="150" t="s">
        <v>19</v>
      </c>
      <c r="I2204" s="152"/>
      <c r="L2204" s="148"/>
      <c r="M2204" s="153"/>
      <c r="T2204" s="154"/>
      <c r="AT2204" s="150" t="s">
        <v>203</v>
      </c>
      <c r="AU2204" s="150" t="s">
        <v>100</v>
      </c>
      <c r="AV2204" s="12" t="s">
        <v>80</v>
      </c>
      <c r="AW2204" s="12" t="s">
        <v>33</v>
      </c>
      <c r="AX2204" s="12" t="s">
        <v>72</v>
      </c>
      <c r="AY2204" s="150" t="s">
        <v>193</v>
      </c>
    </row>
    <row r="2205" spans="2:65" s="12" customFormat="1" ht="11.25">
      <c r="B2205" s="148"/>
      <c r="D2205" s="149" t="s">
        <v>203</v>
      </c>
      <c r="E2205" s="150" t="s">
        <v>19</v>
      </c>
      <c r="F2205" s="151" t="s">
        <v>205</v>
      </c>
      <c r="H2205" s="150" t="s">
        <v>19</v>
      </c>
      <c r="I2205" s="152"/>
      <c r="L2205" s="148"/>
      <c r="M2205" s="153"/>
      <c r="T2205" s="154"/>
      <c r="AT2205" s="150" t="s">
        <v>203</v>
      </c>
      <c r="AU2205" s="150" t="s">
        <v>100</v>
      </c>
      <c r="AV2205" s="12" t="s">
        <v>80</v>
      </c>
      <c r="AW2205" s="12" t="s">
        <v>33</v>
      </c>
      <c r="AX2205" s="12" t="s">
        <v>72</v>
      </c>
      <c r="AY2205" s="150" t="s">
        <v>193</v>
      </c>
    </row>
    <row r="2206" spans="2:65" s="12" customFormat="1" ht="11.25">
      <c r="B2206" s="148"/>
      <c r="D2206" s="149" t="s">
        <v>203</v>
      </c>
      <c r="E2206" s="150" t="s">
        <v>19</v>
      </c>
      <c r="F2206" s="151" t="s">
        <v>206</v>
      </c>
      <c r="H2206" s="150" t="s">
        <v>19</v>
      </c>
      <c r="I2206" s="152"/>
      <c r="L2206" s="148"/>
      <c r="M2206" s="153"/>
      <c r="T2206" s="154"/>
      <c r="AT2206" s="150" t="s">
        <v>203</v>
      </c>
      <c r="AU2206" s="150" t="s">
        <v>100</v>
      </c>
      <c r="AV2206" s="12" t="s">
        <v>80</v>
      </c>
      <c r="AW2206" s="12" t="s">
        <v>33</v>
      </c>
      <c r="AX2206" s="12" t="s">
        <v>72</v>
      </c>
      <c r="AY2206" s="150" t="s">
        <v>193</v>
      </c>
    </row>
    <row r="2207" spans="2:65" s="12" customFormat="1" ht="11.25">
      <c r="B2207" s="148"/>
      <c r="D2207" s="149" t="s">
        <v>203</v>
      </c>
      <c r="E2207" s="150" t="s">
        <v>19</v>
      </c>
      <c r="F2207" s="151" t="s">
        <v>205</v>
      </c>
      <c r="H2207" s="150" t="s">
        <v>19</v>
      </c>
      <c r="I2207" s="152"/>
      <c r="L2207" s="148"/>
      <c r="M2207" s="153"/>
      <c r="T2207" s="154"/>
      <c r="AT2207" s="150" t="s">
        <v>203</v>
      </c>
      <c r="AU2207" s="150" t="s">
        <v>100</v>
      </c>
      <c r="AV2207" s="12" t="s">
        <v>80</v>
      </c>
      <c r="AW2207" s="12" t="s">
        <v>33</v>
      </c>
      <c r="AX2207" s="12" t="s">
        <v>72</v>
      </c>
      <c r="AY2207" s="150" t="s">
        <v>193</v>
      </c>
    </row>
    <row r="2208" spans="2:65" s="12" customFormat="1" ht="11.25">
      <c r="B2208" s="148"/>
      <c r="D2208" s="149" t="s">
        <v>203</v>
      </c>
      <c r="E2208" s="150" t="s">
        <v>19</v>
      </c>
      <c r="F2208" s="151" t="s">
        <v>1582</v>
      </c>
      <c r="H2208" s="150" t="s">
        <v>19</v>
      </c>
      <c r="I2208" s="152"/>
      <c r="L2208" s="148"/>
      <c r="M2208" s="153"/>
      <c r="T2208" s="154"/>
      <c r="AT2208" s="150" t="s">
        <v>203</v>
      </c>
      <c r="AU2208" s="150" t="s">
        <v>100</v>
      </c>
      <c r="AV2208" s="12" t="s">
        <v>80</v>
      </c>
      <c r="AW2208" s="12" t="s">
        <v>33</v>
      </c>
      <c r="AX2208" s="12" t="s">
        <v>72</v>
      </c>
      <c r="AY2208" s="150" t="s">
        <v>193</v>
      </c>
    </row>
    <row r="2209" spans="2:65" s="12" customFormat="1" ht="11.25">
      <c r="B2209" s="148"/>
      <c r="D2209" s="149" t="s">
        <v>203</v>
      </c>
      <c r="E2209" s="150" t="s">
        <v>19</v>
      </c>
      <c r="F2209" s="151" t="s">
        <v>1590</v>
      </c>
      <c r="H2209" s="150" t="s">
        <v>19</v>
      </c>
      <c r="I2209" s="152"/>
      <c r="L2209" s="148"/>
      <c r="M2209" s="153"/>
      <c r="T2209" s="154"/>
      <c r="AT2209" s="150" t="s">
        <v>203</v>
      </c>
      <c r="AU2209" s="150" t="s">
        <v>100</v>
      </c>
      <c r="AV2209" s="12" t="s">
        <v>80</v>
      </c>
      <c r="AW2209" s="12" t="s">
        <v>33</v>
      </c>
      <c r="AX2209" s="12" t="s">
        <v>72</v>
      </c>
      <c r="AY2209" s="150" t="s">
        <v>193</v>
      </c>
    </row>
    <row r="2210" spans="2:65" s="12" customFormat="1" ht="11.25">
      <c r="B2210" s="148"/>
      <c r="D2210" s="149" t="s">
        <v>203</v>
      </c>
      <c r="E2210" s="150" t="s">
        <v>19</v>
      </c>
      <c r="F2210" s="151" t="s">
        <v>1524</v>
      </c>
      <c r="H2210" s="150" t="s">
        <v>19</v>
      </c>
      <c r="I2210" s="152"/>
      <c r="L2210" s="148"/>
      <c r="M2210" s="153"/>
      <c r="T2210" s="154"/>
      <c r="AT2210" s="150" t="s">
        <v>203</v>
      </c>
      <c r="AU2210" s="150" t="s">
        <v>100</v>
      </c>
      <c r="AV2210" s="12" t="s">
        <v>80</v>
      </c>
      <c r="AW2210" s="12" t="s">
        <v>33</v>
      </c>
      <c r="AX2210" s="12" t="s">
        <v>72</v>
      </c>
      <c r="AY2210" s="150" t="s">
        <v>193</v>
      </c>
    </row>
    <row r="2211" spans="2:65" s="13" customFormat="1" ht="11.25">
      <c r="B2211" s="155"/>
      <c r="D2211" s="149" t="s">
        <v>203</v>
      </c>
      <c r="E2211" s="156" t="s">
        <v>19</v>
      </c>
      <c r="F2211" s="157" t="s">
        <v>1591</v>
      </c>
      <c r="H2211" s="158">
        <v>9.3330000000000002</v>
      </c>
      <c r="I2211" s="159"/>
      <c r="L2211" s="155"/>
      <c r="M2211" s="160"/>
      <c r="T2211" s="161"/>
      <c r="AT2211" s="156" t="s">
        <v>203</v>
      </c>
      <c r="AU2211" s="156" t="s">
        <v>100</v>
      </c>
      <c r="AV2211" s="13" t="s">
        <v>82</v>
      </c>
      <c r="AW2211" s="13" t="s">
        <v>33</v>
      </c>
      <c r="AX2211" s="13" t="s">
        <v>72</v>
      </c>
      <c r="AY2211" s="156" t="s">
        <v>193</v>
      </c>
    </row>
    <row r="2212" spans="2:65" s="12" customFormat="1" ht="11.25">
      <c r="B2212" s="148"/>
      <c r="D2212" s="149" t="s">
        <v>203</v>
      </c>
      <c r="E2212" s="150" t="s">
        <v>19</v>
      </c>
      <c r="F2212" s="151" t="s">
        <v>1526</v>
      </c>
      <c r="H2212" s="150" t="s">
        <v>19</v>
      </c>
      <c r="I2212" s="152"/>
      <c r="L2212" s="148"/>
      <c r="M2212" s="153"/>
      <c r="T2212" s="154"/>
      <c r="AT2212" s="150" t="s">
        <v>203</v>
      </c>
      <c r="AU2212" s="150" t="s">
        <v>100</v>
      </c>
      <c r="AV2212" s="12" t="s">
        <v>80</v>
      </c>
      <c r="AW2212" s="12" t="s">
        <v>33</v>
      </c>
      <c r="AX2212" s="12" t="s">
        <v>72</v>
      </c>
      <c r="AY2212" s="150" t="s">
        <v>193</v>
      </c>
    </row>
    <row r="2213" spans="2:65" s="13" customFormat="1" ht="11.25">
      <c r="B2213" s="155"/>
      <c r="D2213" s="149" t="s">
        <v>203</v>
      </c>
      <c r="E2213" s="156" t="s">
        <v>19</v>
      </c>
      <c r="F2213" s="157" t="s">
        <v>1592</v>
      </c>
      <c r="H2213" s="158">
        <v>7.0739999999999998</v>
      </c>
      <c r="I2213" s="159"/>
      <c r="L2213" s="155"/>
      <c r="M2213" s="160"/>
      <c r="T2213" s="161"/>
      <c r="AT2213" s="156" t="s">
        <v>203</v>
      </c>
      <c r="AU2213" s="156" t="s">
        <v>100</v>
      </c>
      <c r="AV2213" s="13" t="s">
        <v>82</v>
      </c>
      <c r="AW2213" s="13" t="s">
        <v>33</v>
      </c>
      <c r="AX2213" s="13" t="s">
        <v>72</v>
      </c>
      <c r="AY2213" s="156" t="s">
        <v>193</v>
      </c>
    </row>
    <row r="2214" spans="2:65" s="12" customFormat="1" ht="11.25">
      <c r="B2214" s="148"/>
      <c r="D2214" s="149" t="s">
        <v>203</v>
      </c>
      <c r="E2214" s="150" t="s">
        <v>19</v>
      </c>
      <c r="F2214" s="151" t="s">
        <v>1528</v>
      </c>
      <c r="H2214" s="150" t="s">
        <v>19</v>
      </c>
      <c r="I2214" s="152"/>
      <c r="L2214" s="148"/>
      <c r="M2214" s="153"/>
      <c r="T2214" s="154"/>
      <c r="AT2214" s="150" t="s">
        <v>203</v>
      </c>
      <c r="AU2214" s="150" t="s">
        <v>100</v>
      </c>
      <c r="AV2214" s="12" t="s">
        <v>80</v>
      </c>
      <c r="AW2214" s="12" t="s">
        <v>33</v>
      </c>
      <c r="AX2214" s="12" t="s">
        <v>72</v>
      </c>
      <c r="AY2214" s="150" t="s">
        <v>193</v>
      </c>
    </row>
    <row r="2215" spans="2:65" s="13" customFormat="1" ht="11.25">
      <c r="B2215" s="155"/>
      <c r="D2215" s="149" t="s">
        <v>203</v>
      </c>
      <c r="E2215" s="156" t="s">
        <v>19</v>
      </c>
      <c r="F2215" s="157" t="s">
        <v>1593</v>
      </c>
      <c r="H2215" s="158">
        <v>7.0739999999999998</v>
      </c>
      <c r="I2215" s="159"/>
      <c r="L2215" s="155"/>
      <c r="M2215" s="160"/>
      <c r="T2215" s="161"/>
      <c r="AT2215" s="156" t="s">
        <v>203</v>
      </c>
      <c r="AU2215" s="156" t="s">
        <v>100</v>
      </c>
      <c r="AV2215" s="13" t="s">
        <v>82</v>
      </c>
      <c r="AW2215" s="13" t="s">
        <v>33</v>
      </c>
      <c r="AX2215" s="13" t="s">
        <v>72</v>
      </c>
      <c r="AY2215" s="156" t="s">
        <v>193</v>
      </c>
    </row>
    <row r="2216" spans="2:65" s="12" customFormat="1" ht="11.25">
      <c r="B2216" s="148"/>
      <c r="D2216" s="149" t="s">
        <v>203</v>
      </c>
      <c r="E2216" s="150" t="s">
        <v>19</v>
      </c>
      <c r="F2216" s="151" t="s">
        <v>1530</v>
      </c>
      <c r="H2216" s="150" t="s">
        <v>19</v>
      </c>
      <c r="I2216" s="152"/>
      <c r="L2216" s="148"/>
      <c r="M2216" s="153"/>
      <c r="T2216" s="154"/>
      <c r="AT2216" s="150" t="s">
        <v>203</v>
      </c>
      <c r="AU2216" s="150" t="s">
        <v>100</v>
      </c>
      <c r="AV2216" s="12" t="s">
        <v>80</v>
      </c>
      <c r="AW2216" s="12" t="s">
        <v>33</v>
      </c>
      <c r="AX2216" s="12" t="s">
        <v>72</v>
      </c>
      <c r="AY2216" s="150" t="s">
        <v>193</v>
      </c>
    </row>
    <row r="2217" spans="2:65" s="13" customFormat="1" ht="11.25">
      <c r="B2217" s="155"/>
      <c r="D2217" s="149" t="s">
        <v>203</v>
      </c>
      <c r="E2217" s="156" t="s">
        <v>19</v>
      </c>
      <c r="F2217" s="157" t="s">
        <v>1594</v>
      </c>
      <c r="H2217" s="158">
        <v>8.6940000000000008</v>
      </c>
      <c r="I2217" s="159"/>
      <c r="L2217" s="155"/>
      <c r="M2217" s="160"/>
      <c r="T2217" s="161"/>
      <c r="AT2217" s="156" t="s">
        <v>203</v>
      </c>
      <c r="AU2217" s="156" t="s">
        <v>100</v>
      </c>
      <c r="AV2217" s="13" t="s">
        <v>82</v>
      </c>
      <c r="AW2217" s="13" t="s">
        <v>33</v>
      </c>
      <c r="AX2217" s="13" t="s">
        <v>72</v>
      </c>
      <c r="AY2217" s="156" t="s">
        <v>193</v>
      </c>
    </row>
    <row r="2218" spans="2:65" s="1" customFormat="1" ht="24.2" customHeight="1">
      <c r="B2218" s="32"/>
      <c r="C2218" s="131" t="s">
        <v>1677</v>
      </c>
      <c r="D2218" s="131" t="s">
        <v>195</v>
      </c>
      <c r="E2218" s="132" t="s">
        <v>1536</v>
      </c>
      <c r="F2218" s="133" t="s">
        <v>1537</v>
      </c>
      <c r="G2218" s="134" t="s">
        <v>432</v>
      </c>
      <c r="H2218" s="135">
        <v>261.7</v>
      </c>
      <c r="I2218" s="136"/>
      <c r="J2218" s="137">
        <f>ROUND(I2218*H2218,2)</f>
        <v>0</v>
      </c>
      <c r="K2218" s="133" t="s">
        <v>199</v>
      </c>
      <c r="L2218" s="32"/>
      <c r="M2218" s="138" t="s">
        <v>19</v>
      </c>
      <c r="N2218" s="139" t="s">
        <v>43</v>
      </c>
      <c r="P2218" s="140">
        <f>O2218*H2218</f>
        <v>0</v>
      </c>
      <c r="Q2218" s="140">
        <v>0</v>
      </c>
      <c r="R2218" s="140">
        <f>Q2218*H2218</f>
        <v>0</v>
      </c>
      <c r="S2218" s="140">
        <v>0</v>
      </c>
      <c r="T2218" s="141">
        <f>S2218*H2218</f>
        <v>0</v>
      </c>
      <c r="AR2218" s="142" t="s">
        <v>106</v>
      </c>
      <c r="AT2218" s="142" t="s">
        <v>195</v>
      </c>
      <c r="AU2218" s="142" t="s">
        <v>100</v>
      </c>
      <c r="AY2218" s="17" t="s">
        <v>193</v>
      </c>
      <c r="BE2218" s="143">
        <f>IF(N2218="základní",J2218,0)</f>
        <v>0</v>
      </c>
      <c r="BF2218" s="143">
        <f>IF(N2218="snížená",J2218,0)</f>
        <v>0</v>
      </c>
      <c r="BG2218" s="143">
        <f>IF(N2218="zákl. přenesená",J2218,0)</f>
        <v>0</v>
      </c>
      <c r="BH2218" s="143">
        <f>IF(N2218="sníž. přenesená",J2218,0)</f>
        <v>0</v>
      </c>
      <c r="BI2218" s="143">
        <f>IF(N2218="nulová",J2218,0)</f>
        <v>0</v>
      </c>
      <c r="BJ2218" s="17" t="s">
        <v>80</v>
      </c>
      <c r="BK2218" s="143">
        <f>ROUND(I2218*H2218,2)</f>
        <v>0</v>
      </c>
      <c r="BL2218" s="17" t="s">
        <v>106</v>
      </c>
      <c r="BM2218" s="142" t="s">
        <v>1678</v>
      </c>
    </row>
    <row r="2219" spans="2:65" s="1" customFormat="1" ht="11.25">
      <c r="B2219" s="32"/>
      <c r="D2219" s="144" t="s">
        <v>201</v>
      </c>
      <c r="F2219" s="145" t="s">
        <v>1539</v>
      </c>
      <c r="I2219" s="146"/>
      <c r="L2219" s="32"/>
      <c r="M2219" s="147"/>
      <c r="T2219" s="53"/>
      <c r="AT2219" s="17" t="s">
        <v>201</v>
      </c>
      <c r="AU2219" s="17" t="s">
        <v>100</v>
      </c>
    </row>
    <row r="2220" spans="2:65" s="1" customFormat="1" ht="16.5" customHeight="1">
      <c r="B2220" s="32"/>
      <c r="C2220" s="162" t="s">
        <v>1679</v>
      </c>
      <c r="D2220" s="162" t="s">
        <v>380</v>
      </c>
      <c r="E2220" s="163" t="s">
        <v>1680</v>
      </c>
      <c r="F2220" s="164" t="s">
        <v>1681</v>
      </c>
      <c r="G2220" s="165" t="s">
        <v>432</v>
      </c>
      <c r="H2220" s="166">
        <v>67.259</v>
      </c>
      <c r="I2220" s="167"/>
      <c r="J2220" s="168">
        <f>ROUND(I2220*H2220,2)</f>
        <v>0</v>
      </c>
      <c r="K2220" s="164" t="s">
        <v>199</v>
      </c>
      <c r="L2220" s="169"/>
      <c r="M2220" s="170" t="s">
        <v>19</v>
      </c>
      <c r="N2220" s="171" t="s">
        <v>43</v>
      </c>
      <c r="P2220" s="140">
        <f>O2220*H2220</f>
        <v>0</v>
      </c>
      <c r="Q2220" s="140">
        <v>2.9999999999999997E-4</v>
      </c>
      <c r="R2220" s="140">
        <f>Q2220*H2220</f>
        <v>2.01777E-2</v>
      </c>
      <c r="S2220" s="140">
        <v>0</v>
      </c>
      <c r="T2220" s="141">
        <f>S2220*H2220</f>
        <v>0</v>
      </c>
      <c r="AR2220" s="142" t="s">
        <v>254</v>
      </c>
      <c r="AT2220" s="142" t="s">
        <v>380</v>
      </c>
      <c r="AU2220" s="142" t="s">
        <v>100</v>
      </c>
      <c r="AY2220" s="17" t="s">
        <v>193</v>
      </c>
      <c r="BE2220" s="143">
        <f>IF(N2220="základní",J2220,0)</f>
        <v>0</v>
      </c>
      <c r="BF2220" s="143">
        <f>IF(N2220="snížená",J2220,0)</f>
        <v>0</v>
      </c>
      <c r="BG2220" s="143">
        <f>IF(N2220="zákl. přenesená",J2220,0)</f>
        <v>0</v>
      </c>
      <c r="BH2220" s="143">
        <f>IF(N2220="sníž. přenesená",J2220,0)</f>
        <v>0</v>
      </c>
      <c r="BI2220" s="143">
        <f>IF(N2220="nulová",J2220,0)</f>
        <v>0</v>
      </c>
      <c r="BJ2220" s="17" t="s">
        <v>80</v>
      </c>
      <c r="BK2220" s="143">
        <f>ROUND(I2220*H2220,2)</f>
        <v>0</v>
      </c>
      <c r="BL2220" s="17" t="s">
        <v>106</v>
      </c>
      <c r="BM2220" s="142" t="s">
        <v>1682</v>
      </c>
    </row>
    <row r="2221" spans="2:65" s="12" customFormat="1" ht="11.25">
      <c r="B2221" s="148"/>
      <c r="D2221" s="149" t="s">
        <v>203</v>
      </c>
      <c r="E2221" s="150" t="s">
        <v>19</v>
      </c>
      <c r="F2221" s="151" t="s">
        <v>286</v>
      </c>
      <c r="H2221" s="150" t="s">
        <v>19</v>
      </c>
      <c r="I2221" s="152"/>
      <c r="L2221" s="148"/>
      <c r="M2221" s="153"/>
      <c r="T2221" s="154"/>
      <c r="AT2221" s="150" t="s">
        <v>203</v>
      </c>
      <c r="AU2221" s="150" t="s">
        <v>100</v>
      </c>
      <c r="AV2221" s="12" t="s">
        <v>80</v>
      </c>
      <c r="AW2221" s="12" t="s">
        <v>33</v>
      </c>
      <c r="AX2221" s="12" t="s">
        <v>72</v>
      </c>
      <c r="AY2221" s="150" t="s">
        <v>193</v>
      </c>
    </row>
    <row r="2222" spans="2:65" s="12" customFormat="1" ht="11.25">
      <c r="B2222" s="148"/>
      <c r="D2222" s="149" t="s">
        <v>203</v>
      </c>
      <c r="E2222" s="150" t="s">
        <v>19</v>
      </c>
      <c r="F2222" s="151" t="s">
        <v>205</v>
      </c>
      <c r="H2222" s="150" t="s">
        <v>19</v>
      </c>
      <c r="I2222" s="152"/>
      <c r="L2222" s="148"/>
      <c r="M2222" s="153"/>
      <c r="T2222" s="154"/>
      <c r="AT2222" s="150" t="s">
        <v>203</v>
      </c>
      <c r="AU2222" s="150" t="s">
        <v>100</v>
      </c>
      <c r="AV2222" s="12" t="s">
        <v>80</v>
      </c>
      <c r="AW2222" s="12" t="s">
        <v>33</v>
      </c>
      <c r="AX2222" s="12" t="s">
        <v>72</v>
      </c>
      <c r="AY2222" s="150" t="s">
        <v>193</v>
      </c>
    </row>
    <row r="2223" spans="2:65" s="12" customFormat="1" ht="11.25">
      <c r="B2223" s="148"/>
      <c r="D2223" s="149" t="s">
        <v>203</v>
      </c>
      <c r="E2223" s="150" t="s">
        <v>19</v>
      </c>
      <c r="F2223" s="151" t="s">
        <v>206</v>
      </c>
      <c r="H2223" s="150" t="s">
        <v>19</v>
      </c>
      <c r="I2223" s="152"/>
      <c r="L2223" s="148"/>
      <c r="M2223" s="153"/>
      <c r="T2223" s="154"/>
      <c r="AT2223" s="150" t="s">
        <v>203</v>
      </c>
      <c r="AU2223" s="150" t="s">
        <v>100</v>
      </c>
      <c r="AV2223" s="12" t="s">
        <v>80</v>
      </c>
      <c r="AW2223" s="12" t="s">
        <v>33</v>
      </c>
      <c r="AX2223" s="12" t="s">
        <v>72</v>
      </c>
      <c r="AY2223" s="150" t="s">
        <v>193</v>
      </c>
    </row>
    <row r="2224" spans="2:65" s="12" customFormat="1" ht="11.25">
      <c r="B2224" s="148"/>
      <c r="D2224" s="149" t="s">
        <v>203</v>
      </c>
      <c r="E2224" s="150" t="s">
        <v>19</v>
      </c>
      <c r="F2224" s="151" t="s">
        <v>205</v>
      </c>
      <c r="H2224" s="150" t="s">
        <v>19</v>
      </c>
      <c r="I2224" s="152"/>
      <c r="L2224" s="148"/>
      <c r="M2224" s="153"/>
      <c r="T2224" s="154"/>
      <c r="AT2224" s="150" t="s">
        <v>203</v>
      </c>
      <c r="AU2224" s="150" t="s">
        <v>100</v>
      </c>
      <c r="AV2224" s="12" t="s">
        <v>80</v>
      </c>
      <c r="AW2224" s="12" t="s">
        <v>33</v>
      </c>
      <c r="AX2224" s="12" t="s">
        <v>72</v>
      </c>
      <c r="AY2224" s="150" t="s">
        <v>193</v>
      </c>
    </row>
    <row r="2225" spans="2:65" s="12" customFormat="1" ht="11.25">
      <c r="B2225" s="148"/>
      <c r="D2225" s="149" t="s">
        <v>203</v>
      </c>
      <c r="E2225" s="150" t="s">
        <v>19</v>
      </c>
      <c r="F2225" s="151" t="s">
        <v>1524</v>
      </c>
      <c r="H2225" s="150" t="s">
        <v>19</v>
      </c>
      <c r="I2225" s="152"/>
      <c r="L2225" s="148"/>
      <c r="M2225" s="153"/>
      <c r="T2225" s="154"/>
      <c r="AT2225" s="150" t="s">
        <v>203</v>
      </c>
      <c r="AU2225" s="150" t="s">
        <v>100</v>
      </c>
      <c r="AV2225" s="12" t="s">
        <v>80</v>
      </c>
      <c r="AW2225" s="12" t="s">
        <v>33</v>
      </c>
      <c r="AX2225" s="12" t="s">
        <v>72</v>
      </c>
      <c r="AY2225" s="150" t="s">
        <v>193</v>
      </c>
    </row>
    <row r="2226" spans="2:65" s="13" customFormat="1" ht="11.25">
      <c r="B2226" s="155"/>
      <c r="D2226" s="149" t="s">
        <v>203</v>
      </c>
      <c r="E2226" s="156" t="s">
        <v>19</v>
      </c>
      <c r="F2226" s="157" t="s">
        <v>1683</v>
      </c>
      <c r="H2226" s="158">
        <v>34</v>
      </c>
      <c r="I2226" s="159"/>
      <c r="L2226" s="155"/>
      <c r="M2226" s="160"/>
      <c r="T2226" s="161"/>
      <c r="AT2226" s="156" t="s">
        <v>203</v>
      </c>
      <c r="AU2226" s="156" t="s">
        <v>100</v>
      </c>
      <c r="AV2226" s="13" t="s">
        <v>82</v>
      </c>
      <c r="AW2226" s="13" t="s">
        <v>33</v>
      </c>
      <c r="AX2226" s="13" t="s">
        <v>72</v>
      </c>
      <c r="AY2226" s="156" t="s">
        <v>193</v>
      </c>
    </row>
    <row r="2227" spans="2:65" s="12" customFormat="1" ht="11.25">
      <c r="B2227" s="148"/>
      <c r="D2227" s="149" t="s">
        <v>203</v>
      </c>
      <c r="E2227" s="150" t="s">
        <v>19</v>
      </c>
      <c r="F2227" s="151" t="s">
        <v>1526</v>
      </c>
      <c r="H2227" s="150" t="s">
        <v>19</v>
      </c>
      <c r="I2227" s="152"/>
      <c r="L2227" s="148"/>
      <c r="M2227" s="153"/>
      <c r="T2227" s="154"/>
      <c r="AT2227" s="150" t="s">
        <v>203</v>
      </c>
      <c r="AU2227" s="150" t="s">
        <v>100</v>
      </c>
      <c r="AV2227" s="12" t="s">
        <v>80</v>
      </c>
      <c r="AW2227" s="12" t="s">
        <v>33</v>
      </c>
      <c r="AX2227" s="12" t="s">
        <v>72</v>
      </c>
      <c r="AY2227" s="150" t="s">
        <v>193</v>
      </c>
    </row>
    <row r="2228" spans="2:65" s="13" customFormat="1" ht="11.25">
      <c r="B2228" s="155"/>
      <c r="D2228" s="149" t="s">
        <v>203</v>
      </c>
      <c r="E2228" s="156" t="s">
        <v>19</v>
      </c>
      <c r="F2228" s="157" t="s">
        <v>1684</v>
      </c>
      <c r="H2228" s="158">
        <v>8.4</v>
      </c>
      <c r="I2228" s="159"/>
      <c r="L2228" s="155"/>
      <c r="M2228" s="160"/>
      <c r="T2228" s="161"/>
      <c r="AT2228" s="156" t="s">
        <v>203</v>
      </c>
      <c r="AU2228" s="156" t="s">
        <v>100</v>
      </c>
      <c r="AV2228" s="13" t="s">
        <v>82</v>
      </c>
      <c r="AW2228" s="13" t="s">
        <v>33</v>
      </c>
      <c r="AX2228" s="13" t="s">
        <v>72</v>
      </c>
      <c r="AY2228" s="156" t="s">
        <v>193</v>
      </c>
    </row>
    <row r="2229" spans="2:65" s="12" customFormat="1" ht="11.25">
      <c r="B2229" s="148"/>
      <c r="D2229" s="149" t="s">
        <v>203</v>
      </c>
      <c r="E2229" s="150" t="s">
        <v>19</v>
      </c>
      <c r="F2229" s="151" t="s">
        <v>1528</v>
      </c>
      <c r="H2229" s="150" t="s">
        <v>19</v>
      </c>
      <c r="I2229" s="152"/>
      <c r="L2229" s="148"/>
      <c r="M2229" s="153"/>
      <c r="T2229" s="154"/>
      <c r="AT2229" s="150" t="s">
        <v>203</v>
      </c>
      <c r="AU2229" s="150" t="s">
        <v>100</v>
      </c>
      <c r="AV2229" s="12" t="s">
        <v>80</v>
      </c>
      <c r="AW2229" s="12" t="s">
        <v>33</v>
      </c>
      <c r="AX2229" s="12" t="s">
        <v>72</v>
      </c>
      <c r="AY2229" s="150" t="s">
        <v>193</v>
      </c>
    </row>
    <row r="2230" spans="2:65" s="13" customFormat="1" ht="11.25">
      <c r="B2230" s="155"/>
      <c r="D2230" s="149" t="s">
        <v>203</v>
      </c>
      <c r="E2230" s="156" t="s">
        <v>19</v>
      </c>
      <c r="F2230" s="157" t="s">
        <v>1685</v>
      </c>
      <c r="H2230" s="158">
        <v>3</v>
      </c>
      <c r="I2230" s="159"/>
      <c r="L2230" s="155"/>
      <c r="M2230" s="160"/>
      <c r="T2230" s="161"/>
      <c r="AT2230" s="156" t="s">
        <v>203</v>
      </c>
      <c r="AU2230" s="156" t="s">
        <v>100</v>
      </c>
      <c r="AV2230" s="13" t="s">
        <v>82</v>
      </c>
      <c r="AW2230" s="13" t="s">
        <v>33</v>
      </c>
      <c r="AX2230" s="13" t="s">
        <v>72</v>
      </c>
      <c r="AY2230" s="156" t="s">
        <v>193</v>
      </c>
    </row>
    <row r="2231" spans="2:65" s="12" customFormat="1" ht="11.25">
      <c r="B2231" s="148"/>
      <c r="D2231" s="149" t="s">
        <v>203</v>
      </c>
      <c r="E2231" s="150" t="s">
        <v>19</v>
      </c>
      <c r="F2231" s="151" t="s">
        <v>1530</v>
      </c>
      <c r="H2231" s="150" t="s">
        <v>19</v>
      </c>
      <c r="I2231" s="152"/>
      <c r="L2231" s="148"/>
      <c r="M2231" s="153"/>
      <c r="T2231" s="154"/>
      <c r="AT2231" s="150" t="s">
        <v>203</v>
      </c>
      <c r="AU2231" s="150" t="s">
        <v>100</v>
      </c>
      <c r="AV2231" s="12" t="s">
        <v>80</v>
      </c>
      <c r="AW2231" s="12" t="s">
        <v>33</v>
      </c>
      <c r="AX2231" s="12" t="s">
        <v>72</v>
      </c>
      <c r="AY2231" s="150" t="s">
        <v>193</v>
      </c>
    </row>
    <row r="2232" spans="2:65" s="13" customFormat="1" ht="11.25">
      <c r="B2232" s="155"/>
      <c r="D2232" s="149" t="s">
        <v>203</v>
      </c>
      <c r="E2232" s="156" t="s">
        <v>19</v>
      </c>
      <c r="F2232" s="157" t="s">
        <v>1686</v>
      </c>
      <c r="H2232" s="158">
        <v>19.899999999999999</v>
      </c>
      <c r="I2232" s="159"/>
      <c r="L2232" s="155"/>
      <c r="M2232" s="160"/>
      <c r="T2232" s="161"/>
      <c r="AT2232" s="156" t="s">
        <v>203</v>
      </c>
      <c r="AU2232" s="156" t="s">
        <v>100</v>
      </c>
      <c r="AV2232" s="13" t="s">
        <v>82</v>
      </c>
      <c r="AW2232" s="13" t="s">
        <v>33</v>
      </c>
      <c r="AX2232" s="13" t="s">
        <v>72</v>
      </c>
      <c r="AY2232" s="156" t="s">
        <v>193</v>
      </c>
    </row>
    <row r="2233" spans="2:65" s="13" customFormat="1" ht="11.25">
      <c r="B2233" s="155"/>
      <c r="D2233" s="149" t="s">
        <v>203</v>
      </c>
      <c r="F2233" s="157" t="s">
        <v>1687</v>
      </c>
      <c r="H2233" s="158">
        <v>67.259</v>
      </c>
      <c r="I2233" s="159"/>
      <c r="L2233" s="155"/>
      <c r="M2233" s="160"/>
      <c r="T2233" s="161"/>
      <c r="AT2233" s="156" t="s">
        <v>203</v>
      </c>
      <c r="AU2233" s="156" t="s">
        <v>100</v>
      </c>
      <c r="AV2233" s="13" t="s">
        <v>82</v>
      </c>
      <c r="AW2233" s="13" t="s">
        <v>4</v>
      </c>
      <c r="AX2233" s="13" t="s">
        <v>80</v>
      </c>
      <c r="AY2233" s="156" t="s">
        <v>193</v>
      </c>
    </row>
    <row r="2234" spans="2:65" s="1" customFormat="1" ht="16.5" customHeight="1">
      <c r="B2234" s="32"/>
      <c r="C2234" s="162" t="s">
        <v>1688</v>
      </c>
      <c r="D2234" s="162" t="s">
        <v>380</v>
      </c>
      <c r="E2234" s="163" t="s">
        <v>1689</v>
      </c>
      <c r="F2234" s="164" t="s">
        <v>1690</v>
      </c>
      <c r="G2234" s="165" t="s">
        <v>432</v>
      </c>
      <c r="H2234" s="166">
        <v>202.292</v>
      </c>
      <c r="I2234" s="167"/>
      <c r="J2234" s="168">
        <f>ROUND(I2234*H2234,2)</f>
        <v>0</v>
      </c>
      <c r="K2234" s="164" t="s">
        <v>199</v>
      </c>
      <c r="L2234" s="169"/>
      <c r="M2234" s="170" t="s">
        <v>19</v>
      </c>
      <c r="N2234" s="171" t="s">
        <v>43</v>
      </c>
      <c r="P2234" s="140">
        <f>O2234*H2234</f>
        <v>0</v>
      </c>
      <c r="Q2234" s="140">
        <v>1.2E-4</v>
      </c>
      <c r="R2234" s="140">
        <f>Q2234*H2234</f>
        <v>2.4275040000000001E-2</v>
      </c>
      <c r="S2234" s="140">
        <v>0</v>
      </c>
      <c r="T2234" s="141">
        <f>S2234*H2234</f>
        <v>0</v>
      </c>
      <c r="AR2234" s="142" t="s">
        <v>254</v>
      </c>
      <c r="AT2234" s="142" t="s">
        <v>380</v>
      </c>
      <c r="AU2234" s="142" t="s">
        <v>100</v>
      </c>
      <c r="AY2234" s="17" t="s">
        <v>193</v>
      </c>
      <c r="BE2234" s="143">
        <f>IF(N2234="základní",J2234,0)</f>
        <v>0</v>
      </c>
      <c r="BF2234" s="143">
        <f>IF(N2234="snížená",J2234,0)</f>
        <v>0</v>
      </c>
      <c r="BG2234" s="143">
        <f>IF(N2234="zákl. přenesená",J2234,0)</f>
        <v>0</v>
      </c>
      <c r="BH2234" s="143">
        <f>IF(N2234="sníž. přenesená",J2234,0)</f>
        <v>0</v>
      </c>
      <c r="BI2234" s="143">
        <f>IF(N2234="nulová",J2234,0)</f>
        <v>0</v>
      </c>
      <c r="BJ2234" s="17" t="s">
        <v>80</v>
      </c>
      <c r="BK2234" s="143">
        <f>ROUND(I2234*H2234,2)</f>
        <v>0</v>
      </c>
      <c r="BL2234" s="17" t="s">
        <v>106</v>
      </c>
      <c r="BM2234" s="142" t="s">
        <v>1691</v>
      </c>
    </row>
    <row r="2235" spans="2:65" s="12" customFormat="1" ht="11.25">
      <c r="B2235" s="148"/>
      <c r="D2235" s="149" t="s">
        <v>203</v>
      </c>
      <c r="E2235" s="150" t="s">
        <v>19</v>
      </c>
      <c r="F2235" s="151" t="s">
        <v>286</v>
      </c>
      <c r="H2235" s="150" t="s">
        <v>19</v>
      </c>
      <c r="I2235" s="152"/>
      <c r="L2235" s="148"/>
      <c r="M2235" s="153"/>
      <c r="T2235" s="154"/>
      <c r="AT2235" s="150" t="s">
        <v>203</v>
      </c>
      <c r="AU2235" s="150" t="s">
        <v>100</v>
      </c>
      <c r="AV2235" s="12" t="s">
        <v>80</v>
      </c>
      <c r="AW2235" s="12" t="s">
        <v>33</v>
      </c>
      <c r="AX2235" s="12" t="s">
        <v>72</v>
      </c>
      <c r="AY2235" s="150" t="s">
        <v>193</v>
      </c>
    </row>
    <row r="2236" spans="2:65" s="12" customFormat="1" ht="11.25">
      <c r="B2236" s="148"/>
      <c r="D2236" s="149" t="s">
        <v>203</v>
      </c>
      <c r="E2236" s="150" t="s">
        <v>19</v>
      </c>
      <c r="F2236" s="151" t="s">
        <v>205</v>
      </c>
      <c r="H2236" s="150" t="s">
        <v>19</v>
      </c>
      <c r="I2236" s="152"/>
      <c r="L2236" s="148"/>
      <c r="M2236" s="153"/>
      <c r="T2236" s="154"/>
      <c r="AT2236" s="150" t="s">
        <v>203</v>
      </c>
      <c r="AU2236" s="150" t="s">
        <v>100</v>
      </c>
      <c r="AV2236" s="12" t="s">
        <v>80</v>
      </c>
      <c r="AW2236" s="12" t="s">
        <v>33</v>
      </c>
      <c r="AX2236" s="12" t="s">
        <v>72</v>
      </c>
      <c r="AY2236" s="150" t="s">
        <v>193</v>
      </c>
    </row>
    <row r="2237" spans="2:65" s="12" customFormat="1" ht="11.25">
      <c r="B2237" s="148"/>
      <c r="D2237" s="149" t="s">
        <v>203</v>
      </c>
      <c r="E2237" s="150" t="s">
        <v>19</v>
      </c>
      <c r="F2237" s="151" t="s">
        <v>206</v>
      </c>
      <c r="H2237" s="150" t="s">
        <v>19</v>
      </c>
      <c r="I2237" s="152"/>
      <c r="L2237" s="148"/>
      <c r="M2237" s="153"/>
      <c r="T2237" s="154"/>
      <c r="AT2237" s="150" t="s">
        <v>203</v>
      </c>
      <c r="AU2237" s="150" t="s">
        <v>100</v>
      </c>
      <c r="AV2237" s="12" t="s">
        <v>80</v>
      </c>
      <c r="AW2237" s="12" t="s">
        <v>33</v>
      </c>
      <c r="AX2237" s="12" t="s">
        <v>72</v>
      </c>
      <c r="AY2237" s="150" t="s">
        <v>193</v>
      </c>
    </row>
    <row r="2238" spans="2:65" s="12" customFormat="1" ht="11.25">
      <c r="B2238" s="148"/>
      <c r="D2238" s="149" t="s">
        <v>203</v>
      </c>
      <c r="E2238" s="150" t="s">
        <v>19</v>
      </c>
      <c r="F2238" s="151" t="s">
        <v>205</v>
      </c>
      <c r="H2238" s="150" t="s">
        <v>19</v>
      </c>
      <c r="I2238" s="152"/>
      <c r="L2238" s="148"/>
      <c r="M2238" s="153"/>
      <c r="T2238" s="154"/>
      <c r="AT2238" s="150" t="s">
        <v>203</v>
      </c>
      <c r="AU2238" s="150" t="s">
        <v>100</v>
      </c>
      <c r="AV2238" s="12" t="s">
        <v>80</v>
      </c>
      <c r="AW2238" s="12" t="s">
        <v>33</v>
      </c>
      <c r="AX2238" s="12" t="s">
        <v>72</v>
      </c>
      <c r="AY2238" s="150" t="s">
        <v>193</v>
      </c>
    </row>
    <row r="2239" spans="2:65" s="12" customFormat="1" ht="11.25">
      <c r="B2239" s="148"/>
      <c r="D2239" s="149" t="s">
        <v>203</v>
      </c>
      <c r="E2239" s="150" t="s">
        <v>19</v>
      </c>
      <c r="F2239" s="151" t="s">
        <v>1570</v>
      </c>
      <c r="H2239" s="150" t="s">
        <v>19</v>
      </c>
      <c r="I2239" s="152"/>
      <c r="L2239" s="148"/>
      <c r="M2239" s="153"/>
      <c r="T2239" s="154"/>
      <c r="AT2239" s="150" t="s">
        <v>203</v>
      </c>
      <c r="AU2239" s="150" t="s">
        <v>100</v>
      </c>
      <c r="AV2239" s="12" t="s">
        <v>80</v>
      </c>
      <c r="AW2239" s="12" t="s">
        <v>33</v>
      </c>
      <c r="AX2239" s="12" t="s">
        <v>72</v>
      </c>
      <c r="AY2239" s="150" t="s">
        <v>193</v>
      </c>
    </row>
    <row r="2240" spans="2:65" s="12" customFormat="1" ht="11.25">
      <c r="B2240" s="148"/>
      <c r="D2240" s="149" t="s">
        <v>203</v>
      </c>
      <c r="E2240" s="150" t="s">
        <v>19</v>
      </c>
      <c r="F2240" s="151" t="s">
        <v>1524</v>
      </c>
      <c r="H2240" s="150" t="s">
        <v>19</v>
      </c>
      <c r="I2240" s="152"/>
      <c r="L2240" s="148"/>
      <c r="M2240" s="153"/>
      <c r="T2240" s="154"/>
      <c r="AT2240" s="150" t="s">
        <v>203</v>
      </c>
      <c r="AU2240" s="150" t="s">
        <v>100</v>
      </c>
      <c r="AV2240" s="12" t="s">
        <v>80</v>
      </c>
      <c r="AW2240" s="12" t="s">
        <v>33</v>
      </c>
      <c r="AX2240" s="12" t="s">
        <v>72</v>
      </c>
      <c r="AY2240" s="150" t="s">
        <v>193</v>
      </c>
    </row>
    <row r="2241" spans="2:65" s="13" customFormat="1" ht="11.25">
      <c r="B2241" s="155"/>
      <c r="D2241" s="149" t="s">
        <v>203</v>
      </c>
      <c r="E2241" s="156" t="s">
        <v>19</v>
      </c>
      <c r="F2241" s="157" t="s">
        <v>1692</v>
      </c>
      <c r="H2241" s="158">
        <v>70.400000000000006</v>
      </c>
      <c r="I2241" s="159"/>
      <c r="L2241" s="155"/>
      <c r="M2241" s="160"/>
      <c r="T2241" s="161"/>
      <c r="AT2241" s="156" t="s">
        <v>203</v>
      </c>
      <c r="AU2241" s="156" t="s">
        <v>100</v>
      </c>
      <c r="AV2241" s="13" t="s">
        <v>82</v>
      </c>
      <c r="AW2241" s="13" t="s">
        <v>33</v>
      </c>
      <c r="AX2241" s="13" t="s">
        <v>72</v>
      </c>
      <c r="AY2241" s="156" t="s">
        <v>193</v>
      </c>
    </row>
    <row r="2242" spans="2:65" s="12" customFormat="1" ht="11.25">
      <c r="B2242" s="148"/>
      <c r="D2242" s="149" t="s">
        <v>203</v>
      </c>
      <c r="E2242" s="150" t="s">
        <v>19</v>
      </c>
      <c r="F2242" s="151" t="s">
        <v>1526</v>
      </c>
      <c r="H2242" s="150" t="s">
        <v>19</v>
      </c>
      <c r="I2242" s="152"/>
      <c r="L2242" s="148"/>
      <c r="M2242" s="153"/>
      <c r="T2242" s="154"/>
      <c r="AT2242" s="150" t="s">
        <v>203</v>
      </c>
      <c r="AU2242" s="150" t="s">
        <v>100</v>
      </c>
      <c r="AV2242" s="12" t="s">
        <v>80</v>
      </c>
      <c r="AW2242" s="12" t="s">
        <v>33</v>
      </c>
      <c r="AX2242" s="12" t="s">
        <v>72</v>
      </c>
      <c r="AY2242" s="150" t="s">
        <v>193</v>
      </c>
    </row>
    <row r="2243" spans="2:65" s="13" customFormat="1" ht="11.25">
      <c r="B2243" s="155"/>
      <c r="D2243" s="149" t="s">
        <v>203</v>
      </c>
      <c r="E2243" s="156" t="s">
        <v>19</v>
      </c>
      <c r="F2243" s="157" t="s">
        <v>1693</v>
      </c>
      <c r="H2243" s="158">
        <v>13</v>
      </c>
      <c r="I2243" s="159"/>
      <c r="L2243" s="155"/>
      <c r="M2243" s="160"/>
      <c r="T2243" s="161"/>
      <c r="AT2243" s="156" t="s">
        <v>203</v>
      </c>
      <c r="AU2243" s="156" t="s">
        <v>100</v>
      </c>
      <c r="AV2243" s="13" t="s">
        <v>82</v>
      </c>
      <c r="AW2243" s="13" t="s">
        <v>33</v>
      </c>
      <c r="AX2243" s="13" t="s">
        <v>72</v>
      </c>
      <c r="AY2243" s="156" t="s">
        <v>193</v>
      </c>
    </row>
    <row r="2244" spans="2:65" s="12" customFormat="1" ht="11.25">
      <c r="B2244" s="148"/>
      <c r="D2244" s="149" t="s">
        <v>203</v>
      </c>
      <c r="E2244" s="150" t="s">
        <v>19</v>
      </c>
      <c r="F2244" s="151" t="s">
        <v>1528</v>
      </c>
      <c r="H2244" s="150" t="s">
        <v>19</v>
      </c>
      <c r="I2244" s="152"/>
      <c r="L2244" s="148"/>
      <c r="M2244" s="153"/>
      <c r="T2244" s="154"/>
      <c r="AT2244" s="150" t="s">
        <v>203</v>
      </c>
      <c r="AU2244" s="150" t="s">
        <v>100</v>
      </c>
      <c r="AV2244" s="12" t="s">
        <v>80</v>
      </c>
      <c r="AW2244" s="12" t="s">
        <v>33</v>
      </c>
      <c r="AX2244" s="12" t="s">
        <v>72</v>
      </c>
      <c r="AY2244" s="150" t="s">
        <v>193</v>
      </c>
    </row>
    <row r="2245" spans="2:65" s="13" customFormat="1" ht="11.25">
      <c r="B2245" s="155"/>
      <c r="D2245" s="149" t="s">
        <v>203</v>
      </c>
      <c r="E2245" s="156" t="s">
        <v>19</v>
      </c>
      <c r="F2245" s="157" t="s">
        <v>1694</v>
      </c>
      <c r="H2245" s="158">
        <v>14.4</v>
      </c>
      <c r="I2245" s="159"/>
      <c r="L2245" s="155"/>
      <c r="M2245" s="160"/>
      <c r="T2245" s="161"/>
      <c r="AT2245" s="156" t="s">
        <v>203</v>
      </c>
      <c r="AU2245" s="156" t="s">
        <v>100</v>
      </c>
      <c r="AV2245" s="13" t="s">
        <v>82</v>
      </c>
      <c r="AW2245" s="13" t="s">
        <v>33</v>
      </c>
      <c r="AX2245" s="13" t="s">
        <v>72</v>
      </c>
      <c r="AY2245" s="156" t="s">
        <v>193</v>
      </c>
    </row>
    <row r="2246" spans="2:65" s="12" customFormat="1" ht="11.25">
      <c r="B2246" s="148"/>
      <c r="D2246" s="149" t="s">
        <v>203</v>
      </c>
      <c r="E2246" s="150" t="s">
        <v>19</v>
      </c>
      <c r="F2246" s="151" t="s">
        <v>1530</v>
      </c>
      <c r="H2246" s="150" t="s">
        <v>19</v>
      </c>
      <c r="I2246" s="152"/>
      <c r="L2246" s="148"/>
      <c r="M2246" s="153"/>
      <c r="T2246" s="154"/>
      <c r="AT2246" s="150" t="s">
        <v>203</v>
      </c>
      <c r="AU2246" s="150" t="s">
        <v>100</v>
      </c>
      <c r="AV2246" s="12" t="s">
        <v>80</v>
      </c>
      <c r="AW2246" s="12" t="s">
        <v>33</v>
      </c>
      <c r="AX2246" s="12" t="s">
        <v>72</v>
      </c>
      <c r="AY2246" s="150" t="s">
        <v>193</v>
      </c>
    </row>
    <row r="2247" spans="2:65" s="13" customFormat="1" ht="11.25">
      <c r="B2247" s="155"/>
      <c r="D2247" s="149" t="s">
        <v>203</v>
      </c>
      <c r="E2247" s="156" t="s">
        <v>19</v>
      </c>
      <c r="F2247" s="157" t="s">
        <v>1695</v>
      </c>
      <c r="H2247" s="158">
        <v>34.200000000000003</v>
      </c>
      <c r="I2247" s="159"/>
      <c r="L2247" s="155"/>
      <c r="M2247" s="160"/>
      <c r="T2247" s="161"/>
      <c r="AT2247" s="156" t="s">
        <v>203</v>
      </c>
      <c r="AU2247" s="156" t="s">
        <v>100</v>
      </c>
      <c r="AV2247" s="13" t="s">
        <v>82</v>
      </c>
      <c r="AW2247" s="13" t="s">
        <v>33</v>
      </c>
      <c r="AX2247" s="13" t="s">
        <v>72</v>
      </c>
      <c r="AY2247" s="156" t="s">
        <v>193</v>
      </c>
    </row>
    <row r="2248" spans="2:65" s="12" customFormat="1" ht="11.25">
      <c r="B2248" s="148"/>
      <c r="D2248" s="149" t="s">
        <v>203</v>
      </c>
      <c r="E2248" s="150" t="s">
        <v>19</v>
      </c>
      <c r="F2248" s="151" t="s">
        <v>205</v>
      </c>
      <c r="H2248" s="150" t="s">
        <v>19</v>
      </c>
      <c r="I2248" s="152"/>
      <c r="L2248" s="148"/>
      <c r="M2248" s="153"/>
      <c r="T2248" s="154"/>
      <c r="AT2248" s="150" t="s">
        <v>203</v>
      </c>
      <c r="AU2248" s="150" t="s">
        <v>100</v>
      </c>
      <c r="AV2248" s="12" t="s">
        <v>80</v>
      </c>
      <c r="AW2248" s="12" t="s">
        <v>33</v>
      </c>
      <c r="AX2248" s="12" t="s">
        <v>72</v>
      </c>
      <c r="AY2248" s="150" t="s">
        <v>193</v>
      </c>
    </row>
    <row r="2249" spans="2:65" s="12" customFormat="1" ht="11.25">
      <c r="B2249" s="148"/>
      <c r="D2249" s="149" t="s">
        <v>203</v>
      </c>
      <c r="E2249" s="150" t="s">
        <v>19</v>
      </c>
      <c r="F2249" s="151" t="s">
        <v>1696</v>
      </c>
      <c r="H2249" s="150" t="s">
        <v>19</v>
      </c>
      <c r="I2249" s="152"/>
      <c r="L2249" s="148"/>
      <c r="M2249" s="153"/>
      <c r="T2249" s="154"/>
      <c r="AT2249" s="150" t="s">
        <v>203</v>
      </c>
      <c r="AU2249" s="150" t="s">
        <v>100</v>
      </c>
      <c r="AV2249" s="12" t="s">
        <v>80</v>
      </c>
      <c r="AW2249" s="12" t="s">
        <v>33</v>
      </c>
      <c r="AX2249" s="12" t="s">
        <v>72</v>
      </c>
      <c r="AY2249" s="150" t="s">
        <v>193</v>
      </c>
    </row>
    <row r="2250" spans="2:65" s="13" customFormat="1" ht="11.25">
      <c r="B2250" s="155"/>
      <c r="D2250" s="149" t="s">
        <v>203</v>
      </c>
      <c r="E2250" s="156" t="s">
        <v>19</v>
      </c>
      <c r="F2250" s="157" t="s">
        <v>1697</v>
      </c>
      <c r="H2250" s="158">
        <v>64.400000000000006</v>
      </c>
      <c r="I2250" s="159"/>
      <c r="L2250" s="155"/>
      <c r="M2250" s="160"/>
      <c r="T2250" s="161"/>
      <c r="AT2250" s="156" t="s">
        <v>203</v>
      </c>
      <c r="AU2250" s="156" t="s">
        <v>100</v>
      </c>
      <c r="AV2250" s="13" t="s">
        <v>82</v>
      </c>
      <c r="AW2250" s="13" t="s">
        <v>33</v>
      </c>
      <c r="AX2250" s="13" t="s">
        <v>72</v>
      </c>
      <c r="AY2250" s="156" t="s">
        <v>193</v>
      </c>
    </row>
    <row r="2251" spans="2:65" s="13" customFormat="1" ht="11.25">
      <c r="B2251" s="155"/>
      <c r="D2251" s="149" t="s">
        <v>203</v>
      </c>
      <c r="F2251" s="157" t="s">
        <v>1698</v>
      </c>
      <c r="H2251" s="158">
        <v>202.292</v>
      </c>
      <c r="I2251" s="159"/>
      <c r="L2251" s="155"/>
      <c r="M2251" s="160"/>
      <c r="T2251" s="161"/>
      <c r="AT2251" s="156" t="s">
        <v>203</v>
      </c>
      <c r="AU2251" s="156" t="s">
        <v>100</v>
      </c>
      <c r="AV2251" s="13" t="s">
        <v>82</v>
      </c>
      <c r="AW2251" s="13" t="s">
        <v>4</v>
      </c>
      <c r="AX2251" s="13" t="s">
        <v>80</v>
      </c>
      <c r="AY2251" s="156" t="s">
        <v>193</v>
      </c>
    </row>
    <row r="2252" spans="2:65" s="1" customFormat="1" ht="33" customHeight="1">
      <c r="B2252" s="32"/>
      <c r="C2252" s="131" t="s">
        <v>1699</v>
      </c>
      <c r="D2252" s="131" t="s">
        <v>195</v>
      </c>
      <c r="E2252" s="132" t="s">
        <v>1556</v>
      </c>
      <c r="F2252" s="133" t="s">
        <v>1557</v>
      </c>
      <c r="G2252" s="134" t="s">
        <v>432</v>
      </c>
      <c r="H2252" s="135">
        <v>197.3</v>
      </c>
      <c r="I2252" s="136"/>
      <c r="J2252" s="137">
        <f>ROUND(I2252*H2252,2)</f>
        <v>0</v>
      </c>
      <c r="K2252" s="133" t="s">
        <v>199</v>
      </c>
      <c r="L2252" s="32"/>
      <c r="M2252" s="138" t="s">
        <v>19</v>
      </c>
      <c r="N2252" s="139" t="s">
        <v>43</v>
      </c>
      <c r="P2252" s="140">
        <f>O2252*H2252</f>
        <v>0</v>
      </c>
      <c r="Q2252" s="140">
        <v>0</v>
      </c>
      <c r="R2252" s="140">
        <f>Q2252*H2252</f>
        <v>0</v>
      </c>
      <c r="S2252" s="140">
        <v>0</v>
      </c>
      <c r="T2252" s="141">
        <f>S2252*H2252</f>
        <v>0</v>
      </c>
      <c r="AR2252" s="142" t="s">
        <v>106</v>
      </c>
      <c r="AT2252" s="142" t="s">
        <v>195</v>
      </c>
      <c r="AU2252" s="142" t="s">
        <v>100</v>
      </c>
      <c r="AY2252" s="17" t="s">
        <v>193</v>
      </c>
      <c r="BE2252" s="143">
        <f>IF(N2252="základní",J2252,0)</f>
        <v>0</v>
      </c>
      <c r="BF2252" s="143">
        <f>IF(N2252="snížená",J2252,0)</f>
        <v>0</v>
      </c>
      <c r="BG2252" s="143">
        <f>IF(N2252="zákl. přenesená",J2252,0)</f>
        <v>0</v>
      </c>
      <c r="BH2252" s="143">
        <f>IF(N2252="sníž. přenesená",J2252,0)</f>
        <v>0</v>
      </c>
      <c r="BI2252" s="143">
        <f>IF(N2252="nulová",J2252,0)</f>
        <v>0</v>
      </c>
      <c r="BJ2252" s="17" t="s">
        <v>80</v>
      </c>
      <c r="BK2252" s="143">
        <f>ROUND(I2252*H2252,2)</f>
        <v>0</v>
      </c>
      <c r="BL2252" s="17" t="s">
        <v>106</v>
      </c>
      <c r="BM2252" s="142" t="s">
        <v>1700</v>
      </c>
    </row>
    <row r="2253" spans="2:65" s="1" customFormat="1" ht="11.25">
      <c r="B2253" s="32"/>
      <c r="D2253" s="144" t="s">
        <v>201</v>
      </c>
      <c r="F2253" s="145" t="s">
        <v>1559</v>
      </c>
      <c r="I2253" s="146"/>
      <c r="L2253" s="32"/>
      <c r="M2253" s="147"/>
      <c r="T2253" s="53"/>
      <c r="AT2253" s="17" t="s">
        <v>201</v>
      </c>
      <c r="AU2253" s="17" t="s">
        <v>100</v>
      </c>
    </row>
    <row r="2254" spans="2:65" s="1" customFormat="1" ht="16.5" customHeight="1">
      <c r="B2254" s="32"/>
      <c r="C2254" s="162" t="s">
        <v>1701</v>
      </c>
      <c r="D2254" s="162" t="s">
        <v>380</v>
      </c>
      <c r="E2254" s="163" t="s">
        <v>1702</v>
      </c>
      <c r="F2254" s="164" t="s">
        <v>1703</v>
      </c>
      <c r="G2254" s="165" t="s">
        <v>432</v>
      </c>
      <c r="H2254" s="166">
        <v>203.21899999999999</v>
      </c>
      <c r="I2254" s="167"/>
      <c r="J2254" s="168">
        <f>ROUND(I2254*H2254,2)</f>
        <v>0</v>
      </c>
      <c r="K2254" s="164" t="s">
        <v>199</v>
      </c>
      <c r="L2254" s="169"/>
      <c r="M2254" s="170" t="s">
        <v>19</v>
      </c>
      <c r="N2254" s="171" t="s">
        <v>43</v>
      </c>
      <c r="P2254" s="140">
        <f>O2254*H2254</f>
        <v>0</v>
      </c>
      <c r="Q2254" s="140">
        <v>4.0000000000000003E-5</v>
      </c>
      <c r="R2254" s="140">
        <f>Q2254*H2254</f>
        <v>8.1287600000000005E-3</v>
      </c>
      <c r="S2254" s="140">
        <v>0</v>
      </c>
      <c r="T2254" s="141">
        <f>S2254*H2254</f>
        <v>0</v>
      </c>
      <c r="AR2254" s="142" t="s">
        <v>254</v>
      </c>
      <c r="AT2254" s="142" t="s">
        <v>380</v>
      </c>
      <c r="AU2254" s="142" t="s">
        <v>100</v>
      </c>
      <c r="AY2254" s="17" t="s">
        <v>193</v>
      </c>
      <c r="BE2254" s="143">
        <f>IF(N2254="základní",J2254,0)</f>
        <v>0</v>
      </c>
      <c r="BF2254" s="143">
        <f>IF(N2254="snížená",J2254,0)</f>
        <v>0</v>
      </c>
      <c r="BG2254" s="143">
        <f>IF(N2254="zákl. přenesená",J2254,0)</f>
        <v>0</v>
      </c>
      <c r="BH2254" s="143">
        <f>IF(N2254="sníž. přenesená",J2254,0)</f>
        <v>0</v>
      </c>
      <c r="BI2254" s="143">
        <f>IF(N2254="nulová",J2254,0)</f>
        <v>0</v>
      </c>
      <c r="BJ2254" s="17" t="s">
        <v>80</v>
      </c>
      <c r="BK2254" s="143">
        <f>ROUND(I2254*H2254,2)</f>
        <v>0</v>
      </c>
      <c r="BL2254" s="17" t="s">
        <v>106</v>
      </c>
      <c r="BM2254" s="142" t="s">
        <v>1704</v>
      </c>
    </row>
    <row r="2255" spans="2:65" s="12" customFormat="1" ht="11.25">
      <c r="B2255" s="148"/>
      <c r="D2255" s="149" t="s">
        <v>203</v>
      </c>
      <c r="E2255" s="150" t="s">
        <v>19</v>
      </c>
      <c r="F2255" s="151" t="s">
        <v>286</v>
      </c>
      <c r="H2255" s="150" t="s">
        <v>19</v>
      </c>
      <c r="I2255" s="152"/>
      <c r="L2255" s="148"/>
      <c r="M2255" s="153"/>
      <c r="T2255" s="154"/>
      <c r="AT2255" s="150" t="s">
        <v>203</v>
      </c>
      <c r="AU2255" s="150" t="s">
        <v>100</v>
      </c>
      <c r="AV2255" s="12" t="s">
        <v>80</v>
      </c>
      <c r="AW2255" s="12" t="s">
        <v>33</v>
      </c>
      <c r="AX2255" s="12" t="s">
        <v>72</v>
      </c>
      <c r="AY2255" s="150" t="s">
        <v>193</v>
      </c>
    </row>
    <row r="2256" spans="2:65" s="12" customFormat="1" ht="11.25">
      <c r="B2256" s="148"/>
      <c r="D2256" s="149" t="s">
        <v>203</v>
      </c>
      <c r="E2256" s="150" t="s">
        <v>19</v>
      </c>
      <c r="F2256" s="151" t="s">
        <v>205</v>
      </c>
      <c r="H2256" s="150" t="s">
        <v>19</v>
      </c>
      <c r="I2256" s="152"/>
      <c r="L2256" s="148"/>
      <c r="M2256" s="153"/>
      <c r="T2256" s="154"/>
      <c r="AT2256" s="150" t="s">
        <v>203</v>
      </c>
      <c r="AU2256" s="150" t="s">
        <v>100</v>
      </c>
      <c r="AV2256" s="12" t="s">
        <v>80</v>
      </c>
      <c r="AW2256" s="12" t="s">
        <v>33</v>
      </c>
      <c r="AX2256" s="12" t="s">
        <v>72</v>
      </c>
      <c r="AY2256" s="150" t="s">
        <v>193</v>
      </c>
    </row>
    <row r="2257" spans="2:65" s="12" customFormat="1" ht="11.25">
      <c r="B2257" s="148"/>
      <c r="D2257" s="149" t="s">
        <v>203</v>
      </c>
      <c r="E2257" s="150" t="s">
        <v>19</v>
      </c>
      <c r="F2257" s="151" t="s">
        <v>206</v>
      </c>
      <c r="H2257" s="150" t="s">
        <v>19</v>
      </c>
      <c r="I2257" s="152"/>
      <c r="L2257" s="148"/>
      <c r="M2257" s="153"/>
      <c r="T2257" s="154"/>
      <c r="AT2257" s="150" t="s">
        <v>203</v>
      </c>
      <c r="AU2257" s="150" t="s">
        <v>100</v>
      </c>
      <c r="AV2257" s="12" t="s">
        <v>80</v>
      </c>
      <c r="AW2257" s="12" t="s">
        <v>33</v>
      </c>
      <c r="AX2257" s="12" t="s">
        <v>72</v>
      </c>
      <c r="AY2257" s="150" t="s">
        <v>193</v>
      </c>
    </row>
    <row r="2258" spans="2:65" s="12" customFormat="1" ht="11.25">
      <c r="B2258" s="148"/>
      <c r="D2258" s="149" t="s">
        <v>203</v>
      </c>
      <c r="E2258" s="150" t="s">
        <v>19</v>
      </c>
      <c r="F2258" s="151" t="s">
        <v>205</v>
      </c>
      <c r="H2258" s="150" t="s">
        <v>19</v>
      </c>
      <c r="I2258" s="152"/>
      <c r="L2258" s="148"/>
      <c r="M2258" s="153"/>
      <c r="T2258" s="154"/>
      <c r="AT2258" s="150" t="s">
        <v>203</v>
      </c>
      <c r="AU2258" s="150" t="s">
        <v>100</v>
      </c>
      <c r="AV2258" s="12" t="s">
        <v>80</v>
      </c>
      <c r="AW2258" s="12" t="s">
        <v>33</v>
      </c>
      <c r="AX2258" s="12" t="s">
        <v>72</v>
      </c>
      <c r="AY2258" s="150" t="s">
        <v>193</v>
      </c>
    </row>
    <row r="2259" spans="2:65" s="12" customFormat="1" ht="11.25">
      <c r="B2259" s="148"/>
      <c r="D2259" s="149" t="s">
        <v>203</v>
      </c>
      <c r="E2259" s="150" t="s">
        <v>19</v>
      </c>
      <c r="F2259" s="151" t="s">
        <v>1524</v>
      </c>
      <c r="H2259" s="150" t="s">
        <v>19</v>
      </c>
      <c r="I2259" s="152"/>
      <c r="L2259" s="148"/>
      <c r="M2259" s="153"/>
      <c r="T2259" s="154"/>
      <c r="AT2259" s="150" t="s">
        <v>203</v>
      </c>
      <c r="AU2259" s="150" t="s">
        <v>100</v>
      </c>
      <c r="AV2259" s="12" t="s">
        <v>80</v>
      </c>
      <c r="AW2259" s="12" t="s">
        <v>33</v>
      </c>
      <c r="AX2259" s="12" t="s">
        <v>72</v>
      </c>
      <c r="AY2259" s="150" t="s">
        <v>193</v>
      </c>
    </row>
    <row r="2260" spans="2:65" s="13" customFormat="1" ht="11.25">
      <c r="B2260" s="155"/>
      <c r="D2260" s="149" t="s">
        <v>203</v>
      </c>
      <c r="E2260" s="156" t="s">
        <v>19</v>
      </c>
      <c r="F2260" s="157" t="s">
        <v>1541</v>
      </c>
      <c r="H2260" s="158">
        <v>104.4</v>
      </c>
      <c r="I2260" s="159"/>
      <c r="L2260" s="155"/>
      <c r="M2260" s="160"/>
      <c r="T2260" s="161"/>
      <c r="AT2260" s="156" t="s">
        <v>203</v>
      </c>
      <c r="AU2260" s="156" t="s">
        <v>100</v>
      </c>
      <c r="AV2260" s="13" t="s">
        <v>82</v>
      </c>
      <c r="AW2260" s="13" t="s">
        <v>33</v>
      </c>
      <c r="AX2260" s="13" t="s">
        <v>72</v>
      </c>
      <c r="AY2260" s="156" t="s">
        <v>193</v>
      </c>
    </row>
    <row r="2261" spans="2:65" s="12" customFormat="1" ht="11.25">
      <c r="B2261" s="148"/>
      <c r="D2261" s="149" t="s">
        <v>203</v>
      </c>
      <c r="E2261" s="150" t="s">
        <v>19</v>
      </c>
      <c r="F2261" s="151" t="s">
        <v>1526</v>
      </c>
      <c r="H2261" s="150" t="s">
        <v>19</v>
      </c>
      <c r="I2261" s="152"/>
      <c r="L2261" s="148"/>
      <c r="M2261" s="153"/>
      <c r="T2261" s="154"/>
      <c r="AT2261" s="150" t="s">
        <v>203</v>
      </c>
      <c r="AU2261" s="150" t="s">
        <v>100</v>
      </c>
      <c r="AV2261" s="12" t="s">
        <v>80</v>
      </c>
      <c r="AW2261" s="12" t="s">
        <v>33</v>
      </c>
      <c r="AX2261" s="12" t="s">
        <v>72</v>
      </c>
      <c r="AY2261" s="150" t="s">
        <v>193</v>
      </c>
    </row>
    <row r="2262" spans="2:65" s="13" customFormat="1" ht="11.25">
      <c r="B2262" s="155"/>
      <c r="D2262" s="149" t="s">
        <v>203</v>
      </c>
      <c r="E2262" s="156" t="s">
        <v>19</v>
      </c>
      <c r="F2262" s="157" t="s">
        <v>1542</v>
      </c>
      <c r="H2262" s="158">
        <v>21.4</v>
      </c>
      <c r="I2262" s="159"/>
      <c r="L2262" s="155"/>
      <c r="M2262" s="160"/>
      <c r="T2262" s="161"/>
      <c r="AT2262" s="156" t="s">
        <v>203</v>
      </c>
      <c r="AU2262" s="156" t="s">
        <v>100</v>
      </c>
      <c r="AV2262" s="13" t="s">
        <v>82</v>
      </c>
      <c r="AW2262" s="13" t="s">
        <v>33</v>
      </c>
      <c r="AX2262" s="13" t="s">
        <v>72</v>
      </c>
      <c r="AY2262" s="156" t="s">
        <v>193</v>
      </c>
    </row>
    <row r="2263" spans="2:65" s="12" customFormat="1" ht="11.25">
      <c r="B2263" s="148"/>
      <c r="D2263" s="149" t="s">
        <v>203</v>
      </c>
      <c r="E2263" s="150" t="s">
        <v>19</v>
      </c>
      <c r="F2263" s="151" t="s">
        <v>1528</v>
      </c>
      <c r="H2263" s="150" t="s">
        <v>19</v>
      </c>
      <c r="I2263" s="152"/>
      <c r="L2263" s="148"/>
      <c r="M2263" s="153"/>
      <c r="T2263" s="154"/>
      <c r="AT2263" s="150" t="s">
        <v>203</v>
      </c>
      <c r="AU2263" s="150" t="s">
        <v>100</v>
      </c>
      <c r="AV2263" s="12" t="s">
        <v>80</v>
      </c>
      <c r="AW2263" s="12" t="s">
        <v>33</v>
      </c>
      <c r="AX2263" s="12" t="s">
        <v>72</v>
      </c>
      <c r="AY2263" s="150" t="s">
        <v>193</v>
      </c>
    </row>
    <row r="2264" spans="2:65" s="13" customFormat="1" ht="11.25">
      <c r="B2264" s="155"/>
      <c r="D2264" s="149" t="s">
        <v>203</v>
      </c>
      <c r="E2264" s="156" t="s">
        <v>19</v>
      </c>
      <c r="F2264" s="157" t="s">
        <v>1543</v>
      </c>
      <c r="H2264" s="158">
        <v>17.399999999999999</v>
      </c>
      <c r="I2264" s="159"/>
      <c r="L2264" s="155"/>
      <c r="M2264" s="160"/>
      <c r="T2264" s="161"/>
      <c r="AT2264" s="156" t="s">
        <v>203</v>
      </c>
      <c r="AU2264" s="156" t="s">
        <v>100</v>
      </c>
      <c r="AV2264" s="13" t="s">
        <v>82</v>
      </c>
      <c r="AW2264" s="13" t="s">
        <v>33</v>
      </c>
      <c r="AX2264" s="13" t="s">
        <v>72</v>
      </c>
      <c r="AY2264" s="156" t="s">
        <v>193</v>
      </c>
    </row>
    <row r="2265" spans="2:65" s="12" customFormat="1" ht="11.25">
      <c r="B2265" s="148"/>
      <c r="D2265" s="149" t="s">
        <v>203</v>
      </c>
      <c r="E2265" s="150" t="s">
        <v>19</v>
      </c>
      <c r="F2265" s="151" t="s">
        <v>1530</v>
      </c>
      <c r="H2265" s="150" t="s">
        <v>19</v>
      </c>
      <c r="I2265" s="152"/>
      <c r="L2265" s="148"/>
      <c r="M2265" s="153"/>
      <c r="T2265" s="154"/>
      <c r="AT2265" s="150" t="s">
        <v>203</v>
      </c>
      <c r="AU2265" s="150" t="s">
        <v>100</v>
      </c>
      <c r="AV2265" s="12" t="s">
        <v>80</v>
      </c>
      <c r="AW2265" s="12" t="s">
        <v>33</v>
      </c>
      <c r="AX2265" s="12" t="s">
        <v>72</v>
      </c>
      <c r="AY2265" s="150" t="s">
        <v>193</v>
      </c>
    </row>
    <row r="2266" spans="2:65" s="13" customFormat="1" ht="11.25">
      <c r="B2266" s="155"/>
      <c r="D2266" s="149" t="s">
        <v>203</v>
      </c>
      <c r="E2266" s="156" t="s">
        <v>19</v>
      </c>
      <c r="F2266" s="157" t="s">
        <v>1544</v>
      </c>
      <c r="H2266" s="158">
        <v>54.1</v>
      </c>
      <c r="I2266" s="159"/>
      <c r="L2266" s="155"/>
      <c r="M2266" s="160"/>
      <c r="T2266" s="161"/>
      <c r="AT2266" s="156" t="s">
        <v>203</v>
      </c>
      <c r="AU2266" s="156" t="s">
        <v>100</v>
      </c>
      <c r="AV2266" s="13" t="s">
        <v>82</v>
      </c>
      <c r="AW2266" s="13" t="s">
        <v>33</v>
      </c>
      <c r="AX2266" s="13" t="s">
        <v>72</v>
      </c>
      <c r="AY2266" s="156" t="s">
        <v>193</v>
      </c>
    </row>
    <row r="2267" spans="2:65" s="13" customFormat="1" ht="11.25">
      <c r="B2267" s="155"/>
      <c r="D2267" s="149" t="s">
        <v>203</v>
      </c>
      <c r="F2267" s="157" t="s">
        <v>1705</v>
      </c>
      <c r="H2267" s="158">
        <v>203.21899999999999</v>
      </c>
      <c r="I2267" s="159"/>
      <c r="L2267" s="155"/>
      <c r="M2267" s="160"/>
      <c r="T2267" s="161"/>
      <c r="AT2267" s="156" t="s">
        <v>203</v>
      </c>
      <c r="AU2267" s="156" t="s">
        <v>100</v>
      </c>
      <c r="AV2267" s="13" t="s">
        <v>82</v>
      </c>
      <c r="AW2267" s="13" t="s">
        <v>4</v>
      </c>
      <c r="AX2267" s="13" t="s">
        <v>80</v>
      </c>
      <c r="AY2267" s="156" t="s">
        <v>193</v>
      </c>
    </row>
    <row r="2268" spans="2:65" s="1" customFormat="1" ht="16.5" customHeight="1">
      <c r="B2268" s="32"/>
      <c r="C2268" s="131" t="s">
        <v>1706</v>
      </c>
      <c r="D2268" s="131" t="s">
        <v>195</v>
      </c>
      <c r="E2268" s="132" t="s">
        <v>1707</v>
      </c>
      <c r="F2268" s="133" t="s">
        <v>1708</v>
      </c>
      <c r="G2268" s="134" t="s">
        <v>432</v>
      </c>
      <c r="H2268" s="135">
        <v>62.3</v>
      </c>
      <c r="I2268" s="136"/>
      <c r="J2268" s="137">
        <f>ROUND(I2268*H2268,2)</f>
        <v>0</v>
      </c>
      <c r="K2268" s="133" t="s">
        <v>199</v>
      </c>
      <c r="L2268" s="32"/>
      <c r="M2268" s="138" t="s">
        <v>19</v>
      </c>
      <c r="N2268" s="139" t="s">
        <v>43</v>
      </c>
      <c r="P2268" s="140">
        <f>O2268*H2268</f>
        <v>0</v>
      </c>
      <c r="Q2268" s="140">
        <v>0</v>
      </c>
      <c r="R2268" s="140">
        <f>Q2268*H2268</f>
        <v>0</v>
      </c>
      <c r="S2268" s="140">
        <v>0</v>
      </c>
      <c r="T2268" s="141">
        <f>S2268*H2268</f>
        <v>0</v>
      </c>
      <c r="AR2268" s="142" t="s">
        <v>106</v>
      </c>
      <c r="AT2268" s="142" t="s">
        <v>195</v>
      </c>
      <c r="AU2268" s="142" t="s">
        <v>100</v>
      </c>
      <c r="AY2268" s="17" t="s">
        <v>193</v>
      </c>
      <c r="BE2268" s="143">
        <f>IF(N2268="základní",J2268,0)</f>
        <v>0</v>
      </c>
      <c r="BF2268" s="143">
        <f>IF(N2268="snížená",J2268,0)</f>
        <v>0</v>
      </c>
      <c r="BG2268" s="143">
        <f>IF(N2268="zákl. přenesená",J2268,0)</f>
        <v>0</v>
      </c>
      <c r="BH2268" s="143">
        <f>IF(N2268="sníž. přenesená",J2268,0)</f>
        <v>0</v>
      </c>
      <c r="BI2268" s="143">
        <f>IF(N2268="nulová",J2268,0)</f>
        <v>0</v>
      </c>
      <c r="BJ2268" s="17" t="s">
        <v>80</v>
      </c>
      <c r="BK2268" s="143">
        <f>ROUND(I2268*H2268,2)</f>
        <v>0</v>
      </c>
      <c r="BL2268" s="17" t="s">
        <v>106</v>
      </c>
      <c r="BM2268" s="142" t="s">
        <v>1709</v>
      </c>
    </row>
    <row r="2269" spans="2:65" s="1" customFormat="1" ht="11.25">
      <c r="B2269" s="32"/>
      <c r="D2269" s="144" t="s">
        <v>201</v>
      </c>
      <c r="F2269" s="145" t="s">
        <v>1710</v>
      </c>
      <c r="I2269" s="146"/>
      <c r="L2269" s="32"/>
      <c r="M2269" s="147"/>
      <c r="T2269" s="53"/>
      <c r="AT2269" s="17" t="s">
        <v>201</v>
      </c>
      <c r="AU2269" s="17" t="s">
        <v>100</v>
      </c>
    </row>
    <row r="2270" spans="2:65" s="1" customFormat="1" ht="16.5" customHeight="1">
      <c r="B2270" s="32"/>
      <c r="C2270" s="162" t="s">
        <v>1711</v>
      </c>
      <c r="D2270" s="162" t="s">
        <v>380</v>
      </c>
      <c r="E2270" s="163" t="s">
        <v>1712</v>
      </c>
      <c r="F2270" s="164" t="s">
        <v>1713</v>
      </c>
      <c r="G2270" s="165" t="s">
        <v>432</v>
      </c>
      <c r="H2270" s="166">
        <v>64.168999999999997</v>
      </c>
      <c r="I2270" s="167"/>
      <c r="J2270" s="168">
        <f>ROUND(I2270*H2270,2)</f>
        <v>0</v>
      </c>
      <c r="K2270" s="164" t="s">
        <v>199</v>
      </c>
      <c r="L2270" s="169"/>
      <c r="M2270" s="170" t="s">
        <v>19</v>
      </c>
      <c r="N2270" s="171" t="s">
        <v>43</v>
      </c>
      <c r="P2270" s="140">
        <f>O2270*H2270</f>
        <v>0</v>
      </c>
      <c r="Q2270" s="140">
        <v>2.0000000000000001E-4</v>
      </c>
      <c r="R2270" s="140">
        <f>Q2270*H2270</f>
        <v>1.2833799999999999E-2</v>
      </c>
      <c r="S2270" s="140">
        <v>0</v>
      </c>
      <c r="T2270" s="141">
        <f>S2270*H2270</f>
        <v>0</v>
      </c>
      <c r="AR2270" s="142" t="s">
        <v>254</v>
      </c>
      <c r="AT2270" s="142" t="s">
        <v>380</v>
      </c>
      <c r="AU2270" s="142" t="s">
        <v>100</v>
      </c>
      <c r="AY2270" s="17" t="s">
        <v>193</v>
      </c>
      <c r="BE2270" s="143">
        <f>IF(N2270="základní",J2270,0)</f>
        <v>0</v>
      </c>
      <c r="BF2270" s="143">
        <f>IF(N2270="snížená",J2270,0)</f>
        <v>0</v>
      </c>
      <c r="BG2270" s="143">
        <f>IF(N2270="zákl. přenesená",J2270,0)</f>
        <v>0</v>
      </c>
      <c r="BH2270" s="143">
        <f>IF(N2270="sníž. přenesená",J2270,0)</f>
        <v>0</v>
      </c>
      <c r="BI2270" s="143">
        <f>IF(N2270="nulová",J2270,0)</f>
        <v>0</v>
      </c>
      <c r="BJ2270" s="17" t="s">
        <v>80</v>
      </c>
      <c r="BK2270" s="143">
        <f>ROUND(I2270*H2270,2)</f>
        <v>0</v>
      </c>
      <c r="BL2270" s="17" t="s">
        <v>106</v>
      </c>
      <c r="BM2270" s="142" t="s">
        <v>1714</v>
      </c>
    </row>
    <row r="2271" spans="2:65" s="12" customFormat="1" ht="11.25">
      <c r="B2271" s="148"/>
      <c r="D2271" s="149" t="s">
        <v>203</v>
      </c>
      <c r="E2271" s="150" t="s">
        <v>19</v>
      </c>
      <c r="F2271" s="151" t="s">
        <v>286</v>
      </c>
      <c r="H2271" s="150" t="s">
        <v>19</v>
      </c>
      <c r="I2271" s="152"/>
      <c r="L2271" s="148"/>
      <c r="M2271" s="153"/>
      <c r="T2271" s="154"/>
      <c r="AT2271" s="150" t="s">
        <v>203</v>
      </c>
      <c r="AU2271" s="150" t="s">
        <v>100</v>
      </c>
      <c r="AV2271" s="12" t="s">
        <v>80</v>
      </c>
      <c r="AW2271" s="12" t="s">
        <v>33</v>
      </c>
      <c r="AX2271" s="12" t="s">
        <v>72</v>
      </c>
      <c r="AY2271" s="150" t="s">
        <v>193</v>
      </c>
    </row>
    <row r="2272" spans="2:65" s="12" customFormat="1" ht="11.25">
      <c r="B2272" s="148"/>
      <c r="D2272" s="149" t="s">
        <v>203</v>
      </c>
      <c r="E2272" s="150" t="s">
        <v>19</v>
      </c>
      <c r="F2272" s="151" t="s">
        <v>205</v>
      </c>
      <c r="H2272" s="150" t="s">
        <v>19</v>
      </c>
      <c r="I2272" s="152"/>
      <c r="L2272" s="148"/>
      <c r="M2272" s="153"/>
      <c r="T2272" s="154"/>
      <c r="AT2272" s="150" t="s">
        <v>203</v>
      </c>
      <c r="AU2272" s="150" t="s">
        <v>100</v>
      </c>
      <c r="AV2272" s="12" t="s">
        <v>80</v>
      </c>
      <c r="AW2272" s="12" t="s">
        <v>33</v>
      </c>
      <c r="AX2272" s="12" t="s">
        <v>72</v>
      </c>
      <c r="AY2272" s="150" t="s">
        <v>193</v>
      </c>
    </row>
    <row r="2273" spans="2:65" s="12" customFormat="1" ht="11.25">
      <c r="B2273" s="148"/>
      <c r="D2273" s="149" t="s">
        <v>203</v>
      </c>
      <c r="E2273" s="150" t="s">
        <v>19</v>
      </c>
      <c r="F2273" s="151" t="s">
        <v>206</v>
      </c>
      <c r="H2273" s="150" t="s">
        <v>19</v>
      </c>
      <c r="I2273" s="152"/>
      <c r="L2273" s="148"/>
      <c r="M2273" s="153"/>
      <c r="T2273" s="154"/>
      <c r="AT2273" s="150" t="s">
        <v>203</v>
      </c>
      <c r="AU2273" s="150" t="s">
        <v>100</v>
      </c>
      <c r="AV2273" s="12" t="s">
        <v>80</v>
      </c>
      <c r="AW2273" s="12" t="s">
        <v>33</v>
      </c>
      <c r="AX2273" s="12" t="s">
        <v>72</v>
      </c>
      <c r="AY2273" s="150" t="s">
        <v>193</v>
      </c>
    </row>
    <row r="2274" spans="2:65" s="12" customFormat="1" ht="11.25">
      <c r="B2274" s="148"/>
      <c r="D2274" s="149" t="s">
        <v>203</v>
      </c>
      <c r="E2274" s="150" t="s">
        <v>19</v>
      </c>
      <c r="F2274" s="151" t="s">
        <v>205</v>
      </c>
      <c r="H2274" s="150" t="s">
        <v>19</v>
      </c>
      <c r="I2274" s="152"/>
      <c r="L2274" s="148"/>
      <c r="M2274" s="153"/>
      <c r="T2274" s="154"/>
      <c r="AT2274" s="150" t="s">
        <v>203</v>
      </c>
      <c r="AU2274" s="150" t="s">
        <v>100</v>
      </c>
      <c r="AV2274" s="12" t="s">
        <v>80</v>
      </c>
      <c r="AW2274" s="12" t="s">
        <v>33</v>
      </c>
      <c r="AX2274" s="12" t="s">
        <v>72</v>
      </c>
      <c r="AY2274" s="150" t="s">
        <v>193</v>
      </c>
    </row>
    <row r="2275" spans="2:65" s="12" customFormat="1" ht="11.25">
      <c r="B2275" s="148"/>
      <c r="D2275" s="149" t="s">
        <v>203</v>
      </c>
      <c r="E2275" s="150" t="s">
        <v>19</v>
      </c>
      <c r="F2275" s="151" t="s">
        <v>1524</v>
      </c>
      <c r="H2275" s="150" t="s">
        <v>19</v>
      </c>
      <c r="I2275" s="152"/>
      <c r="L2275" s="148"/>
      <c r="M2275" s="153"/>
      <c r="T2275" s="154"/>
      <c r="AT2275" s="150" t="s">
        <v>203</v>
      </c>
      <c r="AU2275" s="150" t="s">
        <v>100</v>
      </c>
      <c r="AV2275" s="12" t="s">
        <v>80</v>
      </c>
      <c r="AW2275" s="12" t="s">
        <v>33</v>
      </c>
      <c r="AX2275" s="12" t="s">
        <v>72</v>
      </c>
      <c r="AY2275" s="150" t="s">
        <v>193</v>
      </c>
    </row>
    <row r="2276" spans="2:65" s="13" customFormat="1" ht="11.25">
      <c r="B2276" s="155"/>
      <c r="D2276" s="149" t="s">
        <v>203</v>
      </c>
      <c r="E2276" s="156" t="s">
        <v>19</v>
      </c>
      <c r="F2276" s="157" t="s">
        <v>1683</v>
      </c>
      <c r="H2276" s="158">
        <v>34</v>
      </c>
      <c r="I2276" s="159"/>
      <c r="L2276" s="155"/>
      <c r="M2276" s="160"/>
      <c r="T2276" s="161"/>
      <c r="AT2276" s="156" t="s">
        <v>203</v>
      </c>
      <c r="AU2276" s="156" t="s">
        <v>100</v>
      </c>
      <c r="AV2276" s="13" t="s">
        <v>82</v>
      </c>
      <c r="AW2276" s="13" t="s">
        <v>33</v>
      </c>
      <c r="AX2276" s="13" t="s">
        <v>72</v>
      </c>
      <c r="AY2276" s="156" t="s">
        <v>193</v>
      </c>
    </row>
    <row r="2277" spans="2:65" s="12" customFormat="1" ht="11.25">
      <c r="B2277" s="148"/>
      <c r="D2277" s="149" t="s">
        <v>203</v>
      </c>
      <c r="E2277" s="150" t="s">
        <v>19</v>
      </c>
      <c r="F2277" s="151" t="s">
        <v>1526</v>
      </c>
      <c r="H2277" s="150" t="s">
        <v>19</v>
      </c>
      <c r="I2277" s="152"/>
      <c r="L2277" s="148"/>
      <c r="M2277" s="153"/>
      <c r="T2277" s="154"/>
      <c r="AT2277" s="150" t="s">
        <v>203</v>
      </c>
      <c r="AU2277" s="150" t="s">
        <v>100</v>
      </c>
      <c r="AV2277" s="12" t="s">
        <v>80</v>
      </c>
      <c r="AW2277" s="12" t="s">
        <v>33</v>
      </c>
      <c r="AX2277" s="12" t="s">
        <v>72</v>
      </c>
      <c r="AY2277" s="150" t="s">
        <v>193</v>
      </c>
    </row>
    <row r="2278" spans="2:65" s="13" customFormat="1" ht="11.25">
      <c r="B2278" s="155"/>
      <c r="D2278" s="149" t="s">
        <v>203</v>
      </c>
      <c r="E2278" s="156" t="s">
        <v>19</v>
      </c>
      <c r="F2278" s="157" t="s">
        <v>1684</v>
      </c>
      <c r="H2278" s="158">
        <v>8.4</v>
      </c>
      <c r="I2278" s="159"/>
      <c r="L2278" s="155"/>
      <c r="M2278" s="160"/>
      <c r="T2278" s="161"/>
      <c r="AT2278" s="156" t="s">
        <v>203</v>
      </c>
      <c r="AU2278" s="156" t="s">
        <v>100</v>
      </c>
      <c r="AV2278" s="13" t="s">
        <v>82</v>
      </c>
      <c r="AW2278" s="13" t="s">
        <v>33</v>
      </c>
      <c r="AX2278" s="13" t="s">
        <v>72</v>
      </c>
      <c r="AY2278" s="156" t="s">
        <v>193</v>
      </c>
    </row>
    <row r="2279" spans="2:65" s="12" customFormat="1" ht="11.25">
      <c r="B2279" s="148"/>
      <c r="D2279" s="149" t="s">
        <v>203</v>
      </c>
      <c r="E2279" s="150" t="s">
        <v>19</v>
      </c>
      <c r="F2279" s="151" t="s">
        <v>1530</v>
      </c>
      <c r="H2279" s="150" t="s">
        <v>19</v>
      </c>
      <c r="I2279" s="152"/>
      <c r="L2279" s="148"/>
      <c r="M2279" s="153"/>
      <c r="T2279" s="154"/>
      <c r="AT2279" s="150" t="s">
        <v>203</v>
      </c>
      <c r="AU2279" s="150" t="s">
        <v>100</v>
      </c>
      <c r="AV2279" s="12" t="s">
        <v>80</v>
      </c>
      <c r="AW2279" s="12" t="s">
        <v>33</v>
      </c>
      <c r="AX2279" s="12" t="s">
        <v>72</v>
      </c>
      <c r="AY2279" s="150" t="s">
        <v>193</v>
      </c>
    </row>
    <row r="2280" spans="2:65" s="13" customFormat="1" ht="11.25">
      <c r="B2280" s="155"/>
      <c r="D2280" s="149" t="s">
        <v>203</v>
      </c>
      <c r="E2280" s="156" t="s">
        <v>19</v>
      </c>
      <c r="F2280" s="157" t="s">
        <v>1686</v>
      </c>
      <c r="H2280" s="158">
        <v>19.899999999999999</v>
      </c>
      <c r="I2280" s="159"/>
      <c r="L2280" s="155"/>
      <c r="M2280" s="160"/>
      <c r="T2280" s="161"/>
      <c r="AT2280" s="156" t="s">
        <v>203</v>
      </c>
      <c r="AU2280" s="156" t="s">
        <v>100</v>
      </c>
      <c r="AV2280" s="13" t="s">
        <v>82</v>
      </c>
      <c r="AW2280" s="13" t="s">
        <v>33</v>
      </c>
      <c r="AX2280" s="13" t="s">
        <v>72</v>
      </c>
      <c r="AY2280" s="156" t="s">
        <v>193</v>
      </c>
    </row>
    <row r="2281" spans="2:65" s="13" customFormat="1" ht="11.25">
      <c r="B2281" s="155"/>
      <c r="D2281" s="149" t="s">
        <v>203</v>
      </c>
      <c r="F2281" s="157" t="s">
        <v>1715</v>
      </c>
      <c r="H2281" s="158">
        <v>64.168999999999997</v>
      </c>
      <c r="I2281" s="159"/>
      <c r="L2281" s="155"/>
      <c r="M2281" s="160"/>
      <c r="T2281" s="161"/>
      <c r="AT2281" s="156" t="s">
        <v>203</v>
      </c>
      <c r="AU2281" s="156" t="s">
        <v>100</v>
      </c>
      <c r="AV2281" s="13" t="s">
        <v>82</v>
      </c>
      <c r="AW2281" s="13" t="s">
        <v>4</v>
      </c>
      <c r="AX2281" s="13" t="s">
        <v>80</v>
      </c>
      <c r="AY2281" s="156" t="s">
        <v>193</v>
      </c>
    </row>
    <row r="2282" spans="2:65" s="1" customFormat="1" ht="24.2" customHeight="1">
      <c r="B2282" s="32"/>
      <c r="C2282" s="131" t="s">
        <v>1716</v>
      </c>
      <c r="D2282" s="131" t="s">
        <v>195</v>
      </c>
      <c r="E2282" s="132" t="s">
        <v>1717</v>
      </c>
      <c r="F2282" s="133" t="s">
        <v>1718</v>
      </c>
      <c r="G2282" s="134" t="s">
        <v>198</v>
      </c>
      <c r="H2282" s="135">
        <v>152.125</v>
      </c>
      <c r="I2282" s="136"/>
      <c r="J2282" s="137">
        <f>ROUND(I2282*H2282,2)</f>
        <v>0</v>
      </c>
      <c r="K2282" s="133" t="s">
        <v>199</v>
      </c>
      <c r="L2282" s="32"/>
      <c r="M2282" s="138" t="s">
        <v>19</v>
      </c>
      <c r="N2282" s="139" t="s">
        <v>43</v>
      </c>
      <c r="P2282" s="140">
        <f>O2282*H2282</f>
        <v>0</v>
      </c>
      <c r="Q2282" s="140">
        <v>2.0000000000000002E-5</v>
      </c>
      <c r="R2282" s="140">
        <f>Q2282*H2282</f>
        <v>3.0425000000000001E-3</v>
      </c>
      <c r="S2282" s="140">
        <v>1.0000000000000001E-5</v>
      </c>
      <c r="T2282" s="141">
        <f>S2282*H2282</f>
        <v>1.52125E-3</v>
      </c>
      <c r="AR2282" s="142" t="s">
        <v>106</v>
      </c>
      <c r="AT2282" s="142" t="s">
        <v>195</v>
      </c>
      <c r="AU2282" s="142" t="s">
        <v>100</v>
      </c>
      <c r="AY2282" s="17" t="s">
        <v>193</v>
      </c>
      <c r="BE2282" s="143">
        <f>IF(N2282="základní",J2282,0)</f>
        <v>0</v>
      </c>
      <c r="BF2282" s="143">
        <f>IF(N2282="snížená",J2282,0)</f>
        <v>0</v>
      </c>
      <c r="BG2282" s="143">
        <f>IF(N2282="zákl. přenesená",J2282,0)</f>
        <v>0</v>
      </c>
      <c r="BH2282" s="143">
        <f>IF(N2282="sníž. přenesená",J2282,0)</f>
        <v>0</v>
      </c>
      <c r="BI2282" s="143">
        <f>IF(N2282="nulová",J2282,0)</f>
        <v>0</v>
      </c>
      <c r="BJ2282" s="17" t="s">
        <v>80</v>
      </c>
      <c r="BK2282" s="143">
        <f>ROUND(I2282*H2282,2)</f>
        <v>0</v>
      </c>
      <c r="BL2282" s="17" t="s">
        <v>106</v>
      </c>
      <c r="BM2282" s="142" t="s">
        <v>1719</v>
      </c>
    </row>
    <row r="2283" spans="2:65" s="1" customFormat="1" ht="11.25">
      <c r="B2283" s="32"/>
      <c r="D2283" s="144" t="s">
        <v>201</v>
      </c>
      <c r="F2283" s="145" t="s">
        <v>1720</v>
      </c>
      <c r="I2283" s="146"/>
      <c r="L2283" s="32"/>
      <c r="M2283" s="147"/>
      <c r="T2283" s="53"/>
      <c r="AT2283" s="17" t="s">
        <v>201</v>
      </c>
      <c r="AU2283" s="17" t="s">
        <v>100</v>
      </c>
    </row>
    <row r="2284" spans="2:65" s="12" customFormat="1" ht="11.25">
      <c r="B2284" s="148"/>
      <c r="D2284" s="149" t="s">
        <v>203</v>
      </c>
      <c r="E2284" s="150" t="s">
        <v>19</v>
      </c>
      <c r="F2284" s="151" t="s">
        <v>286</v>
      </c>
      <c r="H2284" s="150" t="s">
        <v>19</v>
      </c>
      <c r="I2284" s="152"/>
      <c r="L2284" s="148"/>
      <c r="M2284" s="153"/>
      <c r="T2284" s="154"/>
      <c r="AT2284" s="150" t="s">
        <v>203</v>
      </c>
      <c r="AU2284" s="150" t="s">
        <v>100</v>
      </c>
      <c r="AV2284" s="12" t="s">
        <v>80</v>
      </c>
      <c r="AW2284" s="12" t="s">
        <v>33</v>
      </c>
      <c r="AX2284" s="12" t="s">
        <v>72</v>
      </c>
      <c r="AY2284" s="150" t="s">
        <v>193</v>
      </c>
    </row>
    <row r="2285" spans="2:65" s="12" customFormat="1" ht="11.25">
      <c r="B2285" s="148"/>
      <c r="D2285" s="149" t="s">
        <v>203</v>
      </c>
      <c r="E2285" s="150" t="s">
        <v>19</v>
      </c>
      <c r="F2285" s="151" t="s">
        <v>205</v>
      </c>
      <c r="H2285" s="150" t="s">
        <v>19</v>
      </c>
      <c r="I2285" s="152"/>
      <c r="L2285" s="148"/>
      <c r="M2285" s="153"/>
      <c r="T2285" s="154"/>
      <c r="AT2285" s="150" t="s">
        <v>203</v>
      </c>
      <c r="AU2285" s="150" t="s">
        <v>100</v>
      </c>
      <c r="AV2285" s="12" t="s">
        <v>80</v>
      </c>
      <c r="AW2285" s="12" t="s">
        <v>33</v>
      </c>
      <c r="AX2285" s="12" t="s">
        <v>72</v>
      </c>
      <c r="AY2285" s="150" t="s">
        <v>193</v>
      </c>
    </row>
    <row r="2286" spans="2:65" s="12" customFormat="1" ht="11.25">
      <c r="B2286" s="148"/>
      <c r="D2286" s="149" t="s">
        <v>203</v>
      </c>
      <c r="E2286" s="150" t="s">
        <v>19</v>
      </c>
      <c r="F2286" s="151" t="s">
        <v>206</v>
      </c>
      <c r="H2286" s="150" t="s">
        <v>19</v>
      </c>
      <c r="I2286" s="152"/>
      <c r="L2286" s="148"/>
      <c r="M2286" s="153"/>
      <c r="T2286" s="154"/>
      <c r="AT2286" s="150" t="s">
        <v>203</v>
      </c>
      <c r="AU2286" s="150" t="s">
        <v>100</v>
      </c>
      <c r="AV2286" s="12" t="s">
        <v>80</v>
      </c>
      <c r="AW2286" s="12" t="s">
        <v>33</v>
      </c>
      <c r="AX2286" s="12" t="s">
        <v>72</v>
      </c>
      <c r="AY2286" s="150" t="s">
        <v>193</v>
      </c>
    </row>
    <row r="2287" spans="2:65" s="12" customFormat="1" ht="11.25">
      <c r="B2287" s="148"/>
      <c r="D2287" s="149" t="s">
        <v>203</v>
      </c>
      <c r="E2287" s="150" t="s">
        <v>19</v>
      </c>
      <c r="F2287" s="151" t="s">
        <v>205</v>
      </c>
      <c r="H2287" s="150" t="s">
        <v>19</v>
      </c>
      <c r="I2287" s="152"/>
      <c r="L2287" s="148"/>
      <c r="M2287" s="153"/>
      <c r="T2287" s="154"/>
      <c r="AT2287" s="150" t="s">
        <v>203</v>
      </c>
      <c r="AU2287" s="150" t="s">
        <v>100</v>
      </c>
      <c r="AV2287" s="12" t="s">
        <v>80</v>
      </c>
      <c r="AW2287" s="12" t="s">
        <v>33</v>
      </c>
      <c r="AX2287" s="12" t="s">
        <v>72</v>
      </c>
      <c r="AY2287" s="150" t="s">
        <v>193</v>
      </c>
    </row>
    <row r="2288" spans="2:65" s="12" customFormat="1" ht="11.25">
      <c r="B2288" s="148"/>
      <c r="D2288" s="149" t="s">
        <v>203</v>
      </c>
      <c r="E2288" s="150" t="s">
        <v>19</v>
      </c>
      <c r="F2288" s="151" t="s">
        <v>1582</v>
      </c>
      <c r="H2288" s="150" t="s">
        <v>19</v>
      </c>
      <c r="I2288" s="152"/>
      <c r="L2288" s="148"/>
      <c r="M2288" s="153"/>
      <c r="T2288" s="154"/>
      <c r="AT2288" s="150" t="s">
        <v>203</v>
      </c>
      <c r="AU2288" s="150" t="s">
        <v>100</v>
      </c>
      <c r="AV2288" s="12" t="s">
        <v>80</v>
      </c>
      <c r="AW2288" s="12" t="s">
        <v>33</v>
      </c>
      <c r="AX2288" s="12" t="s">
        <v>72</v>
      </c>
      <c r="AY2288" s="150" t="s">
        <v>193</v>
      </c>
    </row>
    <row r="2289" spans="2:65" s="12" customFormat="1" ht="11.25">
      <c r="B2289" s="148"/>
      <c r="D2289" s="149" t="s">
        <v>203</v>
      </c>
      <c r="E2289" s="150" t="s">
        <v>19</v>
      </c>
      <c r="F2289" s="151" t="s">
        <v>1524</v>
      </c>
      <c r="H2289" s="150" t="s">
        <v>19</v>
      </c>
      <c r="I2289" s="152"/>
      <c r="L2289" s="148"/>
      <c r="M2289" s="153"/>
      <c r="T2289" s="154"/>
      <c r="AT2289" s="150" t="s">
        <v>203</v>
      </c>
      <c r="AU2289" s="150" t="s">
        <v>100</v>
      </c>
      <c r="AV2289" s="12" t="s">
        <v>80</v>
      </c>
      <c r="AW2289" s="12" t="s">
        <v>33</v>
      </c>
      <c r="AX2289" s="12" t="s">
        <v>72</v>
      </c>
      <c r="AY2289" s="150" t="s">
        <v>193</v>
      </c>
    </row>
    <row r="2290" spans="2:65" s="13" customFormat="1" ht="11.25">
      <c r="B2290" s="155"/>
      <c r="D2290" s="149" t="s">
        <v>203</v>
      </c>
      <c r="E2290" s="156" t="s">
        <v>19</v>
      </c>
      <c r="F2290" s="157" t="s">
        <v>1525</v>
      </c>
      <c r="H2290" s="158">
        <v>75.400000000000006</v>
      </c>
      <c r="I2290" s="159"/>
      <c r="L2290" s="155"/>
      <c r="M2290" s="160"/>
      <c r="T2290" s="161"/>
      <c r="AT2290" s="156" t="s">
        <v>203</v>
      </c>
      <c r="AU2290" s="156" t="s">
        <v>100</v>
      </c>
      <c r="AV2290" s="13" t="s">
        <v>82</v>
      </c>
      <c r="AW2290" s="13" t="s">
        <v>33</v>
      </c>
      <c r="AX2290" s="13" t="s">
        <v>72</v>
      </c>
      <c r="AY2290" s="156" t="s">
        <v>193</v>
      </c>
    </row>
    <row r="2291" spans="2:65" s="12" customFormat="1" ht="11.25">
      <c r="B2291" s="148"/>
      <c r="D2291" s="149" t="s">
        <v>203</v>
      </c>
      <c r="E2291" s="150" t="s">
        <v>19</v>
      </c>
      <c r="F2291" s="151" t="s">
        <v>1526</v>
      </c>
      <c r="H2291" s="150" t="s">
        <v>19</v>
      </c>
      <c r="I2291" s="152"/>
      <c r="L2291" s="148"/>
      <c r="M2291" s="153"/>
      <c r="T2291" s="154"/>
      <c r="AT2291" s="150" t="s">
        <v>203</v>
      </c>
      <c r="AU2291" s="150" t="s">
        <v>100</v>
      </c>
      <c r="AV2291" s="12" t="s">
        <v>80</v>
      </c>
      <c r="AW2291" s="12" t="s">
        <v>33</v>
      </c>
      <c r="AX2291" s="12" t="s">
        <v>72</v>
      </c>
      <c r="AY2291" s="150" t="s">
        <v>193</v>
      </c>
    </row>
    <row r="2292" spans="2:65" s="13" customFormat="1" ht="11.25">
      <c r="B2292" s="155"/>
      <c r="D2292" s="149" t="s">
        <v>203</v>
      </c>
      <c r="E2292" s="156" t="s">
        <v>19</v>
      </c>
      <c r="F2292" s="157" t="s">
        <v>1527</v>
      </c>
      <c r="H2292" s="158">
        <v>18.535</v>
      </c>
      <c r="I2292" s="159"/>
      <c r="L2292" s="155"/>
      <c r="M2292" s="160"/>
      <c r="T2292" s="161"/>
      <c r="AT2292" s="156" t="s">
        <v>203</v>
      </c>
      <c r="AU2292" s="156" t="s">
        <v>100</v>
      </c>
      <c r="AV2292" s="13" t="s">
        <v>82</v>
      </c>
      <c r="AW2292" s="13" t="s">
        <v>33</v>
      </c>
      <c r="AX2292" s="13" t="s">
        <v>72</v>
      </c>
      <c r="AY2292" s="156" t="s">
        <v>193</v>
      </c>
    </row>
    <row r="2293" spans="2:65" s="12" customFormat="1" ht="11.25">
      <c r="B2293" s="148"/>
      <c r="D2293" s="149" t="s">
        <v>203</v>
      </c>
      <c r="E2293" s="150" t="s">
        <v>19</v>
      </c>
      <c r="F2293" s="151" t="s">
        <v>1528</v>
      </c>
      <c r="H2293" s="150" t="s">
        <v>19</v>
      </c>
      <c r="I2293" s="152"/>
      <c r="L2293" s="148"/>
      <c r="M2293" s="153"/>
      <c r="T2293" s="154"/>
      <c r="AT2293" s="150" t="s">
        <v>203</v>
      </c>
      <c r="AU2293" s="150" t="s">
        <v>100</v>
      </c>
      <c r="AV2293" s="12" t="s">
        <v>80</v>
      </c>
      <c r="AW2293" s="12" t="s">
        <v>33</v>
      </c>
      <c r="AX2293" s="12" t="s">
        <v>72</v>
      </c>
      <c r="AY2293" s="150" t="s">
        <v>193</v>
      </c>
    </row>
    <row r="2294" spans="2:65" s="13" customFormat="1" ht="11.25">
      <c r="B2294" s="155"/>
      <c r="D2294" s="149" t="s">
        <v>203</v>
      </c>
      <c r="E2294" s="156" t="s">
        <v>19</v>
      </c>
      <c r="F2294" s="157" t="s">
        <v>1529</v>
      </c>
      <c r="H2294" s="158">
        <v>20.7</v>
      </c>
      <c r="I2294" s="159"/>
      <c r="L2294" s="155"/>
      <c r="M2294" s="160"/>
      <c r="T2294" s="161"/>
      <c r="AT2294" s="156" t="s">
        <v>203</v>
      </c>
      <c r="AU2294" s="156" t="s">
        <v>100</v>
      </c>
      <c r="AV2294" s="13" t="s">
        <v>82</v>
      </c>
      <c r="AW2294" s="13" t="s">
        <v>33</v>
      </c>
      <c r="AX2294" s="13" t="s">
        <v>72</v>
      </c>
      <c r="AY2294" s="156" t="s">
        <v>193</v>
      </c>
    </row>
    <row r="2295" spans="2:65" s="12" customFormat="1" ht="11.25">
      <c r="B2295" s="148"/>
      <c r="D2295" s="149" t="s">
        <v>203</v>
      </c>
      <c r="E2295" s="150" t="s">
        <v>19</v>
      </c>
      <c r="F2295" s="151" t="s">
        <v>1530</v>
      </c>
      <c r="H2295" s="150" t="s">
        <v>19</v>
      </c>
      <c r="I2295" s="152"/>
      <c r="L2295" s="148"/>
      <c r="M2295" s="153"/>
      <c r="T2295" s="154"/>
      <c r="AT2295" s="150" t="s">
        <v>203</v>
      </c>
      <c r="AU2295" s="150" t="s">
        <v>100</v>
      </c>
      <c r="AV2295" s="12" t="s">
        <v>80</v>
      </c>
      <c r="AW2295" s="12" t="s">
        <v>33</v>
      </c>
      <c r="AX2295" s="12" t="s">
        <v>72</v>
      </c>
      <c r="AY2295" s="150" t="s">
        <v>193</v>
      </c>
    </row>
    <row r="2296" spans="2:65" s="13" customFormat="1" ht="11.25">
      <c r="B2296" s="155"/>
      <c r="D2296" s="149" t="s">
        <v>203</v>
      </c>
      <c r="E2296" s="156" t="s">
        <v>19</v>
      </c>
      <c r="F2296" s="157" t="s">
        <v>1531</v>
      </c>
      <c r="H2296" s="158">
        <v>37.49</v>
      </c>
      <c r="I2296" s="159"/>
      <c r="L2296" s="155"/>
      <c r="M2296" s="160"/>
      <c r="T2296" s="161"/>
      <c r="AT2296" s="156" t="s">
        <v>203</v>
      </c>
      <c r="AU2296" s="156" t="s">
        <v>100</v>
      </c>
      <c r="AV2296" s="13" t="s">
        <v>82</v>
      </c>
      <c r="AW2296" s="13" t="s">
        <v>33</v>
      </c>
      <c r="AX2296" s="13" t="s">
        <v>72</v>
      </c>
      <c r="AY2296" s="156" t="s">
        <v>193</v>
      </c>
    </row>
    <row r="2297" spans="2:65" s="1" customFormat="1" ht="24.2" customHeight="1">
      <c r="B2297" s="32"/>
      <c r="C2297" s="131" t="s">
        <v>1721</v>
      </c>
      <c r="D2297" s="131" t="s">
        <v>195</v>
      </c>
      <c r="E2297" s="132" t="s">
        <v>1722</v>
      </c>
      <c r="F2297" s="133" t="s">
        <v>1723</v>
      </c>
      <c r="G2297" s="134" t="s">
        <v>198</v>
      </c>
      <c r="H2297" s="135">
        <v>152.125</v>
      </c>
      <c r="I2297" s="136"/>
      <c r="J2297" s="137">
        <f>ROUND(I2297*H2297,2)</f>
        <v>0</v>
      </c>
      <c r="K2297" s="133" t="s">
        <v>199</v>
      </c>
      <c r="L2297" s="32"/>
      <c r="M2297" s="138" t="s">
        <v>19</v>
      </c>
      <c r="N2297" s="139" t="s">
        <v>43</v>
      </c>
      <c r="P2297" s="140">
        <f>O2297*H2297</f>
        <v>0</v>
      </c>
      <c r="Q2297" s="140">
        <v>1.0000000000000001E-5</v>
      </c>
      <c r="R2297" s="140">
        <f>Q2297*H2297</f>
        <v>1.52125E-3</v>
      </c>
      <c r="S2297" s="140">
        <v>0</v>
      </c>
      <c r="T2297" s="141">
        <f>S2297*H2297</f>
        <v>0</v>
      </c>
      <c r="AR2297" s="142" t="s">
        <v>106</v>
      </c>
      <c r="AT2297" s="142" t="s">
        <v>195</v>
      </c>
      <c r="AU2297" s="142" t="s">
        <v>100</v>
      </c>
      <c r="AY2297" s="17" t="s">
        <v>193</v>
      </c>
      <c r="BE2297" s="143">
        <f>IF(N2297="základní",J2297,0)</f>
        <v>0</v>
      </c>
      <c r="BF2297" s="143">
        <f>IF(N2297="snížená",J2297,0)</f>
        <v>0</v>
      </c>
      <c r="BG2297" s="143">
        <f>IF(N2297="zákl. přenesená",J2297,0)</f>
        <v>0</v>
      </c>
      <c r="BH2297" s="143">
        <f>IF(N2297="sníž. přenesená",J2297,0)</f>
        <v>0</v>
      </c>
      <c r="BI2297" s="143">
        <f>IF(N2297="nulová",J2297,0)</f>
        <v>0</v>
      </c>
      <c r="BJ2297" s="17" t="s">
        <v>80</v>
      </c>
      <c r="BK2297" s="143">
        <f>ROUND(I2297*H2297,2)</f>
        <v>0</v>
      </c>
      <c r="BL2297" s="17" t="s">
        <v>106</v>
      </c>
      <c r="BM2297" s="142" t="s">
        <v>1724</v>
      </c>
    </row>
    <row r="2298" spans="2:65" s="1" customFormat="1" ht="11.25">
      <c r="B2298" s="32"/>
      <c r="D2298" s="144" t="s">
        <v>201</v>
      </c>
      <c r="F2298" s="145" t="s">
        <v>1725</v>
      </c>
      <c r="I2298" s="146"/>
      <c r="L2298" s="32"/>
      <c r="M2298" s="147"/>
      <c r="T2298" s="53"/>
      <c r="AT2298" s="17" t="s">
        <v>201</v>
      </c>
      <c r="AU2298" s="17" t="s">
        <v>100</v>
      </c>
    </row>
    <row r="2299" spans="2:65" s="12" customFormat="1" ht="11.25">
      <c r="B2299" s="148"/>
      <c r="D2299" s="149" t="s">
        <v>203</v>
      </c>
      <c r="E2299" s="150" t="s">
        <v>19</v>
      </c>
      <c r="F2299" s="151" t="s">
        <v>286</v>
      </c>
      <c r="H2299" s="150" t="s">
        <v>19</v>
      </c>
      <c r="I2299" s="152"/>
      <c r="L2299" s="148"/>
      <c r="M2299" s="153"/>
      <c r="T2299" s="154"/>
      <c r="AT2299" s="150" t="s">
        <v>203</v>
      </c>
      <c r="AU2299" s="150" t="s">
        <v>100</v>
      </c>
      <c r="AV2299" s="12" t="s">
        <v>80</v>
      </c>
      <c r="AW2299" s="12" t="s">
        <v>33</v>
      </c>
      <c r="AX2299" s="12" t="s">
        <v>72</v>
      </c>
      <c r="AY2299" s="150" t="s">
        <v>193</v>
      </c>
    </row>
    <row r="2300" spans="2:65" s="12" customFormat="1" ht="11.25">
      <c r="B2300" s="148"/>
      <c r="D2300" s="149" t="s">
        <v>203</v>
      </c>
      <c r="E2300" s="150" t="s">
        <v>19</v>
      </c>
      <c r="F2300" s="151" t="s">
        <v>205</v>
      </c>
      <c r="H2300" s="150" t="s">
        <v>19</v>
      </c>
      <c r="I2300" s="152"/>
      <c r="L2300" s="148"/>
      <c r="M2300" s="153"/>
      <c r="T2300" s="154"/>
      <c r="AT2300" s="150" t="s">
        <v>203</v>
      </c>
      <c r="AU2300" s="150" t="s">
        <v>100</v>
      </c>
      <c r="AV2300" s="12" t="s">
        <v>80</v>
      </c>
      <c r="AW2300" s="12" t="s">
        <v>33</v>
      </c>
      <c r="AX2300" s="12" t="s">
        <v>72</v>
      </c>
      <c r="AY2300" s="150" t="s">
        <v>193</v>
      </c>
    </row>
    <row r="2301" spans="2:65" s="12" customFormat="1" ht="11.25">
      <c r="B2301" s="148"/>
      <c r="D2301" s="149" t="s">
        <v>203</v>
      </c>
      <c r="E2301" s="150" t="s">
        <v>19</v>
      </c>
      <c r="F2301" s="151" t="s">
        <v>206</v>
      </c>
      <c r="H2301" s="150" t="s">
        <v>19</v>
      </c>
      <c r="I2301" s="152"/>
      <c r="L2301" s="148"/>
      <c r="M2301" s="153"/>
      <c r="T2301" s="154"/>
      <c r="AT2301" s="150" t="s">
        <v>203</v>
      </c>
      <c r="AU2301" s="150" t="s">
        <v>100</v>
      </c>
      <c r="AV2301" s="12" t="s">
        <v>80</v>
      </c>
      <c r="AW2301" s="12" t="s">
        <v>33</v>
      </c>
      <c r="AX2301" s="12" t="s">
        <v>72</v>
      </c>
      <c r="AY2301" s="150" t="s">
        <v>193</v>
      </c>
    </row>
    <row r="2302" spans="2:65" s="12" customFormat="1" ht="11.25">
      <c r="B2302" s="148"/>
      <c r="D2302" s="149" t="s">
        <v>203</v>
      </c>
      <c r="E2302" s="150" t="s">
        <v>19</v>
      </c>
      <c r="F2302" s="151" t="s">
        <v>205</v>
      </c>
      <c r="H2302" s="150" t="s">
        <v>19</v>
      </c>
      <c r="I2302" s="152"/>
      <c r="L2302" s="148"/>
      <c r="M2302" s="153"/>
      <c r="T2302" s="154"/>
      <c r="AT2302" s="150" t="s">
        <v>203</v>
      </c>
      <c r="AU2302" s="150" t="s">
        <v>100</v>
      </c>
      <c r="AV2302" s="12" t="s">
        <v>80</v>
      </c>
      <c r="AW2302" s="12" t="s">
        <v>33</v>
      </c>
      <c r="AX2302" s="12" t="s">
        <v>72</v>
      </c>
      <c r="AY2302" s="150" t="s">
        <v>193</v>
      </c>
    </row>
    <row r="2303" spans="2:65" s="12" customFormat="1" ht="11.25">
      <c r="B2303" s="148"/>
      <c r="D2303" s="149" t="s">
        <v>203</v>
      </c>
      <c r="E2303" s="150" t="s">
        <v>19</v>
      </c>
      <c r="F2303" s="151" t="s">
        <v>1582</v>
      </c>
      <c r="H2303" s="150" t="s">
        <v>19</v>
      </c>
      <c r="I2303" s="152"/>
      <c r="L2303" s="148"/>
      <c r="M2303" s="153"/>
      <c r="T2303" s="154"/>
      <c r="AT2303" s="150" t="s">
        <v>203</v>
      </c>
      <c r="AU2303" s="150" t="s">
        <v>100</v>
      </c>
      <c r="AV2303" s="12" t="s">
        <v>80</v>
      </c>
      <c r="AW2303" s="12" t="s">
        <v>33</v>
      </c>
      <c r="AX2303" s="12" t="s">
        <v>72</v>
      </c>
      <c r="AY2303" s="150" t="s">
        <v>193</v>
      </c>
    </row>
    <row r="2304" spans="2:65" s="12" customFormat="1" ht="11.25">
      <c r="B2304" s="148"/>
      <c r="D2304" s="149" t="s">
        <v>203</v>
      </c>
      <c r="E2304" s="150" t="s">
        <v>19</v>
      </c>
      <c r="F2304" s="151" t="s">
        <v>1524</v>
      </c>
      <c r="H2304" s="150" t="s">
        <v>19</v>
      </c>
      <c r="I2304" s="152"/>
      <c r="L2304" s="148"/>
      <c r="M2304" s="153"/>
      <c r="T2304" s="154"/>
      <c r="AT2304" s="150" t="s">
        <v>203</v>
      </c>
      <c r="AU2304" s="150" t="s">
        <v>100</v>
      </c>
      <c r="AV2304" s="12" t="s">
        <v>80</v>
      </c>
      <c r="AW2304" s="12" t="s">
        <v>33</v>
      </c>
      <c r="AX2304" s="12" t="s">
        <v>72</v>
      </c>
      <c r="AY2304" s="150" t="s">
        <v>193</v>
      </c>
    </row>
    <row r="2305" spans="2:65" s="13" customFormat="1" ht="11.25">
      <c r="B2305" s="155"/>
      <c r="D2305" s="149" t="s">
        <v>203</v>
      </c>
      <c r="E2305" s="156" t="s">
        <v>19</v>
      </c>
      <c r="F2305" s="157" t="s">
        <v>1525</v>
      </c>
      <c r="H2305" s="158">
        <v>75.400000000000006</v>
      </c>
      <c r="I2305" s="159"/>
      <c r="L2305" s="155"/>
      <c r="M2305" s="160"/>
      <c r="T2305" s="161"/>
      <c r="AT2305" s="156" t="s">
        <v>203</v>
      </c>
      <c r="AU2305" s="156" t="s">
        <v>100</v>
      </c>
      <c r="AV2305" s="13" t="s">
        <v>82</v>
      </c>
      <c r="AW2305" s="13" t="s">
        <v>33</v>
      </c>
      <c r="AX2305" s="13" t="s">
        <v>72</v>
      </c>
      <c r="AY2305" s="156" t="s">
        <v>193</v>
      </c>
    </row>
    <row r="2306" spans="2:65" s="12" customFormat="1" ht="11.25">
      <c r="B2306" s="148"/>
      <c r="D2306" s="149" t="s">
        <v>203</v>
      </c>
      <c r="E2306" s="150" t="s">
        <v>19</v>
      </c>
      <c r="F2306" s="151" t="s">
        <v>1526</v>
      </c>
      <c r="H2306" s="150" t="s">
        <v>19</v>
      </c>
      <c r="I2306" s="152"/>
      <c r="L2306" s="148"/>
      <c r="M2306" s="153"/>
      <c r="T2306" s="154"/>
      <c r="AT2306" s="150" t="s">
        <v>203</v>
      </c>
      <c r="AU2306" s="150" t="s">
        <v>100</v>
      </c>
      <c r="AV2306" s="12" t="s">
        <v>80</v>
      </c>
      <c r="AW2306" s="12" t="s">
        <v>33</v>
      </c>
      <c r="AX2306" s="12" t="s">
        <v>72</v>
      </c>
      <c r="AY2306" s="150" t="s">
        <v>193</v>
      </c>
    </row>
    <row r="2307" spans="2:65" s="13" customFormat="1" ht="11.25">
      <c r="B2307" s="155"/>
      <c r="D2307" s="149" t="s">
        <v>203</v>
      </c>
      <c r="E2307" s="156" t="s">
        <v>19</v>
      </c>
      <c r="F2307" s="157" t="s">
        <v>1527</v>
      </c>
      <c r="H2307" s="158">
        <v>18.535</v>
      </c>
      <c r="I2307" s="159"/>
      <c r="L2307" s="155"/>
      <c r="M2307" s="160"/>
      <c r="T2307" s="161"/>
      <c r="AT2307" s="156" t="s">
        <v>203</v>
      </c>
      <c r="AU2307" s="156" t="s">
        <v>100</v>
      </c>
      <c r="AV2307" s="13" t="s">
        <v>82</v>
      </c>
      <c r="AW2307" s="13" t="s">
        <v>33</v>
      </c>
      <c r="AX2307" s="13" t="s">
        <v>72</v>
      </c>
      <c r="AY2307" s="156" t="s">
        <v>193</v>
      </c>
    </row>
    <row r="2308" spans="2:65" s="12" customFormat="1" ht="11.25">
      <c r="B2308" s="148"/>
      <c r="D2308" s="149" t="s">
        <v>203</v>
      </c>
      <c r="E2308" s="150" t="s">
        <v>19</v>
      </c>
      <c r="F2308" s="151" t="s">
        <v>1528</v>
      </c>
      <c r="H2308" s="150" t="s">
        <v>19</v>
      </c>
      <c r="I2308" s="152"/>
      <c r="L2308" s="148"/>
      <c r="M2308" s="153"/>
      <c r="T2308" s="154"/>
      <c r="AT2308" s="150" t="s">
        <v>203</v>
      </c>
      <c r="AU2308" s="150" t="s">
        <v>100</v>
      </c>
      <c r="AV2308" s="12" t="s">
        <v>80</v>
      </c>
      <c r="AW2308" s="12" t="s">
        <v>33</v>
      </c>
      <c r="AX2308" s="12" t="s">
        <v>72</v>
      </c>
      <c r="AY2308" s="150" t="s">
        <v>193</v>
      </c>
    </row>
    <row r="2309" spans="2:65" s="13" customFormat="1" ht="11.25">
      <c r="B2309" s="155"/>
      <c r="D2309" s="149" t="s">
        <v>203</v>
      </c>
      <c r="E2309" s="156" t="s">
        <v>19</v>
      </c>
      <c r="F2309" s="157" t="s">
        <v>1529</v>
      </c>
      <c r="H2309" s="158">
        <v>20.7</v>
      </c>
      <c r="I2309" s="159"/>
      <c r="L2309" s="155"/>
      <c r="M2309" s="160"/>
      <c r="T2309" s="161"/>
      <c r="AT2309" s="156" t="s">
        <v>203</v>
      </c>
      <c r="AU2309" s="156" t="s">
        <v>100</v>
      </c>
      <c r="AV2309" s="13" t="s">
        <v>82</v>
      </c>
      <c r="AW2309" s="13" t="s">
        <v>33</v>
      </c>
      <c r="AX2309" s="13" t="s">
        <v>72</v>
      </c>
      <c r="AY2309" s="156" t="s">
        <v>193</v>
      </c>
    </row>
    <row r="2310" spans="2:65" s="12" customFormat="1" ht="11.25">
      <c r="B2310" s="148"/>
      <c r="D2310" s="149" t="s">
        <v>203</v>
      </c>
      <c r="E2310" s="150" t="s">
        <v>19</v>
      </c>
      <c r="F2310" s="151" t="s">
        <v>1530</v>
      </c>
      <c r="H2310" s="150" t="s">
        <v>19</v>
      </c>
      <c r="I2310" s="152"/>
      <c r="L2310" s="148"/>
      <c r="M2310" s="153"/>
      <c r="T2310" s="154"/>
      <c r="AT2310" s="150" t="s">
        <v>203</v>
      </c>
      <c r="AU2310" s="150" t="s">
        <v>100</v>
      </c>
      <c r="AV2310" s="12" t="s">
        <v>80</v>
      </c>
      <c r="AW2310" s="12" t="s">
        <v>33</v>
      </c>
      <c r="AX2310" s="12" t="s">
        <v>72</v>
      </c>
      <c r="AY2310" s="150" t="s">
        <v>193</v>
      </c>
    </row>
    <row r="2311" spans="2:65" s="13" customFormat="1" ht="11.25">
      <c r="B2311" s="155"/>
      <c r="D2311" s="149" t="s">
        <v>203</v>
      </c>
      <c r="E2311" s="156" t="s">
        <v>19</v>
      </c>
      <c r="F2311" s="157" t="s">
        <v>1531</v>
      </c>
      <c r="H2311" s="158">
        <v>37.49</v>
      </c>
      <c r="I2311" s="159"/>
      <c r="L2311" s="155"/>
      <c r="M2311" s="160"/>
      <c r="T2311" s="161"/>
      <c r="AT2311" s="156" t="s">
        <v>203</v>
      </c>
      <c r="AU2311" s="156" t="s">
        <v>100</v>
      </c>
      <c r="AV2311" s="13" t="s">
        <v>82</v>
      </c>
      <c r="AW2311" s="13" t="s">
        <v>33</v>
      </c>
      <c r="AX2311" s="13" t="s">
        <v>72</v>
      </c>
      <c r="AY2311" s="156" t="s">
        <v>193</v>
      </c>
    </row>
    <row r="2312" spans="2:65" s="1" customFormat="1" ht="24.2" customHeight="1">
      <c r="B2312" s="32"/>
      <c r="C2312" s="131" t="s">
        <v>1726</v>
      </c>
      <c r="D2312" s="131" t="s">
        <v>195</v>
      </c>
      <c r="E2312" s="132" t="s">
        <v>1727</v>
      </c>
      <c r="F2312" s="133" t="s">
        <v>1728</v>
      </c>
      <c r="G2312" s="134" t="s">
        <v>432</v>
      </c>
      <c r="H2312" s="135">
        <v>262.60000000000002</v>
      </c>
      <c r="I2312" s="136"/>
      <c r="J2312" s="137">
        <f>ROUND(I2312*H2312,2)</f>
        <v>0</v>
      </c>
      <c r="K2312" s="133" t="s">
        <v>199</v>
      </c>
      <c r="L2312" s="32"/>
      <c r="M2312" s="138" t="s">
        <v>19</v>
      </c>
      <c r="N2312" s="139" t="s">
        <v>43</v>
      </c>
      <c r="P2312" s="140">
        <f>O2312*H2312</f>
        <v>0</v>
      </c>
      <c r="Q2312" s="140">
        <v>6.9999999999999994E-5</v>
      </c>
      <c r="R2312" s="140">
        <f>Q2312*H2312</f>
        <v>1.8381999999999999E-2</v>
      </c>
      <c r="S2312" s="140">
        <v>0</v>
      </c>
      <c r="T2312" s="141">
        <f>S2312*H2312</f>
        <v>0</v>
      </c>
      <c r="AR2312" s="142" t="s">
        <v>106</v>
      </c>
      <c r="AT2312" s="142" t="s">
        <v>195</v>
      </c>
      <c r="AU2312" s="142" t="s">
        <v>100</v>
      </c>
      <c r="AY2312" s="17" t="s">
        <v>193</v>
      </c>
      <c r="BE2312" s="143">
        <f>IF(N2312="základní",J2312,0)</f>
        <v>0</v>
      </c>
      <c r="BF2312" s="143">
        <f>IF(N2312="snížená",J2312,0)</f>
        <v>0</v>
      </c>
      <c r="BG2312" s="143">
        <f>IF(N2312="zákl. přenesená",J2312,0)</f>
        <v>0</v>
      </c>
      <c r="BH2312" s="143">
        <f>IF(N2312="sníž. přenesená",J2312,0)</f>
        <v>0</v>
      </c>
      <c r="BI2312" s="143">
        <f>IF(N2312="nulová",J2312,0)</f>
        <v>0</v>
      </c>
      <c r="BJ2312" s="17" t="s">
        <v>80</v>
      </c>
      <c r="BK2312" s="143">
        <f>ROUND(I2312*H2312,2)</f>
        <v>0</v>
      </c>
      <c r="BL2312" s="17" t="s">
        <v>106</v>
      </c>
      <c r="BM2312" s="142" t="s">
        <v>1729</v>
      </c>
    </row>
    <row r="2313" spans="2:65" s="1" customFormat="1" ht="11.25">
      <c r="B2313" s="32"/>
      <c r="D2313" s="144" t="s">
        <v>201</v>
      </c>
      <c r="F2313" s="145" t="s">
        <v>1730</v>
      </c>
      <c r="I2313" s="146"/>
      <c r="L2313" s="32"/>
      <c r="M2313" s="147"/>
      <c r="T2313" s="53"/>
      <c r="AT2313" s="17" t="s">
        <v>201</v>
      </c>
      <c r="AU2313" s="17" t="s">
        <v>100</v>
      </c>
    </row>
    <row r="2314" spans="2:65" s="12" customFormat="1" ht="11.25">
      <c r="B2314" s="148"/>
      <c r="D2314" s="149" t="s">
        <v>203</v>
      </c>
      <c r="E2314" s="150" t="s">
        <v>19</v>
      </c>
      <c r="F2314" s="151" t="s">
        <v>286</v>
      </c>
      <c r="H2314" s="150" t="s">
        <v>19</v>
      </c>
      <c r="I2314" s="152"/>
      <c r="L2314" s="148"/>
      <c r="M2314" s="153"/>
      <c r="T2314" s="154"/>
      <c r="AT2314" s="150" t="s">
        <v>203</v>
      </c>
      <c r="AU2314" s="150" t="s">
        <v>100</v>
      </c>
      <c r="AV2314" s="12" t="s">
        <v>80</v>
      </c>
      <c r="AW2314" s="12" t="s">
        <v>33</v>
      </c>
      <c r="AX2314" s="12" t="s">
        <v>72</v>
      </c>
      <c r="AY2314" s="150" t="s">
        <v>193</v>
      </c>
    </row>
    <row r="2315" spans="2:65" s="12" customFormat="1" ht="11.25">
      <c r="B2315" s="148"/>
      <c r="D2315" s="149" t="s">
        <v>203</v>
      </c>
      <c r="E2315" s="150" t="s">
        <v>19</v>
      </c>
      <c r="F2315" s="151" t="s">
        <v>205</v>
      </c>
      <c r="H2315" s="150" t="s">
        <v>19</v>
      </c>
      <c r="I2315" s="152"/>
      <c r="L2315" s="148"/>
      <c r="M2315" s="153"/>
      <c r="T2315" s="154"/>
      <c r="AT2315" s="150" t="s">
        <v>203</v>
      </c>
      <c r="AU2315" s="150" t="s">
        <v>100</v>
      </c>
      <c r="AV2315" s="12" t="s">
        <v>80</v>
      </c>
      <c r="AW2315" s="12" t="s">
        <v>33</v>
      </c>
      <c r="AX2315" s="12" t="s">
        <v>72</v>
      </c>
      <c r="AY2315" s="150" t="s">
        <v>193</v>
      </c>
    </row>
    <row r="2316" spans="2:65" s="12" customFormat="1" ht="11.25">
      <c r="B2316" s="148"/>
      <c r="D2316" s="149" t="s">
        <v>203</v>
      </c>
      <c r="E2316" s="150" t="s">
        <v>19</v>
      </c>
      <c r="F2316" s="151" t="s">
        <v>206</v>
      </c>
      <c r="H2316" s="150" t="s">
        <v>19</v>
      </c>
      <c r="I2316" s="152"/>
      <c r="L2316" s="148"/>
      <c r="M2316" s="153"/>
      <c r="T2316" s="154"/>
      <c r="AT2316" s="150" t="s">
        <v>203</v>
      </c>
      <c r="AU2316" s="150" t="s">
        <v>100</v>
      </c>
      <c r="AV2316" s="12" t="s">
        <v>80</v>
      </c>
      <c r="AW2316" s="12" t="s">
        <v>33</v>
      </c>
      <c r="AX2316" s="12" t="s">
        <v>72</v>
      </c>
      <c r="AY2316" s="150" t="s">
        <v>193</v>
      </c>
    </row>
    <row r="2317" spans="2:65" s="12" customFormat="1" ht="11.25">
      <c r="B2317" s="148"/>
      <c r="D2317" s="149" t="s">
        <v>203</v>
      </c>
      <c r="E2317" s="150" t="s">
        <v>19</v>
      </c>
      <c r="F2317" s="151" t="s">
        <v>205</v>
      </c>
      <c r="H2317" s="150" t="s">
        <v>19</v>
      </c>
      <c r="I2317" s="152"/>
      <c r="L2317" s="148"/>
      <c r="M2317" s="153"/>
      <c r="T2317" s="154"/>
      <c r="AT2317" s="150" t="s">
        <v>203</v>
      </c>
      <c r="AU2317" s="150" t="s">
        <v>100</v>
      </c>
      <c r="AV2317" s="12" t="s">
        <v>80</v>
      </c>
      <c r="AW2317" s="12" t="s">
        <v>33</v>
      </c>
      <c r="AX2317" s="12" t="s">
        <v>72</v>
      </c>
      <c r="AY2317" s="150" t="s">
        <v>193</v>
      </c>
    </row>
    <row r="2318" spans="2:65" s="12" customFormat="1" ht="11.25">
      <c r="B2318" s="148"/>
      <c r="D2318" s="149" t="s">
        <v>203</v>
      </c>
      <c r="E2318" s="150" t="s">
        <v>19</v>
      </c>
      <c r="F2318" s="151" t="s">
        <v>1570</v>
      </c>
      <c r="H2318" s="150" t="s">
        <v>19</v>
      </c>
      <c r="I2318" s="152"/>
      <c r="L2318" s="148"/>
      <c r="M2318" s="153"/>
      <c r="T2318" s="154"/>
      <c r="AT2318" s="150" t="s">
        <v>203</v>
      </c>
      <c r="AU2318" s="150" t="s">
        <v>100</v>
      </c>
      <c r="AV2318" s="12" t="s">
        <v>80</v>
      </c>
      <c r="AW2318" s="12" t="s">
        <v>33</v>
      </c>
      <c r="AX2318" s="12" t="s">
        <v>72</v>
      </c>
      <c r="AY2318" s="150" t="s">
        <v>193</v>
      </c>
    </row>
    <row r="2319" spans="2:65" s="12" customFormat="1" ht="11.25">
      <c r="B2319" s="148"/>
      <c r="D2319" s="149" t="s">
        <v>203</v>
      </c>
      <c r="E2319" s="150" t="s">
        <v>19</v>
      </c>
      <c r="F2319" s="151" t="s">
        <v>1582</v>
      </c>
      <c r="H2319" s="150" t="s">
        <v>19</v>
      </c>
      <c r="I2319" s="152"/>
      <c r="L2319" s="148"/>
      <c r="M2319" s="153"/>
      <c r="T2319" s="154"/>
      <c r="AT2319" s="150" t="s">
        <v>203</v>
      </c>
      <c r="AU2319" s="150" t="s">
        <v>100</v>
      </c>
      <c r="AV2319" s="12" t="s">
        <v>80</v>
      </c>
      <c r="AW2319" s="12" t="s">
        <v>33</v>
      </c>
      <c r="AX2319" s="12" t="s">
        <v>72</v>
      </c>
      <c r="AY2319" s="150" t="s">
        <v>193</v>
      </c>
    </row>
    <row r="2320" spans="2:65" s="12" customFormat="1" ht="11.25">
      <c r="B2320" s="148"/>
      <c r="D2320" s="149" t="s">
        <v>203</v>
      </c>
      <c r="E2320" s="150" t="s">
        <v>19</v>
      </c>
      <c r="F2320" s="151" t="s">
        <v>1524</v>
      </c>
      <c r="H2320" s="150" t="s">
        <v>19</v>
      </c>
      <c r="I2320" s="152"/>
      <c r="L2320" s="148"/>
      <c r="M2320" s="153"/>
      <c r="T2320" s="154"/>
      <c r="AT2320" s="150" t="s">
        <v>203</v>
      </c>
      <c r="AU2320" s="150" t="s">
        <v>100</v>
      </c>
      <c r="AV2320" s="12" t="s">
        <v>80</v>
      </c>
      <c r="AW2320" s="12" t="s">
        <v>33</v>
      </c>
      <c r="AX2320" s="12" t="s">
        <v>72</v>
      </c>
      <c r="AY2320" s="150" t="s">
        <v>193</v>
      </c>
    </row>
    <row r="2321" spans="2:65" s="13" customFormat="1" ht="11.25">
      <c r="B2321" s="155"/>
      <c r="D2321" s="149" t="s">
        <v>203</v>
      </c>
      <c r="E2321" s="156" t="s">
        <v>19</v>
      </c>
      <c r="F2321" s="157" t="s">
        <v>1571</v>
      </c>
      <c r="H2321" s="158">
        <v>138.4</v>
      </c>
      <c r="I2321" s="159"/>
      <c r="L2321" s="155"/>
      <c r="M2321" s="160"/>
      <c r="T2321" s="161"/>
      <c r="AT2321" s="156" t="s">
        <v>203</v>
      </c>
      <c r="AU2321" s="156" t="s">
        <v>100</v>
      </c>
      <c r="AV2321" s="13" t="s">
        <v>82</v>
      </c>
      <c r="AW2321" s="13" t="s">
        <v>33</v>
      </c>
      <c r="AX2321" s="13" t="s">
        <v>72</v>
      </c>
      <c r="AY2321" s="156" t="s">
        <v>193</v>
      </c>
    </row>
    <row r="2322" spans="2:65" s="12" customFormat="1" ht="11.25">
      <c r="B2322" s="148"/>
      <c r="D2322" s="149" t="s">
        <v>203</v>
      </c>
      <c r="E2322" s="150" t="s">
        <v>19</v>
      </c>
      <c r="F2322" s="151" t="s">
        <v>1526</v>
      </c>
      <c r="H2322" s="150" t="s">
        <v>19</v>
      </c>
      <c r="I2322" s="152"/>
      <c r="L2322" s="148"/>
      <c r="M2322" s="153"/>
      <c r="T2322" s="154"/>
      <c r="AT2322" s="150" t="s">
        <v>203</v>
      </c>
      <c r="AU2322" s="150" t="s">
        <v>100</v>
      </c>
      <c r="AV2322" s="12" t="s">
        <v>80</v>
      </c>
      <c r="AW2322" s="12" t="s">
        <v>33</v>
      </c>
      <c r="AX2322" s="12" t="s">
        <v>72</v>
      </c>
      <c r="AY2322" s="150" t="s">
        <v>193</v>
      </c>
    </row>
    <row r="2323" spans="2:65" s="13" customFormat="1" ht="11.25">
      <c r="B2323" s="155"/>
      <c r="D2323" s="149" t="s">
        <v>203</v>
      </c>
      <c r="E2323" s="156" t="s">
        <v>19</v>
      </c>
      <c r="F2323" s="157" t="s">
        <v>1572</v>
      </c>
      <c r="H2323" s="158">
        <v>29.8</v>
      </c>
      <c r="I2323" s="159"/>
      <c r="L2323" s="155"/>
      <c r="M2323" s="160"/>
      <c r="T2323" s="161"/>
      <c r="AT2323" s="156" t="s">
        <v>203</v>
      </c>
      <c r="AU2323" s="156" t="s">
        <v>100</v>
      </c>
      <c r="AV2323" s="13" t="s">
        <v>82</v>
      </c>
      <c r="AW2323" s="13" t="s">
        <v>33</v>
      </c>
      <c r="AX2323" s="13" t="s">
        <v>72</v>
      </c>
      <c r="AY2323" s="156" t="s">
        <v>193</v>
      </c>
    </row>
    <row r="2324" spans="2:65" s="12" customFormat="1" ht="11.25">
      <c r="B2324" s="148"/>
      <c r="D2324" s="149" t="s">
        <v>203</v>
      </c>
      <c r="E2324" s="150" t="s">
        <v>19</v>
      </c>
      <c r="F2324" s="151" t="s">
        <v>1528</v>
      </c>
      <c r="H2324" s="150" t="s">
        <v>19</v>
      </c>
      <c r="I2324" s="152"/>
      <c r="L2324" s="148"/>
      <c r="M2324" s="153"/>
      <c r="T2324" s="154"/>
      <c r="AT2324" s="150" t="s">
        <v>203</v>
      </c>
      <c r="AU2324" s="150" t="s">
        <v>100</v>
      </c>
      <c r="AV2324" s="12" t="s">
        <v>80</v>
      </c>
      <c r="AW2324" s="12" t="s">
        <v>33</v>
      </c>
      <c r="AX2324" s="12" t="s">
        <v>72</v>
      </c>
      <c r="AY2324" s="150" t="s">
        <v>193</v>
      </c>
    </row>
    <row r="2325" spans="2:65" s="13" customFormat="1" ht="11.25">
      <c r="B2325" s="155"/>
      <c r="D2325" s="149" t="s">
        <v>203</v>
      </c>
      <c r="E2325" s="156" t="s">
        <v>19</v>
      </c>
      <c r="F2325" s="157" t="s">
        <v>1573</v>
      </c>
      <c r="H2325" s="158">
        <v>20.399999999999999</v>
      </c>
      <c r="I2325" s="159"/>
      <c r="L2325" s="155"/>
      <c r="M2325" s="160"/>
      <c r="T2325" s="161"/>
      <c r="AT2325" s="156" t="s">
        <v>203</v>
      </c>
      <c r="AU2325" s="156" t="s">
        <v>100</v>
      </c>
      <c r="AV2325" s="13" t="s">
        <v>82</v>
      </c>
      <c r="AW2325" s="13" t="s">
        <v>33</v>
      </c>
      <c r="AX2325" s="13" t="s">
        <v>72</v>
      </c>
      <c r="AY2325" s="156" t="s">
        <v>193</v>
      </c>
    </row>
    <row r="2326" spans="2:65" s="12" customFormat="1" ht="11.25">
      <c r="B2326" s="148"/>
      <c r="D2326" s="149" t="s">
        <v>203</v>
      </c>
      <c r="E2326" s="150" t="s">
        <v>19</v>
      </c>
      <c r="F2326" s="151" t="s">
        <v>1530</v>
      </c>
      <c r="H2326" s="150" t="s">
        <v>19</v>
      </c>
      <c r="I2326" s="152"/>
      <c r="L2326" s="148"/>
      <c r="M2326" s="153"/>
      <c r="T2326" s="154"/>
      <c r="AT2326" s="150" t="s">
        <v>203</v>
      </c>
      <c r="AU2326" s="150" t="s">
        <v>100</v>
      </c>
      <c r="AV2326" s="12" t="s">
        <v>80</v>
      </c>
      <c r="AW2326" s="12" t="s">
        <v>33</v>
      </c>
      <c r="AX2326" s="12" t="s">
        <v>72</v>
      </c>
      <c r="AY2326" s="150" t="s">
        <v>193</v>
      </c>
    </row>
    <row r="2327" spans="2:65" s="13" customFormat="1" ht="11.25">
      <c r="B2327" s="155"/>
      <c r="D2327" s="149" t="s">
        <v>203</v>
      </c>
      <c r="E2327" s="156" t="s">
        <v>19</v>
      </c>
      <c r="F2327" s="157" t="s">
        <v>1574</v>
      </c>
      <c r="H2327" s="158">
        <v>74</v>
      </c>
      <c r="I2327" s="159"/>
      <c r="L2327" s="155"/>
      <c r="M2327" s="160"/>
      <c r="T2327" s="161"/>
      <c r="AT2327" s="156" t="s">
        <v>203</v>
      </c>
      <c r="AU2327" s="156" t="s">
        <v>100</v>
      </c>
      <c r="AV2327" s="13" t="s">
        <v>82</v>
      </c>
      <c r="AW2327" s="13" t="s">
        <v>33</v>
      </c>
      <c r="AX2327" s="13" t="s">
        <v>72</v>
      </c>
      <c r="AY2327" s="156" t="s">
        <v>193</v>
      </c>
    </row>
    <row r="2328" spans="2:65" s="11" customFormat="1" ht="20.85" customHeight="1">
      <c r="B2328" s="119"/>
      <c r="D2328" s="120" t="s">
        <v>71</v>
      </c>
      <c r="E2328" s="129" t="s">
        <v>664</v>
      </c>
      <c r="F2328" s="129" t="s">
        <v>1731</v>
      </c>
      <c r="I2328" s="122"/>
      <c r="J2328" s="130">
        <f>BK2328</f>
        <v>0</v>
      </c>
      <c r="L2328" s="119"/>
      <c r="M2328" s="124"/>
      <c r="P2328" s="125">
        <f>SUM(P2329:P2469)</f>
        <v>0</v>
      </c>
      <c r="R2328" s="125">
        <f>SUM(R2329:R2469)</f>
        <v>214.16342831999998</v>
      </c>
      <c r="T2328" s="126">
        <f>SUM(T2329:T2469)</f>
        <v>0</v>
      </c>
      <c r="AR2328" s="120" t="s">
        <v>80</v>
      </c>
      <c r="AT2328" s="127" t="s">
        <v>71</v>
      </c>
      <c r="AU2328" s="127" t="s">
        <v>82</v>
      </c>
      <c r="AY2328" s="120" t="s">
        <v>193</v>
      </c>
      <c r="BK2328" s="128">
        <f>SUM(BK2329:BK2469)</f>
        <v>0</v>
      </c>
    </row>
    <row r="2329" spans="2:65" s="1" customFormat="1" ht="21.75" customHeight="1">
      <c r="B2329" s="32"/>
      <c r="C2329" s="131" t="s">
        <v>1732</v>
      </c>
      <c r="D2329" s="131" t="s">
        <v>195</v>
      </c>
      <c r="E2329" s="132" t="s">
        <v>1733</v>
      </c>
      <c r="F2329" s="133" t="s">
        <v>1734</v>
      </c>
      <c r="G2329" s="134" t="s">
        <v>210</v>
      </c>
      <c r="H2329" s="135">
        <v>39.151000000000003</v>
      </c>
      <c r="I2329" s="136"/>
      <c r="J2329" s="137">
        <f>ROUND(I2329*H2329,2)</f>
        <v>0</v>
      </c>
      <c r="K2329" s="133" t="s">
        <v>199</v>
      </c>
      <c r="L2329" s="32"/>
      <c r="M2329" s="138" t="s">
        <v>19</v>
      </c>
      <c r="N2329" s="139" t="s">
        <v>43</v>
      </c>
      <c r="P2329" s="140">
        <f>O2329*H2329</f>
        <v>0</v>
      </c>
      <c r="Q2329" s="140">
        <v>2.5018699999999998</v>
      </c>
      <c r="R2329" s="140">
        <f>Q2329*H2329</f>
        <v>97.950712370000005</v>
      </c>
      <c r="S2329" s="140">
        <v>0</v>
      </c>
      <c r="T2329" s="141">
        <f>S2329*H2329</f>
        <v>0</v>
      </c>
      <c r="AR2329" s="142" t="s">
        <v>106</v>
      </c>
      <c r="AT2329" s="142" t="s">
        <v>195</v>
      </c>
      <c r="AU2329" s="142" t="s">
        <v>100</v>
      </c>
      <c r="AY2329" s="17" t="s">
        <v>193</v>
      </c>
      <c r="BE2329" s="143">
        <f>IF(N2329="základní",J2329,0)</f>
        <v>0</v>
      </c>
      <c r="BF2329" s="143">
        <f>IF(N2329="snížená",J2329,0)</f>
        <v>0</v>
      </c>
      <c r="BG2329" s="143">
        <f>IF(N2329="zákl. přenesená",J2329,0)</f>
        <v>0</v>
      </c>
      <c r="BH2329" s="143">
        <f>IF(N2329="sníž. přenesená",J2329,0)</f>
        <v>0</v>
      </c>
      <c r="BI2329" s="143">
        <f>IF(N2329="nulová",J2329,0)</f>
        <v>0</v>
      </c>
      <c r="BJ2329" s="17" t="s">
        <v>80</v>
      </c>
      <c r="BK2329" s="143">
        <f>ROUND(I2329*H2329,2)</f>
        <v>0</v>
      </c>
      <c r="BL2329" s="17" t="s">
        <v>106</v>
      </c>
      <c r="BM2329" s="142" t="s">
        <v>1735</v>
      </c>
    </row>
    <row r="2330" spans="2:65" s="1" customFormat="1" ht="11.25">
      <c r="B2330" s="32"/>
      <c r="D2330" s="144" t="s">
        <v>201</v>
      </c>
      <c r="F2330" s="145" t="s">
        <v>1736</v>
      </c>
      <c r="I2330" s="146"/>
      <c r="L2330" s="32"/>
      <c r="M2330" s="147"/>
      <c r="T2330" s="53"/>
      <c r="AT2330" s="17" t="s">
        <v>201</v>
      </c>
      <c r="AU2330" s="17" t="s">
        <v>100</v>
      </c>
    </row>
    <row r="2331" spans="2:65" s="12" customFormat="1" ht="11.25">
      <c r="B2331" s="148"/>
      <c r="D2331" s="149" t="s">
        <v>203</v>
      </c>
      <c r="E2331" s="150" t="s">
        <v>19</v>
      </c>
      <c r="F2331" s="151" t="s">
        <v>286</v>
      </c>
      <c r="H2331" s="150" t="s">
        <v>19</v>
      </c>
      <c r="I2331" s="152"/>
      <c r="L2331" s="148"/>
      <c r="M2331" s="153"/>
      <c r="T2331" s="154"/>
      <c r="AT2331" s="150" t="s">
        <v>203</v>
      </c>
      <c r="AU2331" s="150" t="s">
        <v>100</v>
      </c>
      <c r="AV2331" s="12" t="s">
        <v>80</v>
      </c>
      <c r="AW2331" s="12" t="s">
        <v>33</v>
      </c>
      <c r="AX2331" s="12" t="s">
        <v>72</v>
      </c>
      <c r="AY2331" s="150" t="s">
        <v>193</v>
      </c>
    </row>
    <row r="2332" spans="2:65" s="12" customFormat="1" ht="11.25">
      <c r="B2332" s="148"/>
      <c r="D2332" s="149" t="s">
        <v>203</v>
      </c>
      <c r="E2332" s="150" t="s">
        <v>19</v>
      </c>
      <c r="F2332" s="151" t="s">
        <v>205</v>
      </c>
      <c r="H2332" s="150" t="s">
        <v>19</v>
      </c>
      <c r="I2332" s="152"/>
      <c r="L2332" s="148"/>
      <c r="M2332" s="153"/>
      <c r="T2332" s="154"/>
      <c r="AT2332" s="150" t="s">
        <v>203</v>
      </c>
      <c r="AU2332" s="150" t="s">
        <v>100</v>
      </c>
      <c r="AV2332" s="12" t="s">
        <v>80</v>
      </c>
      <c r="AW2332" s="12" t="s">
        <v>33</v>
      </c>
      <c r="AX2332" s="12" t="s">
        <v>72</v>
      </c>
      <c r="AY2332" s="150" t="s">
        <v>193</v>
      </c>
    </row>
    <row r="2333" spans="2:65" s="12" customFormat="1" ht="11.25">
      <c r="B2333" s="148"/>
      <c r="D2333" s="149" t="s">
        <v>203</v>
      </c>
      <c r="E2333" s="150" t="s">
        <v>19</v>
      </c>
      <c r="F2333" s="151" t="s">
        <v>206</v>
      </c>
      <c r="H2333" s="150" t="s">
        <v>19</v>
      </c>
      <c r="I2333" s="152"/>
      <c r="L2333" s="148"/>
      <c r="M2333" s="153"/>
      <c r="T2333" s="154"/>
      <c r="AT2333" s="150" t="s">
        <v>203</v>
      </c>
      <c r="AU2333" s="150" t="s">
        <v>100</v>
      </c>
      <c r="AV2333" s="12" t="s">
        <v>80</v>
      </c>
      <c r="AW2333" s="12" t="s">
        <v>33</v>
      </c>
      <c r="AX2333" s="12" t="s">
        <v>72</v>
      </c>
      <c r="AY2333" s="150" t="s">
        <v>193</v>
      </c>
    </row>
    <row r="2334" spans="2:65" s="12" customFormat="1" ht="11.25">
      <c r="B2334" s="148"/>
      <c r="D2334" s="149" t="s">
        <v>203</v>
      </c>
      <c r="E2334" s="150" t="s">
        <v>19</v>
      </c>
      <c r="F2334" s="151" t="s">
        <v>205</v>
      </c>
      <c r="H2334" s="150" t="s">
        <v>19</v>
      </c>
      <c r="I2334" s="152"/>
      <c r="L2334" s="148"/>
      <c r="M2334" s="153"/>
      <c r="T2334" s="154"/>
      <c r="AT2334" s="150" t="s">
        <v>203</v>
      </c>
      <c r="AU2334" s="150" t="s">
        <v>100</v>
      </c>
      <c r="AV2334" s="12" t="s">
        <v>80</v>
      </c>
      <c r="AW2334" s="12" t="s">
        <v>33</v>
      </c>
      <c r="AX2334" s="12" t="s">
        <v>72</v>
      </c>
      <c r="AY2334" s="150" t="s">
        <v>193</v>
      </c>
    </row>
    <row r="2335" spans="2:65" s="12" customFormat="1" ht="11.25">
      <c r="B2335" s="148"/>
      <c r="D2335" s="149" t="s">
        <v>203</v>
      </c>
      <c r="E2335" s="150" t="s">
        <v>19</v>
      </c>
      <c r="F2335" s="151" t="s">
        <v>561</v>
      </c>
      <c r="H2335" s="150" t="s">
        <v>19</v>
      </c>
      <c r="I2335" s="152"/>
      <c r="L2335" s="148"/>
      <c r="M2335" s="153"/>
      <c r="T2335" s="154"/>
      <c r="AT2335" s="150" t="s">
        <v>203</v>
      </c>
      <c r="AU2335" s="150" t="s">
        <v>100</v>
      </c>
      <c r="AV2335" s="12" t="s">
        <v>80</v>
      </c>
      <c r="AW2335" s="12" t="s">
        <v>33</v>
      </c>
      <c r="AX2335" s="12" t="s">
        <v>72</v>
      </c>
      <c r="AY2335" s="150" t="s">
        <v>193</v>
      </c>
    </row>
    <row r="2336" spans="2:65" s="13" customFormat="1" ht="11.25">
      <c r="B2336" s="155"/>
      <c r="D2336" s="149" t="s">
        <v>203</v>
      </c>
      <c r="E2336" s="156" t="s">
        <v>19</v>
      </c>
      <c r="F2336" s="157" t="s">
        <v>1737</v>
      </c>
      <c r="H2336" s="158">
        <v>0.96699999999999997</v>
      </c>
      <c r="I2336" s="159"/>
      <c r="L2336" s="155"/>
      <c r="M2336" s="160"/>
      <c r="T2336" s="161"/>
      <c r="AT2336" s="156" t="s">
        <v>203</v>
      </c>
      <c r="AU2336" s="156" t="s">
        <v>100</v>
      </c>
      <c r="AV2336" s="13" t="s">
        <v>82</v>
      </c>
      <c r="AW2336" s="13" t="s">
        <v>33</v>
      </c>
      <c r="AX2336" s="13" t="s">
        <v>72</v>
      </c>
      <c r="AY2336" s="156" t="s">
        <v>193</v>
      </c>
    </row>
    <row r="2337" spans="2:51" s="13" customFormat="1" ht="11.25">
      <c r="B2337" s="155"/>
      <c r="D2337" s="149" t="s">
        <v>203</v>
      </c>
      <c r="E2337" s="156" t="s">
        <v>19</v>
      </c>
      <c r="F2337" s="157" t="s">
        <v>1738</v>
      </c>
      <c r="H2337" s="158">
        <v>0.504</v>
      </c>
      <c r="I2337" s="159"/>
      <c r="L2337" s="155"/>
      <c r="M2337" s="160"/>
      <c r="T2337" s="161"/>
      <c r="AT2337" s="156" t="s">
        <v>203</v>
      </c>
      <c r="AU2337" s="156" t="s">
        <v>100</v>
      </c>
      <c r="AV2337" s="13" t="s">
        <v>82</v>
      </c>
      <c r="AW2337" s="13" t="s">
        <v>33</v>
      </c>
      <c r="AX2337" s="13" t="s">
        <v>72</v>
      </c>
      <c r="AY2337" s="156" t="s">
        <v>193</v>
      </c>
    </row>
    <row r="2338" spans="2:51" s="13" customFormat="1" ht="11.25">
      <c r="B2338" s="155"/>
      <c r="D2338" s="149" t="s">
        <v>203</v>
      </c>
      <c r="E2338" s="156" t="s">
        <v>19</v>
      </c>
      <c r="F2338" s="157" t="s">
        <v>1739</v>
      </c>
      <c r="H2338" s="158">
        <v>1.5469999999999999</v>
      </c>
      <c r="I2338" s="159"/>
      <c r="L2338" s="155"/>
      <c r="M2338" s="160"/>
      <c r="T2338" s="161"/>
      <c r="AT2338" s="156" t="s">
        <v>203</v>
      </c>
      <c r="AU2338" s="156" t="s">
        <v>100</v>
      </c>
      <c r="AV2338" s="13" t="s">
        <v>82</v>
      </c>
      <c r="AW2338" s="13" t="s">
        <v>33</v>
      </c>
      <c r="AX2338" s="13" t="s">
        <v>72</v>
      </c>
      <c r="AY2338" s="156" t="s">
        <v>193</v>
      </c>
    </row>
    <row r="2339" spans="2:51" s="13" customFormat="1" ht="11.25">
      <c r="B2339" s="155"/>
      <c r="D2339" s="149" t="s">
        <v>203</v>
      </c>
      <c r="E2339" s="156" t="s">
        <v>19</v>
      </c>
      <c r="F2339" s="157" t="s">
        <v>1740</v>
      </c>
      <c r="H2339" s="158">
        <v>2.1019999999999999</v>
      </c>
      <c r="I2339" s="159"/>
      <c r="L2339" s="155"/>
      <c r="M2339" s="160"/>
      <c r="T2339" s="161"/>
      <c r="AT2339" s="156" t="s">
        <v>203</v>
      </c>
      <c r="AU2339" s="156" t="s">
        <v>100</v>
      </c>
      <c r="AV2339" s="13" t="s">
        <v>82</v>
      </c>
      <c r="AW2339" s="13" t="s">
        <v>33</v>
      </c>
      <c r="AX2339" s="13" t="s">
        <v>72</v>
      </c>
      <c r="AY2339" s="156" t="s">
        <v>193</v>
      </c>
    </row>
    <row r="2340" spans="2:51" s="12" customFormat="1" ht="11.25">
      <c r="B2340" s="148"/>
      <c r="D2340" s="149" t="s">
        <v>203</v>
      </c>
      <c r="E2340" s="150" t="s">
        <v>19</v>
      </c>
      <c r="F2340" s="151" t="s">
        <v>205</v>
      </c>
      <c r="H2340" s="150" t="s">
        <v>19</v>
      </c>
      <c r="I2340" s="152"/>
      <c r="L2340" s="148"/>
      <c r="M2340" s="153"/>
      <c r="T2340" s="154"/>
      <c r="AT2340" s="150" t="s">
        <v>203</v>
      </c>
      <c r="AU2340" s="150" t="s">
        <v>100</v>
      </c>
      <c r="AV2340" s="12" t="s">
        <v>80</v>
      </c>
      <c r="AW2340" s="12" t="s">
        <v>33</v>
      </c>
      <c r="AX2340" s="12" t="s">
        <v>72</v>
      </c>
      <c r="AY2340" s="150" t="s">
        <v>193</v>
      </c>
    </row>
    <row r="2341" spans="2:51" s="12" customFormat="1" ht="11.25">
      <c r="B2341" s="148"/>
      <c r="D2341" s="149" t="s">
        <v>203</v>
      </c>
      <c r="E2341" s="150" t="s">
        <v>19</v>
      </c>
      <c r="F2341" s="151" t="s">
        <v>564</v>
      </c>
      <c r="H2341" s="150" t="s">
        <v>19</v>
      </c>
      <c r="I2341" s="152"/>
      <c r="L2341" s="148"/>
      <c r="M2341" s="153"/>
      <c r="T2341" s="154"/>
      <c r="AT2341" s="150" t="s">
        <v>203</v>
      </c>
      <c r="AU2341" s="150" t="s">
        <v>100</v>
      </c>
      <c r="AV2341" s="12" t="s">
        <v>80</v>
      </c>
      <c r="AW2341" s="12" t="s">
        <v>33</v>
      </c>
      <c r="AX2341" s="12" t="s">
        <v>72</v>
      </c>
      <c r="AY2341" s="150" t="s">
        <v>193</v>
      </c>
    </row>
    <row r="2342" spans="2:51" s="13" customFormat="1" ht="11.25">
      <c r="B2342" s="155"/>
      <c r="D2342" s="149" t="s">
        <v>203</v>
      </c>
      <c r="E2342" s="156" t="s">
        <v>19</v>
      </c>
      <c r="F2342" s="157" t="s">
        <v>1741</v>
      </c>
      <c r="H2342" s="158">
        <v>3.6760000000000002</v>
      </c>
      <c r="I2342" s="159"/>
      <c r="L2342" s="155"/>
      <c r="M2342" s="160"/>
      <c r="T2342" s="161"/>
      <c r="AT2342" s="156" t="s">
        <v>203</v>
      </c>
      <c r="AU2342" s="156" t="s">
        <v>100</v>
      </c>
      <c r="AV2342" s="13" t="s">
        <v>82</v>
      </c>
      <c r="AW2342" s="13" t="s">
        <v>33</v>
      </c>
      <c r="AX2342" s="13" t="s">
        <v>72</v>
      </c>
      <c r="AY2342" s="156" t="s">
        <v>193</v>
      </c>
    </row>
    <row r="2343" spans="2:51" s="13" customFormat="1" ht="11.25">
      <c r="B2343" s="155"/>
      <c r="D2343" s="149" t="s">
        <v>203</v>
      </c>
      <c r="E2343" s="156" t="s">
        <v>19</v>
      </c>
      <c r="F2343" s="157" t="s">
        <v>1742</v>
      </c>
      <c r="H2343" s="158">
        <v>3.6760000000000002</v>
      </c>
      <c r="I2343" s="159"/>
      <c r="L2343" s="155"/>
      <c r="M2343" s="160"/>
      <c r="T2343" s="161"/>
      <c r="AT2343" s="156" t="s">
        <v>203</v>
      </c>
      <c r="AU2343" s="156" t="s">
        <v>100</v>
      </c>
      <c r="AV2343" s="13" t="s">
        <v>82</v>
      </c>
      <c r="AW2343" s="13" t="s">
        <v>33</v>
      </c>
      <c r="AX2343" s="13" t="s">
        <v>72</v>
      </c>
      <c r="AY2343" s="156" t="s">
        <v>193</v>
      </c>
    </row>
    <row r="2344" spans="2:51" s="12" customFormat="1" ht="11.25">
      <c r="B2344" s="148"/>
      <c r="D2344" s="149" t="s">
        <v>203</v>
      </c>
      <c r="E2344" s="150" t="s">
        <v>19</v>
      </c>
      <c r="F2344" s="151" t="s">
        <v>205</v>
      </c>
      <c r="H2344" s="150" t="s">
        <v>19</v>
      </c>
      <c r="I2344" s="152"/>
      <c r="L2344" s="148"/>
      <c r="M2344" s="153"/>
      <c r="T2344" s="154"/>
      <c r="AT2344" s="150" t="s">
        <v>203</v>
      </c>
      <c r="AU2344" s="150" t="s">
        <v>100</v>
      </c>
      <c r="AV2344" s="12" t="s">
        <v>80</v>
      </c>
      <c r="AW2344" s="12" t="s">
        <v>33</v>
      </c>
      <c r="AX2344" s="12" t="s">
        <v>72</v>
      </c>
      <c r="AY2344" s="150" t="s">
        <v>193</v>
      </c>
    </row>
    <row r="2345" spans="2:51" s="12" customFormat="1" ht="11.25">
      <c r="B2345" s="148"/>
      <c r="D2345" s="149" t="s">
        <v>203</v>
      </c>
      <c r="E2345" s="150" t="s">
        <v>19</v>
      </c>
      <c r="F2345" s="151" t="s">
        <v>1743</v>
      </c>
      <c r="H2345" s="150" t="s">
        <v>19</v>
      </c>
      <c r="I2345" s="152"/>
      <c r="L2345" s="148"/>
      <c r="M2345" s="153"/>
      <c r="T2345" s="154"/>
      <c r="AT2345" s="150" t="s">
        <v>203</v>
      </c>
      <c r="AU2345" s="150" t="s">
        <v>100</v>
      </c>
      <c r="AV2345" s="12" t="s">
        <v>80</v>
      </c>
      <c r="AW2345" s="12" t="s">
        <v>33</v>
      </c>
      <c r="AX2345" s="12" t="s">
        <v>72</v>
      </c>
      <c r="AY2345" s="150" t="s">
        <v>193</v>
      </c>
    </row>
    <row r="2346" spans="2:51" s="12" customFormat="1" ht="11.25">
      <c r="B2346" s="148"/>
      <c r="D2346" s="149" t="s">
        <v>203</v>
      </c>
      <c r="E2346" s="150" t="s">
        <v>19</v>
      </c>
      <c r="F2346" s="151" t="s">
        <v>820</v>
      </c>
      <c r="H2346" s="150" t="s">
        <v>19</v>
      </c>
      <c r="I2346" s="152"/>
      <c r="L2346" s="148"/>
      <c r="M2346" s="153"/>
      <c r="T2346" s="154"/>
      <c r="AT2346" s="150" t="s">
        <v>203</v>
      </c>
      <c r="AU2346" s="150" t="s">
        <v>100</v>
      </c>
      <c r="AV2346" s="12" t="s">
        <v>80</v>
      </c>
      <c r="AW2346" s="12" t="s">
        <v>33</v>
      </c>
      <c r="AX2346" s="12" t="s">
        <v>72</v>
      </c>
      <c r="AY2346" s="150" t="s">
        <v>193</v>
      </c>
    </row>
    <row r="2347" spans="2:51" s="13" customFormat="1" ht="11.25">
      <c r="B2347" s="155"/>
      <c r="D2347" s="149" t="s">
        <v>203</v>
      </c>
      <c r="E2347" s="156" t="s">
        <v>19</v>
      </c>
      <c r="F2347" s="157" t="s">
        <v>1744</v>
      </c>
      <c r="H2347" s="158">
        <v>4.1970000000000001</v>
      </c>
      <c r="I2347" s="159"/>
      <c r="L2347" s="155"/>
      <c r="M2347" s="160"/>
      <c r="T2347" s="161"/>
      <c r="AT2347" s="156" t="s">
        <v>203</v>
      </c>
      <c r="AU2347" s="156" t="s">
        <v>100</v>
      </c>
      <c r="AV2347" s="13" t="s">
        <v>82</v>
      </c>
      <c r="AW2347" s="13" t="s">
        <v>33</v>
      </c>
      <c r="AX2347" s="13" t="s">
        <v>72</v>
      </c>
      <c r="AY2347" s="156" t="s">
        <v>193</v>
      </c>
    </row>
    <row r="2348" spans="2:51" s="13" customFormat="1" ht="11.25">
      <c r="B2348" s="155"/>
      <c r="D2348" s="149" t="s">
        <v>203</v>
      </c>
      <c r="E2348" s="156" t="s">
        <v>19</v>
      </c>
      <c r="F2348" s="157" t="s">
        <v>1745</v>
      </c>
      <c r="H2348" s="158">
        <v>1.0720000000000001</v>
      </c>
      <c r="I2348" s="159"/>
      <c r="L2348" s="155"/>
      <c r="M2348" s="160"/>
      <c r="T2348" s="161"/>
      <c r="AT2348" s="156" t="s">
        <v>203</v>
      </c>
      <c r="AU2348" s="156" t="s">
        <v>100</v>
      </c>
      <c r="AV2348" s="13" t="s">
        <v>82</v>
      </c>
      <c r="AW2348" s="13" t="s">
        <v>33</v>
      </c>
      <c r="AX2348" s="13" t="s">
        <v>72</v>
      </c>
      <c r="AY2348" s="156" t="s">
        <v>193</v>
      </c>
    </row>
    <row r="2349" spans="2:51" s="13" customFormat="1" ht="11.25">
      <c r="B2349" s="155"/>
      <c r="D2349" s="149" t="s">
        <v>203</v>
      </c>
      <c r="E2349" s="156" t="s">
        <v>19</v>
      </c>
      <c r="F2349" s="157" t="s">
        <v>1746</v>
      </c>
      <c r="H2349" s="158">
        <v>0.22800000000000001</v>
      </c>
      <c r="I2349" s="159"/>
      <c r="L2349" s="155"/>
      <c r="M2349" s="160"/>
      <c r="T2349" s="161"/>
      <c r="AT2349" s="156" t="s">
        <v>203</v>
      </c>
      <c r="AU2349" s="156" t="s">
        <v>100</v>
      </c>
      <c r="AV2349" s="13" t="s">
        <v>82</v>
      </c>
      <c r="AW2349" s="13" t="s">
        <v>33</v>
      </c>
      <c r="AX2349" s="13" t="s">
        <v>72</v>
      </c>
      <c r="AY2349" s="156" t="s">
        <v>193</v>
      </c>
    </row>
    <row r="2350" spans="2:51" s="13" customFormat="1" ht="11.25">
      <c r="B2350" s="155"/>
      <c r="D2350" s="149" t="s">
        <v>203</v>
      </c>
      <c r="E2350" s="156" t="s">
        <v>19</v>
      </c>
      <c r="F2350" s="157" t="s">
        <v>1747</v>
      </c>
      <c r="H2350" s="158">
        <v>0.14000000000000001</v>
      </c>
      <c r="I2350" s="159"/>
      <c r="L2350" s="155"/>
      <c r="M2350" s="160"/>
      <c r="T2350" s="161"/>
      <c r="AT2350" s="156" t="s">
        <v>203</v>
      </c>
      <c r="AU2350" s="156" t="s">
        <v>100</v>
      </c>
      <c r="AV2350" s="13" t="s">
        <v>82</v>
      </c>
      <c r="AW2350" s="13" t="s">
        <v>33</v>
      </c>
      <c r="AX2350" s="13" t="s">
        <v>72</v>
      </c>
      <c r="AY2350" s="156" t="s">
        <v>193</v>
      </c>
    </row>
    <row r="2351" spans="2:51" s="12" customFormat="1" ht="11.25">
      <c r="B2351" s="148"/>
      <c r="D2351" s="149" t="s">
        <v>203</v>
      </c>
      <c r="E2351" s="150" t="s">
        <v>19</v>
      </c>
      <c r="F2351" s="151" t="s">
        <v>822</v>
      </c>
      <c r="H2351" s="150" t="s">
        <v>19</v>
      </c>
      <c r="I2351" s="152"/>
      <c r="L2351" s="148"/>
      <c r="M2351" s="153"/>
      <c r="T2351" s="154"/>
      <c r="AT2351" s="150" t="s">
        <v>203</v>
      </c>
      <c r="AU2351" s="150" t="s">
        <v>100</v>
      </c>
      <c r="AV2351" s="12" t="s">
        <v>80</v>
      </c>
      <c r="AW2351" s="12" t="s">
        <v>33</v>
      </c>
      <c r="AX2351" s="12" t="s">
        <v>72</v>
      </c>
      <c r="AY2351" s="150" t="s">
        <v>193</v>
      </c>
    </row>
    <row r="2352" spans="2:51" s="13" customFormat="1" ht="11.25">
      <c r="B2352" s="155"/>
      <c r="D2352" s="149" t="s">
        <v>203</v>
      </c>
      <c r="E2352" s="156" t="s">
        <v>19</v>
      </c>
      <c r="F2352" s="157" t="s">
        <v>1748</v>
      </c>
      <c r="H2352" s="158">
        <v>4.1269999999999998</v>
      </c>
      <c r="I2352" s="159"/>
      <c r="L2352" s="155"/>
      <c r="M2352" s="160"/>
      <c r="T2352" s="161"/>
      <c r="AT2352" s="156" t="s">
        <v>203</v>
      </c>
      <c r="AU2352" s="156" t="s">
        <v>100</v>
      </c>
      <c r="AV2352" s="13" t="s">
        <v>82</v>
      </c>
      <c r="AW2352" s="13" t="s">
        <v>33</v>
      </c>
      <c r="AX2352" s="13" t="s">
        <v>72</v>
      </c>
      <c r="AY2352" s="156" t="s">
        <v>193</v>
      </c>
    </row>
    <row r="2353" spans="2:51" s="13" customFormat="1" ht="11.25">
      <c r="B2353" s="155"/>
      <c r="D2353" s="149" t="s">
        <v>203</v>
      </c>
      <c r="E2353" s="156" t="s">
        <v>19</v>
      </c>
      <c r="F2353" s="157" t="s">
        <v>1749</v>
      </c>
      <c r="H2353" s="158">
        <v>1.244</v>
      </c>
      <c r="I2353" s="159"/>
      <c r="L2353" s="155"/>
      <c r="M2353" s="160"/>
      <c r="T2353" s="161"/>
      <c r="AT2353" s="156" t="s">
        <v>203</v>
      </c>
      <c r="AU2353" s="156" t="s">
        <v>100</v>
      </c>
      <c r="AV2353" s="13" t="s">
        <v>82</v>
      </c>
      <c r="AW2353" s="13" t="s">
        <v>33</v>
      </c>
      <c r="AX2353" s="13" t="s">
        <v>72</v>
      </c>
      <c r="AY2353" s="156" t="s">
        <v>193</v>
      </c>
    </row>
    <row r="2354" spans="2:51" s="13" customFormat="1" ht="11.25">
      <c r="B2354" s="155"/>
      <c r="D2354" s="149" t="s">
        <v>203</v>
      </c>
      <c r="E2354" s="156" t="s">
        <v>19</v>
      </c>
      <c r="F2354" s="157" t="s">
        <v>1750</v>
      </c>
      <c r="H2354" s="158">
        <v>0.18</v>
      </c>
      <c r="I2354" s="159"/>
      <c r="L2354" s="155"/>
      <c r="M2354" s="160"/>
      <c r="T2354" s="161"/>
      <c r="AT2354" s="156" t="s">
        <v>203</v>
      </c>
      <c r="AU2354" s="156" t="s">
        <v>100</v>
      </c>
      <c r="AV2354" s="13" t="s">
        <v>82</v>
      </c>
      <c r="AW2354" s="13" t="s">
        <v>33</v>
      </c>
      <c r="AX2354" s="13" t="s">
        <v>72</v>
      </c>
      <c r="AY2354" s="156" t="s">
        <v>193</v>
      </c>
    </row>
    <row r="2355" spans="2:51" s="12" customFormat="1" ht="11.25">
      <c r="B2355" s="148"/>
      <c r="D2355" s="149" t="s">
        <v>203</v>
      </c>
      <c r="E2355" s="150" t="s">
        <v>19</v>
      </c>
      <c r="F2355" s="151" t="s">
        <v>828</v>
      </c>
      <c r="H2355" s="150" t="s">
        <v>19</v>
      </c>
      <c r="I2355" s="152"/>
      <c r="L2355" s="148"/>
      <c r="M2355" s="153"/>
      <c r="T2355" s="154"/>
      <c r="AT2355" s="150" t="s">
        <v>203</v>
      </c>
      <c r="AU2355" s="150" t="s">
        <v>100</v>
      </c>
      <c r="AV2355" s="12" t="s">
        <v>80</v>
      </c>
      <c r="AW2355" s="12" t="s">
        <v>33</v>
      </c>
      <c r="AX2355" s="12" t="s">
        <v>72</v>
      </c>
      <c r="AY2355" s="150" t="s">
        <v>193</v>
      </c>
    </row>
    <row r="2356" spans="2:51" s="13" customFormat="1" ht="11.25">
      <c r="B2356" s="155"/>
      <c r="D2356" s="149" t="s">
        <v>203</v>
      </c>
      <c r="E2356" s="156" t="s">
        <v>19</v>
      </c>
      <c r="F2356" s="157" t="s">
        <v>1751</v>
      </c>
      <c r="H2356" s="158">
        <v>2.2130000000000001</v>
      </c>
      <c r="I2356" s="159"/>
      <c r="L2356" s="155"/>
      <c r="M2356" s="160"/>
      <c r="T2356" s="161"/>
      <c r="AT2356" s="156" t="s">
        <v>203</v>
      </c>
      <c r="AU2356" s="156" t="s">
        <v>100</v>
      </c>
      <c r="AV2356" s="13" t="s">
        <v>82</v>
      </c>
      <c r="AW2356" s="13" t="s">
        <v>33</v>
      </c>
      <c r="AX2356" s="13" t="s">
        <v>72</v>
      </c>
      <c r="AY2356" s="156" t="s">
        <v>193</v>
      </c>
    </row>
    <row r="2357" spans="2:51" s="13" customFormat="1" ht="11.25">
      <c r="B2357" s="155"/>
      <c r="D2357" s="149" t="s">
        <v>203</v>
      </c>
      <c r="E2357" s="156" t="s">
        <v>19</v>
      </c>
      <c r="F2357" s="157" t="s">
        <v>1752</v>
      </c>
      <c r="H2357" s="158">
        <v>0.38200000000000001</v>
      </c>
      <c r="I2357" s="159"/>
      <c r="L2357" s="155"/>
      <c r="M2357" s="160"/>
      <c r="T2357" s="161"/>
      <c r="AT2357" s="156" t="s">
        <v>203</v>
      </c>
      <c r="AU2357" s="156" t="s">
        <v>100</v>
      </c>
      <c r="AV2357" s="13" t="s">
        <v>82</v>
      </c>
      <c r="AW2357" s="13" t="s">
        <v>33</v>
      </c>
      <c r="AX2357" s="13" t="s">
        <v>72</v>
      </c>
      <c r="AY2357" s="156" t="s">
        <v>193</v>
      </c>
    </row>
    <row r="2358" spans="2:51" s="13" customFormat="1" ht="11.25">
      <c r="B2358" s="155"/>
      <c r="D2358" s="149" t="s">
        <v>203</v>
      </c>
      <c r="E2358" s="156" t="s">
        <v>19</v>
      </c>
      <c r="F2358" s="157" t="s">
        <v>1753</v>
      </c>
      <c r="H2358" s="158">
        <v>0.36699999999999999</v>
      </c>
      <c r="I2358" s="159"/>
      <c r="L2358" s="155"/>
      <c r="M2358" s="160"/>
      <c r="T2358" s="161"/>
      <c r="AT2358" s="156" t="s">
        <v>203</v>
      </c>
      <c r="AU2358" s="156" t="s">
        <v>100</v>
      </c>
      <c r="AV2358" s="13" t="s">
        <v>82</v>
      </c>
      <c r="AW2358" s="13" t="s">
        <v>33</v>
      </c>
      <c r="AX2358" s="13" t="s">
        <v>72</v>
      </c>
      <c r="AY2358" s="156" t="s">
        <v>193</v>
      </c>
    </row>
    <row r="2359" spans="2:51" s="12" customFormat="1" ht="11.25">
      <c r="B2359" s="148"/>
      <c r="D2359" s="149" t="s">
        <v>203</v>
      </c>
      <c r="E2359" s="150" t="s">
        <v>19</v>
      </c>
      <c r="F2359" s="151" t="s">
        <v>205</v>
      </c>
      <c r="H2359" s="150" t="s">
        <v>19</v>
      </c>
      <c r="I2359" s="152"/>
      <c r="L2359" s="148"/>
      <c r="M2359" s="153"/>
      <c r="T2359" s="154"/>
      <c r="AT2359" s="150" t="s">
        <v>203</v>
      </c>
      <c r="AU2359" s="150" t="s">
        <v>100</v>
      </c>
      <c r="AV2359" s="12" t="s">
        <v>80</v>
      </c>
      <c r="AW2359" s="12" t="s">
        <v>33</v>
      </c>
      <c r="AX2359" s="12" t="s">
        <v>72</v>
      </c>
      <c r="AY2359" s="150" t="s">
        <v>193</v>
      </c>
    </row>
    <row r="2360" spans="2:51" s="12" customFormat="1" ht="11.25">
      <c r="B2360" s="148"/>
      <c r="D2360" s="149" t="s">
        <v>203</v>
      </c>
      <c r="E2360" s="150" t="s">
        <v>19</v>
      </c>
      <c r="F2360" s="151" t="s">
        <v>1754</v>
      </c>
      <c r="H2360" s="150" t="s">
        <v>19</v>
      </c>
      <c r="I2360" s="152"/>
      <c r="L2360" s="148"/>
      <c r="M2360" s="153"/>
      <c r="T2360" s="154"/>
      <c r="AT2360" s="150" t="s">
        <v>203</v>
      </c>
      <c r="AU2360" s="150" t="s">
        <v>100</v>
      </c>
      <c r="AV2360" s="12" t="s">
        <v>80</v>
      </c>
      <c r="AW2360" s="12" t="s">
        <v>33</v>
      </c>
      <c r="AX2360" s="12" t="s">
        <v>72</v>
      </c>
      <c r="AY2360" s="150" t="s">
        <v>193</v>
      </c>
    </row>
    <row r="2361" spans="2:51" s="12" customFormat="1" ht="11.25">
      <c r="B2361" s="148"/>
      <c r="D2361" s="149" t="s">
        <v>203</v>
      </c>
      <c r="E2361" s="150" t="s">
        <v>19</v>
      </c>
      <c r="F2361" s="151" t="s">
        <v>822</v>
      </c>
      <c r="H2361" s="150" t="s">
        <v>19</v>
      </c>
      <c r="I2361" s="152"/>
      <c r="L2361" s="148"/>
      <c r="M2361" s="153"/>
      <c r="T2361" s="154"/>
      <c r="AT2361" s="150" t="s">
        <v>203</v>
      </c>
      <c r="AU2361" s="150" t="s">
        <v>100</v>
      </c>
      <c r="AV2361" s="12" t="s">
        <v>80</v>
      </c>
      <c r="AW2361" s="12" t="s">
        <v>33</v>
      </c>
      <c r="AX2361" s="12" t="s">
        <v>72</v>
      </c>
      <c r="AY2361" s="150" t="s">
        <v>193</v>
      </c>
    </row>
    <row r="2362" spans="2:51" s="13" customFormat="1" ht="11.25">
      <c r="B2362" s="155"/>
      <c r="D2362" s="149" t="s">
        <v>203</v>
      </c>
      <c r="E2362" s="156" t="s">
        <v>19</v>
      </c>
      <c r="F2362" s="157" t="s">
        <v>1755</v>
      </c>
      <c r="H2362" s="158">
        <v>4.6440000000000001</v>
      </c>
      <c r="I2362" s="159"/>
      <c r="L2362" s="155"/>
      <c r="M2362" s="160"/>
      <c r="T2362" s="161"/>
      <c r="AT2362" s="156" t="s">
        <v>203</v>
      </c>
      <c r="AU2362" s="156" t="s">
        <v>100</v>
      </c>
      <c r="AV2362" s="13" t="s">
        <v>82</v>
      </c>
      <c r="AW2362" s="13" t="s">
        <v>33</v>
      </c>
      <c r="AX2362" s="13" t="s">
        <v>72</v>
      </c>
      <c r="AY2362" s="156" t="s">
        <v>193</v>
      </c>
    </row>
    <row r="2363" spans="2:51" s="13" customFormat="1" ht="11.25">
      <c r="B2363" s="155"/>
      <c r="D2363" s="149" t="s">
        <v>203</v>
      </c>
      <c r="E2363" s="156" t="s">
        <v>19</v>
      </c>
      <c r="F2363" s="157" t="s">
        <v>1756</v>
      </c>
      <c r="H2363" s="158">
        <v>4.6440000000000001</v>
      </c>
      <c r="I2363" s="159"/>
      <c r="L2363" s="155"/>
      <c r="M2363" s="160"/>
      <c r="T2363" s="161"/>
      <c r="AT2363" s="156" t="s">
        <v>203</v>
      </c>
      <c r="AU2363" s="156" t="s">
        <v>100</v>
      </c>
      <c r="AV2363" s="13" t="s">
        <v>82</v>
      </c>
      <c r="AW2363" s="13" t="s">
        <v>33</v>
      </c>
      <c r="AX2363" s="13" t="s">
        <v>72</v>
      </c>
      <c r="AY2363" s="156" t="s">
        <v>193</v>
      </c>
    </row>
    <row r="2364" spans="2:51" s="12" customFormat="1" ht="11.25">
      <c r="B2364" s="148"/>
      <c r="D2364" s="149" t="s">
        <v>203</v>
      </c>
      <c r="E2364" s="150" t="s">
        <v>19</v>
      </c>
      <c r="F2364" s="151" t="s">
        <v>828</v>
      </c>
      <c r="H2364" s="150" t="s">
        <v>19</v>
      </c>
      <c r="I2364" s="152"/>
      <c r="L2364" s="148"/>
      <c r="M2364" s="153"/>
      <c r="T2364" s="154"/>
      <c r="AT2364" s="150" t="s">
        <v>203</v>
      </c>
      <c r="AU2364" s="150" t="s">
        <v>100</v>
      </c>
      <c r="AV2364" s="12" t="s">
        <v>80</v>
      </c>
      <c r="AW2364" s="12" t="s">
        <v>33</v>
      </c>
      <c r="AX2364" s="12" t="s">
        <v>72</v>
      </c>
      <c r="AY2364" s="150" t="s">
        <v>193</v>
      </c>
    </row>
    <row r="2365" spans="2:51" s="13" customFormat="1" ht="11.25">
      <c r="B2365" s="155"/>
      <c r="D2365" s="149" t="s">
        <v>203</v>
      </c>
      <c r="E2365" s="156" t="s">
        <v>19</v>
      </c>
      <c r="F2365" s="157" t="s">
        <v>1757</v>
      </c>
      <c r="H2365" s="158">
        <v>0.64100000000000001</v>
      </c>
      <c r="I2365" s="159"/>
      <c r="L2365" s="155"/>
      <c r="M2365" s="160"/>
      <c r="T2365" s="161"/>
      <c r="AT2365" s="156" t="s">
        <v>203</v>
      </c>
      <c r="AU2365" s="156" t="s">
        <v>100</v>
      </c>
      <c r="AV2365" s="13" t="s">
        <v>82</v>
      </c>
      <c r="AW2365" s="13" t="s">
        <v>33</v>
      </c>
      <c r="AX2365" s="13" t="s">
        <v>72</v>
      </c>
      <c r="AY2365" s="156" t="s">
        <v>193</v>
      </c>
    </row>
    <row r="2366" spans="2:51" s="13" customFormat="1" ht="11.25">
      <c r="B2366" s="155"/>
      <c r="D2366" s="149" t="s">
        <v>203</v>
      </c>
      <c r="E2366" s="156" t="s">
        <v>19</v>
      </c>
      <c r="F2366" s="157" t="s">
        <v>1758</v>
      </c>
      <c r="H2366" s="158">
        <v>0.71199999999999997</v>
      </c>
      <c r="I2366" s="159"/>
      <c r="L2366" s="155"/>
      <c r="M2366" s="160"/>
      <c r="T2366" s="161"/>
      <c r="AT2366" s="156" t="s">
        <v>203</v>
      </c>
      <c r="AU2366" s="156" t="s">
        <v>100</v>
      </c>
      <c r="AV2366" s="13" t="s">
        <v>82</v>
      </c>
      <c r="AW2366" s="13" t="s">
        <v>33</v>
      </c>
      <c r="AX2366" s="13" t="s">
        <v>72</v>
      </c>
      <c r="AY2366" s="156" t="s">
        <v>193</v>
      </c>
    </row>
    <row r="2367" spans="2:51" s="13" customFormat="1" ht="11.25">
      <c r="B2367" s="155"/>
      <c r="D2367" s="149" t="s">
        <v>203</v>
      </c>
      <c r="E2367" s="156" t="s">
        <v>19</v>
      </c>
      <c r="F2367" s="157" t="s">
        <v>1759</v>
      </c>
      <c r="H2367" s="158">
        <v>0.74399999999999999</v>
      </c>
      <c r="I2367" s="159"/>
      <c r="L2367" s="155"/>
      <c r="M2367" s="160"/>
      <c r="T2367" s="161"/>
      <c r="AT2367" s="156" t="s">
        <v>203</v>
      </c>
      <c r="AU2367" s="156" t="s">
        <v>100</v>
      </c>
      <c r="AV2367" s="13" t="s">
        <v>82</v>
      </c>
      <c r="AW2367" s="13" t="s">
        <v>33</v>
      </c>
      <c r="AX2367" s="13" t="s">
        <v>72</v>
      </c>
      <c r="AY2367" s="156" t="s">
        <v>193</v>
      </c>
    </row>
    <row r="2368" spans="2:51" s="13" customFormat="1" ht="11.25">
      <c r="B2368" s="155"/>
      <c r="D2368" s="149" t="s">
        <v>203</v>
      </c>
      <c r="E2368" s="156" t="s">
        <v>19</v>
      </c>
      <c r="F2368" s="157" t="s">
        <v>1760</v>
      </c>
      <c r="H2368" s="158">
        <v>1.1439999999999999</v>
      </c>
      <c r="I2368" s="159"/>
      <c r="L2368" s="155"/>
      <c r="M2368" s="160"/>
      <c r="T2368" s="161"/>
      <c r="AT2368" s="156" t="s">
        <v>203</v>
      </c>
      <c r="AU2368" s="156" t="s">
        <v>100</v>
      </c>
      <c r="AV2368" s="13" t="s">
        <v>82</v>
      </c>
      <c r="AW2368" s="13" t="s">
        <v>33</v>
      </c>
      <c r="AX2368" s="13" t="s">
        <v>72</v>
      </c>
      <c r="AY2368" s="156" t="s">
        <v>193</v>
      </c>
    </row>
    <row r="2369" spans="2:65" s="1" customFormat="1" ht="21.75" customHeight="1">
      <c r="B2369" s="32"/>
      <c r="C2369" s="131" t="s">
        <v>1761</v>
      </c>
      <c r="D2369" s="131" t="s">
        <v>195</v>
      </c>
      <c r="E2369" s="132" t="s">
        <v>1762</v>
      </c>
      <c r="F2369" s="133" t="s">
        <v>1763</v>
      </c>
      <c r="G2369" s="134" t="s">
        <v>210</v>
      </c>
      <c r="H2369" s="135">
        <v>48.136000000000003</v>
      </c>
      <c r="I2369" s="136"/>
      <c r="J2369" s="137">
        <f>ROUND(I2369*H2369,2)</f>
        <v>0</v>
      </c>
      <c r="K2369" s="133" t="s">
        <v>199</v>
      </c>
      <c r="L2369" s="32"/>
      <c r="M2369" s="138" t="s">
        <v>19</v>
      </c>
      <c r="N2369" s="139" t="s">
        <v>43</v>
      </c>
      <c r="P2369" s="140">
        <f>O2369*H2369</f>
        <v>0</v>
      </c>
      <c r="Q2369" s="140">
        <v>2.3010199999999998</v>
      </c>
      <c r="R2369" s="140">
        <f>Q2369*H2369</f>
        <v>110.76189872</v>
      </c>
      <c r="S2369" s="140">
        <v>0</v>
      </c>
      <c r="T2369" s="141">
        <f>S2369*H2369</f>
        <v>0</v>
      </c>
      <c r="AR2369" s="142" t="s">
        <v>106</v>
      </c>
      <c r="AT2369" s="142" t="s">
        <v>195</v>
      </c>
      <c r="AU2369" s="142" t="s">
        <v>100</v>
      </c>
      <c r="AY2369" s="17" t="s">
        <v>193</v>
      </c>
      <c r="BE2369" s="143">
        <f>IF(N2369="základní",J2369,0)</f>
        <v>0</v>
      </c>
      <c r="BF2369" s="143">
        <f>IF(N2369="snížená",J2369,0)</f>
        <v>0</v>
      </c>
      <c r="BG2369" s="143">
        <f>IF(N2369="zákl. přenesená",J2369,0)</f>
        <v>0</v>
      </c>
      <c r="BH2369" s="143">
        <f>IF(N2369="sníž. přenesená",J2369,0)</f>
        <v>0</v>
      </c>
      <c r="BI2369" s="143">
        <f>IF(N2369="nulová",J2369,0)</f>
        <v>0</v>
      </c>
      <c r="BJ2369" s="17" t="s">
        <v>80</v>
      </c>
      <c r="BK2369" s="143">
        <f>ROUND(I2369*H2369,2)</f>
        <v>0</v>
      </c>
      <c r="BL2369" s="17" t="s">
        <v>106</v>
      </c>
      <c r="BM2369" s="142" t="s">
        <v>1764</v>
      </c>
    </row>
    <row r="2370" spans="2:65" s="1" customFormat="1" ht="11.25">
      <c r="B2370" s="32"/>
      <c r="D2370" s="144" t="s">
        <v>201</v>
      </c>
      <c r="F2370" s="145" t="s">
        <v>1765</v>
      </c>
      <c r="I2370" s="146"/>
      <c r="L2370" s="32"/>
      <c r="M2370" s="147"/>
      <c r="T2370" s="53"/>
      <c r="AT2370" s="17" t="s">
        <v>201</v>
      </c>
      <c r="AU2370" s="17" t="s">
        <v>100</v>
      </c>
    </row>
    <row r="2371" spans="2:65" s="12" customFormat="1" ht="11.25">
      <c r="B2371" s="148"/>
      <c r="D2371" s="149" t="s">
        <v>203</v>
      </c>
      <c r="E2371" s="150" t="s">
        <v>19</v>
      </c>
      <c r="F2371" s="151" t="s">
        <v>286</v>
      </c>
      <c r="H2371" s="150" t="s">
        <v>19</v>
      </c>
      <c r="I2371" s="152"/>
      <c r="L2371" s="148"/>
      <c r="M2371" s="153"/>
      <c r="T2371" s="154"/>
      <c r="AT2371" s="150" t="s">
        <v>203</v>
      </c>
      <c r="AU2371" s="150" t="s">
        <v>100</v>
      </c>
      <c r="AV2371" s="12" t="s">
        <v>80</v>
      </c>
      <c r="AW2371" s="12" t="s">
        <v>33</v>
      </c>
      <c r="AX2371" s="12" t="s">
        <v>72</v>
      </c>
      <c r="AY2371" s="150" t="s">
        <v>193</v>
      </c>
    </row>
    <row r="2372" spans="2:65" s="12" customFormat="1" ht="11.25">
      <c r="B2372" s="148"/>
      <c r="D2372" s="149" t="s">
        <v>203</v>
      </c>
      <c r="E2372" s="150" t="s">
        <v>19</v>
      </c>
      <c r="F2372" s="151" t="s">
        <v>205</v>
      </c>
      <c r="H2372" s="150" t="s">
        <v>19</v>
      </c>
      <c r="I2372" s="152"/>
      <c r="L2372" s="148"/>
      <c r="M2372" s="153"/>
      <c r="T2372" s="154"/>
      <c r="AT2372" s="150" t="s">
        <v>203</v>
      </c>
      <c r="AU2372" s="150" t="s">
        <v>100</v>
      </c>
      <c r="AV2372" s="12" t="s">
        <v>80</v>
      </c>
      <c r="AW2372" s="12" t="s">
        <v>33</v>
      </c>
      <c r="AX2372" s="12" t="s">
        <v>72</v>
      </c>
      <c r="AY2372" s="150" t="s">
        <v>193</v>
      </c>
    </row>
    <row r="2373" spans="2:65" s="12" customFormat="1" ht="11.25">
      <c r="B2373" s="148"/>
      <c r="D2373" s="149" t="s">
        <v>203</v>
      </c>
      <c r="E2373" s="150" t="s">
        <v>19</v>
      </c>
      <c r="F2373" s="151" t="s">
        <v>206</v>
      </c>
      <c r="H2373" s="150" t="s">
        <v>19</v>
      </c>
      <c r="I2373" s="152"/>
      <c r="L2373" s="148"/>
      <c r="M2373" s="153"/>
      <c r="T2373" s="154"/>
      <c r="AT2373" s="150" t="s">
        <v>203</v>
      </c>
      <c r="AU2373" s="150" t="s">
        <v>100</v>
      </c>
      <c r="AV2373" s="12" t="s">
        <v>80</v>
      </c>
      <c r="AW2373" s="12" t="s">
        <v>33</v>
      </c>
      <c r="AX2373" s="12" t="s">
        <v>72</v>
      </c>
      <c r="AY2373" s="150" t="s">
        <v>193</v>
      </c>
    </row>
    <row r="2374" spans="2:65" s="12" customFormat="1" ht="11.25">
      <c r="B2374" s="148"/>
      <c r="D2374" s="149" t="s">
        <v>203</v>
      </c>
      <c r="E2374" s="150" t="s">
        <v>19</v>
      </c>
      <c r="F2374" s="151" t="s">
        <v>205</v>
      </c>
      <c r="H2374" s="150" t="s">
        <v>19</v>
      </c>
      <c r="I2374" s="152"/>
      <c r="L2374" s="148"/>
      <c r="M2374" s="153"/>
      <c r="T2374" s="154"/>
      <c r="AT2374" s="150" t="s">
        <v>203</v>
      </c>
      <c r="AU2374" s="150" t="s">
        <v>100</v>
      </c>
      <c r="AV2374" s="12" t="s">
        <v>80</v>
      </c>
      <c r="AW2374" s="12" t="s">
        <v>33</v>
      </c>
      <c r="AX2374" s="12" t="s">
        <v>72</v>
      </c>
      <c r="AY2374" s="150" t="s">
        <v>193</v>
      </c>
    </row>
    <row r="2375" spans="2:65" s="12" customFormat="1" ht="11.25">
      <c r="B2375" s="148"/>
      <c r="D2375" s="149" t="s">
        <v>203</v>
      </c>
      <c r="E2375" s="150" t="s">
        <v>19</v>
      </c>
      <c r="F2375" s="151" t="s">
        <v>572</v>
      </c>
      <c r="H2375" s="150" t="s">
        <v>19</v>
      </c>
      <c r="I2375" s="152"/>
      <c r="L2375" s="148"/>
      <c r="M2375" s="153"/>
      <c r="T2375" s="154"/>
      <c r="AT2375" s="150" t="s">
        <v>203</v>
      </c>
      <c r="AU2375" s="150" t="s">
        <v>100</v>
      </c>
      <c r="AV2375" s="12" t="s">
        <v>80</v>
      </c>
      <c r="AW2375" s="12" t="s">
        <v>33</v>
      </c>
      <c r="AX2375" s="12" t="s">
        <v>72</v>
      </c>
      <c r="AY2375" s="150" t="s">
        <v>193</v>
      </c>
    </row>
    <row r="2376" spans="2:65" s="13" customFormat="1" ht="11.25">
      <c r="B2376" s="155"/>
      <c r="D2376" s="149" t="s">
        <v>203</v>
      </c>
      <c r="E2376" s="156" t="s">
        <v>19</v>
      </c>
      <c r="F2376" s="157" t="s">
        <v>1766</v>
      </c>
      <c r="H2376" s="158">
        <v>3.8879999999999999</v>
      </c>
      <c r="I2376" s="159"/>
      <c r="L2376" s="155"/>
      <c r="M2376" s="160"/>
      <c r="T2376" s="161"/>
      <c r="AT2376" s="156" t="s">
        <v>203</v>
      </c>
      <c r="AU2376" s="156" t="s">
        <v>100</v>
      </c>
      <c r="AV2376" s="13" t="s">
        <v>82</v>
      </c>
      <c r="AW2376" s="13" t="s">
        <v>33</v>
      </c>
      <c r="AX2376" s="13" t="s">
        <v>72</v>
      </c>
      <c r="AY2376" s="156" t="s">
        <v>193</v>
      </c>
    </row>
    <row r="2377" spans="2:65" s="12" customFormat="1" ht="11.25">
      <c r="B2377" s="148"/>
      <c r="D2377" s="149" t="s">
        <v>203</v>
      </c>
      <c r="E2377" s="150" t="s">
        <v>19</v>
      </c>
      <c r="F2377" s="151" t="s">
        <v>205</v>
      </c>
      <c r="H2377" s="150" t="s">
        <v>19</v>
      </c>
      <c r="I2377" s="152"/>
      <c r="L2377" s="148"/>
      <c r="M2377" s="153"/>
      <c r="T2377" s="154"/>
      <c r="AT2377" s="150" t="s">
        <v>203</v>
      </c>
      <c r="AU2377" s="150" t="s">
        <v>100</v>
      </c>
      <c r="AV2377" s="12" t="s">
        <v>80</v>
      </c>
      <c r="AW2377" s="12" t="s">
        <v>33</v>
      </c>
      <c r="AX2377" s="12" t="s">
        <v>72</v>
      </c>
      <c r="AY2377" s="150" t="s">
        <v>193</v>
      </c>
    </row>
    <row r="2378" spans="2:65" s="12" customFormat="1" ht="11.25">
      <c r="B2378" s="148"/>
      <c r="D2378" s="149" t="s">
        <v>203</v>
      </c>
      <c r="E2378" s="150" t="s">
        <v>19</v>
      </c>
      <c r="F2378" s="151" t="s">
        <v>574</v>
      </c>
      <c r="H2378" s="150" t="s">
        <v>19</v>
      </c>
      <c r="I2378" s="152"/>
      <c r="L2378" s="148"/>
      <c r="M2378" s="153"/>
      <c r="T2378" s="154"/>
      <c r="AT2378" s="150" t="s">
        <v>203</v>
      </c>
      <c r="AU2378" s="150" t="s">
        <v>100</v>
      </c>
      <c r="AV2378" s="12" t="s">
        <v>80</v>
      </c>
      <c r="AW2378" s="12" t="s">
        <v>33</v>
      </c>
      <c r="AX2378" s="12" t="s">
        <v>72</v>
      </c>
      <c r="AY2378" s="150" t="s">
        <v>193</v>
      </c>
    </row>
    <row r="2379" spans="2:65" s="13" customFormat="1" ht="11.25">
      <c r="B2379" s="155"/>
      <c r="D2379" s="149" t="s">
        <v>203</v>
      </c>
      <c r="E2379" s="156" t="s">
        <v>19</v>
      </c>
      <c r="F2379" s="157" t="s">
        <v>1767</v>
      </c>
      <c r="H2379" s="158">
        <v>0.77</v>
      </c>
      <c r="I2379" s="159"/>
      <c r="L2379" s="155"/>
      <c r="M2379" s="160"/>
      <c r="T2379" s="161"/>
      <c r="AT2379" s="156" t="s">
        <v>203</v>
      </c>
      <c r="AU2379" s="156" t="s">
        <v>100</v>
      </c>
      <c r="AV2379" s="13" t="s">
        <v>82</v>
      </c>
      <c r="AW2379" s="13" t="s">
        <v>33</v>
      </c>
      <c r="AX2379" s="13" t="s">
        <v>72</v>
      </c>
      <c r="AY2379" s="156" t="s">
        <v>193</v>
      </c>
    </row>
    <row r="2380" spans="2:65" s="12" customFormat="1" ht="11.25">
      <c r="B2380" s="148"/>
      <c r="D2380" s="149" t="s">
        <v>203</v>
      </c>
      <c r="E2380" s="150" t="s">
        <v>19</v>
      </c>
      <c r="F2380" s="151" t="s">
        <v>205</v>
      </c>
      <c r="H2380" s="150" t="s">
        <v>19</v>
      </c>
      <c r="I2380" s="152"/>
      <c r="L2380" s="148"/>
      <c r="M2380" s="153"/>
      <c r="T2380" s="154"/>
      <c r="AT2380" s="150" t="s">
        <v>203</v>
      </c>
      <c r="AU2380" s="150" t="s">
        <v>100</v>
      </c>
      <c r="AV2380" s="12" t="s">
        <v>80</v>
      </c>
      <c r="AW2380" s="12" t="s">
        <v>33</v>
      </c>
      <c r="AX2380" s="12" t="s">
        <v>72</v>
      </c>
      <c r="AY2380" s="150" t="s">
        <v>193</v>
      </c>
    </row>
    <row r="2381" spans="2:65" s="12" customFormat="1" ht="11.25">
      <c r="B2381" s="148"/>
      <c r="D2381" s="149" t="s">
        <v>203</v>
      </c>
      <c r="E2381" s="150" t="s">
        <v>19</v>
      </c>
      <c r="F2381" s="151" t="s">
        <v>604</v>
      </c>
      <c r="H2381" s="150" t="s">
        <v>19</v>
      </c>
      <c r="I2381" s="152"/>
      <c r="L2381" s="148"/>
      <c r="M2381" s="153"/>
      <c r="T2381" s="154"/>
      <c r="AT2381" s="150" t="s">
        <v>203</v>
      </c>
      <c r="AU2381" s="150" t="s">
        <v>100</v>
      </c>
      <c r="AV2381" s="12" t="s">
        <v>80</v>
      </c>
      <c r="AW2381" s="12" t="s">
        <v>33</v>
      </c>
      <c r="AX2381" s="12" t="s">
        <v>72</v>
      </c>
      <c r="AY2381" s="150" t="s">
        <v>193</v>
      </c>
    </row>
    <row r="2382" spans="2:65" s="13" customFormat="1" ht="11.25">
      <c r="B2382" s="155"/>
      <c r="D2382" s="149" t="s">
        <v>203</v>
      </c>
      <c r="E2382" s="156" t="s">
        <v>19</v>
      </c>
      <c r="F2382" s="157" t="s">
        <v>1768</v>
      </c>
      <c r="H2382" s="158">
        <v>4.032</v>
      </c>
      <c r="I2382" s="159"/>
      <c r="L2382" s="155"/>
      <c r="M2382" s="160"/>
      <c r="T2382" s="161"/>
      <c r="AT2382" s="156" t="s">
        <v>203</v>
      </c>
      <c r="AU2382" s="156" t="s">
        <v>100</v>
      </c>
      <c r="AV2382" s="13" t="s">
        <v>82</v>
      </c>
      <c r="AW2382" s="13" t="s">
        <v>33</v>
      </c>
      <c r="AX2382" s="13" t="s">
        <v>72</v>
      </c>
      <c r="AY2382" s="156" t="s">
        <v>193</v>
      </c>
    </row>
    <row r="2383" spans="2:65" s="13" customFormat="1" ht="11.25">
      <c r="B2383" s="155"/>
      <c r="D2383" s="149" t="s">
        <v>203</v>
      </c>
      <c r="E2383" s="156" t="s">
        <v>19</v>
      </c>
      <c r="F2383" s="157" t="s">
        <v>1769</v>
      </c>
      <c r="H2383" s="158">
        <v>1.768</v>
      </c>
      <c r="I2383" s="159"/>
      <c r="L2383" s="155"/>
      <c r="M2383" s="160"/>
      <c r="T2383" s="161"/>
      <c r="AT2383" s="156" t="s">
        <v>203</v>
      </c>
      <c r="AU2383" s="156" t="s">
        <v>100</v>
      </c>
      <c r="AV2383" s="13" t="s">
        <v>82</v>
      </c>
      <c r="AW2383" s="13" t="s">
        <v>33</v>
      </c>
      <c r="AX2383" s="13" t="s">
        <v>72</v>
      </c>
      <c r="AY2383" s="156" t="s">
        <v>193</v>
      </c>
    </row>
    <row r="2384" spans="2:65" s="13" customFormat="1" ht="11.25">
      <c r="B2384" s="155"/>
      <c r="D2384" s="149" t="s">
        <v>203</v>
      </c>
      <c r="E2384" s="156" t="s">
        <v>19</v>
      </c>
      <c r="F2384" s="157" t="s">
        <v>1770</v>
      </c>
      <c r="H2384" s="158">
        <v>2.5910000000000002</v>
      </c>
      <c r="I2384" s="159"/>
      <c r="L2384" s="155"/>
      <c r="M2384" s="160"/>
      <c r="T2384" s="161"/>
      <c r="AT2384" s="156" t="s">
        <v>203</v>
      </c>
      <c r="AU2384" s="156" t="s">
        <v>100</v>
      </c>
      <c r="AV2384" s="13" t="s">
        <v>82</v>
      </c>
      <c r="AW2384" s="13" t="s">
        <v>33</v>
      </c>
      <c r="AX2384" s="13" t="s">
        <v>72</v>
      </c>
      <c r="AY2384" s="156" t="s">
        <v>193</v>
      </c>
    </row>
    <row r="2385" spans="2:51" s="13" customFormat="1" ht="11.25">
      <c r="B2385" s="155"/>
      <c r="D2385" s="149" t="s">
        <v>203</v>
      </c>
      <c r="E2385" s="156" t="s">
        <v>19</v>
      </c>
      <c r="F2385" s="157" t="s">
        <v>1771</v>
      </c>
      <c r="H2385" s="158">
        <v>0.19600000000000001</v>
      </c>
      <c r="I2385" s="159"/>
      <c r="L2385" s="155"/>
      <c r="M2385" s="160"/>
      <c r="T2385" s="161"/>
      <c r="AT2385" s="156" t="s">
        <v>203</v>
      </c>
      <c r="AU2385" s="156" t="s">
        <v>100</v>
      </c>
      <c r="AV2385" s="13" t="s">
        <v>82</v>
      </c>
      <c r="AW2385" s="13" t="s">
        <v>33</v>
      </c>
      <c r="AX2385" s="13" t="s">
        <v>72</v>
      </c>
      <c r="AY2385" s="156" t="s">
        <v>193</v>
      </c>
    </row>
    <row r="2386" spans="2:51" s="12" customFormat="1" ht="11.25">
      <c r="B2386" s="148"/>
      <c r="D2386" s="149" t="s">
        <v>203</v>
      </c>
      <c r="E2386" s="150" t="s">
        <v>19</v>
      </c>
      <c r="F2386" s="151" t="s">
        <v>205</v>
      </c>
      <c r="H2386" s="150" t="s">
        <v>19</v>
      </c>
      <c r="I2386" s="152"/>
      <c r="L2386" s="148"/>
      <c r="M2386" s="153"/>
      <c r="T2386" s="154"/>
      <c r="AT2386" s="150" t="s">
        <v>203</v>
      </c>
      <c r="AU2386" s="150" t="s">
        <v>100</v>
      </c>
      <c r="AV2386" s="12" t="s">
        <v>80</v>
      </c>
      <c r="AW2386" s="12" t="s">
        <v>33</v>
      </c>
      <c r="AX2386" s="12" t="s">
        <v>72</v>
      </c>
      <c r="AY2386" s="150" t="s">
        <v>193</v>
      </c>
    </row>
    <row r="2387" spans="2:51" s="12" customFormat="1" ht="11.25">
      <c r="B2387" s="148"/>
      <c r="D2387" s="149" t="s">
        <v>203</v>
      </c>
      <c r="E2387" s="150" t="s">
        <v>19</v>
      </c>
      <c r="F2387" s="151" t="s">
        <v>609</v>
      </c>
      <c r="H2387" s="150" t="s">
        <v>19</v>
      </c>
      <c r="I2387" s="152"/>
      <c r="L2387" s="148"/>
      <c r="M2387" s="153"/>
      <c r="T2387" s="154"/>
      <c r="AT2387" s="150" t="s">
        <v>203</v>
      </c>
      <c r="AU2387" s="150" t="s">
        <v>100</v>
      </c>
      <c r="AV2387" s="12" t="s">
        <v>80</v>
      </c>
      <c r="AW2387" s="12" t="s">
        <v>33</v>
      </c>
      <c r="AX2387" s="12" t="s">
        <v>72</v>
      </c>
      <c r="AY2387" s="150" t="s">
        <v>193</v>
      </c>
    </row>
    <row r="2388" spans="2:51" s="13" customFormat="1" ht="11.25">
      <c r="B2388" s="155"/>
      <c r="D2388" s="149" t="s">
        <v>203</v>
      </c>
      <c r="E2388" s="156" t="s">
        <v>19</v>
      </c>
      <c r="F2388" s="157" t="s">
        <v>1772</v>
      </c>
      <c r="H2388" s="158">
        <v>1.728</v>
      </c>
      <c r="I2388" s="159"/>
      <c r="L2388" s="155"/>
      <c r="M2388" s="160"/>
      <c r="T2388" s="161"/>
      <c r="AT2388" s="156" t="s">
        <v>203</v>
      </c>
      <c r="AU2388" s="156" t="s">
        <v>100</v>
      </c>
      <c r="AV2388" s="13" t="s">
        <v>82</v>
      </c>
      <c r="AW2388" s="13" t="s">
        <v>33</v>
      </c>
      <c r="AX2388" s="13" t="s">
        <v>72</v>
      </c>
      <c r="AY2388" s="156" t="s">
        <v>193</v>
      </c>
    </row>
    <row r="2389" spans="2:51" s="13" customFormat="1" ht="11.25">
      <c r="B2389" s="155"/>
      <c r="D2389" s="149" t="s">
        <v>203</v>
      </c>
      <c r="E2389" s="156" t="s">
        <v>19</v>
      </c>
      <c r="F2389" s="157" t="s">
        <v>1773</v>
      </c>
      <c r="H2389" s="158">
        <v>0.69599999999999995</v>
      </c>
      <c r="I2389" s="159"/>
      <c r="L2389" s="155"/>
      <c r="M2389" s="160"/>
      <c r="T2389" s="161"/>
      <c r="AT2389" s="156" t="s">
        <v>203</v>
      </c>
      <c r="AU2389" s="156" t="s">
        <v>100</v>
      </c>
      <c r="AV2389" s="13" t="s">
        <v>82</v>
      </c>
      <c r="AW2389" s="13" t="s">
        <v>33</v>
      </c>
      <c r="AX2389" s="13" t="s">
        <v>72</v>
      </c>
      <c r="AY2389" s="156" t="s">
        <v>193</v>
      </c>
    </row>
    <row r="2390" spans="2:51" s="12" customFormat="1" ht="11.25">
      <c r="B2390" s="148"/>
      <c r="D2390" s="149" t="s">
        <v>203</v>
      </c>
      <c r="E2390" s="150" t="s">
        <v>19</v>
      </c>
      <c r="F2390" s="151" t="s">
        <v>205</v>
      </c>
      <c r="H2390" s="150" t="s">
        <v>19</v>
      </c>
      <c r="I2390" s="152"/>
      <c r="L2390" s="148"/>
      <c r="M2390" s="153"/>
      <c r="T2390" s="154"/>
      <c r="AT2390" s="150" t="s">
        <v>203</v>
      </c>
      <c r="AU2390" s="150" t="s">
        <v>100</v>
      </c>
      <c r="AV2390" s="12" t="s">
        <v>80</v>
      </c>
      <c r="AW2390" s="12" t="s">
        <v>33</v>
      </c>
      <c r="AX2390" s="12" t="s">
        <v>72</v>
      </c>
      <c r="AY2390" s="150" t="s">
        <v>193</v>
      </c>
    </row>
    <row r="2391" spans="2:51" s="12" customFormat="1" ht="11.25">
      <c r="B2391" s="148"/>
      <c r="D2391" s="149" t="s">
        <v>203</v>
      </c>
      <c r="E2391" s="150" t="s">
        <v>19</v>
      </c>
      <c r="F2391" s="151" t="s">
        <v>612</v>
      </c>
      <c r="H2391" s="150" t="s">
        <v>19</v>
      </c>
      <c r="I2391" s="152"/>
      <c r="L2391" s="148"/>
      <c r="M2391" s="153"/>
      <c r="T2391" s="154"/>
      <c r="AT2391" s="150" t="s">
        <v>203</v>
      </c>
      <c r="AU2391" s="150" t="s">
        <v>100</v>
      </c>
      <c r="AV2391" s="12" t="s">
        <v>80</v>
      </c>
      <c r="AW2391" s="12" t="s">
        <v>33</v>
      </c>
      <c r="AX2391" s="12" t="s">
        <v>72</v>
      </c>
      <c r="AY2391" s="150" t="s">
        <v>193</v>
      </c>
    </row>
    <row r="2392" spans="2:51" s="13" customFormat="1" ht="11.25">
      <c r="B2392" s="155"/>
      <c r="D2392" s="149" t="s">
        <v>203</v>
      </c>
      <c r="E2392" s="156" t="s">
        <v>19</v>
      </c>
      <c r="F2392" s="157" t="s">
        <v>1774</v>
      </c>
      <c r="H2392" s="158">
        <v>3.4860000000000002</v>
      </c>
      <c r="I2392" s="159"/>
      <c r="L2392" s="155"/>
      <c r="M2392" s="160"/>
      <c r="T2392" s="161"/>
      <c r="AT2392" s="156" t="s">
        <v>203</v>
      </c>
      <c r="AU2392" s="156" t="s">
        <v>100</v>
      </c>
      <c r="AV2392" s="13" t="s">
        <v>82</v>
      </c>
      <c r="AW2392" s="13" t="s">
        <v>33</v>
      </c>
      <c r="AX2392" s="13" t="s">
        <v>72</v>
      </c>
      <c r="AY2392" s="156" t="s">
        <v>193</v>
      </c>
    </row>
    <row r="2393" spans="2:51" s="12" customFormat="1" ht="11.25">
      <c r="B2393" s="148"/>
      <c r="D2393" s="149" t="s">
        <v>203</v>
      </c>
      <c r="E2393" s="150" t="s">
        <v>19</v>
      </c>
      <c r="F2393" s="151" t="s">
        <v>205</v>
      </c>
      <c r="H2393" s="150" t="s">
        <v>19</v>
      </c>
      <c r="I2393" s="152"/>
      <c r="L2393" s="148"/>
      <c r="M2393" s="153"/>
      <c r="T2393" s="154"/>
      <c r="AT2393" s="150" t="s">
        <v>203</v>
      </c>
      <c r="AU2393" s="150" t="s">
        <v>100</v>
      </c>
      <c r="AV2393" s="12" t="s">
        <v>80</v>
      </c>
      <c r="AW2393" s="12" t="s">
        <v>33</v>
      </c>
      <c r="AX2393" s="12" t="s">
        <v>72</v>
      </c>
      <c r="AY2393" s="150" t="s">
        <v>193</v>
      </c>
    </row>
    <row r="2394" spans="2:51" s="12" customFormat="1" ht="11.25">
      <c r="B2394" s="148"/>
      <c r="D2394" s="149" t="s">
        <v>203</v>
      </c>
      <c r="E2394" s="150" t="s">
        <v>19</v>
      </c>
      <c r="F2394" s="151" t="s">
        <v>561</v>
      </c>
      <c r="H2394" s="150" t="s">
        <v>19</v>
      </c>
      <c r="I2394" s="152"/>
      <c r="L2394" s="148"/>
      <c r="M2394" s="153"/>
      <c r="T2394" s="154"/>
      <c r="AT2394" s="150" t="s">
        <v>203</v>
      </c>
      <c r="AU2394" s="150" t="s">
        <v>100</v>
      </c>
      <c r="AV2394" s="12" t="s">
        <v>80</v>
      </c>
      <c r="AW2394" s="12" t="s">
        <v>33</v>
      </c>
      <c r="AX2394" s="12" t="s">
        <v>72</v>
      </c>
      <c r="AY2394" s="150" t="s">
        <v>193</v>
      </c>
    </row>
    <row r="2395" spans="2:51" s="12" customFormat="1" ht="11.25">
      <c r="B2395" s="148"/>
      <c r="D2395" s="149" t="s">
        <v>203</v>
      </c>
      <c r="E2395" s="150" t="s">
        <v>19</v>
      </c>
      <c r="F2395" s="151" t="s">
        <v>562</v>
      </c>
      <c r="H2395" s="150" t="s">
        <v>19</v>
      </c>
      <c r="I2395" s="152"/>
      <c r="L2395" s="148"/>
      <c r="M2395" s="153"/>
      <c r="T2395" s="154"/>
      <c r="AT2395" s="150" t="s">
        <v>203</v>
      </c>
      <c r="AU2395" s="150" t="s">
        <v>100</v>
      </c>
      <c r="AV2395" s="12" t="s">
        <v>80</v>
      </c>
      <c r="AW2395" s="12" t="s">
        <v>33</v>
      </c>
      <c r="AX2395" s="12" t="s">
        <v>72</v>
      </c>
      <c r="AY2395" s="150" t="s">
        <v>193</v>
      </c>
    </row>
    <row r="2396" spans="2:51" s="13" customFormat="1" ht="11.25">
      <c r="B2396" s="155"/>
      <c r="D2396" s="149" t="s">
        <v>203</v>
      </c>
      <c r="E2396" s="156" t="s">
        <v>19</v>
      </c>
      <c r="F2396" s="157" t="s">
        <v>1775</v>
      </c>
      <c r="H2396" s="158">
        <v>12.436</v>
      </c>
      <c r="I2396" s="159"/>
      <c r="L2396" s="155"/>
      <c r="M2396" s="160"/>
      <c r="T2396" s="161"/>
      <c r="AT2396" s="156" t="s">
        <v>203</v>
      </c>
      <c r="AU2396" s="156" t="s">
        <v>100</v>
      </c>
      <c r="AV2396" s="13" t="s">
        <v>82</v>
      </c>
      <c r="AW2396" s="13" t="s">
        <v>33</v>
      </c>
      <c r="AX2396" s="13" t="s">
        <v>72</v>
      </c>
      <c r="AY2396" s="156" t="s">
        <v>193</v>
      </c>
    </row>
    <row r="2397" spans="2:51" s="12" customFormat="1" ht="11.25">
      <c r="B2397" s="148"/>
      <c r="D2397" s="149" t="s">
        <v>203</v>
      </c>
      <c r="E2397" s="150" t="s">
        <v>19</v>
      </c>
      <c r="F2397" s="151" t="s">
        <v>205</v>
      </c>
      <c r="H2397" s="150" t="s">
        <v>19</v>
      </c>
      <c r="I2397" s="152"/>
      <c r="L2397" s="148"/>
      <c r="M2397" s="153"/>
      <c r="T2397" s="154"/>
      <c r="AT2397" s="150" t="s">
        <v>203</v>
      </c>
      <c r="AU2397" s="150" t="s">
        <v>100</v>
      </c>
      <c r="AV2397" s="12" t="s">
        <v>80</v>
      </c>
      <c r="AW2397" s="12" t="s">
        <v>33</v>
      </c>
      <c r="AX2397" s="12" t="s">
        <v>72</v>
      </c>
      <c r="AY2397" s="150" t="s">
        <v>193</v>
      </c>
    </row>
    <row r="2398" spans="2:51" s="12" customFormat="1" ht="11.25">
      <c r="B2398" s="148"/>
      <c r="D2398" s="149" t="s">
        <v>203</v>
      </c>
      <c r="E2398" s="150" t="s">
        <v>19</v>
      </c>
      <c r="F2398" s="151" t="s">
        <v>564</v>
      </c>
      <c r="H2398" s="150" t="s">
        <v>19</v>
      </c>
      <c r="I2398" s="152"/>
      <c r="L2398" s="148"/>
      <c r="M2398" s="153"/>
      <c r="T2398" s="154"/>
      <c r="AT2398" s="150" t="s">
        <v>203</v>
      </c>
      <c r="AU2398" s="150" t="s">
        <v>100</v>
      </c>
      <c r="AV2398" s="12" t="s">
        <v>80</v>
      </c>
      <c r="AW2398" s="12" t="s">
        <v>33</v>
      </c>
      <c r="AX2398" s="12" t="s">
        <v>72</v>
      </c>
      <c r="AY2398" s="150" t="s">
        <v>193</v>
      </c>
    </row>
    <row r="2399" spans="2:51" s="12" customFormat="1" ht="11.25">
      <c r="B2399" s="148"/>
      <c r="D2399" s="149" t="s">
        <v>203</v>
      </c>
      <c r="E2399" s="150" t="s">
        <v>19</v>
      </c>
      <c r="F2399" s="151" t="s">
        <v>565</v>
      </c>
      <c r="H2399" s="150" t="s">
        <v>19</v>
      </c>
      <c r="I2399" s="152"/>
      <c r="L2399" s="148"/>
      <c r="M2399" s="153"/>
      <c r="T2399" s="154"/>
      <c r="AT2399" s="150" t="s">
        <v>203</v>
      </c>
      <c r="AU2399" s="150" t="s">
        <v>100</v>
      </c>
      <c r="AV2399" s="12" t="s">
        <v>80</v>
      </c>
      <c r="AW2399" s="12" t="s">
        <v>33</v>
      </c>
      <c r="AX2399" s="12" t="s">
        <v>72</v>
      </c>
      <c r="AY2399" s="150" t="s">
        <v>193</v>
      </c>
    </row>
    <row r="2400" spans="2:51" s="13" customFormat="1" ht="11.25">
      <c r="B2400" s="155"/>
      <c r="D2400" s="149" t="s">
        <v>203</v>
      </c>
      <c r="E2400" s="156" t="s">
        <v>19</v>
      </c>
      <c r="F2400" s="157" t="s">
        <v>1776</v>
      </c>
      <c r="H2400" s="158">
        <v>16.545000000000002</v>
      </c>
      <c r="I2400" s="159"/>
      <c r="L2400" s="155"/>
      <c r="M2400" s="160"/>
      <c r="T2400" s="161"/>
      <c r="AT2400" s="156" t="s">
        <v>203</v>
      </c>
      <c r="AU2400" s="156" t="s">
        <v>100</v>
      </c>
      <c r="AV2400" s="13" t="s">
        <v>82</v>
      </c>
      <c r="AW2400" s="13" t="s">
        <v>33</v>
      </c>
      <c r="AX2400" s="13" t="s">
        <v>72</v>
      </c>
      <c r="AY2400" s="156" t="s">
        <v>193</v>
      </c>
    </row>
    <row r="2401" spans="2:65" s="1" customFormat="1" ht="21.75" customHeight="1">
      <c r="B2401" s="32"/>
      <c r="C2401" s="131" t="s">
        <v>1777</v>
      </c>
      <c r="D2401" s="131" t="s">
        <v>195</v>
      </c>
      <c r="E2401" s="132" t="s">
        <v>1778</v>
      </c>
      <c r="F2401" s="133" t="s">
        <v>1779</v>
      </c>
      <c r="G2401" s="134" t="s">
        <v>210</v>
      </c>
      <c r="H2401" s="135">
        <v>39.151000000000003</v>
      </c>
      <c r="I2401" s="136"/>
      <c r="J2401" s="137">
        <f>ROUND(I2401*H2401,2)</f>
        <v>0</v>
      </c>
      <c r="K2401" s="133" t="s">
        <v>199</v>
      </c>
      <c r="L2401" s="32"/>
      <c r="M2401" s="138" t="s">
        <v>19</v>
      </c>
      <c r="N2401" s="139" t="s">
        <v>43</v>
      </c>
      <c r="P2401" s="140">
        <f>O2401*H2401</f>
        <v>0</v>
      </c>
      <c r="Q2401" s="140">
        <v>0</v>
      </c>
      <c r="R2401" s="140">
        <f>Q2401*H2401</f>
        <v>0</v>
      </c>
      <c r="S2401" s="140">
        <v>0</v>
      </c>
      <c r="T2401" s="141">
        <f>S2401*H2401</f>
        <v>0</v>
      </c>
      <c r="AR2401" s="142" t="s">
        <v>106</v>
      </c>
      <c r="AT2401" s="142" t="s">
        <v>195</v>
      </c>
      <c r="AU2401" s="142" t="s">
        <v>100</v>
      </c>
      <c r="AY2401" s="17" t="s">
        <v>193</v>
      </c>
      <c r="BE2401" s="143">
        <f>IF(N2401="základní",J2401,0)</f>
        <v>0</v>
      </c>
      <c r="BF2401" s="143">
        <f>IF(N2401="snížená",J2401,0)</f>
        <v>0</v>
      </c>
      <c r="BG2401" s="143">
        <f>IF(N2401="zákl. přenesená",J2401,0)</f>
        <v>0</v>
      </c>
      <c r="BH2401" s="143">
        <f>IF(N2401="sníž. přenesená",J2401,0)</f>
        <v>0</v>
      </c>
      <c r="BI2401" s="143">
        <f>IF(N2401="nulová",J2401,0)</f>
        <v>0</v>
      </c>
      <c r="BJ2401" s="17" t="s">
        <v>80</v>
      </c>
      <c r="BK2401" s="143">
        <f>ROUND(I2401*H2401,2)</f>
        <v>0</v>
      </c>
      <c r="BL2401" s="17" t="s">
        <v>106</v>
      </c>
      <c r="BM2401" s="142" t="s">
        <v>1780</v>
      </c>
    </row>
    <row r="2402" spans="2:65" s="1" customFormat="1" ht="11.25">
      <c r="B2402" s="32"/>
      <c r="D2402" s="144" t="s">
        <v>201</v>
      </c>
      <c r="F2402" s="145" t="s">
        <v>1781</v>
      </c>
      <c r="I2402" s="146"/>
      <c r="L2402" s="32"/>
      <c r="M2402" s="147"/>
      <c r="T2402" s="53"/>
      <c r="AT2402" s="17" t="s">
        <v>201</v>
      </c>
      <c r="AU2402" s="17" t="s">
        <v>100</v>
      </c>
    </row>
    <row r="2403" spans="2:65" s="13" customFormat="1" ht="11.25">
      <c r="B2403" s="155"/>
      <c r="D2403" s="149" t="s">
        <v>203</v>
      </c>
      <c r="E2403" s="156" t="s">
        <v>19</v>
      </c>
      <c r="F2403" s="157" t="s">
        <v>1782</v>
      </c>
      <c r="H2403" s="158">
        <v>39.151000000000003</v>
      </c>
      <c r="I2403" s="159"/>
      <c r="L2403" s="155"/>
      <c r="M2403" s="160"/>
      <c r="T2403" s="161"/>
      <c r="AT2403" s="156" t="s">
        <v>203</v>
      </c>
      <c r="AU2403" s="156" t="s">
        <v>100</v>
      </c>
      <c r="AV2403" s="13" t="s">
        <v>82</v>
      </c>
      <c r="AW2403" s="13" t="s">
        <v>33</v>
      </c>
      <c r="AX2403" s="13" t="s">
        <v>72</v>
      </c>
      <c r="AY2403" s="156" t="s">
        <v>193</v>
      </c>
    </row>
    <row r="2404" spans="2:65" s="1" customFormat="1" ht="21.75" customHeight="1">
      <c r="B2404" s="32"/>
      <c r="C2404" s="131" t="s">
        <v>1783</v>
      </c>
      <c r="D2404" s="131" t="s">
        <v>195</v>
      </c>
      <c r="E2404" s="132" t="s">
        <v>1784</v>
      </c>
      <c r="F2404" s="133" t="s">
        <v>1785</v>
      </c>
      <c r="G2404" s="134" t="s">
        <v>210</v>
      </c>
      <c r="H2404" s="135">
        <v>19.155000000000001</v>
      </c>
      <c r="I2404" s="136"/>
      <c r="J2404" s="137">
        <f>ROUND(I2404*H2404,2)</f>
        <v>0</v>
      </c>
      <c r="K2404" s="133" t="s">
        <v>199</v>
      </c>
      <c r="L2404" s="32"/>
      <c r="M2404" s="138" t="s">
        <v>19</v>
      </c>
      <c r="N2404" s="139" t="s">
        <v>43</v>
      </c>
      <c r="P2404" s="140">
        <f>O2404*H2404</f>
        <v>0</v>
      </c>
      <c r="Q2404" s="140">
        <v>0</v>
      </c>
      <c r="R2404" s="140">
        <f>Q2404*H2404</f>
        <v>0</v>
      </c>
      <c r="S2404" s="140">
        <v>0</v>
      </c>
      <c r="T2404" s="141">
        <f>S2404*H2404</f>
        <v>0</v>
      </c>
      <c r="AR2404" s="142" t="s">
        <v>106</v>
      </c>
      <c r="AT2404" s="142" t="s">
        <v>195</v>
      </c>
      <c r="AU2404" s="142" t="s">
        <v>100</v>
      </c>
      <c r="AY2404" s="17" t="s">
        <v>193</v>
      </c>
      <c r="BE2404" s="143">
        <f>IF(N2404="základní",J2404,0)</f>
        <v>0</v>
      </c>
      <c r="BF2404" s="143">
        <f>IF(N2404="snížená",J2404,0)</f>
        <v>0</v>
      </c>
      <c r="BG2404" s="143">
        <f>IF(N2404="zákl. přenesená",J2404,0)</f>
        <v>0</v>
      </c>
      <c r="BH2404" s="143">
        <f>IF(N2404="sníž. přenesená",J2404,0)</f>
        <v>0</v>
      </c>
      <c r="BI2404" s="143">
        <f>IF(N2404="nulová",J2404,0)</f>
        <v>0</v>
      </c>
      <c r="BJ2404" s="17" t="s">
        <v>80</v>
      </c>
      <c r="BK2404" s="143">
        <f>ROUND(I2404*H2404,2)</f>
        <v>0</v>
      </c>
      <c r="BL2404" s="17" t="s">
        <v>106</v>
      </c>
      <c r="BM2404" s="142" t="s">
        <v>1786</v>
      </c>
    </row>
    <row r="2405" spans="2:65" s="1" customFormat="1" ht="11.25">
      <c r="B2405" s="32"/>
      <c r="D2405" s="144" t="s">
        <v>201</v>
      </c>
      <c r="F2405" s="145" t="s">
        <v>1787</v>
      </c>
      <c r="I2405" s="146"/>
      <c r="L2405" s="32"/>
      <c r="M2405" s="147"/>
      <c r="T2405" s="53"/>
      <c r="AT2405" s="17" t="s">
        <v>201</v>
      </c>
      <c r="AU2405" s="17" t="s">
        <v>100</v>
      </c>
    </row>
    <row r="2406" spans="2:65" s="13" customFormat="1" ht="11.25">
      <c r="B2406" s="155"/>
      <c r="D2406" s="149" t="s">
        <v>203</v>
      </c>
      <c r="E2406" s="156" t="s">
        <v>19</v>
      </c>
      <c r="F2406" s="157" t="s">
        <v>1788</v>
      </c>
      <c r="H2406" s="158">
        <v>19.155000000000001</v>
      </c>
      <c r="I2406" s="159"/>
      <c r="L2406" s="155"/>
      <c r="M2406" s="160"/>
      <c r="T2406" s="161"/>
      <c r="AT2406" s="156" t="s">
        <v>203</v>
      </c>
      <c r="AU2406" s="156" t="s">
        <v>100</v>
      </c>
      <c r="AV2406" s="13" t="s">
        <v>82</v>
      </c>
      <c r="AW2406" s="13" t="s">
        <v>33</v>
      </c>
      <c r="AX2406" s="13" t="s">
        <v>72</v>
      </c>
      <c r="AY2406" s="156" t="s">
        <v>193</v>
      </c>
    </row>
    <row r="2407" spans="2:65" s="1" customFormat="1" ht="24.2" customHeight="1">
      <c r="B2407" s="32"/>
      <c r="C2407" s="131" t="s">
        <v>1789</v>
      </c>
      <c r="D2407" s="131" t="s">
        <v>195</v>
      </c>
      <c r="E2407" s="132" t="s">
        <v>1790</v>
      </c>
      <c r="F2407" s="133" t="s">
        <v>1791</v>
      </c>
      <c r="G2407" s="134" t="s">
        <v>210</v>
      </c>
      <c r="H2407" s="135">
        <v>39.151000000000003</v>
      </c>
      <c r="I2407" s="136"/>
      <c r="J2407" s="137">
        <f>ROUND(I2407*H2407,2)</f>
        <v>0</v>
      </c>
      <c r="K2407" s="133" t="s">
        <v>199</v>
      </c>
      <c r="L2407" s="32"/>
      <c r="M2407" s="138" t="s">
        <v>19</v>
      </c>
      <c r="N2407" s="139" t="s">
        <v>43</v>
      </c>
      <c r="P2407" s="140">
        <f>O2407*H2407</f>
        <v>0</v>
      </c>
      <c r="Q2407" s="140">
        <v>0</v>
      </c>
      <c r="R2407" s="140">
        <f>Q2407*H2407</f>
        <v>0</v>
      </c>
      <c r="S2407" s="140">
        <v>0</v>
      </c>
      <c r="T2407" s="141">
        <f>S2407*H2407</f>
        <v>0</v>
      </c>
      <c r="AR2407" s="142" t="s">
        <v>106</v>
      </c>
      <c r="AT2407" s="142" t="s">
        <v>195</v>
      </c>
      <c r="AU2407" s="142" t="s">
        <v>100</v>
      </c>
      <c r="AY2407" s="17" t="s">
        <v>193</v>
      </c>
      <c r="BE2407" s="143">
        <f>IF(N2407="základní",J2407,0)</f>
        <v>0</v>
      </c>
      <c r="BF2407" s="143">
        <f>IF(N2407="snížená",J2407,0)</f>
        <v>0</v>
      </c>
      <c r="BG2407" s="143">
        <f>IF(N2407="zákl. přenesená",J2407,0)</f>
        <v>0</v>
      </c>
      <c r="BH2407" s="143">
        <f>IF(N2407="sníž. přenesená",J2407,0)</f>
        <v>0</v>
      </c>
      <c r="BI2407" s="143">
        <f>IF(N2407="nulová",J2407,0)</f>
        <v>0</v>
      </c>
      <c r="BJ2407" s="17" t="s">
        <v>80</v>
      </c>
      <c r="BK2407" s="143">
        <f>ROUND(I2407*H2407,2)</f>
        <v>0</v>
      </c>
      <c r="BL2407" s="17" t="s">
        <v>106</v>
      </c>
      <c r="BM2407" s="142" t="s">
        <v>1792</v>
      </c>
    </row>
    <row r="2408" spans="2:65" s="1" customFormat="1" ht="11.25">
      <c r="B2408" s="32"/>
      <c r="D2408" s="144" t="s">
        <v>201</v>
      </c>
      <c r="F2408" s="145" t="s">
        <v>1793</v>
      </c>
      <c r="I2408" s="146"/>
      <c r="L2408" s="32"/>
      <c r="M2408" s="147"/>
      <c r="T2408" s="53"/>
      <c r="AT2408" s="17" t="s">
        <v>201</v>
      </c>
      <c r="AU2408" s="17" t="s">
        <v>100</v>
      </c>
    </row>
    <row r="2409" spans="2:65" s="13" customFormat="1" ht="11.25">
      <c r="B2409" s="155"/>
      <c r="D2409" s="149" t="s">
        <v>203</v>
      </c>
      <c r="E2409" s="156" t="s">
        <v>19</v>
      </c>
      <c r="F2409" s="157" t="s">
        <v>1782</v>
      </c>
      <c r="H2409" s="158">
        <v>39.151000000000003</v>
      </c>
      <c r="I2409" s="159"/>
      <c r="L2409" s="155"/>
      <c r="M2409" s="160"/>
      <c r="T2409" s="161"/>
      <c r="AT2409" s="156" t="s">
        <v>203</v>
      </c>
      <c r="AU2409" s="156" t="s">
        <v>100</v>
      </c>
      <c r="AV2409" s="13" t="s">
        <v>82</v>
      </c>
      <c r="AW2409" s="13" t="s">
        <v>33</v>
      </c>
      <c r="AX2409" s="13" t="s">
        <v>72</v>
      </c>
      <c r="AY2409" s="156" t="s">
        <v>193</v>
      </c>
    </row>
    <row r="2410" spans="2:65" s="1" customFormat="1" ht="16.5" customHeight="1">
      <c r="B2410" s="32"/>
      <c r="C2410" s="131" t="s">
        <v>1794</v>
      </c>
      <c r="D2410" s="131" t="s">
        <v>195</v>
      </c>
      <c r="E2410" s="132" t="s">
        <v>1795</v>
      </c>
      <c r="F2410" s="133" t="s">
        <v>1796</v>
      </c>
      <c r="G2410" s="134" t="s">
        <v>198</v>
      </c>
      <c r="H2410" s="135">
        <v>13.88</v>
      </c>
      <c r="I2410" s="136"/>
      <c r="J2410" s="137">
        <f>ROUND(I2410*H2410,2)</f>
        <v>0</v>
      </c>
      <c r="K2410" s="133" t="s">
        <v>199</v>
      </c>
      <c r="L2410" s="32"/>
      <c r="M2410" s="138" t="s">
        <v>19</v>
      </c>
      <c r="N2410" s="139" t="s">
        <v>43</v>
      </c>
      <c r="P2410" s="140">
        <f>O2410*H2410</f>
        <v>0</v>
      </c>
      <c r="Q2410" s="140">
        <v>1.6070000000000001E-2</v>
      </c>
      <c r="R2410" s="140">
        <f>Q2410*H2410</f>
        <v>0.22305160000000002</v>
      </c>
      <c r="S2410" s="140">
        <v>0</v>
      </c>
      <c r="T2410" s="141">
        <f>S2410*H2410</f>
        <v>0</v>
      </c>
      <c r="AR2410" s="142" t="s">
        <v>106</v>
      </c>
      <c r="AT2410" s="142" t="s">
        <v>195</v>
      </c>
      <c r="AU2410" s="142" t="s">
        <v>100</v>
      </c>
      <c r="AY2410" s="17" t="s">
        <v>193</v>
      </c>
      <c r="BE2410" s="143">
        <f>IF(N2410="základní",J2410,0)</f>
        <v>0</v>
      </c>
      <c r="BF2410" s="143">
        <f>IF(N2410="snížená",J2410,0)</f>
        <v>0</v>
      </c>
      <c r="BG2410" s="143">
        <f>IF(N2410="zákl. přenesená",J2410,0)</f>
        <v>0</v>
      </c>
      <c r="BH2410" s="143">
        <f>IF(N2410="sníž. přenesená",J2410,0)</f>
        <v>0</v>
      </c>
      <c r="BI2410" s="143">
        <f>IF(N2410="nulová",J2410,0)</f>
        <v>0</v>
      </c>
      <c r="BJ2410" s="17" t="s">
        <v>80</v>
      </c>
      <c r="BK2410" s="143">
        <f>ROUND(I2410*H2410,2)</f>
        <v>0</v>
      </c>
      <c r="BL2410" s="17" t="s">
        <v>106</v>
      </c>
      <c r="BM2410" s="142" t="s">
        <v>1797</v>
      </c>
    </row>
    <row r="2411" spans="2:65" s="1" customFormat="1" ht="11.25">
      <c r="B2411" s="32"/>
      <c r="D2411" s="144" t="s">
        <v>201</v>
      </c>
      <c r="F2411" s="145" t="s">
        <v>1798</v>
      </c>
      <c r="I2411" s="146"/>
      <c r="L2411" s="32"/>
      <c r="M2411" s="147"/>
      <c r="T2411" s="53"/>
      <c r="AT2411" s="17" t="s">
        <v>201</v>
      </c>
      <c r="AU2411" s="17" t="s">
        <v>100</v>
      </c>
    </row>
    <row r="2412" spans="2:65" s="12" customFormat="1" ht="11.25">
      <c r="B2412" s="148"/>
      <c r="D2412" s="149" t="s">
        <v>203</v>
      </c>
      <c r="E2412" s="150" t="s">
        <v>19</v>
      </c>
      <c r="F2412" s="151" t="s">
        <v>286</v>
      </c>
      <c r="H2412" s="150" t="s">
        <v>19</v>
      </c>
      <c r="I2412" s="152"/>
      <c r="L2412" s="148"/>
      <c r="M2412" s="153"/>
      <c r="T2412" s="154"/>
      <c r="AT2412" s="150" t="s">
        <v>203</v>
      </c>
      <c r="AU2412" s="150" t="s">
        <v>100</v>
      </c>
      <c r="AV2412" s="12" t="s">
        <v>80</v>
      </c>
      <c r="AW2412" s="12" t="s">
        <v>33</v>
      </c>
      <c r="AX2412" s="12" t="s">
        <v>72</v>
      </c>
      <c r="AY2412" s="150" t="s">
        <v>193</v>
      </c>
    </row>
    <row r="2413" spans="2:65" s="12" customFormat="1" ht="11.25">
      <c r="B2413" s="148"/>
      <c r="D2413" s="149" t="s">
        <v>203</v>
      </c>
      <c r="E2413" s="150" t="s">
        <v>19</v>
      </c>
      <c r="F2413" s="151" t="s">
        <v>205</v>
      </c>
      <c r="H2413" s="150" t="s">
        <v>19</v>
      </c>
      <c r="I2413" s="152"/>
      <c r="L2413" s="148"/>
      <c r="M2413" s="153"/>
      <c r="T2413" s="154"/>
      <c r="AT2413" s="150" t="s">
        <v>203</v>
      </c>
      <c r="AU2413" s="150" t="s">
        <v>100</v>
      </c>
      <c r="AV2413" s="12" t="s">
        <v>80</v>
      </c>
      <c r="AW2413" s="12" t="s">
        <v>33</v>
      </c>
      <c r="AX2413" s="12" t="s">
        <v>72</v>
      </c>
      <c r="AY2413" s="150" t="s">
        <v>193</v>
      </c>
    </row>
    <row r="2414" spans="2:65" s="12" customFormat="1" ht="11.25">
      <c r="B2414" s="148"/>
      <c r="D2414" s="149" t="s">
        <v>203</v>
      </c>
      <c r="E2414" s="150" t="s">
        <v>19</v>
      </c>
      <c r="F2414" s="151" t="s">
        <v>206</v>
      </c>
      <c r="H2414" s="150" t="s">
        <v>19</v>
      </c>
      <c r="I2414" s="152"/>
      <c r="L2414" s="148"/>
      <c r="M2414" s="153"/>
      <c r="T2414" s="154"/>
      <c r="AT2414" s="150" t="s">
        <v>203</v>
      </c>
      <c r="AU2414" s="150" t="s">
        <v>100</v>
      </c>
      <c r="AV2414" s="12" t="s">
        <v>80</v>
      </c>
      <c r="AW2414" s="12" t="s">
        <v>33</v>
      </c>
      <c r="AX2414" s="12" t="s">
        <v>72</v>
      </c>
      <c r="AY2414" s="150" t="s">
        <v>193</v>
      </c>
    </row>
    <row r="2415" spans="2:65" s="12" customFormat="1" ht="11.25">
      <c r="B2415" s="148"/>
      <c r="D2415" s="149" t="s">
        <v>203</v>
      </c>
      <c r="E2415" s="150" t="s">
        <v>19</v>
      </c>
      <c r="F2415" s="151" t="s">
        <v>205</v>
      </c>
      <c r="H2415" s="150" t="s">
        <v>19</v>
      </c>
      <c r="I2415" s="152"/>
      <c r="L2415" s="148"/>
      <c r="M2415" s="153"/>
      <c r="T2415" s="154"/>
      <c r="AT2415" s="150" t="s">
        <v>203</v>
      </c>
      <c r="AU2415" s="150" t="s">
        <v>100</v>
      </c>
      <c r="AV2415" s="12" t="s">
        <v>80</v>
      </c>
      <c r="AW2415" s="12" t="s">
        <v>33</v>
      </c>
      <c r="AX2415" s="12" t="s">
        <v>72</v>
      </c>
      <c r="AY2415" s="150" t="s">
        <v>193</v>
      </c>
    </row>
    <row r="2416" spans="2:65" s="12" customFormat="1" ht="11.25">
      <c r="B2416" s="148"/>
      <c r="D2416" s="149" t="s">
        <v>203</v>
      </c>
      <c r="E2416" s="150" t="s">
        <v>19</v>
      </c>
      <c r="F2416" s="151" t="s">
        <v>609</v>
      </c>
      <c r="H2416" s="150" t="s">
        <v>19</v>
      </c>
      <c r="I2416" s="152"/>
      <c r="L2416" s="148"/>
      <c r="M2416" s="153"/>
      <c r="T2416" s="154"/>
      <c r="AT2416" s="150" t="s">
        <v>203</v>
      </c>
      <c r="AU2416" s="150" t="s">
        <v>100</v>
      </c>
      <c r="AV2416" s="12" t="s">
        <v>80</v>
      </c>
      <c r="AW2416" s="12" t="s">
        <v>33</v>
      </c>
      <c r="AX2416" s="12" t="s">
        <v>72</v>
      </c>
      <c r="AY2416" s="150" t="s">
        <v>193</v>
      </c>
    </row>
    <row r="2417" spans="2:65" s="13" customFormat="1" ht="11.25">
      <c r="B2417" s="155"/>
      <c r="D2417" s="149" t="s">
        <v>203</v>
      </c>
      <c r="E2417" s="156" t="s">
        <v>19</v>
      </c>
      <c r="F2417" s="157" t="s">
        <v>1799</v>
      </c>
      <c r="H2417" s="158">
        <v>2.56</v>
      </c>
      <c r="I2417" s="159"/>
      <c r="L2417" s="155"/>
      <c r="M2417" s="160"/>
      <c r="T2417" s="161"/>
      <c r="AT2417" s="156" t="s">
        <v>203</v>
      </c>
      <c r="AU2417" s="156" t="s">
        <v>100</v>
      </c>
      <c r="AV2417" s="13" t="s">
        <v>82</v>
      </c>
      <c r="AW2417" s="13" t="s">
        <v>33</v>
      </c>
      <c r="AX2417" s="13" t="s">
        <v>72</v>
      </c>
      <c r="AY2417" s="156" t="s">
        <v>193</v>
      </c>
    </row>
    <row r="2418" spans="2:65" s="13" customFormat="1" ht="11.25">
      <c r="B2418" s="155"/>
      <c r="D2418" s="149" t="s">
        <v>203</v>
      </c>
      <c r="E2418" s="156" t="s">
        <v>19</v>
      </c>
      <c r="F2418" s="157" t="s">
        <v>1800</v>
      </c>
      <c r="H2418" s="158">
        <v>1.1599999999999999</v>
      </c>
      <c r="I2418" s="159"/>
      <c r="L2418" s="155"/>
      <c r="M2418" s="160"/>
      <c r="T2418" s="161"/>
      <c r="AT2418" s="156" t="s">
        <v>203</v>
      </c>
      <c r="AU2418" s="156" t="s">
        <v>100</v>
      </c>
      <c r="AV2418" s="13" t="s">
        <v>82</v>
      </c>
      <c r="AW2418" s="13" t="s">
        <v>33</v>
      </c>
      <c r="AX2418" s="13" t="s">
        <v>72</v>
      </c>
      <c r="AY2418" s="156" t="s">
        <v>193</v>
      </c>
    </row>
    <row r="2419" spans="2:65" s="12" customFormat="1" ht="11.25">
      <c r="B2419" s="148"/>
      <c r="D2419" s="149" t="s">
        <v>203</v>
      </c>
      <c r="E2419" s="150" t="s">
        <v>19</v>
      </c>
      <c r="F2419" s="151" t="s">
        <v>205</v>
      </c>
      <c r="H2419" s="150" t="s">
        <v>19</v>
      </c>
      <c r="I2419" s="152"/>
      <c r="L2419" s="148"/>
      <c r="M2419" s="153"/>
      <c r="T2419" s="154"/>
      <c r="AT2419" s="150" t="s">
        <v>203</v>
      </c>
      <c r="AU2419" s="150" t="s">
        <v>100</v>
      </c>
      <c r="AV2419" s="12" t="s">
        <v>80</v>
      </c>
      <c r="AW2419" s="12" t="s">
        <v>33</v>
      </c>
      <c r="AX2419" s="12" t="s">
        <v>72</v>
      </c>
      <c r="AY2419" s="150" t="s">
        <v>193</v>
      </c>
    </row>
    <row r="2420" spans="2:65" s="12" customFormat="1" ht="11.25">
      <c r="B2420" s="148"/>
      <c r="D2420" s="149" t="s">
        <v>203</v>
      </c>
      <c r="E2420" s="150" t="s">
        <v>19</v>
      </c>
      <c r="F2420" s="151" t="s">
        <v>561</v>
      </c>
      <c r="H2420" s="150" t="s">
        <v>19</v>
      </c>
      <c r="I2420" s="152"/>
      <c r="L2420" s="148"/>
      <c r="M2420" s="153"/>
      <c r="T2420" s="154"/>
      <c r="AT2420" s="150" t="s">
        <v>203</v>
      </c>
      <c r="AU2420" s="150" t="s">
        <v>100</v>
      </c>
      <c r="AV2420" s="12" t="s">
        <v>80</v>
      </c>
      <c r="AW2420" s="12" t="s">
        <v>33</v>
      </c>
      <c r="AX2420" s="12" t="s">
        <v>72</v>
      </c>
      <c r="AY2420" s="150" t="s">
        <v>193</v>
      </c>
    </row>
    <row r="2421" spans="2:65" s="12" customFormat="1" ht="11.25">
      <c r="B2421" s="148"/>
      <c r="D2421" s="149" t="s">
        <v>203</v>
      </c>
      <c r="E2421" s="150" t="s">
        <v>19</v>
      </c>
      <c r="F2421" s="151" t="s">
        <v>562</v>
      </c>
      <c r="H2421" s="150" t="s">
        <v>19</v>
      </c>
      <c r="I2421" s="152"/>
      <c r="L2421" s="148"/>
      <c r="M2421" s="153"/>
      <c r="T2421" s="154"/>
      <c r="AT2421" s="150" t="s">
        <v>203</v>
      </c>
      <c r="AU2421" s="150" t="s">
        <v>100</v>
      </c>
      <c r="AV2421" s="12" t="s">
        <v>80</v>
      </c>
      <c r="AW2421" s="12" t="s">
        <v>33</v>
      </c>
      <c r="AX2421" s="12" t="s">
        <v>72</v>
      </c>
      <c r="AY2421" s="150" t="s">
        <v>193</v>
      </c>
    </row>
    <row r="2422" spans="2:65" s="13" customFormat="1" ht="11.25">
      <c r="B2422" s="155"/>
      <c r="D2422" s="149" t="s">
        <v>203</v>
      </c>
      <c r="E2422" s="156" t="s">
        <v>19</v>
      </c>
      <c r="F2422" s="157" t="s">
        <v>1801</v>
      </c>
      <c r="H2422" s="158">
        <v>4.47</v>
      </c>
      <c r="I2422" s="159"/>
      <c r="L2422" s="155"/>
      <c r="M2422" s="160"/>
      <c r="T2422" s="161"/>
      <c r="AT2422" s="156" t="s">
        <v>203</v>
      </c>
      <c r="AU2422" s="156" t="s">
        <v>100</v>
      </c>
      <c r="AV2422" s="13" t="s">
        <v>82</v>
      </c>
      <c r="AW2422" s="13" t="s">
        <v>33</v>
      </c>
      <c r="AX2422" s="13" t="s">
        <v>72</v>
      </c>
      <c r="AY2422" s="156" t="s">
        <v>193</v>
      </c>
    </row>
    <row r="2423" spans="2:65" s="12" customFormat="1" ht="11.25">
      <c r="B2423" s="148"/>
      <c r="D2423" s="149" t="s">
        <v>203</v>
      </c>
      <c r="E2423" s="150" t="s">
        <v>19</v>
      </c>
      <c r="F2423" s="151" t="s">
        <v>205</v>
      </c>
      <c r="H2423" s="150" t="s">
        <v>19</v>
      </c>
      <c r="I2423" s="152"/>
      <c r="L2423" s="148"/>
      <c r="M2423" s="153"/>
      <c r="T2423" s="154"/>
      <c r="AT2423" s="150" t="s">
        <v>203</v>
      </c>
      <c r="AU2423" s="150" t="s">
        <v>100</v>
      </c>
      <c r="AV2423" s="12" t="s">
        <v>80</v>
      </c>
      <c r="AW2423" s="12" t="s">
        <v>33</v>
      </c>
      <c r="AX2423" s="12" t="s">
        <v>72</v>
      </c>
      <c r="AY2423" s="150" t="s">
        <v>193</v>
      </c>
    </row>
    <row r="2424" spans="2:65" s="12" customFormat="1" ht="11.25">
      <c r="B2424" s="148"/>
      <c r="D2424" s="149" t="s">
        <v>203</v>
      </c>
      <c r="E2424" s="150" t="s">
        <v>19</v>
      </c>
      <c r="F2424" s="151" t="s">
        <v>564</v>
      </c>
      <c r="H2424" s="150" t="s">
        <v>19</v>
      </c>
      <c r="I2424" s="152"/>
      <c r="L2424" s="148"/>
      <c r="M2424" s="153"/>
      <c r="T2424" s="154"/>
      <c r="AT2424" s="150" t="s">
        <v>203</v>
      </c>
      <c r="AU2424" s="150" t="s">
        <v>100</v>
      </c>
      <c r="AV2424" s="12" t="s">
        <v>80</v>
      </c>
      <c r="AW2424" s="12" t="s">
        <v>33</v>
      </c>
      <c r="AX2424" s="12" t="s">
        <v>72</v>
      </c>
      <c r="AY2424" s="150" t="s">
        <v>193</v>
      </c>
    </row>
    <row r="2425" spans="2:65" s="12" customFormat="1" ht="11.25">
      <c r="B2425" s="148"/>
      <c r="D2425" s="149" t="s">
        <v>203</v>
      </c>
      <c r="E2425" s="150" t="s">
        <v>19</v>
      </c>
      <c r="F2425" s="151" t="s">
        <v>565</v>
      </c>
      <c r="H2425" s="150" t="s">
        <v>19</v>
      </c>
      <c r="I2425" s="152"/>
      <c r="L2425" s="148"/>
      <c r="M2425" s="153"/>
      <c r="T2425" s="154"/>
      <c r="AT2425" s="150" t="s">
        <v>203</v>
      </c>
      <c r="AU2425" s="150" t="s">
        <v>100</v>
      </c>
      <c r="AV2425" s="12" t="s">
        <v>80</v>
      </c>
      <c r="AW2425" s="12" t="s">
        <v>33</v>
      </c>
      <c r="AX2425" s="12" t="s">
        <v>72</v>
      </c>
      <c r="AY2425" s="150" t="s">
        <v>193</v>
      </c>
    </row>
    <row r="2426" spans="2:65" s="13" customFormat="1" ht="11.25">
      <c r="B2426" s="155"/>
      <c r="D2426" s="149" t="s">
        <v>203</v>
      </c>
      <c r="E2426" s="156" t="s">
        <v>19</v>
      </c>
      <c r="F2426" s="157" t="s">
        <v>1802</v>
      </c>
      <c r="H2426" s="158">
        <v>5.69</v>
      </c>
      <c r="I2426" s="159"/>
      <c r="L2426" s="155"/>
      <c r="M2426" s="160"/>
      <c r="T2426" s="161"/>
      <c r="AT2426" s="156" t="s">
        <v>203</v>
      </c>
      <c r="AU2426" s="156" t="s">
        <v>100</v>
      </c>
      <c r="AV2426" s="13" t="s">
        <v>82</v>
      </c>
      <c r="AW2426" s="13" t="s">
        <v>33</v>
      </c>
      <c r="AX2426" s="13" t="s">
        <v>72</v>
      </c>
      <c r="AY2426" s="156" t="s">
        <v>193</v>
      </c>
    </row>
    <row r="2427" spans="2:65" s="1" customFormat="1" ht="16.5" customHeight="1">
      <c r="B2427" s="32"/>
      <c r="C2427" s="131" t="s">
        <v>1803</v>
      </c>
      <c r="D2427" s="131" t="s">
        <v>195</v>
      </c>
      <c r="E2427" s="132" t="s">
        <v>1804</v>
      </c>
      <c r="F2427" s="133" t="s">
        <v>1805</v>
      </c>
      <c r="G2427" s="134" t="s">
        <v>198</v>
      </c>
      <c r="H2427" s="135">
        <v>13.88</v>
      </c>
      <c r="I2427" s="136"/>
      <c r="J2427" s="137">
        <f>ROUND(I2427*H2427,2)</f>
        <v>0</v>
      </c>
      <c r="K2427" s="133" t="s">
        <v>199</v>
      </c>
      <c r="L2427" s="32"/>
      <c r="M2427" s="138" t="s">
        <v>19</v>
      </c>
      <c r="N2427" s="139" t="s">
        <v>43</v>
      </c>
      <c r="P2427" s="140">
        <f>O2427*H2427</f>
        <v>0</v>
      </c>
      <c r="Q2427" s="140">
        <v>0</v>
      </c>
      <c r="R2427" s="140">
        <f>Q2427*H2427</f>
        <v>0</v>
      </c>
      <c r="S2427" s="140">
        <v>0</v>
      </c>
      <c r="T2427" s="141">
        <f>S2427*H2427</f>
        <v>0</v>
      </c>
      <c r="AR2427" s="142" t="s">
        <v>106</v>
      </c>
      <c r="AT2427" s="142" t="s">
        <v>195</v>
      </c>
      <c r="AU2427" s="142" t="s">
        <v>100</v>
      </c>
      <c r="AY2427" s="17" t="s">
        <v>193</v>
      </c>
      <c r="BE2427" s="143">
        <f>IF(N2427="základní",J2427,0)</f>
        <v>0</v>
      </c>
      <c r="BF2427" s="143">
        <f>IF(N2427="snížená",J2427,0)</f>
        <v>0</v>
      </c>
      <c r="BG2427" s="143">
        <f>IF(N2427="zákl. přenesená",J2427,0)</f>
        <v>0</v>
      </c>
      <c r="BH2427" s="143">
        <f>IF(N2427="sníž. přenesená",J2427,0)</f>
        <v>0</v>
      </c>
      <c r="BI2427" s="143">
        <f>IF(N2427="nulová",J2427,0)</f>
        <v>0</v>
      </c>
      <c r="BJ2427" s="17" t="s">
        <v>80</v>
      </c>
      <c r="BK2427" s="143">
        <f>ROUND(I2427*H2427,2)</f>
        <v>0</v>
      </c>
      <c r="BL2427" s="17" t="s">
        <v>106</v>
      </c>
      <c r="BM2427" s="142" t="s">
        <v>1806</v>
      </c>
    </row>
    <row r="2428" spans="2:65" s="1" customFormat="1" ht="11.25">
      <c r="B2428" s="32"/>
      <c r="D2428" s="144" t="s">
        <v>201</v>
      </c>
      <c r="F2428" s="145" t="s">
        <v>1807</v>
      </c>
      <c r="I2428" s="146"/>
      <c r="L2428" s="32"/>
      <c r="M2428" s="147"/>
      <c r="T2428" s="53"/>
      <c r="AT2428" s="17" t="s">
        <v>201</v>
      </c>
      <c r="AU2428" s="17" t="s">
        <v>100</v>
      </c>
    </row>
    <row r="2429" spans="2:65" s="1" customFormat="1" ht="16.5" customHeight="1">
      <c r="B2429" s="32"/>
      <c r="C2429" s="131" t="s">
        <v>1808</v>
      </c>
      <c r="D2429" s="131" t="s">
        <v>195</v>
      </c>
      <c r="E2429" s="132" t="s">
        <v>1809</v>
      </c>
      <c r="F2429" s="133" t="s">
        <v>1810</v>
      </c>
      <c r="G2429" s="134" t="s">
        <v>349</v>
      </c>
      <c r="H2429" s="135">
        <v>4.9189999999999996</v>
      </c>
      <c r="I2429" s="136"/>
      <c r="J2429" s="137">
        <f>ROUND(I2429*H2429,2)</f>
        <v>0</v>
      </c>
      <c r="K2429" s="133" t="s">
        <v>199</v>
      </c>
      <c r="L2429" s="32"/>
      <c r="M2429" s="138" t="s">
        <v>19</v>
      </c>
      <c r="N2429" s="139" t="s">
        <v>43</v>
      </c>
      <c r="P2429" s="140">
        <f>O2429*H2429</f>
        <v>0</v>
      </c>
      <c r="Q2429" s="140">
        <v>1.06277</v>
      </c>
      <c r="R2429" s="140">
        <f>Q2429*H2429</f>
        <v>5.2277656299999995</v>
      </c>
      <c r="S2429" s="140">
        <v>0</v>
      </c>
      <c r="T2429" s="141">
        <f>S2429*H2429</f>
        <v>0</v>
      </c>
      <c r="AR2429" s="142" t="s">
        <v>106</v>
      </c>
      <c r="AT2429" s="142" t="s">
        <v>195</v>
      </c>
      <c r="AU2429" s="142" t="s">
        <v>100</v>
      </c>
      <c r="AY2429" s="17" t="s">
        <v>193</v>
      </c>
      <c r="BE2429" s="143">
        <f>IF(N2429="základní",J2429,0)</f>
        <v>0</v>
      </c>
      <c r="BF2429" s="143">
        <f>IF(N2429="snížená",J2429,0)</f>
        <v>0</v>
      </c>
      <c r="BG2429" s="143">
        <f>IF(N2429="zákl. přenesená",J2429,0)</f>
        <v>0</v>
      </c>
      <c r="BH2429" s="143">
        <f>IF(N2429="sníž. přenesená",J2429,0)</f>
        <v>0</v>
      </c>
      <c r="BI2429" s="143">
        <f>IF(N2429="nulová",J2429,0)</f>
        <v>0</v>
      </c>
      <c r="BJ2429" s="17" t="s">
        <v>80</v>
      </c>
      <c r="BK2429" s="143">
        <f>ROUND(I2429*H2429,2)</f>
        <v>0</v>
      </c>
      <c r="BL2429" s="17" t="s">
        <v>106</v>
      </c>
      <c r="BM2429" s="142" t="s">
        <v>1811</v>
      </c>
    </row>
    <row r="2430" spans="2:65" s="1" customFormat="1" ht="11.25">
      <c r="B2430" s="32"/>
      <c r="D2430" s="144" t="s">
        <v>201</v>
      </c>
      <c r="F2430" s="145" t="s">
        <v>1812</v>
      </c>
      <c r="I2430" s="146"/>
      <c r="L2430" s="32"/>
      <c r="M2430" s="147"/>
      <c r="T2430" s="53"/>
      <c r="AT2430" s="17" t="s">
        <v>201</v>
      </c>
      <c r="AU2430" s="17" t="s">
        <v>100</v>
      </c>
    </row>
    <row r="2431" spans="2:65" s="12" customFormat="1" ht="11.25">
      <c r="B2431" s="148"/>
      <c r="D2431" s="149" t="s">
        <v>203</v>
      </c>
      <c r="E2431" s="150" t="s">
        <v>19</v>
      </c>
      <c r="F2431" s="151" t="s">
        <v>286</v>
      </c>
      <c r="H2431" s="150" t="s">
        <v>19</v>
      </c>
      <c r="I2431" s="152"/>
      <c r="L2431" s="148"/>
      <c r="M2431" s="153"/>
      <c r="T2431" s="154"/>
      <c r="AT2431" s="150" t="s">
        <v>203</v>
      </c>
      <c r="AU2431" s="150" t="s">
        <v>100</v>
      </c>
      <c r="AV2431" s="12" t="s">
        <v>80</v>
      </c>
      <c r="AW2431" s="12" t="s">
        <v>33</v>
      </c>
      <c r="AX2431" s="12" t="s">
        <v>72</v>
      </c>
      <c r="AY2431" s="150" t="s">
        <v>193</v>
      </c>
    </row>
    <row r="2432" spans="2:65" s="12" customFormat="1" ht="11.25">
      <c r="B2432" s="148"/>
      <c r="D2432" s="149" t="s">
        <v>203</v>
      </c>
      <c r="E2432" s="150" t="s">
        <v>19</v>
      </c>
      <c r="F2432" s="151" t="s">
        <v>205</v>
      </c>
      <c r="H2432" s="150" t="s">
        <v>19</v>
      </c>
      <c r="I2432" s="152"/>
      <c r="L2432" s="148"/>
      <c r="M2432" s="153"/>
      <c r="T2432" s="154"/>
      <c r="AT2432" s="150" t="s">
        <v>203</v>
      </c>
      <c r="AU2432" s="150" t="s">
        <v>100</v>
      </c>
      <c r="AV2432" s="12" t="s">
        <v>80</v>
      </c>
      <c r="AW2432" s="12" t="s">
        <v>33</v>
      </c>
      <c r="AX2432" s="12" t="s">
        <v>72</v>
      </c>
      <c r="AY2432" s="150" t="s">
        <v>193</v>
      </c>
    </row>
    <row r="2433" spans="2:51" s="12" customFormat="1" ht="11.25">
      <c r="B2433" s="148"/>
      <c r="D2433" s="149" t="s">
        <v>203</v>
      </c>
      <c r="E2433" s="150" t="s">
        <v>19</v>
      </c>
      <c r="F2433" s="151" t="s">
        <v>205</v>
      </c>
      <c r="H2433" s="150" t="s">
        <v>19</v>
      </c>
      <c r="I2433" s="152"/>
      <c r="L2433" s="148"/>
      <c r="M2433" s="153"/>
      <c r="T2433" s="154"/>
      <c r="AT2433" s="150" t="s">
        <v>203</v>
      </c>
      <c r="AU2433" s="150" t="s">
        <v>100</v>
      </c>
      <c r="AV2433" s="12" t="s">
        <v>80</v>
      </c>
      <c r="AW2433" s="12" t="s">
        <v>33</v>
      </c>
      <c r="AX2433" s="12" t="s">
        <v>72</v>
      </c>
      <c r="AY2433" s="150" t="s">
        <v>193</v>
      </c>
    </row>
    <row r="2434" spans="2:51" s="12" customFormat="1" ht="11.25">
      <c r="B2434" s="148"/>
      <c r="D2434" s="149" t="s">
        <v>203</v>
      </c>
      <c r="E2434" s="150" t="s">
        <v>19</v>
      </c>
      <c r="F2434" s="151" t="s">
        <v>1813</v>
      </c>
      <c r="H2434" s="150" t="s">
        <v>19</v>
      </c>
      <c r="I2434" s="152"/>
      <c r="L2434" s="148"/>
      <c r="M2434" s="153"/>
      <c r="T2434" s="154"/>
      <c r="AT2434" s="150" t="s">
        <v>203</v>
      </c>
      <c r="AU2434" s="150" t="s">
        <v>100</v>
      </c>
      <c r="AV2434" s="12" t="s">
        <v>80</v>
      </c>
      <c r="AW2434" s="12" t="s">
        <v>33</v>
      </c>
      <c r="AX2434" s="12" t="s">
        <v>72</v>
      </c>
      <c r="AY2434" s="150" t="s">
        <v>193</v>
      </c>
    </row>
    <row r="2435" spans="2:51" s="12" customFormat="1" ht="11.25">
      <c r="B2435" s="148"/>
      <c r="D2435" s="149" t="s">
        <v>203</v>
      </c>
      <c r="E2435" s="150" t="s">
        <v>19</v>
      </c>
      <c r="F2435" s="151" t="s">
        <v>205</v>
      </c>
      <c r="H2435" s="150" t="s">
        <v>19</v>
      </c>
      <c r="I2435" s="152"/>
      <c r="L2435" s="148"/>
      <c r="M2435" s="153"/>
      <c r="T2435" s="154"/>
      <c r="AT2435" s="150" t="s">
        <v>203</v>
      </c>
      <c r="AU2435" s="150" t="s">
        <v>100</v>
      </c>
      <c r="AV2435" s="12" t="s">
        <v>80</v>
      </c>
      <c r="AW2435" s="12" t="s">
        <v>33</v>
      </c>
      <c r="AX2435" s="12" t="s">
        <v>72</v>
      </c>
      <c r="AY2435" s="150" t="s">
        <v>193</v>
      </c>
    </row>
    <row r="2436" spans="2:51" s="12" customFormat="1" ht="11.25">
      <c r="B2436" s="148"/>
      <c r="D2436" s="149" t="s">
        <v>203</v>
      </c>
      <c r="E2436" s="150" t="s">
        <v>19</v>
      </c>
      <c r="F2436" s="151" t="s">
        <v>561</v>
      </c>
      <c r="H2436" s="150" t="s">
        <v>19</v>
      </c>
      <c r="I2436" s="152"/>
      <c r="L2436" s="148"/>
      <c r="M2436" s="153"/>
      <c r="T2436" s="154"/>
      <c r="AT2436" s="150" t="s">
        <v>203</v>
      </c>
      <c r="AU2436" s="150" t="s">
        <v>100</v>
      </c>
      <c r="AV2436" s="12" t="s">
        <v>80</v>
      </c>
      <c r="AW2436" s="12" t="s">
        <v>33</v>
      </c>
      <c r="AX2436" s="12" t="s">
        <v>72</v>
      </c>
      <c r="AY2436" s="150" t="s">
        <v>193</v>
      </c>
    </row>
    <row r="2437" spans="2:51" s="13" customFormat="1" ht="11.25">
      <c r="B2437" s="155"/>
      <c r="D2437" s="149" t="s">
        <v>203</v>
      </c>
      <c r="E2437" s="156" t="s">
        <v>19</v>
      </c>
      <c r="F2437" s="157" t="s">
        <v>1814</v>
      </c>
      <c r="H2437" s="158">
        <v>0.13500000000000001</v>
      </c>
      <c r="I2437" s="159"/>
      <c r="L2437" s="155"/>
      <c r="M2437" s="160"/>
      <c r="T2437" s="161"/>
      <c r="AT2437" s="156" t="s">
        <v>203</v>
      </c>
      <c r="AU2437" s="156" t="s">
        <v>100</v>
      </c>
      <c r="AV2437" s="13" t="s">
        <v>82</v>
      </c>
      <c r="AW2437" s="13" t="s">
        <v>33</v>
      </c>
      <c r="AX2437" s="13" t="s">
        <v>72</v>
      </c>
      <c r="AY2437" s="156" t="s">
        <v>193</v>
      </c>
    </row>
    <row r="2438" spans="2:51" s="13" customFormat="1" ht="11.25">
      <c r="B2438" s="155"/>
      <c r="D2438" s="149" t="s">
        <v>203</v>
      </c>
      <c r="E2438" s="156" t="s">
        <v>19</v>
      </c>
      <c r="F2438" s="157" t="s">
        <v>1815</v>
      </c>
      <c r="H2438" s="158">
        <v>7.0000000000000007E-2</v>
      </c>
      <c r="I2438" s="159"/>
      <c r="L2438" s="155"/>
      <c r="M2438" s="160"/>
      <c r="T2438" s="161"/>
      <c r="AT2438" s="156" t="s">
        <v>203</v>
      </c>
      <c r="AU2438" s="156" t="s">
        <v>100</v>
      </c>
      <c r="AV2438" s="13" t="s">
        <v>82</v>
      </c>
      <c r="AW2438" s="13" t="s">
        <v>33</v>
      </c>
      <c r="AX2438" s="13" t="s">
        <v>72</v>
      </c>
      <c r="AY2438" s="156" t="s">
        <v>193</v>
      </c>
    </row>
    <row r="2439" spans="2:51" s="13" customFormat="1" ht="11.25">
      <c r="B2439" s="155"/>
      <c r="D2439" s="149" t="s">
        <v>203</v>
      </c>
      <c r="E2439" s="156" t="s">
        <v>19</v>
      </c>
      <c r="F2439" s="157" t="s">
        <v>1816</v>
      </c>
      <c r="H2439" s="158">
        <v>0.216</v>
      </c>
      <c r="I2439" s="159"/>
      <c r="L2439" s="155"/>
      <c r="M2439" s="160"/>
      <c r="T2439" s="161"/>
      <c r="AT2439" s="156" t="s">
        <v>203</v>
      </c>
      <c r="AU2439" s="156" t="s">
        <v>100</v>
      </c>
      <c r="AV2439" s="13" t="s">
        <v>82</v>
      </c>
      <c r="AW2439" s="13" t="s">
        <v>33</v>
      </c>
      <c r="AX2439" s="13" t="s">
        <v>72</v>
      </c>
      <c r="AY2439" s="156" t="s">
        <v>193</v>
      </c>
    </row>
    <row r="2440" spans="2:51" s="13" customFormat="1" ht="11.25">
      <c r="B2440" s="155"/>
      <c r="D2440" s="149" t="s">
        <v>203</v>
      </c>
      <c r="E2440" s="156" t="s">
        <v>19</v>
      </c>
      <c r="F2440" s="157" t="s">
        <v>1817</v>
      </c>
      <c r="H2440" s="158">
        <v>0.29299999999999998</v>
      </c>
      <c r="I2440" s="159"/>
      <c r="L2440" s="155"/>
      <c r="M2440" s="160"/>
      <c r="T2440" s="161"/>
      <c r="AT2440" s="156" t="s">
        <v>203</v>
      </c>
      <c r="AU2440" s="156" t="s">
        <v>100</v>
      </c>
      <c r="AV2440" s="13" t="s">
        <v>82</v>
      </c>
      <c r="AW2440" s="13" t="s">
        <v>33</v>
      </c>
      <c r="AX2440" s="13" t="s">
        <v>72</v>
      </c>
      <c r="AY2440" s="156" t="s">
        <v>193</v>
      </c>
    </row>
    <row r="2441" spans="2:51" s="12" customFormat="1" ht="11.25">
      <c r="B2441" s="148"/>
      <c r="D2441" s="149" t="s">
        <v>203</v>
      </c>
      <c r="E2441" s="150" t="s">
        <v>19</v>
      </c>
      <c r="F2441" s="151" t="s">
        <v>205</v>
      </c>
      <c r="H2441" s="150" t="s">
        <v>19</v>
      </c>
      <c r="I2441" s="152"/>
      <c r="L2441" s="148"/>
      <c r="M2441" s="153"/>
      <c r="T2441" s="154"/>
      <c r="AT2441" s="150" t="s">
        <v>203</v>
      </c>
      <c r="AU2441" s="150" t="s">
        <v>100</v>
      </c>
      <c r="AV2441" s="12" t="s">
        <v>80</v>
      </c>
      <c r="AW2441" s="12" t="s">
        <v>33</v>
      </c>
      <c r="AX2441" s="12" t="s">
        <v>72</v>
      </c>
      <c r="AY2441" s="150" t="s">
        <v>193</v>
      </c>
    </row>
    <row r="2442" spans="2:51" s="12" customFormat="1" ht="11.25">
      <c r="B2442" s="148"/>
      <c r="D2442" s="149" t="s">
        <v>203</v>
      </c>
      <c r="E2442" s="150" t="s">
        <v>19</v>
      </c>
      <c r="F2442" s="151" t="s">
        <v>564</v>
      </c>
      <c r="H2442" s="150" t="s">
        <v>19</v>
      </c>
      <c r="I2442" s="152"/>
      <c r="L2442" s="148"/>
      <c r="M2442" s="153"/>
      <c r="T2442" s="154"/>
      <c r="AT2442" s="150" t="s">
        <v>203</v>
      </c>
      <c r="AU2442" s="150" t="s">
        <v>100</v>
      </c>
      <c r="AV2442" s="12" t="s">
        <v>80</v>
      </c>
      <c r="AW2442" s="12" t="s">
        <v>33</v>
      </c>
      <c r="AX2442" s="12" t="s">
        <v>72</v>
      </c>
      <c r="AY2442" s="150" t="s">
        <v>193</v>
      </c>
    </row>
    <row r="2443" spans="2:51" s="13" customFormat="1" ht="11.25">
      <c r="B2443" s="155"/>
      <c r="D2443" s="149" t="s">
        <v>203</v>
      </c>
      <c r="E2443" s="156" t="s">
        <v>19</v>
      </c>
      <c r="F2443" s="157" t="s">
        <v>1818</v>
      </c>
      <c r="H2443" s="158">
        <v>0.51200000000000001</v>
      </c>
      <c r="I2443" s="159"/>
      <c r="L2443" s="155"/>
      <c r="M2443" s="160"/>
      <c r="T2443" s="161"/>
      <c r="AT2443" s="156" t="s">
        <v>203</v>
      </c>
      <c r="AU2443" s="156" t="s">
        <v>100</v>
      </c>
      <c r="AV2443" s="13" t="s">
        <v>82</v>
      </c>
      <c r="AW2443" s="13" t="s">
        <v>33</v>
      </c>
      <c r="AX2443" s="13" t="s">
        <v>72</v>
      </c>
      <c r="AY2443" s="156" t="s">
        <v>193</v>
      </c>
    </row>
    <row r="2444" spans="2:51" s="13" customFormat="1" ht="11.25">
      <c r="B2444" s="155"/>
      <c r="D2444" s="149" t="s">
        <v>203</v>
      </c>
      <c r="E2444" s="156" t="s">
        <v>19</v>
      </c>
      <c r="F2444" s="157" t="s">
        <v>1819</v>
      </c>
      <c r="H2444" s="158">
        <v>0.51200000000000001</v>
      </c>
      <c r="I2444" s="159"/>
      <c r="L2444" s="155"/>
      <c r="M2444" s="160"/>
      <c r="T2444" s="161"/>
      <c r="AT2444" s="156" t="s">
        <v>203</v>
      </c>
      <c r="AU2444" s="156" t="s">
        <v>100</v>
      </c>
      <c r="AV2444" s="13" t="s">
        <v>82</v>
      </c>
      <c r="AW2444" s="13" t="s">
        <v>33</v>
      </c>
      <c r="AX2444" s="13" t="s">
        <v>72</v>
      </c>
      <c r="AY2444" s="156" t="s">
        <v>193</v>
      </c>
    </row>
    <row r="2445" spans="2:51" s="12" customFormat="1" ht="11.25">
      <c r="B2445" s="148"/>
      <c r="D2445" s="149" t="s">
        <v>203</v>
      </c>
      <c r="E2445" s="150" t="s">
        <v>19</v>
      </c>
      <c r="F2445" s="151" t="s">
        <v>205</v>
      </c>
      <c r="H2445" s="150" t="s">
        <v>19</v>
      </c>
      <c r="I2445" s="152"/>
      <c r="L2445" s="148"/>
      <c r="M2445" s="153"/>
      <c r="T2445" s="154"/>
      <c r="AT2445" s="150" t="s">
        <v>203</v>
      </c>
      <c r="AU2445" s="150" t="s">
        <v>100</v>
      </c>
      <c r="AV2445" s="12" t="s">
        <v>80</v>
      </c>
      <c r="AW2445" s="12" t="s">
        <v>33</v>
      </c>
      <c r="AX2445" s="12" t="s">
        <v>72</v>
      </c>
      <c r="AY2445" s="150" t="s">
        <v>193</v>
      </c>
    </row>
    <row r="2446" spans="2:51" s="12" customFormat="1" ht="11.25">
      <c r="B2446" s="148"/>
      <c r="D2446" s="149" t="s">
        <v>203</v>
      </c>
      <c r="E2446" s="150" t="s">
        <v>19</v>
      </c>
      <c r="F2446" s="151" t="s">
        <v>1743</v>
      </c>
      <c r="H2446" s="150" t="s">
        <v>19</v>
      </c>
      <c r="I2446" s="152"/>
      <c r="L2446" s="148"/>
      <c r="M2446" s="153"/>
      <c r="T2446" s="154"/>
      <c r="AT2446" s="150" t="s">
        <v>203</v>
      </c>
      <c r="AU2446" s="150" t="s">
        <v>100</v>
      </c>
      <c r="AV2446" s="12" t="s">
        <v>80</v>
      </c>
      <c r="AW2446" s="12" t="s">
        <v>33</v>
      </c>
      <c r="AX2446" s="12" t="s">
        <v>72</v>
      </c>
      <c r="AY2446" s="150" t="s">
        <v>193</v>
      </c>
    </row>
    <row r="2447" spans="2:51" s="12" customFormat="1" ht="11.25">
      <c r="B2447" s="148"/>
      <c r="D2447" s="149" t="s">
        <v>203</v>
      </c>
      <c r="E2447" s="150" t="s">
        <v>19</v>
      </c>
      <c r="F2447" s="151" t="s">
        <v>820</v>
      </c>
      <c r="H2447" s="150" t="s">
        <v>19</v>
      </c>
      <c r="I2447" s="152"/>
      <c r="L2447" s="148"/>
      <c r="M2447" s="153"/>
      <c r="T2447" s="154"/>
      <c r="AT2447" s="150" t="s">
        <v>203</v>
      </c>
      <c r="AU2447" s="150" t="s">
        <v>100</v>
      </c>
      <c r="AV2447" s="12" t="s">
        <v>80</v>
      </c>
      <c r="AW2447" s="12" t="s">
        <v>33</v>
      </c>
      <c r="AX2447" s="12" t="s">
        <v>72</v>
      </c>
      <c r="AY2447" s="150" t="s">
        <v>193</v>
      </c>
    </row>
    <row r="2448" spans="2:51" s="13" customFormat="1" ht="11.25">
      <c r="B2448" s="155"/>
      <c r="D2448" s="149" t="s">
        <v>203</v>
      </c>
      <c r="E2448" s="156" t="s">
        <v>19</v>
      </c>
      <c r="F2448" s="157" t="s">
        <v>1820</v>
      </c>
      <c r="H2448" s="158">
        <v>0.53200000000000003</v>
      </c>
      <c r="I2448" s="159"/>
      <c r="L2448" s="155"/>
      <c r="M2448" s="160"/>
      <c r="T2448" s="161"/>
      <c r="AT2448" s="156" t="s">
        <v>203</v>
      </c>
      <c r="AU2448" s="156" t="s">
        <v>100</v>
      </c>
      <c r="AV2448" s="13" t="s">
        <v>82</v>
      </c>
      <c r="AW2448" s="13" t="s">
        <v>33</v>
      </c>
      <c r="AX2448" s="13" t="s">
        <v>72</v>
      </c>
      <c r="AY2448" s="156" t="s">
        <v>193</v>
      </c>
    </row>
    <row r="2449" spans="2:51" s="13" customFormat="1" ht="11.25">
      <c r="B2449" s="155"/>
      <c r="D2449" s="149" t="s">
        <v>203</v>
      </c>
      <c r="E2449" s="156" t="s">
        <v>19</v>
      </c>
      <c r="F2449" s="157" t="s">
        <v>1821</v>
      </c>
      <c r="H2449" s="158">
        <v>0.13600000000000001</v>
      </c>
      <c r="I2449" s="159"/>
      <c r="L2449" s="155"/>
      <c r="M2449" s="160"/>
      <c r="T2449" s="161"/>
      <c r="AT2449" s="156" t="s">
        <v>203</v>
      </c>
      <c r="AU2449" s="156" t="s">
        <v>100</v>
      </c>
      <c r="AV2449" s="13" t="s">
        <v>82</v>
      </c>
      <c r="AW2449" s="13" t="s">
        <v>33</v>
      </c>
      <c r="AX2449" s="13" t="s">
        <v>72</v>
      </c>
      <c r="AY2449" s="156" t="s">
        <v>193</v>
      </c>
    </row>
    <row r="2450" spans="2:51" s="13" customFormat="1" ht="11.25">
      <c r="B2450" s="155"/>
      <c r="D2450" s="149" t="s">
        <v>203</v>
      </c>
      <c r="E2450" s="156" t="s">
        <v>19</v>
      </c>
      <c r="F2450" s="157" t="s">
        <v>1822</v>
      </c>
      <c r="H2450" s="158">
        <v>2.9000000000000001E-2</v>
      </c>
      <c r="I2450" s="159"/>
      <c r="L2450" s="155"/>
      <c r="M2450" s="160"/>
      <c r="T2450" s="161"/>
      <c r="AT2450" s="156" t="s">
        <v>203</v>
      </c>
      <c r="AU2450" s="156" t="s">
        <v>100</v>
      </c>
      <c r="AV2450" s="13" t="s">
        <v>82</v>
      </c>
      <c r="AW2450" s="13" t="s">
        <v>33</v>
      </c>
      <c r="AX2450" s="13" t="s">
        <v>72</v>
      </c>
      <c r="AY2450" s="156" t="s">
        <v>193</v>
      </c>
    </row>
    <row r="2451" spans="2:51" s="13" customFormat="1" ht="11.25">
      <c r="B2451" s="155"/>
      <c r="D2451" s="149" t="s">
        <v>203</v>
      </c>
      <c r="E2451" s="156" t="s">
        <v>19</v>
      </c>
      <c r="F2451" s="157" t="s">
        <v>1823</v>
      </c>
      <c r="H2451" s="158">
        <v>1.7999999999999999E-2</v>
      </c>
      <c r="I2451" s="159"/>
      <c r="L2451" s="155"/>
      <c r="M2451" s="160"/>
      <c r="T2451" s="161"/>
      <c r="AT2451" s="156" t="s">
        <v>203</v>
      </c>
      <c r="AU2451" s="156" t="s">
        <v>100</v>
      </c>
      <c r="AV2451" s="13" t="s">
        <v>82</v>
      </c>
      <c r="AW2451" s="13" t="s">
        <v>33</v>
      </c>
      <c r="AX2451" s="13" t="s">
        <v>72</v>
      </c>
      <c r="AY2451" s="156" t="s">
        <v>193</v>
      </c>
    </row>
    <row r="2452" spans="2:51" s="12" customFormat="1" ht="11.25">
      <c r="B2452" s="148"/>
      <c r="D2452" s="149" t="s">
        <v>203</v>
      </c>
      <c r="E2452" s="150" t="s">
        <v>19</v>
      </c>
      <c r="F2452" s="151" t="s">
        <v>822</v>
      </c>
      <c r="H2452" s="150" t="s">
        <v>19</v>
      </c>
      <c r="I2452" s="152"/>
      <c r="L2452" s="148"/>
      <c r="M2452" s="153"/>
      <c r="T2452" s="154"/>
      <c r="AT2452" s="150" t="s">
        <v>203</v>
      </c>
      <c r="AU2452" s="150" t="s">
        <v>100</v>
      </c>
      <c r="AV2452" s="12" t="s">
        <v>80</v>
      </c>
      <c r="AW2452" s="12" t="s">
        <v>33</v>
      </c>
      <c r="AX2452" s="12" t="s">
        <v>72</v>
      </c>
      <c r="AY2452" s="150" t="s">
        <v>193</v>
      </c>
    </row>
    <row r="2453" spans="2:51" s="13" customFormat="1" ht="11.25">
      <c r="B2453" s="155"/>
      <c r="D2453" s="149" t="s">
        <v>203</v>
      </c>
      <c r="E2453" s="156" t="s">
        <v>19</v>
      </c>
      <c r="F2453" s="157" t="s">
        <v>1824</v>
      </c>
      <c r="H2453" s="158">
        <v>0.52300000000000002</v>
      </c>
      <c r="I2453" s="159"/>
      <c r="L2453" s="155"/>
      <c r="M2453" s="160"/>
      <c r="T2453" s="161"/>
      <c r="AT2453" s="156" t="s">
        <v>203</v>
      </c>
      <c r="AU2453" s="156" t="s">
        <v>100</v>
      </c>
      <c r="AV2453" s="13" t="s">
        <v>82</v>
      </c>
      <c r="AW2453" s="13" t="s">
        <v>33</v>
      </c>
      <c r="AX2453" s="13" t="s">
        <v>72</v>
      </c>
      <c r="AY2453" s="156" t="s">
        <v>193</v>
      </c>
    </row>
    <row r="2454" spans="2:51" s="13" customFormat="1" ht="11.25">
      <c r="B2454" s="155"/>
      <c r="D2454" s="149" t="s">
        <v>203</v>
      </c>
      <c r="E2454" s="156" t="s">
        <v>19</v>
      </c>
      <c r="F2454" s="157" t="s">
        <v>1825</v>
      </c>
      <c r="H2454" s="158">
        <v>0.158</v>
      </c>
      <c r="I2454" s="159"/>
      <c r="L2454" s="155"/>
      <c r="M2454" s="160"/>
      <c r="T2454" s="161"/>
      <c r="AT2454" s="156" t="s">
        <v>203</v>
      </c>
      <c r="AU2454" s="156" t="s">
        <v>100</v>
      </c>
      <c r="AV2454" s="13" t="s">
        <v>82</v>
      </c>
      <c r="AW2454" s="13" t="s">
        <v>33</v>
      </c>
      <c r="AX2454" s="13" t="s">
        <v>72</v>
      </c>
      <c r="AY2454" s="156" t="s">
        <v>193</v>
      </c>
    </row>
    <row r="2455" spans="2:51" s="13" customFormat="1" ht="11.25">
      <c r="B2455" s="155"/>
      <c r="D2455" s="149" t="s">
        <v>203</v>
      </c>
      <c r="E2455" s="156" t="s">
        <v>19</v>
      </c>
      <c r="F2455" s="157" t="s">
        <v>1826</v>
      </c>
      <c r="H2455" s="158">
        <v>2.3E-2</v>
      </c>
      <c r="I2455" s="159"/>
      <c r="L2455" s="155"/>
      <c r="M2455" s="160"/>
      <c r="T2455" s="161"/>
      <c r="AT2455" s="156" t="s">
        <v>203</v>
      </c>
      <c r="AU2455" s="156" t="s">
        <v>100</v>
      </c>
      <c r="AV2455" s="13" t="s">
        <v>82</v>
      </c>
      <c r="AW2455" s="13" t="s">
        <v>33</v>
      </c>
      <c r="AX2455" s="13" t="s">
        <v>72</v>
      </c>
      <c r="AY2455" s="156" t="s">
        <v>193</v>
      </c>
    </row>
    <row r="2456" spans="2:51" s="12" customFormat="1" ht="11.25">
      <c r="B2456" s="148"/>
      <c r="D2456" s="149" t="s">
        <v>203</v>
      </c>
      <c r="E2456" s="150" t="s">
        <v>19</v>
      </c>
      <c r="F2456" s="151" t="s">
        <v>828</v>
      </c>
      <c r="H2456" s="150" t="s">
        <v>19</v>
      </c>
      <c r="I2456" s="152"/>
      <c r="L2456" s="148"/>
      <c r="M2456" s="153"/>
      <c r="T2456" s="154"/>
      <c r="AT2456" s="150" t="s">
        <v>203</v>
      </c>
      <c r="AU2456" s="150" t="s">
        <v>100</v>
      </c>
      <c r="AV2456" s="12" t="s">
        <v>80</v>
      </c>
      <c r="AW2456" s="12" t="s">
        <v>33</v>
      </c>
      <c r="AX2456" s="12" t="s">
        <v>72</v>
      </c>
      <c r="AY2456" s="150" t="s">
        <v>193</v>
      </c>
    </row>
    <row r="2457" spans="2:51" s="13" customFormat="1" ht="11.25">
      <c r="B2457" s="155"/>
      <c r="D2457" s="149" t="s">
        <v>203</v>
      </c>
      <c r="E2457" s="156" t="s">
        <v>19</v>
      </c>
      <c r="F2457" s="157" t="s">
        <v>1827</v>
      </c>
      <c r="H2457" s="158">
        <v>0.28000000000000003</v>
      </c>
      <c r="I2457" s="159"/>
      <c r="L2457" s="155"/>
      <c r="M2457" s="160"/>
      <c r="T2457" s="161"/>
      <c r="AT2457" s="156" t="s">
        <v>203</v>
      </c>
      <c r="AU2457" s="156" t="s">
        <v>100</v>
      </c>
      <c r="AV2457" s="13" t="s">
        <v>82</v>
      </c>
      <c r="AW2457" s="13" t="s">
        <v>33</v>
      </c>
      <c r="AX2457" s="13" t="s">
        <v>72</v>
      </c>
      <c r="AY2457" s="156" t="s">
        <v>193</v>
      </c>
    </row>
    <row r="2458" spans="2:51" s="13" customFormat="1" ht="11.25">
      <c r="B2458" s="155"/>
      <c r="D2458" s="149" t="s">
        <v>203</v>
      </c>
      <c r="E2458" s="156" t="s">
        <v>19</v>
      </c>
      <c r="F2458" s="157" t="s">
        <v>1828</v>
      </c>
      <c r="H2458" s="158">
        <v>4.8000000000000001E-2</v>
      </c>
      <c r="I2458" s="159"/>
      <c r="L2458" s="155"/>
      <c r="M2458" s="160"/>
      <c r="T2458" s="161"/>
      <c r="AT2458" s="156" t="s">
        <v>203</v>
      </c>
      <c r="AU2458" s="156" t="s">
        <v>100</v>
      </c>
      <c r="AV2458" s="13" t="s">
        <v>82</v>
      </c>
      <c r="AW2458" s="13" t="s">
        <v>33</v>
      </c>
      <c r="AX2458" s="13" t="s">
        <v>72</v>
      </c>
      <c r="AY2458" s="156" t="s">
        <v>193</v>
      </c>
    </row>
    <row r="2459" spans="2:51" s="13" customFormat="1" ht="11.25">
      <c r="B2459" s="155"/>
      <c r="D2459" s="149" t="s">
        <v>203</v>
      </c>
      <c r="E2459" s="156" t="s">
        <v>19</v>
      </c>
      <c r="F2459" s="157" t="s">
        <v>1829</v>
      </c>
      <c r="H2459" s="158">
        <v>4.7E-2</v>
      </c>
      <c r="I2459" s="159"/>
      <c r="L2459" s="155"/>
      <c r="M2459" s="160"/>
      <c r="T2459" s="161"/>
      <c r="AT2459" s="156" t="s">
        <v>203</v>
      </c>
      <c r="AU2459" s="156" t="s">
        <v>100</v>
      </c>
      <c r="AV2459" s="13" t="s">
        <v>82</v>
      </c>
      <c r="AW2459" s="13" t="s">
        <v>33</v>
      </c>
      <c r="AX2459" s="13" t="s">
        <v>72</v>
      </c>
      <c r="AY2459" s="156" t="s">
        <v>193</v>
      </c>
    </row>
    <row r="2460" spans="2:51" s="12" customFormat="1" ht="11.25">
      <c r="B2460" s="148"/>
      <c r="D2460" s="149" t="s">
        <v>203</v>
      </c>
      <c r="E2460" s="150" t="s">
        <v>19</v>
      </c>
      <c r="F2460" s="151" t="s">
        <v>205</v>
      </c>
      <c r="H2460" s="150" t="s">
        <v>19</v>
      </c>
      <c r="I2460" s="152"/>
      <c r="L2460" s="148"/>
      <c r="M2460" s="153"/>
      <c r="T2460" s="154"/>
      <c r="AT2460" s="150" t="s">
        <v>203</v>
      </c>
      <c r="AU2460" s="150" t="s">
        <v>100</v>
      </c>
      <c r="AV2460" s="12" t="s">
        <v>80</v>
      </c>
      <c r="AW2460" s="12" t="s">
        <v>33</v>
      </c>
      <c r="AX2460" s="12" t="s">
        <v>72</v>
      </c>
      <c r="AY2460" s="150" t="s">
        <v>193</v>
      </c>
    </row>
    <row r="2461" spans="2:51" s="12" customFormat="1" ht="11.25">
      <c r="B2461" s="148"/>
      <c r="D2461" s="149" t="s">
        <v>203</v>
      </c>
      <c r="E2461" s="150" t="s">
        <v>19</v>
      </c>
      <c r="F2461" s="151" t="s">
        <v>1754</v>
      </c>
      <c r="H2461" s="150" t="s">
        <v>19</v>
      </c>
      <c r="I2461" s="152"/>
      <c r="L2461" s="148"/>
      <c r="M2461" s="153"/>
      <c r="T2461" s="154"/>
      <c r="AT2461" s="150" t="s">
        <v>203</v>
      </c>
      <c r="AU2461" s="150" t="s">
        <v>100</v>
      </c>
      <c r="AV2461" s="12" t="s">
        <v>80</v>
      </c>
      <c r="AW2461" s="12" t="s">
        <v>33</v>
      </c>
      <c r="AX2461" s="12" t="s">
        <v>72</v>
      </c>
      <c r="AY2461" s="150" t="s">
        <v>193</v>
      </c>
    </row>
    <row r="2462" spans="2:51" s="12" customFormat="1" ht="11.25">
      <c r="B2462" s="148"/>
      <c r="D2462" s="149" t="s">
        <v>203</v>
      </c>
      <c r="E2462" s="150" t="s">
        <v>19</v>
      </c>
      <c r="F2462" s="151" t="s">
        <v>822</v>
      </c>
      <c r="H2462" s="150" t="s">
        <v>19</v>
      </c>
      <c r="I2462" s="152"/>
      <c r="L2462" s="148"/>
      <c r="M2462" s="153"/>
      <c r="T2462" s="154"/>
      <c r="AT2462" s="150" t="s">
        <v>203</v>
      </c>
      <c r="AU2462" s="150" t="s">
        <v>100</v>
      </c>
      <c r="AV2462" s="12" t="s">
        <v>80</v>
      </c>
      <c r="AW2462" s="12" t="s">
        <v>33</v>
      </c>
      <c r="AX2462" s="12" t="s">
        <v>72</v>
      </c>
      <c r="AY2462" s="150" t="s">
        <v>193</v>
      </c>
    </row>
    <row r="2463" spans="2:51" s="13" customFormat="1" ht="11.25">
      <c r="B2463" s="155"/>
      <c r="D2463" s="149" t="s">
        <v>203</v>
      </c>
      <c r="E2463" s="156" t="s">
        <v>19</v>
      </c>
      <c r="F2463" s="157" t="s">
        <v>1830</v>
      </c>
      <c r="H2463" s="158">
        <v>0.51400000000000001</v>
      </c>
      <c r="I2463" s="159"/>
      <c r="L2463" s="155"/>
      <c r="M2463" s="160"/>
      <c r="T2463" s="161"/>
      <c r="AT2463" s="156" t="s">
        <v>203</v>
      </c>
      <c r="AU2463" s="156" t="s">
        <v>100</v>
      </c>
      <c r="AV2463" s="13" t="s">
        <v>82</v>
      </c>
      <c r="AW2463" s="13" t="s">
        <v>33</v>
      </c>
      <c r="AX2463" s="13" t="s">
        <v>72</v>
      </c>
      <c r="AY2463" s="156" t="s">
        <v>193</v>
      </c>
    </row>
    <row r="2464" spans="2:51" s="13" customFormat="1" ht="11.25">
      <c r="B2464" s="155"/>
      <c r="D2464" s="149" t="s">
        <v>203</v>
      </c>
      <c r="E2464" s="156" t="s">
        <v>19</v>
      </c>
      <c r="F2464" s="157" t="s">
        <v>1831</v>
      </c>
      <c r="H2464" s="158">
        <v>0.51400000000000001</v>
      </c>
      <c r="I2464" s="159"/>
      <c r="L2464" s="155"/>
      <c r="M2464" s="160"/>
      <c r="T2464" s="161"/>
      <c r="AT2464" s="156" t="s">
        <v>203</v>
      </c>
      <c r="AU2464" s="156" t="s">
        <v>100</v>
      </c>
      <c r="AV2464" s="13" t="s">
        <v>82</v>
      </c>
      <c r="AW2464" s="13" t="s">
        <v>33</v>
      </c>
      <c r="AX2464" s="13" t="s">
        <v>72</v>
      </c>
      <c r="AY2464" s="156" t="s">
        <v>193</v>
      </c>
    </row>
    <row r="2465" spans="2:65" s="12" customFormat="1" ht="11.25">
      <c r="B2465" s="148"/>
      <c r="D2465" s="149" t="s">
        <v>203</v>
      </c>
      <c r="E2465" s="150" t="s">
        <v>19</v>
      </c>
      <c r="F2465" s="151" t="s">
        <v>828</v>
      </c>
      <c r="H2465" s="150" t="s">
        <v>19</v>
      </c>
      <c r="I2465" s="152"/>
      <c r="L2465" s="148"/>
      <c r="M2465" s="153"/>
      <c r="T2465" s="154"/>
      <c r="AT2465" s="150" t="s">
        <v>203</v>
      </c>
      <c r="AU2465" s="150" t="s">
        <v>100</v>
      </c>
      <c r="AV2465" s="12" t="s">
        <v>80</v>
      </c>
      <c r="AW2465" s="12" t="s">
        <v>33</v>
      </c>
      <c r="AX2465" s="12" t="s">
        <v>72</v>
      </c>
      <c r="AY2465" s="150" t="s">
        <v>193</v>
      </c>
    </row>
    <row r="2466" spans="2:65" s="13" customFormat="1" ht="11.25">
      <c r="B2466" s="155"/>
      <c r="D2466" s="149" t="s">
        <v>203</v>
      </c>
      <c r="E2466" s="156" t="s">
        <v>19</v>
      </c>
      <c r="F2466" s="157" t="s">
        <v>1832</v>
      </c>
      <c r="H2466" s="158">
        <v>7.0999999999999994E-2</v>
      </c>
      <c r="I2466" s="159"/>
      <c r="L2466" s="155"/>
      <c r="M2466" s="160"/>
      <c r="T2466" s="161"/>
      <c r="AT2466" s="156" t="s">
        <v>203</v>
      </c>
      <c r="AU2466" s="156" t="s">
        <v>100</v>
      </c>
      <c r="AV2466" s="13" t="s">
        <v>82</v>
      </c>
      <c r="AW2466" s="13" t="s">
        <v>33</v>
      </c>
      <c r="AX2466" s="13" t="s">
        <v>72</v>
      </c>
      <c r="AY2466" s="156" t="s">
        <v>193</v>
      </c>
    </row>
    <row r="2467" spans="2:65" s="13" customFormat="1" ht="11.25">
      <c r="B2467" s="155"/>
      <c r="D2467" s="149" t="s">
        <v>203</v>
      </c>
      <c r="E2467" s="156" t="s">
        <v>19</v>
      </c>
      <c r="F2467" s="157" t="s">
        <v>1833</v>
      </c>
      <c r="H2467" s="158">
        <v>7.9000000000000001E-2</v>
      </c>
      <c r="I2467" s="159"/>
      <c r="L2467" s="155"/>
      <c r="M2467" s="160"/>
      <c r="T2467" s="161"/>
      <c r="AT2467" s="156" t="s">
        <v>203</v>
      </c>
      <c r="AU2467" s="156" t="s">
        <v>100</v>
      </c>
      <c r="AV2467" s="13" t="s">
        <v>82</v>
      </c>
      <c r="AW2467" s="13" t="s">
        <v>33</v>
      </c>
      <c r="AX2467" s="13" t="s">
        <v>72</v>
      </c>
      <c r="AY2467" s="156" t="s">
        <v>193</v>
      </c>
    </row>
    <row r="2468" spans="2:65" s="13" customFormat="1" ht="11.25">
      <c r="B2468" s="155"/>
      <c r="D2468" s="149" t="s">
        <v>203</v>
      </c>
      <c r="E2468" s="156" t="s">
        <v>19</v>
      </c>
      <c r="F2468" s="157" t="s">
        <v>1834</v>
      </c>
      <c r="H2468" s="158">
        <v>8.2000000000000003E-2</v>
      </c>
      <c r="I2468" s="159"/>
      <c r="L2468" s="155"/>
      <c r="M2468" s="160"/>
      <c r="T2468" s="161"/>
      <c r="AT2468" s="156" t="s">
        <v>203</v>
      </c>
      <c r="AU2468" s="156" t="s">
        <v>100</v>
      </c>
      <c r="AV2468" s="13" t="s">
        <v>82</v>
      </c>
      <c r="AW2468" s="13" t="s">
        <v>33</v>
      </c>
      <c r="AX2468" s="13" t="s">
        <v>72</v>
      </c>
      <c r="AY2468" s="156" t="s">
        <v>193</v>
      </c>
    </row>
    <row r="2469" spans="2:65" s="13" customFormat="1" ht="11.25">
      <c r="B2469" s="155"/>
      <c r="D2469" s="149" t="s">
        <v>203</v>
      </c>
      <c r="E2469" s="156" t="s">
        <v>19</v>
      </c>
      <c r="F2469" s="157" t="s">
        <v>1835</v>
      </c>
      <c r="H2469" s="158">
        <v>0.127</v>
      </c>
      <c r="I2469" s="159"/>
      <c r="L2469" s="155"/>
      <c r="M2469" s="160"/>
      <c r="T2469" s="161"/>
      <c r="AT2469" s="156" t="s">
        <v>203</v>
      </c>
      <c r="AU2469" s="156" t="s">
        <v>100</v>
      </c>
      <c r="AV2469" s="13" t="s">
        <v>82</v>
      </c>
      <c r="AW2469" s="13" t="s">
        <v>33</v>
      </c>
      <c r="AX2469" s="13" t="s">
        <v>72</v>
      </c>
      <c r="AY2469" s="156" t="s">
        <v>193</v>
      </c>
    </row>
    <row r="2470" spans="2:65" s="11" customFormat="1" ht="22.9" customHeight="1">
      <c r="B2470" s="119"/>
      <c r="D2470" s="120" t="s">
        <v>71</v>
      </c>
      <c r="E2470" s="129" t="s">
        <v>261</v>
      </c>
      <c r="F2470" s="129" t="s">
        <v>1836</v>
      </c>
      <c r="I2470" s="122"/>
      <c r="J2470" s="130">
        <f>BK2470</f>
        <v>0</v>
      </c>
      <c r="L2470" s="119"/>
      <c r="M2470" s="124"/>
      <c r="P2470" s="125">
        <f>P2471+P2573+P2605+P2819</f>
        <v>0</v>
      </c>
      <c r="R2470" s="125">
        <f>R2471+R2573+R2605+R2819</f>
        <v>0.86905479999999991</v>
      </c>
      <c r="T2470" s="126">
        <f>T2471+T2573+T2605+T2819</f>
        <v>4.9410000000000007</v>
      </c>
      <c r="AR2470" s="120" t="s">
        <v>80</v>
      </c>
      <c r="AT2470" s="127" t="s">
        <v>71</v>
      </c>
      <c r="AU2470" s="127" t="s">
        <v>80</v>
      </c>
      <c r="AY2470" s="120" t="s">
        <v>193</v>
      </c>
      <c r="BK2470" s="128">
        <f>BK2471+BK2573+BK2605+BK2819</f>
        <v>0</v>
      </c>
    </row>
    <row r="2471" spans="2:65" s="11" customFormat="1" ht="20.85" customHeight="1">
      <c r="B2471" s="119"/>
      <c r="D2471" s="120" t="s">
        <v>71</v>
      </c>
      <c r="E2471" s="129" t="s">
        <v>837</v>
      </c>
      <c r="F2471" s="129" t="s">
        <v>1837</v>
      </c>
      <c r="I2471" s="122"/>
      <c r="J2471" s="130">
        <f>BK2471</f>
        <v>0</v>
      </c>
      <c r="L2471" s="119"/>
      <c r="M2471" s="124"/>
      <c r="P2471" s="125">
        <f>SUM(P2472:P2572)</f>
        <v>0</v>
      </c>
      <c r="R2471" s="125">
        <f>SUM(R2472:R2572)</f>
        <v>0</v>
      </c>
      <c r="T2471" s="126">
        <f>SUM(T2472:T2572)</f>
        <v>0</v>
      </c>
      <c r="AR2471" s="120" t="s">
        <v>80</v>
      </c>
      <c r="AT2471" s="127" t="s">
        <v>71</v>
      </c>
      <c r="AU2471" s="127" t="s">
        <v>82</v>
      </c>
      <c r="AY2471" s="120" t="s">
        <v>193</v>
      </c>
      <c r="BK2471" s="128">
        <f>SUM(BK2472:BK2572)</f>
        <v>0</v>
      </c>
    </row>
    <row r="2472" spans="2:65" s="1" customFormat="1" ht="24.2" customHeight="1">
      <c r="B2472" s="32"/>
      <c r="C2472" s="131" t="s">
        <v>1838</v>
      </c>
      <c r="D2472" s="131" t="s">
        <v>195</v>
      </c>
      <c r="E2472" s="132" t="s">
        <v>1839</v>
      </c>
      <c r="F2472" s="133" t="s">
        <v>1840</v>
      </c>
      <c r="G2472" s="134" t="s">
        <v>198</v>
      </c>
      <c r="H2472" s="135">
        <v>511.548</v>
      </c>
      <c r="I2472" s="136"/>
      <c r="J2472" s="137">
        <f>ROUND(I2472*H2472,2)</f>
        <v>0</v>
      </c>
      <c r="K2472" s="133" t="s">
        <v>199</v>
      </c>
      <c r="L2472" s="32"/>
      <c r="M2472" s="138" t="s">
        <v>19</v>
      </c>
      <c r="N2472" s="139" t="s">
        <v>43</v>
      </c>
      <c r="P2472" s="140">
        <f>O2472*H2472</f>
        <v>0</v>
      </c>
      <c r="Q2472" s="140">
        <v>0</v>
      </c>
      <c r="R2472" s="140">
        <f>Q2472*H2472</f>
        <v>0</v>
      </c>
      <c r="S2472" s="140">
        <v>0</v>
      </c>
      <c r="T2472" s="141">
        <f>S2472*H2472</f>
        <v>0</v>
      </c>
      <c r="AR2472" s="142" t="s">
        <v>106</v>
      </c>
      <c r="AT2472" s="142" t="s">
        <v>195</v>
      </c>
      <c r="AU2472" s="142" t="s">
        <v>100</v>
      </c>
      <c r="AY2472" s="17" t="s">
        <v>193</v>
      </c>
      <c r="BE2472" s="143">
        <f>IF(N2472="základní",J2472,0)</f>
        <v>0</v>
      </c>
      <c r="BF2472" s="143">
        <f>IF(N2472="snížená",J2472,0)</f>
        <v>0</v>
      </c>
      <c r="BG2472" s="143">
        <f>IF(N2472="zákl. přenesená",J2472,0)</f>
        <v>0</v>
      </c>
      <c r="BH2472" s="143">
        <f>IF(N2472="sníž. přenesená",J2472,0)</f>
        <v>0</v>
      </c>
      <c r="BI2472" s="143">
        <f>IF(N2472="nulová",J2472,0)</f>
        <v>0</v>
      </c>
      <c r="BJ2472" s="17" t="s">
        <v>80</v>
      </c>
      <c r="BK2472" s="143">
        <f>ROUND(I2472*H2472,2)</f>
        <v>0</v>
      </c>
      <c r="BL2472" s="17" t="s">
        <v>106</v>
      </c>
      <c r="BM2472" s="142" t="s">
        <v>1841</v>
      </c>
    </row>
    <row r="2473" spans="2:65" s="1" customFormat="1" ht="11.25">
      <c r="B2473" s="32"/>
      <c r="D2473" s="144" t="s">
        <v>201</v>
      </c>
      <c r="F2473" s="145" t="s">
        <v>1842</v>
      </c>
      <c r="I2473" s="146"/>
      <c r="L2473" s="32"/>
      <c r="M2473" s="147"/>
      <c r="T2473" s="53"/>
      <c r="AT2473" s="17" t="s">
        <v>201</v>
      </c>
      <c r="AU2473" s="17" t="s">
        <v>100</v>
      </c>
    </row>
    <row r="2474" spans="2:65" s="12" customFormat="1" ht="11.25">
      <c r="B2474" s="148"/>
      <c r="D2474" s="149" t="s">
        <v>203</v>
      </c>
      <c r="E2474" s="150" t="s">
        <v>19</v>
      </c>
      <c r="F2474" s="151" t="s">
        <v>286</v>
      </c>
      <c r="H2474" s="150" t="s">
        <v>19</v>
      </c>
      <c r="I2474" s="152"/>
      <c r="L2474" s="148"/>
      <c r="M2474" s="153"/>
      <c r="T2474" s="154"/>
      <c r="AT2474" s="150" t="s">
        <v>203</v>
      </c>
      <c r="AU2474" s="150" t="s">
        <v>100</v>
      </c>
      <c r="AV2474" s="12" t="s">
        <v>80</v>
      </c>
      <c r="AW2474" s="12" t="s">
        <v>33</v>
      </c>
      <c r="AX2474" s="12" t="s">
        <v>72</v>
      </c>
      <c r="AY2474" s="150" t="s">
        <v>193</v>
      </c>
    </row>
    <row r="2475" spans="2:65" s="12" customFormat="1" ht="11.25">
      <c r="B2475" s="148"/>
      <c r="D2475" s="149" t="s">
        <v>203</v>
      </c>
      <c r="E2475" s="150" t="s">
        <v>19</v>
      </c>
      <c r="F2475" s="151" t="s">
        <v>205</v>
      </c>
      <c r="H2475" s="150" t="s">
        <v>19</v>
      </c>
      <c r="I2475" s="152"/>
      <c r="L2475" s="148"/>
      <c r="M2475" s="153"/>
      <c r="T2475" s="154"/>
      <c r="AT2475" s="150" t="s">
        <v>203</v>
      </c>
      <c r="AU2475" s="150" t="s">
        <v>100</v>
      </c>
      <c r="AV2475" s="12" t="s">
        <v>80</v>
      </c>
      <c r="AW2475" s="12" t="s">
        <v>33</v>
      </c>
      <c r="AX2475" s="12" t="s">
        <v>72</v>
      </c>
      <c r="AY2475" s="150" t="s">
        <v>193</v>
      </c>
    </row>
    <row r="2476" spans="2:65" s="12" customFormat="1" ht="11.25">
      <c r="B2476" s="148"/>
      <c r="D2476" s="149" t="s">
        <v>203</v>
      </c>
      <c r="E2476" s="150" t="s">
        <v>19</v>
      </c>
      <c r="F2476" s="151" t="s">
        <v>1524</v>
      </c>
      <c r="H2476" s="150" t="s">
        <v>19</v>
      </c>
      <c r="I2476" s="152"/>
      <c r="L2476" s="148"/>
      <c r="M2476" s="153"/>
      <c r="T2476" s="154"/>
      <c r="AT2476" s="150" t="s">
        <v>203</v>
      </c>
      <c r="AU2476" s="150" t="s">
        <v>100</v>
      </c>
      <c r="AV2476" s="12" t="s">
        <v>80</v>
      </c>
      <c r="AW2476" s="12" t="s">
        <v>33</v>
      </c>
      <c r="AX2476" s="12" t="s">
        <v>72</v>
      </c>
      <c r="AY2476" s="150" t="s">
        <v>193</v>
      </c>
    </row>
    <row r="2477" spans="2:65" s="13" customFormat="1" ht="11.25">
      <c r="B2477" s="155"/>
      <c r="D2477" s="149" t="s">
        <v>203</v>
      </c>
      <c r="E2477" s="156" t="s">
        <v>19</v>
      </c>
      <c r="F2477" s="157" t="s">
        <v>1843</v>
      </c>
      <c r="H2477" s="158">
        <v>214.32</v>
      </c>
      <c r="I2477" s="159"/>
      <c r="L2477" s="155"/>
      <c r="M2477" s="160"/>
      <c r="T2477" s="161"/>
      <c r="AT2477" s="156" t="s">
        <v>203</v>
      </c>
      <c r="AU2477" s="156" t="s">
        <v>100</v>
      </c>
      <c r="AV2477" s="13" t="s">
        <v>82</v>
      </c>
      <c r="AW2477" s="13" t="s">
        <v>33</v>
      </c>
      <c r="AX2477" s="13" t="s">
        <v>72</v>
      </c>
      <c r="AY2477" s="156" t="s">
        <v>193</v>
      </c>
    </row>
    <row r="2478" spans="2:65" s="12" customFormat="1" ht="11.25">
      <c r="B2478" s="148"/>
      <c r="D2478" s="149" t="s">
        <v>203</v>
      </c>
      <c r="E2478" s="150" t="s">
        <v>19</v>
      </c>
      <c r="F2478" s="151" t="s">
        <v>1526</v>
      </c>
      <c r="H2478" s="150" t="s">
        <v>19</v>
      </c>
      <c r="I2478" s="152"/>
      <c r="L2478" s="148"/>
      <c r="M2478" s="153"/>
      <c r="T2478" s="154"/>
      <c r="AT2478" s="150" t="s">
        <v>203</v>
      </c>
      <c r="AU2478" s="150" t="s">
        <v>100</v>
      </c>
      <c r="AV2478" s="12" t="s">
        <v>80</v>
      </c>
      <c r="AW2478" s="12" t="s">
        <v>33</v>
      </c>
      <c r="AX2478" s="12" t="s">
        <v>72</v>
      </c>
      <c r="AY2478" s="150" t="s">
        <v>193</v>
      </c>
    </row>
    <row r="2479" spans="2:65" s="13" customFormat="1" ht="11.25">
      <c r="B2479" s="155"/>
      <c r="D2479" s="149" t="s">
        <v>203</v>
      </c>
      <c r="E2479" s="156" t="s">
        <v>19</v>
      </c>
      <c r="F2479" s="157" t="s">
        <v>1844</v>
      </c>
      <c r="H2479" s="158">
        <v>100.11</v>
      </c>
      <c r="I2479" s="159"/>
      <c r="L2479" s="155"/>
      <c r="M2479" s="160"/>
      <c r="T2479" s="161"/>
      <c r="AT2479" s="156" t="s">
        <v>203</v>
      </c>
      <c r="AU2479" s="156" t="s">
        <v>100</v>
      </c>
      <c r="AV2479" s="13" t="s">
        <v>82</v>
      </c>
      <c r="AW2479" s="13" t="s">
        <v>33</v>
      </c>
      <c r="AX2479" s="13" t="s">
        <v>72</v>
      </c>
      <c r="AY2479" s="156" t="s">
        <v>193</v>
      </c>
    </row>
    <row r="2480" spans="2:65" s="12" customFormat="1" ht="11.25">
      <c r="B2480" s="148"/>
      <c r="D2480" s="149" t="s">
        <v>203</v>
      </c>
      <c r="E2480" s="150" t="s">
        <v>19</v>
      </c>
      <c r="F2480" s="151" t="s">
        <v>1528</v>
      </c>
      <c r="H2480" s="150" t="s">
        <v>19</v>
      </c>
      <c r="I2480" s="152"/>
      <c r="L2480" s="148"/>
      <c r="M2480" s="153"/>
      <c r="T2480" s="154"/>
      <c r="AT2480" s="150" t="s">
        <v>203</v>
      </c>
      <c r="AU2480" s="150" t="s">
        <v>100</v>
      </c>
      <c r="AV2480" s="12" t="s">
        <v>80</v>
      </c>
      <c r="AW2480" s="12" t="s">
        <v>33</v>
      </c>
      <c r="AX2480" s="12" t="s">
        <v>72</v>
      </c>
      <c r="AY2480" s="150" t="s">
        <v>193</v>
      </c>
    </row>
    <row r="2481" spans="2:65" s="13" customFormat="1" ht="11.25">
      <c r="B2481" s="155"/>
      <c r="D2481" s="149" t="s">
        <v>203</v>
      </c>
      <c r="E2481" s="156" t="s">
        <v>19</v>
      </c>
      <c r="F2481" s="157" t="s">
        <v>1844</v>
      </c>
      <c r="H2481" s="158">
        <v>100.11</v>
      </c>
      <c r="I2481" s="159"/>
      <c r="L2481" s="155"/>
      <c r="M2481" s="160"/>
      <c r="T2481" s="161"/>
      <c r="AT2481" s="156" t="s">
        <v>203</v>
      </c>
      <c r="AU2481" s="156" t="s">
        <v>100</v>
      </c>
      <c r="AV2481" s="13" t="s">
        <v>82</v>
      </c>
      <c r="AW2481" s="13" t="s">
        <v>33</v>
      </c>
      <c r="AX2481" s="13" t="s">
        <v>72</v>
      </c>
      <c r="AY2481" s="156" t="s">
        <v>193</v>
      </c>
    </row>
    <row r="2482" spans="2:65" s="12" customFormat="1" ht="11.25">
      <c r="B2482" s="148"/>
      <c r="D2482" s="149" t="s">
        <v>203</v>
      </c>
      <c r="E2482" s="150" t="s">
        <v>19</v>
      </c>
      <c r="F2482" s="151" t="s">
        <v>1530</v>
      </c>
      <c r="H2482" s="150" t="s">
        <v>19</v>
      </c>
      <c r="I2482" s="152"/>
      <c r="L2482" s="148"/>
      <c r="M2482" s="153"/>
      <c r="T2482" s="154"/>
      <c r="AT2482" s="150" t="s">
        <v>203</v>
      </c>
      <c r="AU2482" s="150" t="s">
        <v>100</v>
      </c>
      <c r="AV2482" s="12" t="s">
        <v>80</v>
      </c>
      <c r="AW2482" s="12" t="s">
        <v>33</v>
      </c>
      <c r="AX2482" s="12" t="s">
        <v>72</v>
      </c>
      <c r="AY2482" s="150" t="s">
        <v>193</v>
      </c>
    </row>
    <row r="2483" spans="2:65" s="13" customFormat="1" ht="11.25">
      <c r="B2483" s="155"/>
      <c r="D2483" s="149" t="s">
        <v>203</v>
      </c>
      <c r="E2483" s="156" t="s">
        <v>19</v>
      </c>
      <c r="F2483" s="157" t="s">
        <v>1845</v>
      </c>
      <c r="H2483" s="158">
        <v>97.007999999999996</v>
      </c>
      <c r="I2483" s="159"/>
      <c r="L2483" s="155"/>
      <c r="M2483" s="160"/>
      <c r="T2483" s="161"/>
      <c r="AT2483" s="156" t="s">
        <v>203</v>
      </c>
      <c r="AU2483" s="156" t="s">
        <v>100</v>
      </c>
      <c r="AV2483" s="13" t="s">
        <v>82</v>
      </c>
      <c r="AW2483" s="13" t="s">
        <v>33</v>
      </c>
      <c r="AX2483" s="13" t="s">
        <v>72</v>
      </c>
      <c r="AY2483" s="156" t="s">
        <v>193</v>
      </c>
    </row>
    <row r="2484" spans="2:65" s="1" customFormat="1" ht="24.2" customHeight="1">
      <c r="B2484" s="32"/>
      <c r="C2484" s="131" t="s">
        <v>1846</v>
      </c>
      <c r="D2484" s="131" t="s">
        <v>195</v>
      </c>
      <c r="E2484" s="132" t="s">
        <v>1847</v>
      </c>
      <c r="F2484" s="133" t="s">
        <v>1848</v>
      </c>
      <c r="G2484" s="134" t="s">
        <v>198</v>
      </c>
      <c r="H2484" s="135">
        <v>30692.880000000001</v>
      </c>
      <c r="I2484" s="136"/>
      <c r="J2484" s="137">
        <f>ROUND(I2484*H2484,2)</f>
        <v>0</v>
      </c>
      <c r="K2484" s="133" t="s">
        <v>199</v>
      </c>
      <c r="L2484" s="32"/>
      <c r="M2484" s="138" t="s">
        <v>19</v>
      </c>
      <c r="N2484" s="139" t="s">
        <v>43</v>
      </c>
      <c r="P2484" s="140">
        <f>O2484*H2484</f>
        <v>0</v>
      </c>
      <c r="Q2484" s="140">
        <v>0</v>
      </c>
      <c r="R2484" s="140">
        <f>Q2484*H2484</f>
        <v>0</v>
      </c>
      <c r="S2484" s="140">
        <v>0</v>
      </c>
      <c r="T2484" s="141">
        <f>S2484*H2484</f>
        <v>0</v>
      </c>
      <c r="AR2484" s="142" t="s">
        <v>106</v>
      </c>
      <c r="AT2484" s="142" t="s">
        <v>195</v>
      </c>
      <c r="AU2484" s="142" t="s">
        <v>100</v>
      </c>
      <c r="AY2484" s="17" t="s">
        <v>193</v>
      </c>
      <c r="BE2484" s="143">
        <f>IF(N2484="základní",J2484,0)</f>
        <v>0</v>
      </c>
      <c r="BF2484" s="143">
        <f>IF(N2484="snížená",J2484,0)</f>
        <v>0</v>
      </c>
      <c r="BG2484" s="143">
        <f>IF(N2484="zákl. přenesená",J2484,0)</f>
        <v>0</v>
      </c>
      <c r="BH2484" s="143">
        <f>IF(N2484="sníž. přenesená",J2484,0)</f>
        <v>0</v>
      </c>
      <c r="BI2484" s="143">
        <f>IF(N2484="nulová",J2484,0)</f>
        <v>0</v>
      </c>
      <c r="BJ2484" s="17" t="s">
        <v>80</v>
      </c>
      <c r="BK2484" s="143">
        <f>ROUND(I2484*H2484,2)</f>
        <v>0</v>
      </c>
      <c r="BL2484" s="17" t="s">
        <v>106</v>
      </c>
      <c r="BM2484" s="142" t="s">
        <v>1849</v>
      </c>
    </row>
    <row r="2485" spans="2:65" s="1" customFormat="1" ht="11.25">
      <c r="B2485" s="32"/>
      <c r="D2485" s="144" t="s">
        <v>201</v>
      </c>
      <c r="F2485" s="145" t="s">
        <v>1850</v>
      </c>
      <c r="I2485" s="146"/>
      <c r="L2485" s="32"/>
      <c r="M2485" s="147"/>
      <c r="T2485" s="53"/>
      <c r="AT2485" s="17" t="s">
        <v>201</v>
      </c>
      <c r="AU2485" s="17" t="s">
        <v>100</v>
      </c>
    </row>
    <row r="2486" spans="2:65" s="12" customFormat="1" ht="11.25">
      <c r="B2486" s="148"/>
      <c r="D2486" s="149" t="s">
        <v>203</v>
      </c>
      <c r="E2486" s="150" t="s">
        <v>19</v>
      </c>
      <c r="F2486" s="151" t="s">
        <v>1851</v>
      </c>
      <c r="H2486" s="150" t="s">
        <v>19</v>
      </c>
      <c r="I2486" s="152"/>
      <c r="L2486" s="148"/>
      <c r="M2486" s="153"/>
      <c r="T2486" s="154"/>
      <c r="AT2486" s="150" t="s">
        <v>203</v>
      </c>
      <c r="AU2486" s="150" t="s">
        <v>100</v>
      </c>
      <c r="AV2486" s="12" t="s">
        <v>80</v>
      </c>
      <c r="AW2486" s="12" t="s">
        <v>33</v>
      </c>
      <c r="AX2486" s="12" t="s">
        <v>72</v>
      </c>
      <c r="AY2486" s="150" t="s">
        <v>193</v>
      </c>
    </row>
    <row r="2487" spans="2:65" s="13" customFormat="1" ht="11.25">
      <c r="B2487" s="155"/>
      <c r="D2487" s="149" t="s">
        <v>203</v>
      </c>
      <c r="E2487" s="156" t="s">
        <v>19</v>
      </c>
      <c r="F2487" s="157" t="s">
        <v>1852</v>
      </c>
      <c r="H2487" s="158">
        <v>30692.880000000001</v>
      </c>
      <c r="I2487" s="159"/>
      <c r="L2487" s="155"/>
      <c r="M2487" s="160"/>
      <c r="T2487" s="161"/>
      <c r="AT2487" s="156" t="s">
        <v>203</v>
      </c>
      <c r="AU2487" s="156" t="s">
        <v>100</v>
      </c>
      <c r="AV2487" s="13" t="s">
        <v>82</v>
      </c>
      <c r="AW2487" s="13" t="s">
        <v>33</v>
      </c>
      <c r="AX2487" s="13" t="s">
        <v>72</v>
      </c>
      <c r="AY2487" s="156" t="s">
        <v>193</v>
      </c>
    </row>
    <row r="2488" spans="2:65" s="1" customFormat="1" ht="24.2" customHeight="1">
      <c r="B2488" s="32"/>
      <c r="C2488" s="131" t="s">
        <v>1853</v>
      </c>
      <c r="D2488" s="131" t="s">
        <v>195</v>
      </c>
      <c r="E2488" s="132" t="s">
        <v>1854</v>
      </c>
      <c r="F2488" s="133" t="s">
        <v>1855</v>
      </c>
      <c r="G2488" s="134" t="s">
        <v>198</v>
      </c>
      <c r="H2488" s="135">
        <v>511.548</v>
      </c>
      <c r="I2488" s="136"/>
      <c r="J2488" s="137">
        <f>ROUND(I2488*H2488,2)</f>
        <v>0</v>
      </c>
      <c r="K2488" s="133" t="s">
        <v>199</v>
      </c>
      <c r="L2488" s="32"/>
      <c r="M2488" s="138" t="s">
        <v>19</v>
      </c>
      <c r="N2488" s="139" t="s">
        <v>43</v>
      </c>
      <c r="P2488" s="140">
        <f>O2488*H2488</f>
        <v>0</v>
      </c>
      <c r="Q2488" s="140">
        <v>0</v>
      </c>
      <c r="R2488" s="140">
        <f>Q2488*H2488</f>
        <v>0</v>
      </c>
      <c r="S2488" s="140">
        <v>0</v>
      </c>
      <c r="T2488" s="141">
        <f>S2488*H2488</f>
        <v>0</v>
      </c>
      <c r="AR2488" s="142" t="s">
        <v>106</v>
      </c>
      <c r="AT2488" s="142" t="s">
        <v>195</v>
      </c>
      <c r="AU2488" s="142" t="s">
        <v>100</v>
      </c>
      <c r="AY2488" s="17" t="s">
        <v>193</v>
      </c>
      <c r="BE2488" s="143">
        <f>IF(N2488="základní",J2488,0)</f>
        <v>0</v>
      </c>
      <c r="BF2488" s="143">
        <f>IF(N2488="snížená",J2488,0)</f>
        <v>0</v>
      </c>
      <c r="BG2488" s="143">
        <f>IF(N2488="zákl. přenesená",J2488,0)</f>
        <v>0</v>
      </c>
      <c r="BH2488" s="143">
        <f>IF(N2488="sníž. přenesená",J2488,0)</f>
        <v>0</v>
      </c>
      <c r="BI2488" s="143">
        <f>IF(N2488="nulová",J2488,0)</f>
        <v>0</v>
      </c>
      <c r="BJ2488" s="17" t="s">
        <v>80</v>
      </c>
      <c r="BK2488" s="143">
        <f>ROUND(I2488*H2488,2)</f>
        <v>0</v>
      </c>
      <c r="BL2488" s="17" t="s">
        <v>106</v>
      </c>
      <c r="BM2488" s="142" t="s">
        <v>1856</v>
      </c>
    </row>
    <row r="2489" spans="2:65" s="1" customFormat="1" ht="11.25">
      <c r="B2489" s="32"/>
      <c r="D2489" s="144" t="s">
        <v>201</v>
      </c>
      <c r="F2489" s="145" t="s">
        <v>1857</v>
      </c>
      <c r="I2489" s="146"/>
      <c r="L2489" s="32"/>
      <c r="M2489" s="147"/>
      <c r="T2489" s="53"/>
      <c r="AT2489" s="17" t="s">
        <v>201</v>
      </c>
      <c r="AU2489" s="17" t="s">
        <v>100</v>
      </c>
    </row>
    <row r="2490" spans="2:65" s="1" customFormat="1" ht="24.2" customHeight="1">
      <c r="B2490" s="32"/>
      <c r="C2490" s="131" t="s">
        <v>1858</v>
      </c>
      <c r="D2490" s="131" t="s">
        <v>195</v>
      </c>
      <c r="E2490" s="132" t="s">
        <v>1859</v>
      </c>
      <c r="F2490" s="133" t="s">
        <v>1860</v>
      </c>
      <c r="G2490" s="134" t="s">
        <v>198</v>
      </c>
      <c r="H2490" s="135">
        <v>504.92</v>
      </c>
      <c r="I2490" s="136"/>
      <c r="J2490" s="137">
        <f>ROUND(I2490*H2490,2)</f>
        <v>0</v>
      </c>
      <c r="K2490" s="133" t="s">
        <v>199</v>
      </c>
      <c r="L2490" s="32"/>
      <c r="M2490" s="138" t="s">
        <v>19</v>
      </c>
      <c r="N2490" s="139" t="s">
        <v>43</v>
      </c>
      <c r="P2490" s="140">
        <f>O2490*H2490</f>
        <v>0</v>
      </c>
      <c r="Q2490" s="140">
        <v>0</v>
      </c>
      <c r="R2490" s="140">
        <f>Q2490*H2490</f>
        <v>0</v>
      </c>
      <c r="S2490" s="140">
        <v>0</v>
      </c>
      <c r="T2490" s="141">
        <f>S2490*H2490</f>
        <v>0</v>
      </c>
      <c r="AR2490" s="142" t="s">
        <v>106</v>
      </c>
      <c r="AT2490" s="142" t="s">
        <v>195</v>
      </c>
      <c r="AU2490" s="142" t="s">
        <v>100</v>
      </c>
      <c r="AY2490" s="17" t="s">
        <v>193</v>
      </c>
      <c r="BE2490" s="143">
        <f>IF(N2490="základní",J2490,0)</f>
        <v>0</v>
      </c>
      <c r="BF2490" s="143">
        <f>IF(N2490="snížená",J2490,0)</f>
        <v>0</v>
      </c>
      <c r="BG2490" s="143">
        <f>IF(N2490="zákl. přenesená",J2490,0)</f>
        <v>0</v>
      </c>
      <c r="BH2490" s="143">
        <f>IF(N2490="sníž. přenesená",J2490,0)</f>
        <v>0</v>
      </c>
      <c r="BI2490" s="143">
        <f>IF(N2490="nulová",J2490,0)</f>
        <v>0</v>
      </c>
      <c r="BJ2490" s="17" t="s">
        <v>80</v>
      </c>
      <c r="BK2490" s="143">
        <f>ROUND(I2490*H2490,2)</f>
        <v>0</v>
      </c>
      <c r="BL2490" s="17" t="s">
        <v>106</v>
      </c>
      <c r="BM2490" s="142" t="s">
        <v>1861</v>
      </c>
    </row>
    <row r="2491" spans="2:65" s="1" customFormat="1" ht="11.25">
      <c r="B2491" s="32"/>
      <c r="D2491" s="144" t="s">
        <v>201</v>
      </c>
      <c r="F2491" s="145" t="s">
        <v>1862</v>
      </c>
      <c r="I2491" s="146"/>
      <c r="L2491" s="32"/>
      <c r="M2491" s="147"/>
      <c r="T2491" s="53"/>
      <c r="AT2491" s="17" t="s">
        <v>201</v>
      </c>
      <c r="AU2491" s="17" t="s">
        <v>100</v>
      </c>
    </row>
    <row r="2492" spans="2:65" s="12" customFormat="1" ht="11.25">
      <c r="B2492" s="148"/>
      <c r="D2492" s="149" t="s">
        <v>203</v>
      </c>
      <c r="E2492" s="150" t="s">
        <v>19</v>
      </c>
      <c r="F2492" s="151" t="s">
        <v>286</v>
      </c>
      <c r="H2492" s="150" t="s">
        <v>19</v>
      </c>
      <c r="I2492" s="152"/>
      <c r="L2492" s="148"/>
      <c r="M2492" s="153"/>
      <c r="T2492" s="154"/>
      <c r="AT2492" s="150" t="s">
        <v>203</v>
      </c>
      <c r="AU2492" s="150" t="s">
        <v>100</v>
      </c>
      <c r="AV2492" s="12" t="s">
        <v>80</v>
      </c>
      <c r="AW2492" s="12" t="s">
        <v>33</v>
      </c>
      <c r="AX2492" s="12" t="s">
        <v>72</v>
      </c>
      <c r="AY2492" s="150" t="s">
        <v>193</v>
      </c>
    </row>
    <row r="2493" spans="2:65" s="12" customFormat="1" ht="11.25">
      <c r="B2493" s="148"/>
      <c r="D2493" s="149" t="s">
        <v>203</v>
      </c>
      <c r="E2493" s="150" t="s">
        <v>19</v>
      </c>
      <c r="F2493" s="151" t="s">
        <v>205</v>
      </c>
      <c r="H2493" s="150" t="s">
        <v>19</v>
      </c>
      <c r="I2493" s="152"/>
      <c r="L2493" s="148"/>
      <c r="M2493" s="153"/>
      <c r="T2493" s="154"/>
      <c r="AT2493" s="150" t="s">
        <v>203</v>
      </c>
      <c r="AU2493" s="150" t="s">
        <v>100</v>
      </c>
      <c r="AV2493" s="12" t="s">
        <v>80</v>
      </c>
      <c r="AW2493" s="12" t="s">
        <v>33</v>
      </c>
      <c r="AX2493" s="12" t="s">
        <v>72</v>
      </c>
      <c r="AY2493" s="150" t="s">
        <v>193</v>
      </c>
    </row>
    <row r="2494" spans="2:65" s="12" customFormat="1" ht="11.25">
      <c r="B2494" s="148"/>
      <c r="D2494" s="149" t="s">
        <v>203</v>
      </c>
      <c r="E2494" s="150" t="s">
        <v>19</v>
      </c>
      <c r="F2494" s="151" t="s">
        <v>1524</v>
      </c>
      <c r="H2494" s="150" t="s">
        <v>19</v>
      </c>
      <c r="I2494" s="152"/>
      <c r="L2494" s="148"/>
      <c r="M2494" s="153"/>
      <c r="T2494" s="154"/>
      <c r="AT2494" s="150" t="s">
        <v>203</v>
      </c>
      <c r="AU2494" s="150" t="s">
        <v>100</v>
      </c>
      <c r="AV2494" s="12" t="s">
        <v>80</v>
      </c>
      <c r="AW2494" s="12" t="s">
        <v>33</v>
      </c>
      <c r="AX2494" s="12" t="s">
        <v>72</v>
      </c>
      <c r="AY2494" s="150" t="s">
        <v>193</v>
      </c>
    </row>
    <row r="2495" spans="2:65" s="13" customFormat="1" ht="11.25">
      <c r="B2495" s="155"/>
      <c r="D2495" s="149" t="s">
        <v>203</v>
      </c>
      <c r="E2495" s="156" t="s">
        <v>19</v>
      </c>
      <c r="F2495" s="157" t="s">
        <v>1863</v>
      </c>
      <c r="H2495" s="158">
        <v>56.55</v>
      </c>
      <c r="I2495" s="159"/>
      <c r="L2495" s="155"/>
      <c r="M2495" s="160"/>
      <c r="T2495" s="161"/>
      <c r="AT2495" s="156" t="s">
        <v>203</v>
      </c>
      <c r="AU2495" s="156" t="s">
        <v>100</v>
      </c>
      <c r="AV2495" s="13" t="s">
        <v>82</v>
      </c>
      <c r="AW2495" s="13" t="s">
        <v>33</v>
      </c>
      <c r="AX2495" s="13" t="s">
        <v>72</v>
      </c>
      <c r="AY2495" s="156" t="s">
        <v>193</v>
      </c>
    </row>
    <row r="2496" spans="2:65" s="12" customFormat="1" ht="11.25">
      <c r="B2496" s="148"/>
      <c r="D2496" s="149" t="s">
        <v>203</v>
      </c>
      <c r="E2496" s="150" t="s">
        <v>19</v>
      </c>
      <c r="F2496" s="151" t="s">
        <v>1526</v>
      </c>
      <c r="H2496" s="150" t="s">
        <v>19</v>
      </c>
      <c r="I2496" s="152"/>
      <c r="L2496" s="148"/>
      <c r="M2496" s="153"/>
      <c r="T2496" s="154"/>
      <c r="AT2496" s="150" t="s">
        <v>203</v>
      </c>
      <c r="AU2496" s="150" t="s">
        <v>100</v>
      </c>
      <c r="AV2496" s="12" t="s">
        <v>80</v>
      </c>
      <c r="AW2496" s="12" t="s">
        <v>33</v>
      </c>
      <c r="AX2496" s="12" t="s">
        <v>72</v>
      </c>
      <c r="AY2496" s="150" t="s">
        <v>193</v>
      </c>
    </row>
    <row r="2497" spans="2:65" s="13" customFormat="1" ht="11.25">
      <c r="B2497" s="155"/>
      <c r="D2497" s="149" t="s">
        <v>203</v>
      </c>
      <c r="E2497" s="156" t="s">
        <v>19</v>
      </c>
      <c r="F2497" s="157" t="s">
        <v>1864</v>
      </c>
      <c r="H2497" s="158">
        <v>133.56</v>
      </c>
      <c r="I2497" s="159"/>
      <c r="L2497" s="155"/>
      <c r="M2497" s="160"/>
      <c r="T2497" s="161"/>
      <c r="AT2497" s="156" t="s">
        <v>203</v>
      </c>
      <c r="AU2497" s="156" t="s">
        <v>100</v>
      </c>
      <c r="AV2497" s="13" t="s">
        <v>82</v>
      </c>
      <c r="AW2497" s="13" t="s">
        <v>33</v>
      </c>
      <c r="AX2497" s="13" t="s">
        <v>72</v>
      </c>
      <c r="AY2497" s="156" t="s">
        <v>193</v>
      </c>
    </row>
    <row r="2498" spans="2:65" s="12" customFormat="1" ht="11.25">
      <c r="B2498" s="148"/>
      <c r="D2498" s="149" t="s">
        <v>203</v>
      </c>
      <c r="E2498" s="150" t="s">
        <v>19</v>
      </c>
      <c r="F2498" s="151" t="s">
        <v>1528</v>
      </c>
      <c r="H2498" s="150" t="s">
        <v>19</v>
      </c>
      <c r="I2498" s="152"/>
      <c r="L2498" s="148"/>
      <c r="M2498" s="153"/>
      <c r="T2498" s="154"/>
      <c r="AT2498" s="150" t="s">
        <v>203</v>
      </c>
      <c r="AU2498" s="150" t="s">
        <v>100</v>
      </c>
      <c r="AV2498" s="12" t="s">
        <v>80</v>
      </c>
      <c r="AW2498" s="12" t="s">
        <v>33</v>
      </c>
      <c r="AX2498" s="12" t="s">
        <v>72</v>
      </c>
      <c r="AY2498" s="150" t="s">
        <v>193</v>
      </c>
    </row>
    <row r="2499" spans="2:65" s="13" customFormat="1" ht="11.25">
      <c r="B2499" s="155"/>
      <c r="D2499" s="149" t="s">
        <v>203</v>
      </c>
      <c r="E2499" s="156" t="s">
        <v>19</v>
      </c>
      <c r="F2499" s="157" t="s">
        <v>1864</v>
      </c>
      <c r="H2499" s="158">
        <v>133.56</v>
      </c>
      <c r="I2499" s="159"/>
      <c r="L2499" s="155"/>
      <c r="M2499" s="160"/>
      <c r="T2499" s="161"/>
      <c r="AT2499" s="156" t="s">
        <v>203</v>
      </c>
      <c r="AU2499" s="156" t="s">
        <v>100</v>
      </c>
      <c r="AV2499" s="13" t="s">
        <v>82</v>
      </c>
      <c r="AW2499" s="13" t="s">
        <v>33</v>
      </c>
      <c r="AX2499" s="13" t="s">
        <v>72</v>
      </c>
      <c r="AY2499" s="156" t="s">
        <v>193</v>
      </c>
    </row>
    <row r="2500" spans="2:65" s="12" customFormat="1" ht="11.25">
      <c r="B2500" s="148"/>
      <c r="D2500" s="149" t="s">
        <v>203</v>
      </c>
      <c r="E2500" s="150" t="s">
        <v>19</v>
      </c>
      <c r="F2500" s="151" t="s">
        <v>1530</v>
      </c>
      <c r="H2500" s="150" t="s">
        <v>19</v>
      </c>
      <c r="I2500" s="152"/>
      <c r="L2500" s="148"/>
      <c r="M2500" s="153"/>
      <c r="T2500" s="154"/>
      <c r="AT2500" s="150" t="s">
        <v>203</v>
      </c>
      <c r="AU2500" s="150" t="s">
        <v>100</v>
      </c>
      <c r="AV2500" s="12" t="s">
        <v>80</v>
      </c>
      <c r="AW2500" s="12" t="s">
        <v>33</v>
      </c>
      <c r="AX2500" s="12" t="s">
        <v>72</v>
      </c>
      <c r="AY2500" s="150" t="s">
        <v>193</v>
      </c>
    </row>
    <row r="2501" spans="2:65" s="13" customFormat="1" ht="11.25">
      <c r="B2501" s="155"/>
      <c r="D2501" s="149" t="s">
        <v>203</v>
      </c>
      <c r="E2501" s="156" t="s">
        <v>19</v>
      </c>
      <c r="F2501" s="157" t="s">
        <v>1865</v>
      </c>
      <c r="H2501" s="158">
        <v>181.25</v>
      </c>
      <c r="I2501" s="159"/>
      <c r="L2501" s="155"/>
      <c r="M2501" s="160"/>
      <c r="T2501" s="161"/>
      <c r="AT2501" s="156" t="s">
        <v>203</v>
      </c>
      <c r="AU2501" s="156" t="s">
        <v>100</v>
      </c>
      <c r="AV2501" s="13" t="s">
        <v>82</v>
      </c>
      <c r="AW2501" s="13" t="s">
        <v>33</v>
      </c>
      <c r="AX2501" s="13" t="s">
        <v>72</v>
      </c>
      <c r="AY2501" s="156" t="s">
        <v>193</v>
      </c>
    </row>
    <row r="2502" spans="2:65" s="1" customFormat="1" ht="24.2" customHeight="1">
      <c r="B2502" s="32"/>
      <c r="C2502" s="131" t="s">
        <v>1866</v>
      </c>
      <c r="D2502" s="131" t="s">
        <v>195</v>
      </c>
      <c r="E2502" s="132" t="s">
        <v>1867</v>
      </c>
      <c r="F2502" s="133" t="s">
        <v>1868</v>
      </c>
      <c r="G2502" s="134" t="s">
        <v>198</v>
      </c>
      <c r="H2502" s="135">
        <v>30295.200000000001</v>
      </c>
      <c r="I2502" s="136"/>
      <c r="J2502" s="137">
        <f>ROUND(I2502*H2502,2)</f>
        <v>0</v>
      </c>
      <c r="K2502" s="133" t="s">
        <v>199</v>
      </c>
      <c r="L2502" s="32"/>
      <c r="M2502" s="138" t="s">
        <v>19</v>
      </c>
      <c r="N2502" s="139" t="s">
        <v>43</v>
      </c>
      <c r="P2502" s="140">
        <f>O2502*H2502</f>
        <v>0</v>
      </c>
      <c r="Q2502" s="140">
        <v>0</v>
      </c>
      <c r="R2502" s="140">
        <f>Q2502*H2502</f>
        <v>0</v>
      </c>
      <c r="S2502" s="140">
        <v>0</v>
      </c>
      <c r="T2502" s="141">
        <f>S2502*H2502</f>
        <v>0</v>
      </c>
      <c r="AR2502" s="142" t="s">
        <v>106</v>
      </c>
      <c r="AT2502" s="142" t="s">
        <v>195</v>
      </c>
      <c r="AU2502" s="142" t="s">
        <v>100</v>
      </c>
      <c r="AY2502" s="17" t="s">
        <v>193</v>
      </c>
      <c r="BE2502" s="143">
        <f>IF(N2502="základní",J2502,0)</f>
        <v>0</v>
      </c>
      <c r="BF2502" s="143">
        <f>IF(N2502="snížená",J2502,0)</f>
        <v>0</v>
      </c>
      <c r="BG2502" s="143">
        <f>IF(N2502="zákl. přenesená",J2502,0)</f>
        <v>0</v>
      </c>
      <c r="BH2502" s="143">
        <f>IF(N2502="sníž. přenesená",J2502,0)</f>
        <v>0</v>
      </c>
      <c r="BI2502" s="143">
        <f>IF(N2502="nulová",J2502,0)</f>
        <v>0</v>
      </c>
      <c r="BJ2502" s="17" t="s">
        <v>80</v>
      </c>
      <c r="BK2502" s="143">
        <f>ROUND(I2502*H2502,2)</f>
        <v>0</v>
      </c>
      <c r="BL2502" s="17" t="s">
        <v>106</v>
      </c>
      <c r="BM2502" s="142" t="s">
        <v>1869</v>
      </c>
    </row>
    <row r="2503" spans="2:65" s="1" customFormat="1" ht="11.25">
      <c r="B2503" s="32"/>
      <c r="D2503" s="144" t="s">
        <v>201</v>
      </c>
      <c r="F2503" s="145" t="s">
        <v>1870</v>
      </c>
      <c r="I2503" s="146"/>
      <c r="L2503" s="32"/>
      <c r="M2503" s="147"/>
      <c r="T2503" s="53"/>
      <c r="AT2503" s="17" t="s">
        <v>201</v>
      </c>
      <c r="AU2503" s="17" t="s">
        <v>100</v>
      </c>
    </row>
    <row r="2504" spans="2:65" s="12" customFormat="1" ht="11.25">
      <c r="B2504" s="148"/>
      <c r="D2504" s="149" t="s">
        <v>203</v>
      </c>
      <c r="E2504" s="150" t="s">
        <v>19</v>
      </c>
      <c r="F2504" s="151" t="s">
        <v>1851</v>
      </c>
      <c r="H2504" s="150" t="s">
        <v>19</v>
      </c>
      <c r="I2504" s="152"/>
      <c r="L2504" s="148"/>
      <c r="M2504" s="153"/>
      <c r="T2504" s="154"/>
      <c r="AT2504" s="150" t="s">
        <v>203</v>
      </c>
      <c r="AU2504" s="150" t="s">
        <v>100</v>
      </c>
      <c r="AV2504" s="12" t="s">
        <v>80</v>
      </c>
      <c r="AW2504" s="12" t="s">
        <v>33</v>
      </c>
      <c r="AX2504" s="12" t="s">
        <v>72</v>
      </c>
      <c r="AY2504" s="150" t="s">
        <v>193</v>
      </c>
    </row>
    <row r="2505" spans="2:65" s="13" customFormat="1" ht="11.25">
      <c r="B2505" s="155"/>
      <c r="D2505" s="149" t="s">
        <v>203</v>
      </c>
      <c r="E2505" s="156" t="s">
        <v>19</v>
      </c>
      <c r="F2505" s="157" t="s">
        <v>1871</v>
      </c>
      <c r="H2505" s="158">
        <v>30295.200000000001</v>
      </c>
      <c r="I2505" s="159"/>
      <c r="L2505" s="155"/>
      <c r="M2505" s="160"/>
      <c r="T2505" s="161"/>
      <c r="AT2505" s="156" t="s">
        <v>203</v>
      </c>
      <c r="AU2505" s="156" t="s">
        <v>100</v>
      </c>
      <c r="AV2505" s="13" t="s">
        <v>82</v>
      </c>
      <c r="AW2505" s="13" t="s">
        <v>33</v>
      </c>
      <c r="AX2505" s="13" t="s">
        <v>72</v>
      </c>
      <c r="AY2505" s="156" t="s">
        <v>193</v>
      </c>
    </row>
    <row r="2506" spans="2:65" s="1" customFormat="1" ht="24.2" customHeight="1">
      <c r="B2506" s="32"/>
      <c r="C2506" s="131" t="s">
        <v>1872</v>
      </c>
      <c r="D2506" s="131" t="s">
        <v>195</v>
      </c>
      <c r="E2506" s="132" t="s">
        <v>1873</v>
      </c>
      <c r="F2506" s="133" t="s">
        <v>1874</v>
      </c>
      <c r="G2506" s="134" t="s">
        <v>198</v>
      </c>
      <c r="H2506" s="135">
        <v>504.92</v>
      </c>
      <c r="I2506" s="136"/>
      <c r="J2506" s="137">
        <f>ROUND(I2506*H2506,2)</f>
        <v>0</v>
      </c>
      <c r="K2506" s="133" t="s">
        <v>199</v>
      </c>
      <c r="L2506" s="32"/>
      <c r="M2506" s="138" t="s">
        <v>19</v>
      </c>
      <c r="N2506" s="139" t="s">
        <v>43</v>
      </c>
      <c r="P2506" s="140">
        <f>O2506*H2506</f>
        <v>0</v>
      </c>
      <c r="Q2506" s="140">
        <v>0</v>
      </c>
      <c r="R2506" s="140">
        <f>Q2506*H2506</f>
        <v>0</v>
      </c>
      <c r="S2506" s="140">
        <v>0</v>
      </c>
      <c r="T2506" s="141">
        <f>S2506*H2506</f>
        <v>0</v>
      </c>
      <c r="AR2506" s="142" t="s">
        <v>106</v>
      </c>
      <c r="AT2506" s="142" t="s">
        <v>195</v>
      </c>
      <c r="AU2506" s="142" t="s">
        <v>100</v>
      </c>
      <c r="AY2506" s="17" t="s">
        <v>193</v>
      </c>
      <c r="BE2506" s="143">
        <f>IF(N2506="základní",J2506,0)</f>
        <v>0</v>
      </c>
      <c r="BF2506" s="143">
        <f>IF(N2506="snížená",J2506,0)</f>
        <v>0</v>
      </c>
      <c r="BG2506" s="143">
        <f>IF(N2506="zákl. přenesená",J2506,0)</f>
        <v>0</v>
      </c>
      <c r="BH2506" s="143">
        <f>IF(N2506="sníž. přenesená",J2506,0)</f>
        <v>0</v>
      </c>
      <c r="BI2506" s="143">
        <f>IF(N2506="nulová",J2506,0)</f>
        <v>0</v>
      </c>
      <c r="BJ2506" s="17" t="s">
        <v>80</v>
      </c>
      <c r="BK2506" s="143">
        <f>ROUND(I2506*H2506,2)</f>
        <v>0</v>
      </c>
      <c r="BL2506" s="17" t="s">
        <v>106</v>
      </c>
      <c r="BM2506" s="142" t="s">
        <v>1875</v>
      </c>
    </row>
    <row r="2507" spans="2:65" s="1" customFormat="1" ht="11.25">
      <c r="B2507" s="32"/>
      <c r="D2507" s="144" t="s">
        <v>201</v>
      </c>
      <c r="F2507" s="145" t="s">
        <v>1876</v>
      </c>
      <c r="I2507" s="146"/>
      <c r="L2507" s="32"/>
      <c r="M2507" s="147"/>
      <c r="T2507" s="53"/>
      <c r="AT2507" s="17" t="s">
        <v>201</v>
      </c>
      <c r="AU2507" s="17" t="s">
        <v>100</v>
      </c>
    </row>
    <row r="2508" spans="2:65" s="1" customFormat="1" ht="16.5" customHeight="1">
      <c r="B2508" s="32"/>
      <c r="C2508" s="131" t="s">
        <v>1877</v>
      </c>
      <c r="D2508" s="131" t="s">
        <v>195</v>
      </c>
      <c r="E2508" s="132" t="s">
        <v>1878</v>
      </c>
      <c r="F2508" s="133" t="s">
        <v>1879</v>
      </c>
      <c r="G2508" s="134" t="s">
        <v>198</v>
      </c>
      <c r="H2508" s="135">
        <v>1016.468</v>
      </c>
      <c r="I2508" s="136"/>
      <c r="J2508" s="137">
        <f>ROUND(I2508*H2508,2)</f>
        <v>0</v>
      </c>
      <c r="K2508" s="133" t="s">
        <v>199</v>
      </c>
      <c r="L2508" s="32"/>
      <c r="M2508" s="138" t="s">
        <v>19</v>
      </c>
      <c r="N2508" s="139" t="s">
        <v>43</v>
      </c>
      <c r="P2508" s="140">
        <f>O2508*H2508</f>
        <v>0</v>
      </c>
      <c r="Q2508" s="140">
        <v>0</v>
      </c>
      <c r="R2508" s="140">
        <f>Q2508*H2508</f>
        <v>0</v>
      </c>
      <c r="S2508" s="140">
        <v>0</v>
      </c>
      <c r="T2508" s="141">
        <f>S2508*H2508</f>
        <v>0</v>
      </c>
      <c r="AR2508" s="142" t="s">
        <v>106</v>
      </c>
      <c r="AT2508" s="142" t="s">
        <v>195</v>
      </c>
      <c r="AU2508" s="142" t="s">
        <v>100</v>
      </c>
      <c r="AY2508" s="17" t="s">
        <v>193</v>
      </c>
      <c r="BE2508" s="143">
        <f>IF(N2508="základní",J2508,0)</f>
        <v>0</v>
      </c>
      <c r="BF2508" s="143">
        <f>IF(N2508="snížená",J2508,0)</f>
        <v>0</v>
      </c>
      <c r="BG2508" s="143">
        <f>IF(N2508="zákl. přenesená",J2508,0)</f>
        <v>0</v>
      </c>
      <c r="BH2508" s="143">
        <f>IF(N2508="sníž. přenesená",J2508,0)</f>
        <v>0</v>
      </c>
      <c r="BI2508" s="143">
        <f>IF(N2508="nulová",J2508,0)</f>
        <v>0</v>
      </c>
      <c r="BJ2508" s="17" t="s">
        <v>80</v>
      </c>
      <c r="BK2508" s="143">
        <f>ROUND(I2508*H2508,2)</f>
        <v>0</v>
      </c>
      <c r="BL2508" s="17" t="s">
        <v>106</v>
      </c>
      <c r="BM2508" s="142" t="s">
        <v>1880</v>
      </c>
    </row>
    <row r="2509" spans="2:65" s="1" customFormat="1" ht="11.25">
      <c r="B2509" s="32"/>
      <c r="D2509" s="144" t="s">
        <v>201</v>
      </c>
      <c r="F2509" s="145" t="s">
        <v>1881</v>
      </c>
      <c r="I2509" s="146"/>
      <c r="L2509" s="32"/>
      <c r="M2509" s="147"/>
      <c r="T2509" s="53"/>
      <c r="AT2509" s="17" t="s">
        <v>201</v>
      </c>
      <c r="AU2509" s="17" t="s">
        <v>100</v>
      </c>
    </row>
    <row r="2510" spans="2:65" s="12" customFormat="1" ht="11.25">
      <c r="B2510" s="148"/>
      <c r="D2510" s="149" t="s">
        <v>203</v>
      </c>
      <c r="E2510" s="150" t="s">
        <v>19</v>
      </c>
      <c r="F2510" s="151" t="s">
        <v>286</v>
      </c>
      <c r="H2510" s="150" t="s">
        <v>19</v>
      </c>
      <c r="I2510" s="152"/>
      <c r="L2510" s="148"/>
      <c r="M2510" s="153"/>
      <c r="T2510" s="154"/>
      <c r="AT2510" s="150" t="s">
        <v>203</v>
      </c>
      <c r="AU2510" s="150" t="s">
        <v>100</v>
      </c>
      <c r="AV2510" s="12" t="s">
        <v>80</v>
      </c>
      <c r="AW2510" s="12" t="s">
        <v>33</v>
      </c>
      <c r="AX2510" s="12" t="s">
        <v>72</v>
      </c>
      <c r="AY2510" s="150" t="s">
        <v>193</v>
      </c>
    </row>
    <row r="2511" spans="2:65" s="12" customFormat="1" ht="11.25">
      <c r="B2511" s="148"/>
      <c r="D2511" s="149" t="s">
        <v>203</v>
      </c>
      <c r="E2511" s="150" t="s">
        <v>19</v>
      </c>
      <c r="F2511" s="151" t="s">
        <v>205</v>
      </c>
      <c r="H2511" s="150" t="s">
        <v>19</v>
      </c>
      <c r="I2511" s="152"/>
      <c r="L2511" s="148"/>
      <c r="M2511" s="153"/>
      <c r="T2511" s="154"/>
      <c r="AT2511" s="150" t="s">
        <v>203</v>
      </c>
      <c r="AU2511" s="150" t="s">
        <v>100</v>
      </c>
      <c r="AV2511" s="12" t="s">
        <v>80</v>
      </c>
      <c r="AW2511" s="12" t="s">
        <v>33</v>
      </c>
      <c r="AX2511" s="12" t="s">
        <v>72</v>
      </c>
      <c r="AY2511" s="150" t="s">
        <v>193</v>
      </c>
    </row>
    <row r="2512" spans="2:65" s="12" customFormat="1" ht="11.25">
      <c r="B2512" s="148"/>
      <c r="D2512" s="149" t="s">
        <v>203</v>
      </c>
      <c r="E2512" s="150" t="s">
        <v>19</v>
      </c>
      <c r="F2512" s="151" t="s">
        <v>1524</v>
      </c>
      <c r="H2512" s="150" t="s">
        <v>19</v>
      </c>
      <c r="I2512" s="152"/>
      <c r="L2512" s="148"/>
      <c r="M2512" s="153"/>
      <c r="T2512" s="154"/>
      <c r="AT2512" s="150" t="s">
        <v>203</v>
      </c>
      <c r="AU2512" s="150" t="s">
        <v>100</v>
      </c>
      <c r="AV2512" s="12" t="s">
        <v>80</v>
      </c>
      <c r="AW2512" s="12" t="s">
        <v>33</v>
      </c>
      <c r="AX2512" s="12" t="s">
        <v>72</v>
      </c>
      <c r="AY2512" s="150" t="s">
        <v>193</v>
      </c>
    </row>
    <row r="2513" spans="2:65" s="13" customFormat="1" ht="11.25">
      <c r="B2513" s="155"/>
      <c r="D2513" s="149" t="s">
        <v>203</v>
      </c>
      <c r="E2513" s="156" t="s">
        <v>19</v>
      </c>
      <c r="F2513" s="157" t="s">
        <v>1843</v>
      </c>
      <c r="H2513" s="158">
        <v>214.32</v>
      </c>
      <c r="I2513" s="159"/>
      <c r="L2513" s="155"/>
      <c r="M2513" s="160"/>
      <c r="T2513" s="161"/>
      <c r="AT2513" s="156" t="s">
        <v>203</v>
      </c>
      <c r="AU2513" s="156" t="s">
        <v>100</v>
      </c>
      <c r="AV2513" s="13" t="s">
        <v>82</v>
      </c>
      <c r="AW2513" s="13" t="s">
        <v>33</v>
      </c>
      <c r="AX2513" s="13" t="s">
        <v>72</v>
      </c>
      <c r="AY2513" s="156" t="s">
        <v>193</v>
      </c>
    </row>
    <row r="2514" spans="2:65" s="13" customFormat="1" ht="11.25">
      <c r="B2514" s="155"/>
      <c r="D2514" s="149" t="s">
        <v>203</v>
      </c>
      <c r="E2514" s="156" t="s">
        <v>19</v>
      </c>
      <c r="F2514" s="157" t="s">
        <v>1863</v>
      </c>
      <c r="H2514" s="158">
        <v>56.55</v>
      </c>
      <c r="I2514" s="159"/>
      <c r="L2514" s="155"/>
      <c r="M2514" s="160"/>
      <c r="T2514" s="161"/>
      <c r="AT2514" s="156" t="s">
        <v>203</v>
      </c>
      <c r="AU2514" s="156" t="s">
        <v>100</v>
      </c>
      <c r="AV2514" s="13" t="s">
        <v>82</v>
      </c>
      <c r="AW2514" s="13" t="s">
        <v>33</v>
      </c>
      <c r="AX2514" s="13" t="s">
        <v>72</v>
      </c>
      <c r="AY2514" s="156" t="s">
        <v>193</v>
      </c>
    </row>
    <row r="2515" spans="2:65" s="12" customFormat="1" ht="11.25">
      <c r="B2515" s="148"/>
      <c r="D2515" s="149" t="s">
        <v>203</v>
      </c>
      <c r="E2515" s="150" t="s">
        <v>19</v>
      </c>
      <c r="F2515" s="151" t="s">
        <v>1526</v>
      </c>
      <c r="H2515" s="150" t="s">
        <v>19</v>
      </c>
      <c r="I2515" s="152"/>
      <c r="L2515" s="148"/>
      <c r="M2515" s="153"/>
      <c r="T2515" s="154"/>
      <c r="AT2515" s="150" t="s">
        <v>203</v>
      </c>
      <c r="AU2515" s="150" t="s">
        <v>100</v>
      </c>
      <c r="AV2515" s="12" t="s">
        <v>80</v>
      </c>
      <c r="AW2515" s="12" t="s">
        <v>33</v>
      </c>
      <c r="AX2515" s="12" t="s">
        <v>72</v>
      </c>
      <c r="AY2515" s="150" t="s">
        <v>193</v>
      </c>
    </row>
    <row r="2516" spans="2:65" s="13" customFormat="1" ht="11.25">
      <c r="B2516" s="155"/>
      <c r="D2516" s="149" t="s">
        <v>203</v>
      </c>
      <c r="E2516" s="156" t="s">
        <v>19</v>
      </c>
      <c r="F2516" s="157" t="s">
        <v>1844</v>
      </c>
      <c r="H2516" s="158">
        <v>100.11</v>
      </c>
      <c r="I2516" s="159"/>
      <c r="L2516" s="155"/>
      <c r="M2516" s="160"/>
      <c r="T2516" s="161"/>
      <c r="AT2516" s="156" t="s">
        <v>203</v>
      </c>
      <c r="AU2516" s="156" t="s">
        <v>100</v>
      </c>
      <c r="AV2516" s="13" t="s">
        <v>82</v>
      </c>
      <c r="AW2516" s="13" t="s">
        <v>33</v>
      </c>
      <c r="AX2516" s="13" t="s">
        <v>72</v>
      </c>
      <c r="AY2516" s="156" t="s">
        <v>193</v>
      </c>
    </row>
    <row r="2517" spans="2:65" s="13" customFormat="1" ht="11.25">
      <c r="B2517" s="155"/>
      <c r="D2517" s="149" t="s">
        <v>203</v>
      </c>
      <c r="E2517" s="156" t="s">
        <v>19</v>
      </c>
      <c r="F2517" s="157" t="s">
        <v>1864</v>
      </c>
      <c r="H2517" s="158">
        <v>133.56</v>
      </c>
      <c r="I2517" s="159"/>
      <c r="L2517" s="155"/>
      <c r="M2517" s="160"/>
      <c r="T2517" s="161"/>
      <c r="AT2517" s="156" t="s">
        <v>203</v>
      </c>
      <c r="AU2517" s="156" t="s">
        <v>100</v>
      </c>
      <c r="AV2517" s="13" t="s">
        <v>82</v>
      </c>
      <c r="AW2517" s="13" t="s">
        <v>33</v>
      </c>
      <c r="AX2517" s="13" t="s">
        <v>72</v>
      </c>
      <c r="AY2517" s="156" t="s">
        <v>193</v>
      </c>
    </row>
    <row r="2518" spans="2:65" s="12" customFormat="1" ht="11.25">
      <c r="B2518" s="148"/>
      <c r="D2518" s="149" t="s">
        <v>203</v>
      </c>
      <c r="E2518" s="150" t="s">
        <v>19</v>
      </c>
      <c r="F2518" s="151" t="s">
        <v>1528</v>
      </c>
      <c r="H2518" s="150" t="s">
        <v>19</v>
      </c>
      <c r="I2518" s="152"/>
      <c r="L2518" s="148"/>
      <c r="M2518" s="153"/>
      <c r="T2518" s="154"/>
      <c r="AT2518" s="150" t="s">
        <v>203</v>
      </c>
      <c r="AU2518" s="150" t="s">
        <v>100</v>
      </c>
      <c r="AV2518" s="12" t="s">
        <v>80</v>
      </c>
      <c r="AW2518" s="12" t="s">
        <v>33</v>
      </c>
      <c r="AX2518" s="12" t="s">
        <v>72</v>
      </c>
      <c r="AY2518" s="150" t="s">
        <v>193</v>
      </c>
    </row>
    <row r="2519" spans="2:65" s="13" customFormat="1" ht="11.25">
      <c r="B2519" s="155"/>
      <c r="D2519" s="149" t="s">
        <v>203</v>
      </c>
      <c r="E2519" s="156" t="s">
        <v>19</v>
      </c>
      <c r="F2519" s="157" t="s">
        <v>1844</v>
      </c>
      <c r="H2519" s="158">
        <v>100.11</v>
      </c>
      <c r="I2519" s="159"/>
      <c r="L2519" s="155"/>
      <c r="M2519" s="160"/>
      <c r="T2519" s="161"/>
      <c r="AT2519" s="156" t="s">
        <v>203</v>
      </c>
      <c r="AU2519" s="156" t="s">
        <v>100</v>
      </c>
      <c r="AV2519" s="13" t="s">
        <v>82</v>
      </c>
      <c r="AW2519" s="13" t="s">
        <v>33</v>
      </c>
      <c r="AX2519" s="13" t="s">
        <v>72</v>
      </c>
      <c r="AY2519" s="156" t="s">
        <v>193</v>
      </c>
    </row>
    <row r="2520" spans="2:65" s="13" customFormat="1" ht="11.25">
      <c r="B2520" s="155"/>
      <c r="D2520" s="149" t="s">
        <v>203</v>
      </c>
      <c r="E2520" s="156" t="s">
        <v>19</v>
      </c>
      <c r="F2520" s="157" t="s">
        <v>1864</v>
      </c>
      <c r="H2520" s="158">
        <v>133.56</v>
      </c>
      <c r="I2520" s="159"/>
      <c r="L2520" s="155"/>
      <c r="M2520" s="160"/>
      <c r="T2520" s="161"/>
      <c r="AT2520" s="156" t="s">
        <v>203</v>
      </c>
      <c r="AU2520" s="156" t="s">
        <v>100</v>
      </c>
      <c r="AV2520" s="13" t="s">
        <v>82</v>
      </c>
      <c r="AW2520" s="13" t="s">
        <v>33</v>
      </c>
      <c r="AX2520" s="13" t="s">
        <v>72</v>
      </c>
      <c r="AY2520" s="156" t="s">
        <v>193</v>
      </c>
    </row>
    <row r="2521" spans="2:65" s="12" customFormat="1" ht="11.25">
      <c r="B2521" s="148"/>
      <c r="D2521" s="149" t="s">
        <v>203</v>
      </c>
      <c r="E2521" s="150" t="s">
        <v>19</v>
      </c>
      <c r="F2521" s="151" t="s">
        <v>1530</v>
      </c>
      <c r="H2521" s="150" t="s">
        <v>19</v>
      </c>
      <c r="I2521" s="152"/>
      <c r="L2521" s="148"/>
      <c r="M2521" s="153"/>
      <c r="T2521" s="154"/>
      <c r="AT2521" s="150" t="s">
        <v>203</v>
      </c>
      <c r="AU2521" s="150" t="s">
        <v>100</v>
      </c>
      <c r="AV2521" s="12" t="s">
        <v>80</v>
      </c>
      <c r="AW2521" s="12" t="s">
        <v>33</v>
      </c>
      <c r="AX2521" s="12" t="s">
        <v>72</v>
      </c>
      <c r="AY2521" s="150" t="s">
        <v>193</v>
      </c>
    </row>
    <row r="2522" spans="2:65" s="13" customFormat="1" ht="11.25">
      <c r="B2522" s="155"/>
      <c r="D2522" s="149" t="s">
        <v>203</v>
      </c>
      <c r="E2522" s="156" t="s">
        <v>19</v>
      </c>
      <c r="F2522" s="157" t="s">
        <v>1845</v>
      </c>
      <c r="H2522" s="158">
        <v>97.007999999999996</v>
      </c>
      <c r="I2522" s="159"/>
      <c r="L2522" s="155"/>
      <c r="M2522" s="160"/>
      <c r="T2522" s="161"/>
      <c r="AT2522" s="156" t="s">
        <v>203</v>
      </c>
      <c r="AU2522" s="156" t="s">
        <v>100</v>
      </c>
      <c r="AV2522" s="13" t="s">
        <v>82</v>
      </c>
      <c r="AW2522" s="13" t="s">
        <v>33</v>
      </c>
      <c r="AX2522" s="13" t="s">
        <v>72</v>
      </c>
      <c r="AY2522" s="156" t="s">
        <v>193</v>
      </c>
    </row>
    <row r="2523" spans="2:65" s="13" customFormat="1" ht="11.25">
      <c r="B2523" s="155"/>
      <c r="D2523" s="149" t="s">
        <v>203</v>
      </c>
      <c r="E2523" s="156" t="s">
        <v>19</v>
      </c>
      <c r="F2523" s="157" t="s">
        <v>1865</v>
      </c>
      <c r="H2523" s="158">
        <v>181.25</v>
      </c>
      <c r="I2523" s="159"/>
      <c r="L2523" s="155"/>
      <c r="M2523" s="160"/>
      <c r="T2523" s="161"/>
      <c r="AT2523" s="156" t="s">
        <v>203</v>
      </c>
      <c r="AU2523" s="156" t="s">
        <v>100</v>
      </c>
      <c r="AV2523" s="13" t="s">
        <v>82</v>
      </c>
      <c r="AW2523" s="13" t="s">
        <v>33</v>
      </c>
      <c r="AX2523" s="13" t="s">
        <v>72</v>
      </c>
      <c r="AY2523" s="156" t="s">
        <v>193</v>
      </c>
    </row>
    <row r="2524" spans="2:65" s="1" customFormat="1" ht="21.75" customHeight="1">
      <c r="B2524" s="32"/>
      <c r="C2524" s="131" t="s">
        <v>1882</v>
      </c>
      <c r="D2524" s="131" t="s">
        <v>195</v>
      </c>
      <c r="E2524" s="132" t="s">
        <v>1883</v>
      </c>
      <c r="F2524" s="133" t="s">
        <v>1884</v>
      </c>
      <c r="G2524" s="134" t="s">
        <v>198</v>
      </c>
      <c r="H2524" s="135">
        <v>60988.08</v>
      </c>
      <c r="I2524" s="136"/>
      <c r="J2524" s="137">
        <f>ROUND(I2524*H2524,2)</f>
        <v>0</v>
      </c>
      <c r="K2524" s="133" t="s">
        <v>199</v>
      </c>
      <c r="L2524" s="32"/>
      <c r="M2524" s="138" t="s">
        <v>19</v>
      </c>
      <c r="N2524" s="139" t="s">
        <v>43</v>
      </c>
      <c r="P2524" s="140">
        <f>O2524*H2524</f>
        <v>0</v>
      </c>
      <c r="Q2524" s="140">
        <v>0</v>
      </c>
      <c r="R2524" s="140">
        <f>Q2524*H2524</f>
        <v>0</v>
      </c>
      <c r="S2524" s="140">
        <v>0</v>
      </c>
      <c r="T2524" s="141">
        <f>S2524*H2524</f>
        <v>0</v>
      </c>
      <c r="AR2524" s="142" t="s">
        <v>106</v>
      </c>
      <c r="AT2524" s="142" t="s">
        <v>195</v>
      </c>
      <c r="AU2524" s="142" t="s">
        <v>100</v>
      </c>
      <c r="AY2524" s="17" t="s">
        <v>193</v>
      </c>
      <c r="BE2524" s="143">
        <f>IF(N2524="základní",J2524,0)</f>
        <v>0</v>
      </c>
      <c r="BF2524" s="143">
        <f>IF(N2524="snížená",J2524,0)</f>
        <v>0</v>
      </c>
      <c r="BG2524" s="143">
        <f>IF(N2524="zákl. přenesená",J2524,0)</f>
        <v>0</v>
      </c>
      <c r="BH2524" s="143">
        <f>IF(N2524="sníž. přenesená",J2524,0)</f>
        <v>0</v>
      </c>
      <c r="BI2524" s="143">
        <f>IF(N2524="nulová",J2524,0)</f>
        <v>0</v>
      </c>
      <c r="BJ2524" s="17" t="s">
        <v>80</v>
      </c>
      <c r="BK2524" s="143">
        <f>ROUND(I2524*H2524,2)</f>
        <v>0</v>
      </c>
      <c r="BL2524" s="17" t="s">
        <v>106</v>
      </c>
      <c r="BM2524" s="142" t="s">
        <v>1885</v>
      </c>
    </row>
    <row r="2525" spans="2:65" s="1" customFormat="1" ht="11.25">
      <c r="B2525" s="32"/>
      <c r="D2525" s="144" t="s">
        <v>201</v>
      </c>
      <c r="F2525" s="145" t="s">
        <v>1886</v>
      </c>
      <c r="I2525" s="146"/>
      <c r="L2525" s="32"/>
      <c r="M2525" s="147"/>
      <c r="T2525" s="53"/>
      <c r="AT2525" s="17" t="s">
        <v>201</v>
      </c>
      <c r="AU2525" s="17" t="s">
        <v>100</v>
      </c>
    </row>
    <row r="2526" spans="2:65" s="12" customFormat="1" ht="11.25">
      <c r="B2526" s="148"/>
      <c r="D2526" s="149" t="s">
        <v>203</v>
      </c>
      <c r="E2526" s="150" t="s">
        <v>19</v>
      </c>
      <c r="F2526" s="151" t="s">
        <v>1851</v>
      </c>
      <c r="H2526" s="150" t="s">
        <v>19</v>
      </c>
      <c r="I2526" s="152"/>
      <c r="L2526" s="148"/>
      <c r="M2526" s="153"/>
      <c r="T2526" s="154"/>
      <c r="AT2526" s="150" t="s">
        <v>203</v>
      </c>
      <c r="AU2526" s="150" t="s">
        <v>100</v>
      </c>
      <c r="AV2526" s="12" t="s">
        <v>80</v>
      </c>
      <c r="AW2526" s="12" t="s">
        <v>33</v>
      </c>
      <c r="AX2526" s="12" t="s">
        <v>72</v>
      </c>
      <c r="AY2526" s="150" t="s">
        <v>193</v>
      </c>
    </row>
    <row r="2527" spans="2:65" s="13" customFormat="1" ht="11.25">
      <c r="B2527" s="155"/>
      <c r="D2527" s="149" t="s">
        <v>203</v>
      </c>
      <c r="E2527" s="156" t="s">
        <v>19</v>
      </c>
      <c r="F2527" s="157" t="s">
        <v>1887</v>
      </c>
      <c r="H2527" s="158">
        <v>60988.08</v>
      </c>
      <c r="I2527" s="159"/>
      <c r="L2527" s="155"/>
      <c r="M2527" s="160"/>
      <c r="T2527" s="161"/>
      <c r="AT2527" s="156" t="s">
        <v>203</v>
      </c>
      <c r="AU2527" s="156" t="s">
        <v>100</v>
      </c>
      <c r="AV2527" s="13" t="s">
        <v>82</v>
      </c>
      <c r="AW2527" s="13" t="s">
        <v>33</v>
      </c>
      <c r="AX2527" s="13" t="s">
        <v>72</v>
      </c>
      <c r="AY2527" s="156" t="s">
        <v>193</v>
      </c>
    </row>
    <row r="2528" spans="2:65" s="1" customFormat="1" ht="16.5" customHeight="1">
      <c r="B2528" s="32"/>
      <c r="C2528" s="131" t="s">
        <v>1888</v>
      </c>
      <c r="D2528" s="131" t="s">
        <v>195</v>
      </c>
      <c r="E2528" s="132" t="s">
        <v>1889</v>
      </c>
      <c r="F2528" s="133" t="s">
        <v>1890</v>
      </c>
      <c r="G2528" s="134" t="s">
        <v>198</v>
      </c>
      <c r="H2528" s="135">
        <v>1016.468</v>
      </c>
      <c r="I2528" s="136"/>
      <c r="J2528" s="137">
        <f>ROUND(I2528*H2528,2)</f>
        <v>0</v>
      </c>
      <c r="K2528" s="133" t="s">
        <v>199</v>
      </c>
      <c r="L2528" s="32"/>
      <c r="M2528" s="138" t="s">
        <v>19</v>
      </c>
      <c r="N2528" s="139" t="s">
        <v>43</v>
      </c>
      <c r="P2528" s="140">
        <f>O2528*H2528</f>
        <v>0</v>
      </c>
      <c r="Q2528" s="140">
        <v>0</v>
      </c>
      <c r="R2528" s="140">
        <f>Q2528*H2528</f>
        <v>0</v>
      </c>
      <c r="S2528" s="140">
        <v>0</v>
      </c>
      <c r="T2528" s="141">
        <f>S2528*H2528</f>
        <v>0</v>
      </c>
      <c r="AR2528" s="142" t="s">
        <v>106</v>
      </c>
      <c r="AT2528" s="142" t="s">
        <v>195</v>
      </c>
      <c r="AU2528" s="142" t="s">
        <v>100</v>
      </c>
      <c r="AY2528" s="17" t="s">
        <v>193</v>
      </c>
      <c r="BE2528" s="143">
        <f>IF(N2528="základní",J2528,0)</f>
        <v>0</v>
      </c>
      <c r="BF2528" s="143">
        <f>IF(N2528="snížená",J2528,0)</f>
        <v>0</v>
      </c>
      <c r="BG2528" s="143">
        <f>IF(N2528="zákl. přenesená",J2528,0)</f>
        <v>0</v>
      </c>
      <c r="BH2528" s="143">
        <f>IF(N2528="sníž. přenesená",J2528,0)</f>
        <v>0</v>
      </c>
      <c r="BI2528" s="143">
        <f>IF(N2528="nulová",J2528,0)</f>
        <v>0</v>
      </c>
      <c r="BJ2528" s="17" t="s">
        <v>80</v>
      </c>
      <c r="BK2528" s="143">
        <f>ROUND(I2528*H2528,2)</f>
        <v>0</v>
      </c>
      <c r="BL2528" s="17" t="s">
        <v>106</v>
      </c>
      <c r="BM2528" s="142" t="s">
        <v>1891</v>
      </c>
    </row>
    <row r="2529" spans="2:65" s="1" customFormat="1" ht="11.25">
      <c r="B2529" s="32"/>
      <c r="D2529" s="144" t="s">
        <v>201</v>
      </c>
      <c r="F2529" s="145" t="s">
        <v>1892</v>
      </c>
      <c r="I2529" s="146"/>
      <c r="L2529" s="32"/>
      <c r="M2529" s="147"/>
      <c r="T2529" s="53"/>
      <c r="AT2529" s="17" t="s">
        <v>201</v>
      </c>
      <c r="AU2529" s="17" t="s">
        <v>100</v>
      </c>
    </row>
    <row r="2530" spans="2:65" s="1" customFormat="1" ht="24.2" customHeight="1">
      <c r="B2530" s="32"/>
      <c r="C2530" s="131" t="s">
        <v>1893</v>
      </c>
      <c r="D2530" s="131" t="s">
        <v>195</v>
      </c>
      <c r="E2530" s="132" t="s">
        <v>1894</v>
      </c>
      <c r="F2530" s="133" t="s">
        <v>1895</v>
      </c>
      <c r="G2530" s="134" t="s">
        <v>198</v>
      </c>
      <c r="H2530" s="135">
        <v>713.35</v>
      </c>
      <c r="I2530" s="136"/>
      <c r="J2530" s="137">
        <f>ROUND(I2530*H2530,2)</f>
        <v>0</v>
      </c>
      <c r="K2530" s="133" t="s">
        <v>199</v>
      </c>
      <c r="L2530" s="32"/>
      <c r="M2530" s="138" t="s">
        <v>19</v>
      </c>
      <c r="N2530" s="139" t="s">
        <v>43</v>
      </c>
      <c r="P2530" s="140">
        <f>O2530*H2530</f>
        <v>0</v>
      </c>
      <c r="Q2530" s="140">
        <v>0</v>
      </c>
      <c r="R2530" s="140">
        <f>Q2530*H2530</f>
        <v>0</v>
      </c>
      <c r="S2530" s="140">
        <v>0</v>
      </c>
      <c r="T2530" s="141">
        <f>S2530*H2530</f>
        <v>0</v>
      </c>
      <c r="AR2530" s="142" t="s">
        <v>106</v>
      </c>
      <c r="AT2530" s="142" t="s">
        <v>195</v>
      </c>
      <c r="AU2530" s="142" t="s">
        <v>100</v>
      </c>
      <c r="AY2530" s="17" t="s">
        <v>193</v>
      </c>
      <c r="BE2530" s="143">
        <f>IF(N2530="základní",J2530,0)</f>
        <v>0</v>
      </c>
      <c r="BF2530" s="143">
        <f>IF(N2530="snížená",J2530,0)</f>
        <v>0</v>
      </c>
      <c r="BG2530" s="143">
        <f>IF(N2530="zákl. přenesená",J2530,0)</f>
        <v>0</v>
      </c>
      <c r="BH2530" s="143">
        <f>IF(N2530="sníž. přenesená",J2530,0)</f>
        <v>0</v>
      </c>
      <c r="BI2530" s="143">
        <f>IF(N2530="nulová",J2530,0)</f>
        <v>0</v>
      </c>
      <c r="BJ2530" s="17" t="s">
        <v>80</v>
      </c>
      <c r="BK2530" s="143">
        <f>ROUND(I2530*H2530,2)</f>
        <v>0</v>
      </c>
      <c r="BL2530" s="17" t="s">
        <v>106</v>
      </c>
      <c r="BM2530" s="142" t="s">
        <v>1896</v>
      </c>
    </row>
    <row r="2531" spans="2:65" s="1" customFormat="1" ht="11.25">
      <c r="B2531" s="32"/>
      <c r="D2531" s="144" t="s">
        <v>201</v>
      </c>
      <c r="F2531" s="145" t="s">
        <v>1897</v>
      </c>
      <c r="I2531" s="146"/>
      <c r="L2531" s="32"/>
      <c r="M2531" s="147"/>
      <c r="T2531" s="53"/>
      <c r="AT2531" s="17" t="s">
        <v>201</v>
      </c>
      <c r="AU2531" s="17" t="s">
        <v>100</v>
      </c>
    </row>
    <row r="2532" spans="2:65" s="12" customFormat="1" ht="11.25">
      <c r="B2532" s="148"/>
      <c r="D2532" s="149" t="s">
        <v>203</v>
      </c>
      <c r="E2532" s="150" t="s">
        <v>19</v>
      </c>
      <c r="F2532" s="151" t="s">
        <v>286</v>
      </c>
      <c r="H2532" s="150" t="s">
        <v>19</v>
      </c>
      <c r="I2532" s="152"/>
      <c r="L2532" s="148"/>
      <c r="M2532" s="153"/>
      <c r="T2532" s="154"/>
      <c r="AT2532" s="150" t="s">
        <v>203</v>
      </c>
      <c r="AU2532" s="150" t="s">
        <v>100</v>
      </c>
      <c r="AV2532" s="12" t="s">
        <v>80</v>
      </c>
      <c r="AW2532" s="12" t="s">
        <v>33</v>
      </c>
      <c r="AX2532" s="12" t="s">
        <v>72</v>
      </c>
      <c r="AY2532" s="150" t="s">
        <v>193</v>
      </c>
    </row>
    <row r="2533" spans="2:65" s="12" customFormat="1" ht="11.25">
      <c r="B2533" s="148"/>
      <c r="D2533" s="149" t="s">
        <v>203</v>
      </c>
      <c r="E2533" s="150" t="s">
        <v>19</v>
      </c>
      <c r="F2533" s="151" t="s">
        <v>205</v>
      </c>
      <c r="H2533" s="150" t="s">
        <v>19</v>
      </c>
      <c r="I2533" s="152"/>
      <c r="L2533" s="148"/>
      <c r="M2533" s="153"/>
      <c r="T2533" s="154"/>
      <c r="AT2533" s="150" t="s">
        <v>203</v>
      </c>
      <c r="AU2533" s="150" t="s">
        <v>100</v>
      </c>
      <c r="AV2533" s="12" t="s">
        <v>80</v>
      </c>
      <c r="AW2533" s="12" t="s">
        <v>33</v>
      </c>
      <c r="AX2533" s="12" t="s">
        <v>72</v>
      </c>
      <c r="AY2533" s="150" t="s">
        <v>193</v>
      </c>
    </row>
    <row r="2534" spans="2:65" s="13" customFormat="1" ht="11.25">
      <c r="B2534" s="155"/>
      <c r="D2534" s="149" t="s">
        <v>203</v>
      </c>
      <c r="E2534" s="156" t="s">
        <v>19</v>
      </c>
      <c r="F2534" s="157" t="s">
        <v>1898</v>
      </c>
      <c r="H2534" s="158">
        <v>105.44</v>
      </c>
      <c r="I2534" s="159"/>
      <c r="L2534" s="155"/>
      <c r="M2534" s="160"/>
      <c r="T2534" s="161"/>
      <c r="AT2534" s="156" t="s">
        <v>203</v>
      </c>
      <c r="AU2534" s="156" t="s">
        <v>100</v>
      </c>
      <c r="AV2534" s="13" t="s">
        <v>82</v>
      </c>
      <c r="AW2534" s="13" t="s">
        <v>33</v>
      </c>
      <c r="AX2534" s="13" t="s">
        <v>72</v>
      </c>
      <c r="AY2534" s="156" t="s">
        <v>193</v>
      </c>
    </row>
    <row r="2535" spans="2:65" s="13" customFormat="1" ht="11.25">
      <c r="B2535" s="155"/>
      <c r="D2535" s="149" t="s">
        <v>203</v>
      </c>
      <c r="E2535" s="156" t="s">
        <v>19</v>
      </c>
      <c r="F2535" s="157" t="s">
        <v>1899</v>
      </c>
      <c r="H2535" s="158">
        <v>250.64</v>
      </c>
      <c r="I2535" s="159"/>
      <c r="L2535" s="155"/>
      <c r="M2535" s="160"/>
      <c r="T2535" s="161"/>
      <c r="AT2535" s="156" t="s">
        <v>203</v>
      </c>
      <c r="AU2535" s="156" t="s">
        <v>100</v>
      </c>
      <c r="AV2535" s="13" t="s">
        <v>82</v>
      </c>
      <c r="AW2535" s="13" t="s">
        <v>33</v>
      </c>
      <c r="AX2535" s="13" t="s">
        <v>72</v>
      </c>
      <c r="AY2535" s="156" t="s">
        <v>193</v>
      </c>
    </row>
    <row r="2536" spans="2:65" s="13" customFormat="1" ht="11.25">
      <c r="B2536" s="155"/>
      <c r="D2536" s="149" t="s">
        <v>203</v>
      </c>
      <c r="E2536" s="156" t="s">
        <v>19</v>
      </c>
      <c r="F2536" s="157" t="s">
        <v>1900</v>
      </c>
      <c r="H2536" s="158">
        <v>249.69</v>
      </c>
      <c r="I2536" s="159"/>
      <c r="L2536" s="155"/>
      <c r="M2536" s="160"/>
      <c r="T2536" s="161"/>
      <c r="AT2536" s="156" t="s">
        <v>203</v>
      </c>
      <c r="AU2536" s="156" t="s">
        <v>100</v>
      </c>
      <c r="AV2536" s="13" t="s">
        <v>82</v>
      </c>
      <c r="AW2536" s="13" t="s">
        <v>33</v>
      </c>
      <c r="AX2536" s="13" t="s">
        <v>72</v>
      </c>
      <c r="AY2536" s="156" t="s">
        <v>193</v>
      </c>
    </row>
    <row r="2537" spans="2:65" s="13" customFormat="1" ht="11.25">
      <c r="B2537" s="155"/>
      <c r="D2537" s="149" t="s">
        <v>203</v>
      </c>
      <c r="E2537" s="156" t="s">
        <v>19</v>
      </c>
      <c r="F2537" s="157" t="s">
        <v>1901</v>
      </c>
      <c r="H2537" s="158">
        <v>107.58</v>
      </c>
      <c r="I2537" s="159"/>
      <c r="L2537" s="155"/>
      <c r="M2537" s="160"/>
      <c r="T2537" s="161"/>
      <c r="AT2537" s="156" t="s">
        <v>203</v>
      </c>
      <c r="AU2537" s="156" t="s">
        <v>100</v>
      </c>
      <c r="AV2537" s="13" t="s">
        <v>82</v>
      </c>
      <c r="AW2537" s="13" t="s">
        <v>33</v>
      </c>
      <c r="AX2537" s="13" t="s">
        <v>72</v>
      </c>
      <c r="AY2537" s="156" t="s">
        <v>193</v>
      </c>
    </row>
    <row r="2538" spans="2:65" s="1" customFormat="1" ht="16.5" customHeight="1">
      <c r="B2538" s="32"/>
      <c r="C2538" s="131" t="s">
        <v>1902</v>
      </c>
      <c r="D2538" s="131" t="s">
        <v>195</v>
      </c>
      <c r="E2538" s="132" t="s">
        <v>1903</v>
      </c>
      <c r="F2538" s="133" t="s">
        <v>1904</v>
      </c>
      <c r="G2538" s="134" t="s">
        <v>1905</v>
      </c>
      <c r="H2538" s="135">
        <v>4</v>
      </c>
      <c r="I2538" s="136"/>
      <c r="J2538" s="137">
        <f>ROUND(I2538*H2538,2)</f>
        <v>0</v>
      </c>
      <c r="K2538" s="133" t="s">
        <v>199</v>
      </c>
      <c r="L2538" s="32"/>
      <c r="M2538" s="138" t="s">
        <v>19</v>
      </c>
      <c r="N2538" s="139" t="s">
        <v>43</v>
      </c>
      <c r="P2538" s="140">
        <f>O2538*H2538</f>
        <v>0</v>
      </c>
      <c r="Q2538" s="140">
        <v>0</v>
      </c>
      <c r="R2538" s="140">
        <f>Q2538*H2538</f>
        <v>0</v>
      </c>
      <c r="S2538" s="140">
        <v>0</v>
      </c>
      <c r="T2538" s="141">
        <f>S2538*H2538</f>
        <v>0</v>
      </c>
      <c r="AR2538" s="142" t="s">
        <v>106</v>
      </c>
      <c r="AT2538" s="142" t="s">
        <v>195</v>
      </c>
      <c r="AU2538" s="142" t="s">
        <v>100</v>
      </c>
      <c r="AY2538" s="17" t="s">
        <v>193</v>
      </c>
      <c r="BE2538" s="143">
        <f>IF(N2538="základní",J2538,0)</f>
        <v>0</v>
      </c>
      <c r="BF2538" s="143">
        <f>IF(N2538="snížená",J2538,0)</f>
        <v>0</v>
      </c>
      <c r="BG2538" s="143">
        <f>IF(N2538="zákl. přenesená",J2538,0)</f>
        <v>0</v>
      </c>
      <c r="BH2538" s="143">
        <f>IF(N2538="sníž. přenesená",J2538,0)</f>
        <v>0</v>
      </c>
      <c r="BI2538" s="143">
        <f>IF(N2538="nulová",J2538,0)</f>
        <v>0</v>
      </c>
      <c r="BJ2538" s="17" t="s">
        <v>80</v>
      </c>
      <c r="BK2538" s="143">
        <f>ROUND(I2538*H2538,2)</f>
        <v>0</v>
      </c>
      <c r="BL2538" s="17" t="s">
        <v>106</v>
      </c>
      <c r="BM2538" s="142" t="s">
        <v>1906</v>
      </c>
    </row>
    <row r="2539" spans="2:65" s="1" customFormat="1" ht="11.25">
      <c r="B2539" s="32"/>
      <c r="D2539" s="144" t="s">
        <v>201</v>
      </c>
      <c r="F2539" s="145" t="s">
        <v>1907</v>
      </c>
      <c r="I2539" s="146"/>
      <c r="L2539" s="32"/>
      <c r="M2539" s="147"/>
      <c r="T2539" s="53"/>
      <c r="AT2539" s="17" t="s">
        <v>201</v>
      </c>
      <c r="AU2539" s="17" t="s">
        <v>100</v>
      </c>
    </row>
    <row r="2540" spans="2:65" s="12" customFormat="1" ht="11.25">
      <c r="B2540" s="148"/>
      <c r="D2540" s="149" t="s">
        <v>203</v>
      </c>
      <c r="E2540" s="150" t="s">
        <v>19</v>
      </c>
      <c r="F2540" s="151" t="s">
        <v>286</v>
      </c>
      <c r="H2540" s="150" t="s">
        <v>19</v>
      </c>
      <c r="I2540" s="152"/>
      <c r="L2540" s="148"/>
      <c r="M2540" s="153"/>
      <c r="T2540" s="154"/>
      <c r="AT2540" s="150" t="s">
        <v>203</v>
      </c>
      <c r="AU2540" s="150" t="s">
        <v>100</v>
      </c>
      <c r="AV2540" s="12" t="s">
        <v>80</v>
      </c>
      <c r="AW2540" s="12" t="s">
        <v>33</v>
      </c>
      <c r="AX2540" s="12" t="s">
        <v>72</v>
      </c>
      <c r="AY2540" s="150" t="s">
        <v>193</v>
      </c>
    </row>
    <row r="2541" spans="2:65" s="12" customFormat="1" ht="11.25">
      <c r="B2541" s="148"/>
      <c r="D2541" s="149" t="s">
        <v>203</v>
      </c>
      <c r="E2541" s="150" t="s">
        <v>19</v>
      </c>
      <c r="F2541" s="151" t="s">
        <v>205</v>
      </c>
      <c r="H2541" s="150" t="s">
        <v>19</v>
      </c>
      <c r="I2541" s="152"/>
      <c r="L2541" s="148"/>
      <c r="M2541" s="153"/>
      <c r="T2541" s="154"/>
      <c r="AT2541" s="150" t="s">
        <v>203</v>
      </c>
      <c r="AU2541" s="150" t="s">
        <v>100</v>
      </c>
      <c r="AV2541" s="12" t="s">
        <v>80</v>
      </c>
      <c r="AW2541" s="12" t="s">
        <v>33</v>
      </c>
      <c r="AX2541" s="12" t="s">
        <v>72</v>
      </c>
      <c r="AY2541" s="150" t="s">
        <v>193</v>
      </c>
    </row>
    <row r="2542" spans="2:65" s="13" customFormat="1" ht="11.25">
      <c r="B2542" s="155"/>
      <c r="D2542" s="149" t="s">
        <v>203</v>
      </c>
      <c r="E2542" s="156" t="s">
        <v>19</v>
      </c>
      <c r="F2542" s="157" t="s">
        <v>106</v>
      </c>
      <c r="H2542" s="158">
        <v>4</v>
      </c>
      <c r="I2542" s="159"/>
      <c r="L2542" s="155"/>
      <c r="M2542" s="160"/>
      <c r="T2542" s="161"/>
      <c r="AT2542" s="156" t="s">
        <v>203</v>
      </c>
      <c r="AU2542" s="156" t="s">
        <v>100</v>
      </c>
      <c r="AV2542" s="13" t="s">
        <v>82</v>
      </c>
      <c r="AW2542" s="13" t="s">
        <v>33</v>
      </c>
      <c r="AX2542" s="13" t="s">
        <v>72</v>
      </c>
      <c r="AY2542" s="156" t="s">
        <v>193</v>
      </c>
    </row>
    <row r="2543" spans="2:65" s="1" customFormat="1" ht="21.75" customHeight="1">
      <c r="B2543" s="32"/>
      <c r="C2543" s="131" t="s">
        <v>1908</v>
      </c>
      <c r="D2543" s="131" t="s">
        <v>195</v>
      </c>
      <c r="E2543" s="132" t="s">
        <v>1909</v>
      </c>
      <c r="F2543" s="133" t="s">
        <v>1910</v>
      </c>
      <c r="G2543" s="134" t="s">
        <v>1905</v>
      </c>
      <c r="H2543" s="135">
        <v>4</v>
      </c>
      <c r="I2543" s="136"/>
      <c r="J2543" s="137">
        <f>ROUND(I2543*H2543,2)</f>
        <v>0</v>
      </c>
      <c r="K2543" s="133" t="s">
        <v>199</v>
      </c>
      <c r="L2543" s="32"/>
      <c r="M2543" s="138" t="s">
        <v>19</v>
      </c>
      <c r="N2543" s="139" t="s">
        <v>43</v>
      </c>
      <c r="P2543" s="140">
        <f>O2543*H2543</f>
        <v>0</v>
      </c>
      <c r="Q2543" s="140">
        <v>0</v>
      </c>
      <c r="R2543" s="140">
        <f>Q2543*H2543</f>
        <v>0</v>
      </c>
      <c r="S2543" s="140">
        <v>0</v>
      </c>
      <c r="T2543" s="141">
        <f>S2543*H2543</f>
        <v>0</v>
      </c>
      <c r="AR2543" s="142" t="s">
        <v>106</v>
      </c>
      <c r="AT2543" s="142" t="s">
        <v>195</v>
      </c>
      <c r="AU2543" s="142" t="s">
        <v>100</v>
      </c>
      <c r="AY2543" s="17" t="s">
        <v>193</v>
      </c>
      <c r="BE2543" s="143">
        <f>IF(N2543="základní",J2543,0)</f>
        <v>0</v>
      </c>
      <c r="BF2543" s="143">
        <f>IF(N2543="snížená",J2543,0)</f>
        <v>0</v>
      </c>
      <c r="BG2543" s="143">
        <f>IF(N2543="zákl. přenesená",J2543,0)</f>
        <v>0</v>
      </c>
      <c r="BH2543" s="143">
        <f>IF(N2543="sníž. přenesená",J2543,0)</f>
        <v>0</v>
      </c>
      <c r="BI2543" s="143">
        <f>IF(N2543="nulová",J2543,0)</f>
        <v>0</v>
      </c>
      <c r="BJ2543" s="17" t="s">
        <v>80</v>
      </c>
      <c r="BK2543" s="143">
        <f>ROUND(I2543*H2543,2)</f>
        <v>0</v>
      </c>
      <c r="BL2543" s="17" t="s">
        <v>106</v>
      </c>
      <c r="BM2543" s="142" t="s">
        <v>1911</v>
      </c>
    </row>
    <row r="2544" spans="2:65" s="1" customFormat="1" ht="11.25">
      <c r="B2544" s="32"/>
      <c r="D2544" s="144" t="s">
        <v>201</v>
      </c>
      <c r="F2544" s="145" t="s">
        <v>1912</v>
      </c>
      <c r="I2544" s="146"/>
      <c r="L2544" s="32"/>
      <c r="M2544" s="147"/>
      <c r="T2544" s="53"/>
      <c r="AT2544" s="17" t="s">
        <v>201</v>
      </c>
      <c r="AU2544" s="17" t="s">
        <v>100</v>
      </c>
    </row>
    <row r="2545" spans="2:65" s="1" customFormat="1" ht="16.5" customHeight="1">
      <c r="B2545" s="32"/>
      <c r="C2545" s="131" t="s">
        <v>1913</v>
      </c>
      <c r="D2545" s="131" t="s">
        <v>195</v>
      </c>
      <c r="E2545" s="132" t="s">
        <v>1914</v>
      </c>
      <c r="F2545" s="133" t="s">
        <v>1915</v>
      </c>
      <c r="G2545" s="134" t="s">
        <v>1905</v>
      </c>
      <c r="H2545" s="135">
        <v>4</v>
      </c>
      <c r="I2545" s="136"/>
      <c r="J2545" s="137">
        <f>ROUND(I2545*H2545,2)</f>
        <v>0</v>
      </c>
      <c r="K2545" s="133" t="s">
        <v>199</v>
      </c>
      <c r="L2545" s="32"/>
      <c r="M2545" s="138" t="s">
        <v>19</v>
      </c>
      <c r="N2545" s="139" t="s">
        <v>43</v>
      </c>
      <c r="P2545" s="140">
        <f>O2545*H2545</f>
        <v>0</v>
      </c>
      <c r="Q2545" s="140">
        <v>0</v>
      </c>
      <c r="R2545" s="140">
        <f>Q2545*H2545</f>
        <v>0</v>
      </c>
      <c r="S2545" s="140">
        <v>0</v>
      </c>
      <c r="T2545" s="141">
        <f>S2545*H2545</f>
        <v>0</v>
      </c>
      <c r="AR2545" s="142" t="s">
        <v>106</v>
      </c>
      <c r="AT2545" s="142" t="s">
        <v>195</v>
      </c>
      <c r="AU2545" s="142" t="s">
        <v>100</v>
      </c>
      <c r="AY2545" s="17" t="s">
        <v>193</v>
      </c>
      <c r="BE2545" s="143">
        <f>IF(N2545="základní",J2545,0)</f>
        <v>0</v>
      </c>
      <c r="BF2545" s="143">
        <f>IF(N2545="snížená",J2545,0)</f>
        <v>0</v>
      </c>
      <c r="BG2545" s="143">
        <f>IF(N2545="zákl. přenesená",J2545,0)</f>
        <v>0</v>
      </c>
      <c r="BH2545" s="143">
        <f>IF(N2545="sníž. přenesená",J2545,0)</f>
        <v>0</v>
      </c>
      <c r="BI2545" s="143">
        <f>IF(N2545="nulová",J2545,0)</f>
        <v>0</v>
      </c>
      <c r="BJ2545" s="17" t="s">
        <v>80</v>
      </c>
      <c r="BK2545" s="143">
        <f>ROUND(I2545*H2545,2)</f>
        <v>0</v>
      </c>
      <c r="BL2545" s="17" t="s">
        <v>106</v>
      </c>
      <c r="BM2545" s="142" t="s">
        <v>1916</v>
      </c>
    </row>
    <row r="2546" spans="2:65" s="1" customFormat="1" ht="11.25">
      <c r="B2546" s="32"/>
      <c r="D2546" s="144" t="s">
        <v>201</v>
      </c>
      <c r="F2546" s="145" t="s">
        <v>1917</v>
      </c>
      <c r="I2546" s="146"/>
      <c r="L2546" s="32"/>
      <c r="M2546" s="147"/>
      <c r="T2546" s="53"/>
      <c r="AT2546" s="17" t="s">
        <v>201</v>
      </c>
      <c r="AU2546" s="17" t="s">
        <v>100</v>
      </c>
    </row>
    <row r="2547" spans="2:65" s="1" customFormat="1" ht="16.5" customHeight="1">
      <c r="B2547" s="32"/>
      <c r="C2547" s="131" t="s">
        <v>1918</v>
      </c>
      <c r="D2547" s="131" t="s">
        <v>195</v>
      </c>
      <c r="E2547" s="132" t="s">
        <v>1919</v>
      </c>
      <c r="F2547" s="133" t="s">
        <v>1920</v>
      </c>
      <c r="G2547" s="134" t="s">
        <v>1905</v>
      </c>
      <c r="H2547" s="135">
        <v>2</v>
      </c>
      <c r="I2547" s="136"/>
      <c r="J2547" s="137">
        <f>ROUND(I2547*H2547,2)</f>
        <v>0</v>
      </c>
      <c r="K2547" s="133" t="s">
        <v>199</v>
      </c>
      <c r="L2547" s="32"/>
      <c r="M2547" s="138" t="s">
        <v>19</v>
      </c>
      <c r="N2547" s="139" t="s">
        <v>43</v>
      </c>
      <c r="P2547" s="140">
        <f>O2547*H2547</f>
        <v>0</v>
      </c>
      <c r="Q2547" s="140">
        <v>0</v>
      </c>
      <c r="R2547" s="140">
        <f>Q2547*H2547</f>
        <v>0</v>
      </c>
      <c r="S2547" s="140">
        <v>0</v>
      </c>
      <c r="T2547" s="141">
        <f>S2547*H2547</f>
        <v>0</v>
      </c>
      <c r="AR2547" s="142" t="s">
        <v>106</v>
      </c>
      <c r="AT2547" s="142" t="s">
        <v>195</v>
      </c>
      <c r="AU2547" s="142" t="s">
        <v>100</v>
      </c>
      <c r="AY2547" s="17" t="s">
        <v>193</v>
      </c>
      <c r="BE2547" s="143">
        <f>IF(N2547="základní",J2547,0)</f>
        <v>0</v>
      </c>
      <c r="BF2547" s="143">
        <f>IF(N2547="snížená",J2547,0)</f>
        <v>0</v>
      </c>
      <c r="BG2547" s="143">
        <f>IF(N2547="zákl. přenesená",J2547,0)</f>
        <v>0</v>
      </c>
      <c r="BH2547" s="143">
        <f>IF(N2547="sníž. přenesená",J2547,0)</f>
        <v>0</v>
      </c>
      <c r="BI2547" s="143">
        <f>IF(N2547="nulová",J2547,0)</f>
        <v>0</v>
      </c>
      <c r="BJ2547" s="17" t="s">
        <v>80</v>
      </c>
      <c r="BK2547" s="143">
        <f>ROUND(I2547*H2547,2)</f>
        <v>0</v>
      </c>
      <c r="BL2547" s="17" t="s">
        <v>106</v>
      </c>
      <c r="BM2547" s="142" t="s">
        <v>1921</v>
      </c>
    </row>
    <row r="2548" spans="2:65" s="1" customFormat="1" ht="11.25">
      <c r="B2548" s="32"/>
      <c r="D2548" s="144" t="s">
        <v>201</v>
      </c>
      <c r="F2548" s="145" t="s">
        <v>1922</v>
      </c>
      <c r="I2548" s="146"/>
      <c r="L2548" s="32"/>
      <c r="M2548" s="147"/>
      <c r="T2548" s="53"/>
      <c r="AT2548" s="17" t="s">
        <v>201</v>
      </c>
      <c r="AU2548" s="17" t="s">
        <v>100</v>
      </c>
    </row>
    <row r="2549" spans="2:65" s="12" customFormat="1" ht="11.25">
      <c r="B2549" s="148"/>
      <c r="D2549" s="149" t="s">
        <v>203</v>
      </c>
      <c r="E2549" s="150" t="s">
        <v>19</v>
      </c>
      <c r="F2549" s="151" t="s">
        <v>286</v>
      </c>
      <c r="H2549" s="150" t="s">
        <v>19</v>
      </c>
      <c r="I2549" s="152"/>
      <c r="L2549" s="148"/>
      <c r="M2549" s="153"/>
      <c r="T2549" s="154"/>
      <c r="AT2549" s="150" t="s">
        <v>203</v>
      </c>
      <c r="AU2549" s="150" t="s">
        <v>100</v>
      </c>
      <c r="AV2549" s="12" t="s">
        <v>80</v>
      </c>
      <c r="AW2549" s="12" t="s">
        <v>33</v>
      </c>
      <c r="AX2549" s="12" t="s">
        <v>72</v>
      </c>
      <c r="AY2549" s="150" t="s">
        <v>193</v>
      </c>
    </row>
    <row r="2550" spans="2:65" s="12" customFormat="1" ht="11.25">
      <c r="B2550" s="148"/>
      <c r="D2550" s="149" t="s">
        <v>203</v>
      </c>
      <c r="E2550" s="150" t="s">
        <v>19</v>
      </c>
      <c r="F2550" s="151" t="s">
        <v>205</v>
      </c>
      <c r="H2550" s="150" t="s">
        <v>19</v>
      </c>
      <c r="I2550" s="152"/>
      <c r="L2550" s="148"/>
      <c r="M2550" s="153"/>
      <c r="T2550" s="154"/>
      <c r="AT2550" s="150" t="s">
        <v>203</v>
      </c>
      <c r="AU2550" s="150" t="s">
        <v>100</v>
      </c>
      <c r="AV2550" s="12" t="s">
        <v>80</v>
      </c>
      <c r="AW2550" s="12" t="s">
        <v>33</v>
      </c>
      <c r="AX2550" s="12" t="s">
        <v>72</v>
      </c>
      <c r="AY2550" s="150" t="s">
        <v>193</v>
      </c>
    </row>
    <row r="2551" spans="2:65" s="13" customFormat="1" ht="11.25">
      <c r="B2551" s="155"/>
      <c r="D2551" s="149" t="s">
        <v>203</v>
      </c>
      <c r="E2551" s="156" t="s">
        <v>19</v>
      </c>
      <c r="F2551" s="157" t="s">
        <v>82</v>
      </c>
      <c r="H2551" s="158">
        <v>2</v>
      </c>
      <c r="I2551" s="159"/>
      <c r="L2551" s="155"/>
      <c r="M2551" s="160"/>
      <c r="T2551" s="161"/>
      <c r="AT2551" s="156" t="s">
        <v>203</v>
      </c>
      <c r="AU2551" s="156" t="s">
        <v>100</v>
      </c>
      <c r="AV2551" s="13" t="s">
        <v>82</v>
      </c>
      <c r="AW2551" s="13" t="s">
        <v>33</v>
      </c>
      <c r="AX2551" s="13" t="s">
        <v>72</v>
      </c>
      <c r="AY2551" s="156" t="s">
        <v>193</v>
      </c>
    </row>
    <row r="2552" spans="2:65" s="1" customFormat="1" ht="24.2" customHeight="1">
      <c r="B2552" s="32"/>
      <c r="C2552" s="131" t="s">
        <v>1923</v>
      </c>
      <c r="D2552" s="131" t="s">
        <v>195</v>
      </c>
      <c r="E2552" s="132" t="s">
        <v>1924</v>
      </c>
      <c r="F2552" s="133" t="s">
        <v>1925</v>
      </c>
      <c r="G2552" s="134" t="s">
        <v>1905</v>
      </c>
      <c r="H2552" s="135">
        <v>2</v>
      </c>
      <c r="I2552" s="136"/>
      <c r="J2552" s="137">
        <f>ROUND(I2552*H2552,2)</f>
        <v>0</v>
      </c>
      <c r="K2552" s="133" t="s">
        <v>199</v>
      </c>
      <c r="L2552" s="32"/>
      <c r="M2552" s="138" t="s">
        <v>19</v>
      </c>
      <c r="N2552" s="139" t="s">
        <v>43</v>
      </c>
      <c r="P2552" s="140">
        <f>O2552*H2552</f>
        <v>0</v>
      </c>
      <c r="Q2552" s="140">
        <v>0</v>
      </c>
      <c r="R2552" s="140">
        <f>Q2552*H2552</f>
        <v>0</v>
      </c>
      <c r="S2552" s="140">
        <v>0</v>
      </c>
      <c r="T2552" s="141">
        <f>S2552*H2552</f>
        <v>0</v>
      </c>
      <c r="AR2552" s="142" t="s">
        <v>106</v>
      </c>
      <c r="AT2552" s="142" t="s">
        <v>195</v>
      </c>
      <c r="AU2552" s="142" t="s">
        <v>100</v>
      </c>
      <c r="AY2552" s="17" t="s">
        <v>193</v>
      </c>
      <c r="BE2552" s="143">
        <f>IF(N2552="základní",J2552,0)</f>
        <v>0</v>
      </c>
      <c r="BF2552" s="143">
        <f>IF(N2552="snížená",J2552,0)</f>
        <v>0</v>
      </c>
      <c r="BG2552" s="143">
        <f>IF(N2552="zákl. přenesená",J2552,0)</f>
        <v>0</v>
      </c>
      <c r="BH2552" s="143">
        <f>IF(N2552="sníž. přenesená",J2552,0)</f>
        <v>0</v>
      </c>
      <c r="BI2552" s="143">
        <f>IF(N2552="nulová",J2552,0)</f>
        <v>0</v>
      </c>
      <c r="BJ2552" s="17" t="s">
        <v>80</v>
      </c>
      <c r="BK2552" s="143">
        <f>ROUND(I2552*H2552,2)</f>
        <v>0</v>
      </c>
      <c r="BL2552" s="17" t="s">
        <v>106</v>
      </c>
      <c r="BM2552" s="142" t="s">
        <v>1926</v>
      </c>
    </row>
    <row r="2553" spans="2:65" s="1" customFormat="1" ht="11.25">
      <c r="B2553" s="32"/>
      <c r="D2553" s="144" t="s">
        <v>201</v>
      </c>
      <c r="F2553" s="145" t="s">
        <v>1927</v>
      </c>
      <c r="I2553" s="146"/>
      <c r="L2553" s="32"/>
      <c r="M2553" s="147"/>
      <c r="T2553" s="53"/>
      <c r="AT2553" s="17" t="s">
        <v>201</v>
      </c>
      <c r="AU2553" s="17" t="s">
        <v>100</v>
      </c>
    </row>
    <row r="2554" spans="2:65" s="1" customFormat="1" ht="21.75" customHeight="1">
      <c r="B2554" s="32"/>
      <c r="C2554" s="131" t="s">
        <v>1928</v>
      </c>
      <c r="D2554" s="131" t="s">
        <v>195</v>
      </c>
      <c r="E2554" s="132" t="s">
        <v>1929</v>
      </c>
      <c r="F2554" s="133" t="s">
        <v>1930</v>
      </c>
      <c r="G2554" s="134" t="s">
        <v>1905</v>
      </c>
      <c r="H2554" s="135">
        <v>2</v>
      </c>
      <c r="I2554" s="136"/>
      <c r="J2554" s="137">
        <f>ROUND(I2554*H2554,2)</f>
        <v>0</v>
      </c>
      <c r="K2554" s="133" t="s">
        <v>199</v>
      </c>
      <c r="L2554" s="32"/>
      <c r="M2554" s="138" t="s">
        <v>19</v>
      </c>
      <c r="N2554" s="139" t="s">
        <v>43</v>
      </c>
      <c r="P2554" s="140">
        <f>O2554*H2554</f>
        <v>0</v>
      </c>
      <c r="Q2554" s="140">
        <v>0</v>
      </c>
      <c r="R2554" s="140">
        <f>Q2554*H2554</f>
        <v>0</v>
      </c>
      <c r="S2554" s="140">
        <v>0</v>
      </c>
      <c r="T2554" s="141">
        <f>S2554*H2554</f>
        <v>0</v>
      </c>
      <c r="AR2554" s="142" t="s">
        <v>106</v>
      </c>
      <c r="AT2554" s="142" t="s">
        <v>195</v>
      </c>
      <c r="AU2554" s="142" t="s">
        <v>100</v>
      </c>
      <c r="AY2554" s="17" t="s">
        <v>193</v>
      </c>
      <c r="BE2554" s="143">
        <f>IF(N2554="základní",J2554,0)</f>
        <v>0</v>
      </c>
      <c r="BF2554" s="143">
        <f>IF(N2554="snížená",J2554,0)</f>
        <v>0</v>
      </c>
      <c r="BG2554" s="143">
        <f>IF(N2554="zákl. přenesená",J2554,0)</f>
        <v>0</v>
      </c>
      <c r="BH2554" s="143">
        <f>IF(N2554="sníž. přenesená",J2554,0)</f>
        <v>0</v>
      </c>
      <c r="BI2554" s="143">
        <f>IF(N2554="nulová",J2554,0)</f>
        <v>0</v>
      </c>
      <c r="BJ2554" s="17" t="s">
        <v>80</v>
      </c>
      <c r="BK2554" s="143">
        <f>ROUND(I2554*H2554,2)</f>
        <v>0</v>
      </c>
      <c r="BL2554" s="17" t="s">
        <v>106</v>
      </c>
      <c r="BM2554" s="142" t="s">
        <v>1931</v>
      </c>
    </row>
    <row r="2555" spans="2:65" s="1" customFormat="1" ht="11.25">
      <c r="B2555" s="32"/>
      <c r="D2555" s="144" t="s">
        <v>201</v>
      </c>
      <c r="F2555" s="145" t="s">
        <v>1932</v>
      </c>
      <c r="I2555" s="146"/>
      <c r="L2555" s="32"/>
      <c r="M2555" s="147"/>
      <c r="T2555" s="53"/>
      <c r="AT2555" s="17" t="s">
        <v>201</v>
      </c>
      <c r="AU2555" s="17" t="s">
        <v>100</v>
      </c>
    </row>
    <row r="2556" spans="2:65" s="1" customFormat="1" ht="21.75" customHeight="1">
      <c r="B2556" s="32"/>
      <c r="C2556" s="131" t="s">
        <v>1933</v>
      </c>
      <c r="D2556" s="131" t="s">
        <v>195</v>
      </c>
      <c r="E2556" s="132" t="s">
        <v>1934</v>
      </c>
      <c r="F2556" s="133" t="s">
        <v>1935</v>
      </c>
      <c r="G2556" s="134" t="s">
        <v>432</v>
      </c>
      <c r="H2556" s="135">
        <v>15.8</v>
      </c>
      <c r="I2556" s="136"/>
      <c r="J2556" s="137">
        <f>ROUND(I2556*H2556,2)</f>
        <v>0</v>
      </c>
      <c r="K2556" s="133" t="s">
        <v>199</v>
      </c>
      <c r="L2556" s="32"/>
      <c r="M2556" s="138" t="s">
        <v>19</v>
      </c>
      <c r="N2556" s="139" t="s">
        <v>43</v>
      </c>
      <c r="P2556" s="140">
        <f>O2556*H2556</f>
        <v>0</v>
      </c>
      <c r="Q2556" s="140">
        <v>0</v>
      </c>
      <c r="R2556" s="140">
        <f>Q2556*H2556</f>
        <v>0</v>
      </c>
      <c r="S2556" s="140">
        <v>0</v>
      </c>
      <c r="T2556" s="141">
        <f>S2556*H2556</f>
        <v>0</v>
      </c>
      <c r="AR2556" s="142" t="s">
        <v>106</v>
      </c>
      <c r="AT2556" s="142" t="s">
        <v>195</v>
      </c>
      <c r="AU2556" s="142" t="s">
        <v>100</v>
      </c>
      <c r="AY2556" s="17" t="s">
        <v>193</v>
      </c>
      <c r="BE2556" s="143">
        <f>IF(N2556="základní",J2556,0)</f>
        <v>0</v>
      </c>
      <c r="BF2556" s="143">
        <f>IF(N2556="snížená",J2556,0)</f>
        <v>0</v>
      </c>
      <c r="BG2556" s="143">
        <f>IF(N2556="zákl. přenesená",J2556,0)</f>
        <v>0</v>
      </c>
      <c r="BH2556" s="143">
        <f>IF(N2556="sníž. přenesená",J2556,0)</f>
        <v>0</v>
      </c>
      <c r="BI2556" s="143">
        <f>IF(N2556="nulová",J2556,0)</f>
        <v>0</v>
      </c>
      <c r="BJ2556" s="17" t="s">
        <v>80</v>
      </c>
      <c r="BK2556" s="143">
        <f>ROUND(I2556*H2556,2)</f>
        <v>0</v>
      </c>
      <c r="BL2556" s="17" t="s">
        <v>106</v>
      </c>
      <c r="BM2556" s="142" t="s">
        <v>1936</v>
      </c>
    </row>
    <row r="2557" spans="2:65" s="1" customFormat="1" ht="11.25">
      <c r="B2557" s="32"/>
      <c r="D2557" s="144" t="s">
        <v>201</v>
      </c>
      <c r="F2557" s="145" t="s">
        <v>1937</v>
      </c>
      <c r="I2557" s="146"/>
      <c r="L2557" s="32"/>
      <c r="M2557" s="147"/>
      <c r="T2557" s="53"/>
      <c r="AT2557" s="17" t="s">
        <v>201</v>
      </c>
      <c r="AU2557" s="17" t="s">
        <v>100</v>
      </c>
    </row>
    <row r="2558" spans="2:65" s="1" customFormat="1" ht="24.2" customHeight="1">
      <c r="B2558" s="32"/>
      <c r="C2558" s="131" t="s">
        <v>1938</v>
      </c>
      <c r="D2558" s="131" t="s">
        <v>195</v>
      </c>
      <c r="E2558" s="132" t="s">
        <v>1939</v>
      </c>
      <c r="F2558" s="133" t="s">
        <v>1940</v>
      </c>
      <c r="G2558" s="134" t="s">
        <v>432</v>
      </c>
      <c r="H2558" s="135">
        <v>948</v>
      </c>
      <c r="I2558" s="136"/>
      <c r="J2558" s="137">
        <f>ROUND(I2558*H2558,2)</f>
        <v>0</v>
      </c>
      <c r="K2558" s="133" t="s">
        <v>199</v>
      </c>
      <c r="L2558" s="32"/>
      <c r="M2558" s="138" t="s">
        <v>19</v>
      </c>
      <c r="N2558" s="139" t="s">
        <v>43</v>
      </c>
      <c r="P2558" s="140">
        <f>O2558*H2558</f>
        <v>0</v>
      </c>
      <c r="Q2558" s="140">
        <v>0</v>
      </c>
      <c r="R2558" s="140">
        <f>Q2558*H2558</f>
        <v>0</v>
      </c>
      <c r="S2558" s="140">
        <v>0</v>
      </c>
      <c r="T2558" s="141">
        <f>S2558*H2558</f>
        <v>0</v>
      </c>
      <c r="AR2558" s="142" t="s">
        <v>106</v>
      </c>
      <c r="AT2558" s="142" t="s">
        <v>195</v>
      </c>
      <c r="AU2558" s="142" t="s">
        <v>100</v>
      </c>
      <c r="AY2558" s="17" t="s">
        <v>193</v>
      </c>
      <c r="BE2558" s="143">
        <f>IF(N2558="základní",J2558,0)</f>
        <v>0</v>
      </c>
      <c r="BF2558" s="143">
        <f>IF(N2558="snížená",J2558,0)</f>
        <v>0</v>
      </c>
      <c r="BG2558" s="143">
        <f>IF(N2558="zákl. přenesená",J2558,0)</f>
        <v>0</v>
      </c>
      <c r="BH2558" s="143">
        <f>IF(N2558="sníž. přenesená",J2558,0)</f>
        <v>0</v>
      </c>
      <c r="BI2558" s="143">
        <f>IF(N2558="nulová",J2558,0)</f>
        <v>0</v>
      </c>
      <c r="BJ2558" s="17" t="s">
        <v>80</v>
      </c>
      <c r="BK2558" s="143">
        <f>ROUND(I2558*H2558,2)</f>
        <v>0</v>
      </c>
      <c r="BL2558" s="17" t="s">
        <v>106</v>
      </c>
      <c r="BM2558" s="142" t="s">
        <v>1941</v>
      </c>
    </row>
    <row r="2559" spans="2:65" s="1" customFormat="1" ht="11.25">
      <c r="B2559" s="32"/>
      <c r="D2559" s="144" t="s">
        <v>201</v>
      </c>
      <c r="F2559" s="145" t="s">
        <v>1942</v>
      </c>
      <c r="I2559" s="146"/>
      <c r="L2559" s="32"/>
      <c r="M2559" s="147"/>
      <c r="T2559" s="53"/>
      <c r="AT2559" s="17" t="s">
        <v>201</v>
      </c>
      <c r="AU2559" s="17" t="s">
        <v>100</v>
      </c>
    </row>
    <row r="2560" spans="2:65" s="13" customFormat="1" ht="11.25">
      <c r="B2560" s="155"/>
      <c r="D2560" s="149" t="s">
        <v>203</v>
      </c>
      <c r="E2560" s="156" t="s">
        <v>19</v>
      </c>
      <c r="F2560" s="157" t="s">
        <v>1943</v>
      </c>
      <c r="H2560" s="158">
        <v>948</v>
      </c>
      <c r="I2560" s="159"/>
      <c r="L2560" s="155"/>
      <c r="M2560" s="160"/>
      <c r="T2560" s="161"/>
      <c r="AT2560" s="156" t="s">
        <v>203</v>
      </c>
      <c r="AU2560" s="156" t="s">
        <v>100</v>
      </c>
      <c r="AV2560" s="13" t="s">
        <v>82</v>
      </c>
      <c r="AW2560" s="13" t="s">
        <v>33</v>
      </c>
      <c r="AX2560" s="13" t="s">
        <v>72</v>
      </c>
      <c r="AY2560" s="156" t="s">
        <v>193</v>
      </c>
    </row>
    <row r="2561" spans="2:65" s="1" customFormat="1" ht="24.2" customHeight="1">
      <c r="B2561" s="32"/>
      <c r="C2561" s="131" t="s">
        <v>1944</v>
      </c>
      <c r="D2561" s="131" t="s">
        <v>195</v>
      </c>
      <c r="E2561" s="132" t="s">
        <v>1945</v>
      </c>
      <c r="F2561" s="133" t="s">
        <v>1946</v>
      </c>
      <c r="G2561" s="134" t="s">
        <v>432</v>
      </c>
      <c r="H2561" s="135">
        <v>15.8</v>
      </c>
      <c r="I2561" s="136"/>
      <c r="J2561" s="137">
        <f>ROUND(I2561*H2561,2)</f>
        <v>0</v>
      </c>
      <c r="K2561" s="133" t="s">
        <v>199</v>
      </c>
      <c r="L2561" s="32"/>
      <c r="M2561" s="138" t="s">
        <v>19</v>
      </c>
      <c r="N2561" s="139" t="s">
        <v>43</v>
      </c>
      <c r="P2561" s="140">
        <f>O2561*H2561</f>
        <v>0</v>
      </c>
      <c r="Q2561" s="140">
        <v>0</v>
      </c>
      <c r="R2561" s="140">
        <f>Q2561*H2561</f>
        <v>0</v>
      </c>
      <c r="S2561" s="140">
        <v>0</v>
      </c>
      <c r="T2561" s="141">
        <f>S2561*H2561</f>
        <v>0</v>
      </c>
      <c r="AR2561" s="142" t="s">
        <v>106</v>
      </c>
      <c r="AT2561" s="142" t="s">
        <v>195</v>
      </c>
      <c r="AU2561" s="142" t="s">
        <v>100</v>
      </c>
      <c r="AY2561" s="17" t="s">
        <v>193</v>
      </c>
      <c r="BE2561" s="143">
        <f>IF(N2561="základní",J2561,0)</f>
        <v>0</v>
      </c>
      <c r="BF2561" s="143">
        <f>IF(N2561="snížená",J2561,0)</f>
        <v>0</v>
      </c>
      <c r="BG2561" s="143">
        <f>IF(N2561="zákl. přenesená",J2561,0)</f>
        <v>0</v>
      </c>
      <c r="BH2561" s="143">
        <f>IF(N2561="sníž. přenesená",J2561,0)</f>
        <v>0</v>
      </c>
      <c r="BI2561" s="143">
        <f>IF(N2561="nulová",J2561,0)</f>
        <v>0</v>
      </c>
      <c r="BJ2561" s="17" t="s">
        <v>80</v>
      </c>
      <c r="BK2561" s="143">
        <f>ROUND(I2561*H2561,2)</f>
        <v>0</v>
      </c>
      <c r="BL2561" s="17" t="s">
        <v>106</v>
      </c>
      <c r="BM2561" s="142" t="s">
        <v>1947</v>
      </c>
    </row>
    <row r="2562" spans="2:65" s="1" customFormat="1" ht="11.25">
      <c r="B2562" s="32"/>
      <c r="D2562" s="144" t="s">
        <v>201</v>
      </c>
      <c r="F2562" s="145" t="s">
        <v>1948</v>
      </c>
      <c r="I2562" s="146"/>
      <c r="L2562" s="32"/>
      <c r="M2562" s="147"/>
      <c r="T2562" s="53"/>
      <c r="AT2562" s="17" t="s">
        <v>201</v>
      </c>
      <c r="AU2562" s="17" t="s">
        <v>100</v>
      </c>
    </row>
    <row r="2563" spans="2:65" s="1" customFormat="1" ht="16.5" customHeight="1">
      <c r="B2563" s="32"/>
      <c r="C2563" s="131" t="s">
        <v>1949</v>
      </c>
      <c r="D2563" s="131" t="s">
        <v>195</v>
      </c>
      <c r="E2563" s="132" t="s">
        <v>1950</v>
      </c>
      <c r="F2563" s="133" t="s">
        <v>1951</v>
      </c>
      <c r="G2563" s="134" t="s">
        <v>198</v>
      </c>
      <c r="H2563" s="135">
        <v>1016.468</v>
      </c>
      <c r="I2563" s="136"/>
      <c r="J2563" s="137">
        <f>ROUND(I2563*H2563,2)</f>
        <v>0</v>
      </c>
      <c r="K2563" s="133" t="s">
        <v>199</v>
      </c>
      <c r="L2563" s="32"/>
      <c r="M2563" s="138" t="s">
        <v>19</v>
      </c>
      <c r="N2563" s="139" t="s">
        <v>43</v>
      </c>
      <c r="P2563" s="140">
        <f>O2563*H2563</f>
        <v>0</v>
      </c>
      <c r="Q2563" s="140">
        <v>0</v>
      </c>
      <c r="R2563" s="140">
        <f>Q2563*H2563</f>
        <v>0</v>
      </c>
      <c r="S2563" s="140">
        <v>0</v>
      </c>
      <c r="T2563" s="141">
        <f>S2563*H2563</f>
        <v>0</v>
      </c>
      <c r="AR2563" s="142" t="s">
        <v>106</v>
      </c>
      <c r="AT2563" s="142" t="s">
        <v>195</v>
      </c>
      <c r="AU2563" s="142" t="s">
        <v>100</v>
      </c>
      <c r="AY2563" s="17" t="s">
        <v>193</v>
      </c>
      <c r="BE2563" s="143">
        <f>IF(N2563="základní",J2563,0)</f>
        <v>0</v>
      </c>
      <c r="BF2563" s="143">
        <f>IF(N2563="snížená",J2563,0)</f>
        <v>0</v>
      </c>
      <c r="BG2563" s="143">
        <f>IF(N2563="zákl. přenesená",J2563,0)</f>
        <v>0</v>
      </c>
      <c r="BH2563" s="143">
        <f>IF(N2563="sníž. přenesená",J2563,0)</f>
        <v>0</v>
      </c>
      <c r="BI2563" s="143">
        <f>IF(N2563="nulová",J2563,0)</f>
        <v>0</v>
      </c>
      <c r="BJ2563" s="17" t="s">
        <v>80</v>
      </c>
      <c r="BK2563" s="143">
        <f>ROUND(I2563*H2563,2)</f>
        <v>0</v>
      </c>
      <c r="BL2563" s="17" t="s">
        <v>106</v>
      </c>
      <c r="BM2563" s="142" t="s">
        <v>1952</v>
      </c>
    </row>
    <row r="2564" spans="2:65" s="1" customFormat="1" ht="11.25">
      <c r="B2564" s="32"/>
      <c r="D2564" s="144" t="s">
        <v>201</v>
      </c>
      <c r="F2564" s="145" t="s">
        <v>1953</v>
      </c>
      <c r="I2564" s="146"/>
      <c r="L2564" s="32"/>
      <c r="M2564" s="147"/>
      <c r="T2564" s="53"/>
      <c r="AT2564" s="17" t="s">
        <v>201</v>
      </c>
      <c r="AU2564" s="17" t="s">
        <v>100</v>
      </c>
    </row>
    <row r="2565" spans="2:65" s="12" customFormat="1" ht="11.25">
      <c r="B2565" s="148"/>
      <c r="D2565" s="149" t="s">
        <v>203</v>
      </c>
      <c r="E2565" s="150" t="s">
        <v>19</v>
      </c>
      <c r="F2565" s="151" t="s">
        <v>286</v>
      </c>
      <c r="H2565" s="150" t="s">
        <v>19</v>
      </c>
      <c r="I2565" s="152"/>
      <c r="L2565" s="148"/>
      <c r="M2565" s="153"/>
      <c r="T2565" s="154"/>
      <c r="AT2565" s="150" t="s">
        <v>203</v>
      </c>
      <c r="AU2565" s="150" t="s">
        <v>100</v>
      </c>
      <c r="AV2565" s="12" t="s">
        <v>80</v>
      </c>
      <c r="AW2565" s="12" t="s">
        <v>33</v>
      </c>
      <c r="AX2565" s="12" t="s">
        <v>72</v>
      </c>
      <c r="AY2565" s="150" t="s">
        <v>193</v>
      </c>
    </row>
    <row r="2566" spans="2:65" s="12" customFormat="1" ht="11.25">
      <c r="B2566" s="148"/>
      <c r="D2566" s="149" t="s">
        <v>203</v>
      </c>
      <c r="E2566" s="150" t="s">
        <v>19</v>
      </c>
      <c r="F2566" s="151" t="s">
        <v>205</v>
      </c>
      <c r="H2566" s="150" t="s">
        <v>19</v>
      </c>
      <c r="I2566" s="152"/>
      <c r="L2566" s="148"/>
      <c r="M2566" s="153"/>
      <c r="T2566" s="154"/>
      <c r="AT2566" s="150" t="s">
        <v>203</v>
      </c>
      <c r="AU2566" s="150" t="s">
        <v>100</v>
      </c>
      <c r="AV2566" s="12" t="s">
        <v>80</v>
      </c>
      <c r="AW2566" s="12" t="s">
        <v>33</v>
      </c>
      <c r="AX2566" s="12" t="s">
        <v>72</v>
      </c>
      <c r="AY2566" s="150" t="s">
        <v>193</v>
      </c>
    </row>
    <row r="2567" spans="2:65" s="13" customFormat="1" ht="11.25">
      <c r="B2567" s="155"/>
      <c r="D2567" s="149" t="s">
        <v>203</v>
      </c>
      <c r="E2567" s="156" t="s">
        <v>19</v>
      </c>
      <c r="F2567" s="157" t="s">
        <v>1954</v>
      </c>
      <c r="H2567" s="158">
        <v>1016.468</v>
      </c>
      <c r="I2567" s="159"/>
      <c r="L2567" s="155"/>
      <c r="M2567" s="160"/>
      <c r="T2567" s="161"/>
      <c r="AT2567" s="156" t="s">
        <v>203</v>
      </c>
      <c r="AU2567" s="156" t="s">
        <v>100</v>
      </c>
      <c r="AV2567" s="13" t="s">
        <v>82</v>
      </c>
      <c r="AW2567" s="13" t="s">
        <v>33</v>
      </c>
      <c r="AX2567" s="13" t="s">
        <v>72</v>
      </c>
      <c r="AY2567" s="156" t="s">
        <v>193</v>
      </c>
    </row>
    <row r="2568" spans="2:65" s="1" customFormat="1" ht="37.9" customHeight="1">
      <c r="B2568" s="32"/>
      <c r="C2568" s="131" t="s">
        <v>1955</v>
      </c>
      <c r="D2568" s="131" t="s">
        <v>195</v>
      </c>
      <c r="E2568" s="132" t="s">
        <v>1956</v>
      </c>
      <c r="F2568" s="133" t="s">
        <v>1957</v>
      </c>
      <c r="G2568" s="134" t="s">
        <v>465</v>
      </c>
      <c r="H2568" s="135">
        <v>1</v>
      </c>
      <c r="I2568" s="136"/>
      <c r="J2568" s="137">
        <f>ROUND(I2568*H2568,2)</f>
        <v>0</v>
      </c>
      <c r="K2568" s="133" t="s">
        <v>199</v>
      </c>
      <c r="L2568" s="32"/>
      <c r="M2568" s="138" t="s">
        <v>19</v>
      </c>
      <c r="N2568" s="139" t="s">
        <v>43</v>
      </c>
      <c r="P2568" s="140">
        <f>O2568*H2568</f>
        <v>0</v>
      </c>
      <c r="Q2568" s="140">
        <v>0</v>
      </c>
      <c r="R2568" s="140">
        <f>Q2568*H2568</f>
        <v>0</v>
      </c>
      <c r="S2568" s="140">
        <v>0</v>
      </c>
      <c r="T2568" s="141">
        <f>S2568*H2568</f>
        <v>0</v>
      </c>
      <c r="AR2568" s="142" t="s">
        <v>106</v>
      </c>
      <c r="AT2568" s="142" t="s">
        <v>195</v>
      </c>
      <c r="AU2568" s="142" t="s">
        <v>100</v>
      </c>
      <c r="AY2568" s="17" t="s">
        <v>193</v>
      </c>
      <c r="BE2568" s="143">
        <f>IF(N2568="základní",J2568,0)</f>
        <v>0</v>
      </c>
      <c r="BF2568" s="143">
        <f>IF(N2568="snížená",J2568,0)</f>
        <v>0</v>
      </c>
      <c r="BG2568" s="143">
        <f>IF(N2568="zákl. přenesená",J2568,0)</f>
        <v>0</v>
      </c>
      <c r="BH2568" s="143">
        <f>IF(N2568="sníž. přenesená",J2568,0)</f>
        <v>0</v>
      </c>
      <c r="BI2568" s="143">
        <f>IF(N2568="nulová",J2568,0)</f>
        <v>0</v>
      </c>
      <c r="BJ2568" s="17" t="s">
        <v>80</v>
      </c>
      <c r="BK2568" s="143">
        <f>ROUND(I2568*H2568,2)</f>
        <v>0</v>
      </c>
      <c r="BL2568" s="17" t="s">
        <v>106</v>
      </c>
      <c r="BM2568" s="142" t="s">
        <v>1958</v>
      </c>
    </row>
    <row r="2569" spans="2:65" s="1" customFormat="1" ht="11.25">
      <c r="B2569" s="32"/>
      <c r="D2569" s="144" t="s">
        <v>201</v>
      </c>
      <c r="F2569" s="145" t="s">
        <v>1959</v>
      </c>
      <c r="I2569" s="146"/>
      <c r="L2569" s="32"/>
      <c r="M2569" s="147"/>
      <c r="T2569" s="53"/>
      <c r="AT2569" s="17" t="s">
        <v>201</v>
      </c>
      <c r="AU2569" s="17" t="s">
        <v>100</v>
      </c>
    </row>
    <row r="2570" spans="2:65" s="12" customFormat="1" ht="11.25">
      <c r="B2570" s="148"/>
      <c r="D2570" s="149" t="s">
        <v>203</v>
      </c>
      <c r="E2570" s="150" t="s">
        <v>19</v>
      </c>
      <c r="F2570" s="151" t="s">
        <v>286</v>
      </c>
      <c r="H2570" s="150" t="s">
        <v>19</v>
      </c>
      <c r="I2570" s="152"/>
      <c r="L2570" s="148"/>
      <c r="M2570" s="153"/>
      <c r="T2570" s="154"/>
      <c r="AT2570" s="150" t="s">
        <v>203</v>
      </c>
      <c r="AU2570" s="150" t="s">
        <v>100</v>
      </c>
      <c r="AV2570" s="12" t="s">
        <v>80</v>
      </c>
      <c r="AW2570" s="12" t="s">
        <v>33</v>
      </c>
      <c r="AX2570" s="12" t="s">
        <v>72</v>
      </c>
      <c r="AY2570" s="150" t="s">
        <v>193</v>
      </c>
    </row>
    <row r="2571" spans="2:65" s="12" customFormat="1" ht="11.25">
      <c r="B2571" s="148"/>
      <c r="D2571" s="149" t="s">
        <v>203</v>
      </c>
      <c r="E2571" s="150" t="s">
        <v>19</v>
      </c>
      <c r="F2571" s="151" t="s">
        <v>205</v>
      </c>
      <c r="H2571" s="150" t="s">
        <v>19</v>
      </c>
      <c r="I2571" s="152"/>
      <c r="L2571" s="148"/>
      <c r="M2571" s="153"/>
      <c r="T2571" s="154"/>
      <c r="AT2571" s="150" t="s">
        <v>203</v>
      </c>
      <c r="AU2571" s="150" t="s">
        <v>100</v>
      </c>
      <c r="AV2571" s="12" t="s">
        <v>80</v>
      </c>
      <c r="AW2571" s="12" t="s">
        <v>33</v>
      </c>
      <c r="AX2571" s="12" t="s">
        <v>72</v>
      </c>
      <c r="AY2571" s="150" t="s">
        <v>193</v>
      </c>
    </row>
    <row r="2572" spans="2:65" s="13" customFormat="1" ht="11.25">
      <c r="B2572" s="155"/>
      <c r="D2572" s="149" t="s">
        <v>203</v>
      </c>
      <c r="E2572" s="156" t="s">
        <v>19</v>
      </c>
      <c r="F2572" s="157" t="s">
        <v>80</v>
      </c>
      <c r="H2572" s="158">
        <v>1</v>
      </c>
      <c r="I2572" s="159"/>
      <c r="L2572" s="155"/>
      <c r="M2572" s="160"/>
      <c r="T2572" s="161"/>
      <c r="AT2572" s="156" t="s">
        <v>203</v>
      </c>
      <c r="AU2572" s="156" t="s">
        <v>100</v>
      </c>
      <c r="AV2572" s="13" t="s">
        <v>82</v>
      </c>
      <c r="AW2572" s="13" t="s">
        <v>33</v>
      </c>
      <c r="AX2572" s="13" t="s">
        <v>72</v>
      </c>
      <c r="AY2572" s="156" t="s">
        <v>193</v>
      </c>
    </row>
    <row r="2573" spans="2:65" s="11" customFormat="1" ht="20.85" customHeight="1">
      <c r="B2573" s="119"/>
      <c r="D2573" s="120" t="s">
        <v>71</v>
      </c>
      <c r="E2573" s="129" t="s">
        <v>846</v>
      </c>
      <c r="F2573" s="129" t="s">
        <v>1960</v>
      </c>
      <c r="I2573" s="122"/>
      <c r="J2573" s="130">
        <f>BK2573</f>
        <v>0</v>
      </c>
      <c r="L2573" s="119"/>
      <c r="M2573" s="124"/>
      <c r="P2573" s="125">
        <f>SUM(P2574:P2604)</f>
        <v>0</v>
      </c>
      <c r="R2573" s="125">
        <f>SUM(R2574:R2604)</f>
        <v>0.80884879999999992</v>
      </c>
      <c r="T2573" s="126">
        <f>SUM(T2574:T2604)</f>
        <v>0</v>
      </c>
      <c r="AR2573" s="120" t="s">
        <v>80</v>
      </c>
      <c r="AT2573" s="127" t="s">
        <v>71</v>
      </c>
      <c r="AU2573" s="127" t="s">
        <v>82</v>
      </c>
      <c r="AY2573" s="120" t="s">
        <v>193</v>
      </c>
      <c r="BK2573" s="128">
        <f>SUM(BK2574:BK2604)</f>
        <v>0</v>
      </c>
    </row>
    <row r="2574" spans="2:65" s="1" customFormat="1" ht="24.2" customHeight="1">
      <c r="B2574" s="32"/>
      <c r="C2574" s="131" t="s">
        <v>1961</v>
      </c>
      <c r="D2574" s="131" t="s">
        <v>195</v>
      </c>
      <c r="E2574" s="132" t="s">
        <v>1962</v>
      </c>
      <c r="F2574" s="133" t="s">
        <v>1963</v>
      </c>
      <c r="G2574" s="134" t="s">
        <v>198</v>
      </c>
      <c r="H2574" s="135">
        <v>713.35</v>
      </c>
      <c r="I2574" s="136"/>
      <c r="J2574" s="137">
        <f>ROUND(I2574*H2574,2)</f>
        <v>0</v>
      </c>
      <c r="K2574" s="133" t="s">
        <v>199</v>
      </c>
      <c r="L2574" s="32"/>
      <c r="M2574" s="138" t="s">
        <v>19</v>
      </c>
      <c r="N2574" s="139" t="s">
        <v>43</v>
      </c>
      <c r="P2574" s="140">
        <f>O2574*H2574</f>
        <v>0</v>
      </c>
      <c r="Q2574" s="140">
        <v>4.0000000000000003E-5</v>
      </c>
      <c r="R2574" s="140">
        <f>Q2574*H2574</f>
        <v>2.8534000000000004E-2</v>
      </c>
      <c r="S2574" s="140">
        <v>0</v>
      </c>
      <c r="T2574" s="141">
        <f>S2574*H2574</f>
        <v>0</v>
      </c>
      <c r="AR2574" s="142" t="s">
        <v>106</v>
      </c>
      <c r="AT2574" s="142" t="s">
        <v>195</v>
      </c>
      <c r="AU2574" s="142" t="s">
        <v>100</v>
      </c>
      <c r="AY2574" s="17" t="s">
        <v>193</v>
      </c>
      <c r="BE2574" s="143">
        <f>IF(N2574="základní",J2574,0)</f>
        <v>0</v>
      </c>
      <c r="BF2574" s="143">
        <f>IF(N2574="snížená",J2574,0)</f>
        <v>0</v>
      </c>
      <c r="BG2574" s="143">
        <f>IF(N2574="zákl. přenesená",J2574,0)</f>
        <v>0</v>
      </c>
      <c r="BH2574" s="143">
        <f>IF(N2574="sníž. přenesená",J2574,0)</f>
        <v>0</v>
      </c>
      <c r="BI2574" s="143">
        <f>IF(N2574="nulová",J2574,0)</f>
        <v>0</v>
      </c>
      <c r="BJ2574" s="17" t="s">
        <v>80</v>
      </c>
      <c r="BK2574" s="143">
        <f>ROUND(I2574*H2574,2)</f>
        <v>0</v>
      </c>
      <c r="BL2574" s="17" t="s">
        <v>106</v>
      </c>
      <c r="BM2574" s="142" t="s">
        <v>1964</v>
      </c>
    </row>
    <row r="2575" spans="2:65" s="1" customFormat="1" ht="11.25">
      <c r="B2575" s="32"/>
      <c r="D2575" s="144" t="s">
        <v>201</v>
      </c>
      <c r="F2575" s="145" t="s">
        <v>1965</v>
      </c>
      <c r="I2575" s="146"/>
      <c r="L2575" s="32"/>
      <c r="M2575" s="147"/>
      <c r="T2575" s="53"/>
      <c r="AT2575" s="17" t="s">
        <v>201</v>
      </c>
      <c r="AU2575" s="17" t="s">
        <v>100</v>
      </c>
    </row>
    <row r="2576" spans="2:65" s="12" customFormat="1" ht="11.25">
      <c r="B2576" s="148"/>
      <c r="D2576" s="149" t="s">
        <v>203</v>
      </c>
      <c r="E2576" s="150" t="s">
        <v>19</v>
      </c>
      <c r="F2576" s="151" t="s">
        <v>286</v>
      </c>
      <c r="H2576" s="150" t="s">
        <v>19</v>
      </c>
      <c r="I2576" s="152"/>
      <c r="L2576" s="148"/>
      <c r="M2576" s="153"/>
      <c r="T2576" s="154"/>
      <c r="AT2576" s="150" t="s">
        <v>203</v>
      </c>
      <c r="AU2576" s="150" t="s">
        <v>100</v>
      </c>
      <c r="AV2576" s="12" t="s">
        <v>80</v>
      </c>
      <c r="AW2576" s="12" t="s">
        <v>33</v>
      </c>
      <c r="AX2576" s="12" t="s">
        <v>72</v>
      </c>
      <c r="AY2576" s="150" t="s">
        <v>193</v>
      </c>
    </row>
    <row r="2577" spans="2:65" s="12" customFormat="1" ht="11.25">
      <c r="B2577" s="148"/>
      <c r="D2577" s="149" t="s">
        <v>203</v>
      </c>
      <c r="E2577" s="150" t="s">
        <v>19</v>
      </c>
      <c r="F2577" s="151" t="s">
        <v>205</v>
      </c>
      <c r="H2577" s="150" t="s">
        <v>19</v>
      </c>
      <c r="I2577" s="152"/>
      <c r="L2577" s="148"/>
      <c r="M2577" s="153"/>
      <c r="T2577" s="154"/>
      <c r="AT2577" s="150" t="s">
        <v>203</v>
      </c>
      <c r="AU2577" s="150" t="s">
        <v>100</v>
      </c>
      <c r="AV2577" s="12" t="s">
        <v>80</v>
      </c>
      <c r="AW2577" s="12" t="s">
        <v>33</v>
      </c>
      <c r="AX2577" s="12" t="s">
        <v>72</v>
      </c>
      <c r="AY2577" s="150" t="s">
        <v>193</v>
      </c>
    </row>
    <row r="2578" spans="2:65" s="13" customFormat="1" ht="11.25">
      <c r="B2578" s="155"/>
      <c r="D2578" s="149" t="s">
        <v>203</v>
      </c>
      <c r="E2578" s="156" t="s">
        <v>19</v>
      </c>
      <c r="F2578" s="157" t="s">
        <v>1898</v>
      </c>
      <c r="H2578" s="158">
        <v>105.44</v>
      </c>
      <c r="I2578" s="159"/>
      <c r="L2578" s="155"/>
      <c r="M2578" s="160"/>
      <c r="T2578" s="161"/>
      <c r="AT2578" s="156" t="s">
        <v>203</v>
      </c>
      <c r="AU2578" s="156" t="s">
        <v>100</v>
      </c>
      <c r="AV2578" s="13" t="s">
        <v>82</v>
      </c>
      <c r="AW2578" s="13" t="s">
        <v>33</v>
      </c>
      <c r="AX2578" s="13" t="s">
        <v>72</v>
      </c>
      <c r="AY2578" s="156" t="s">
        <v>193</v>
      </c>
    </row>
    <row r="2579" spans="2:65" s="13" customFormat="1" ht="11.25">
      <c r="B2579" s="155"/>
      <c r="D2579" s="149" t="s">
        <v>203</v>
      </c>
      <c r="E2579" s="156" t="s">
        <v>19</v>
      </c>
      <c r="F2579" s="157" t="s">
        <v>1899</v>
      </c>
      <c r="H2579" s="158">
        <v>250.64</v>
      </c>
      <c r="I2579" s="159"/>
      <c r="L2579" s="155"/>
      <c r="M2579" s="160"/>
      <c r="T2579" s="161"/>
      <c r="AT2579" s="156" t="s">
        <v>203</v>
      </c>
      <c r="AU2579" s="156" t="s">
        <v>100</v>
      </c>
      <c r="AV2579" s="13" t="s">
        <v>82</v>
      </c>
      <c r="AW2579" s="13" t="s">
        <v>33</v>
      </c>
      <c r="AX2579" s="13" t="s">
        <v>72</v>
      </c>
      <c r="AY2579" s="156" t="s">
        <v>193</v>
      </c>
    </row>
    <row r="2580" spans="2:65" s="13" customFormat="1" ht="11.25">
      <c r="B2580" s="155"/>
      <c r="D2580" s="149" t="s">
        <v>203</v>
      </c>
      <c r="E2580" s="156" t="s">
        <v>19</v>
      </c>
      <c r="F2580" s="157" t="s">
        <v>1900</v>
      </c>
      <c r="H2580" s="158">
        <v>249.69</v>
      </c>
      <c r="I2580" s="159"/>
      <c r="L2580" s="155"/>
      <c r="M2580" s="160"/>
      <c r="T2580" s="161"/>
      <c r="AT2580" s="156" t="s">
        <v>203</v>
      </c>
      <c r="AU2580" s="156" t="s">
        <v>100</v>
      </c>
      <c r="AV2580" s="13" t="s">
        <v>82</v>
      </c>
      <c r="AW2580" s="13" t="s">
        <v>33</v>
      </c>
      <c r="AX2580" s="13" t="s">
        <v>72</v>
      </c>
      <c r="AY2580" s="156" t="s">
        <v>193</v>
      </c>
    </row>
    <row r="2581" spans="2:65" s="13" customFormat="1" ht="11.25">
      <c r="B2581" s="155"/>
      <c r="D2581" s="149" t="s">
        <v>203</v>
      </c>
      <c r="E2581" s="156" t="s">
        <v>19</v>
      </c>
      <c r="F2581" s="157" t="s">
        <v>1901</v>
      </c>
      <c r="H2581" s="158">
        <v>107.58</v>
      </c>
      <c r="I2581" s="159"/>
      <c r="L2581" s="155"/>
      <c r="M2581" s="160"/>
      <c r="T2581" s="161"/>
      <c r="AT2581" s="156" t="s">
        <v>203</v>
      </c>
      <c r="AU2581" s="156" t="s">
        <v>100</v>
      </c>
      <c r="AV2581" s="13" t="s">
        <v>82</v>
      </c>
      <c r="AW2581" s="13" t="s">
        <v>33</v>
      </c>
      <c r="AX2581" s="13" t="s">
        <v>72</v>
      </c>
      <c r="AY2581" s="156" t="s">
        <v>193</v>
      </c>
    </row>
    <row r="2582" spans="2:65" s="1" customFormat="1" ht="16.5" customHeight="1">
      <c r="B2582" s="32"/>
      <c r="C2582" s="131" t="s">
        <v>1966</v>
      </c>
      <c r="D2582" s="131" t="s">
        <v>195</v>
      </c>
      <c r="E2582" s="132" t="s">
        <v>1967</v>
      </c>
      <c r="F2582" s="133" t="s">
        <v>1968</v>
      </c>
      <c r="G2582" s="134" t="s">
        <v>198</v>
      </c>
      <c r="H2582" s="135">
        <v>20</v>
      </c>
      <c r="I2582" s="136"/>
      <c r="J2582" s="137">
        <f>ROUND(I2582*H2582,2)</f>
        <v>0</v>
      </c>
      <c r="K2582" s="133" t="s">
        <v>199</v>
      </c>
      <c r="L2582" s="32"/>
      <c r="M2582" s="138" t="s">
        <v>19</v>
      </c>
      <c r="N2582" s="139" t="s">
        <v>43</v>
      </c>
      <c r="P2582" s="140">
        <f>O2582*H2582</f>
        <v>0</v>
      </c>
      <c r="Q2582" s="140">
        <v>2.0000000000000002E-5</v>
      </c>
      <c r="R2582" s="140">
        <f>Q2582*H2582</f>
        <v>4.0000000000000002E-4</v>
      </c>
      <c r="S2582" s="140">
        <v>0</v>
      </c>
      <c r="T2582" s="141">
        <f>S2582*H2582</f>
        <v>0</v>
      </c>
      <c r="AR2582" s="142" t="s">
        <v>106</v>
      </c>
      <c r="AT2582" s="142" t="s">
        <v>195</v>
      </c>
      <c r="AU2582" s="142" t="s">
        <v>100</v>
      </c>
      <c r="AY2582" s="17" t="s">
        <v>193</v>
      </c>
      <c r="BE2582" s="143">
        <f>IF(N2582="základní",J2582,0)</f>
        <v>0</v>
      </c>
      <c r="BF2582" s="143">
        <f>IF(N2582="snížená",J2582,0)</f>
        <v>0</v>
      </c>
      <c r="BG2582" s="143">
        <f>IF(N2582="zákl. přenesená",J2582,0)</f>
        <v>0</v>
      </c>
      <c r="BH2582" s="143">
        <f>IF(N2582="sníž. přenesená",J2582,0)</f>
        <v>0</v>
      </c>
      <c r="BI2582" s="143">
        <f>IF(N2582="nulová",J2582,0)</f>
        <v>0</v>
      </c>
      <c r="BJ2582" s="17" t="s">
        <v>80</v>
      </c>
      <c r="BK2582" s="143">
        <f>ROUND(I2582*H2582,2)</f>
        <v>0</v>
      </c>
      <c r="BL2582" s="17" t="s">
        <v>106</v>
      </c>
      <c r="BM2582" s="142" t="s">
        <v>1969</v>
      </c>
    </row>
    <row r="2583" spans="2:65" s="1" customFormat="1" ht="11.25">
      <c r="B2583" s="32"/>
      <c r="D2583" s="144" t="s">
        <v>201</v>
      </c>
      <c r="F2583" s="145" t="s">
        <v>1970</v>
      </c>
      <c r="I2583" s="146"/>
      <c r="L2583" s="32"/>
      <c r="M2583" s="147"/>
      <c r="T2583" s="53"/>
      <c r="AT2583" s="17" t="s">
        <v>201</v>
      </c>
      <c r="AU2583" s="17" t="s">
        <v>100</v>
      </c>
    </row>
    <row r="2584" spans="2:65" s="12" customFormat="1" ht="11.25">
      <c r="B2584" s="148"/>
      <c r="D2584" s="149" t="s">
        <v>203</v>
      </c>
      <c r="E2584" s="150" t="s">
        <v>19</v>
      </c>
      <c r="F2584" s="151" t="s">
        <v>1971</v>
      </c>
      <c r="H2584" s="150" t="s">
        <v>19</v>
      </c>
      <c r="I2584" s="152"/>
      <c r="L2584" s="148"/>
      <c r="M2584" s="153"/>
      <c r="T2584" s="154"/>
      <c r="AT2584" s="150" t="s">
        <v>203</v>
      </c>
      <c r="AU2584" s="150" t="s">
        <v>100</v>
      </c>
      <c r="AV2584" s="12" t="s">
        <v>80</v>
      </c>
      <c r="AW2584" s="12" t="s">
        <v>33</v>
      </c>
      <c r="AX2584" s="12" t="s">
        <v>72</v>
      </c>
      <c r="AY2584" s="150" t="s">
        <v>193</v>
      </c>
    </row>
    <row r="2585" spans="2:65" s="12" customFormat="1" ht="11.25">
      <c r="B2585" s="148"/>
      <c r="D2585" s="149" t="s">
        <v>203</v>
      </c>
      <c r="E2585" s="150" t="s">
        <v>19</v>
      </c>
      <c r="F2585" s="151" t="s">
        <v>206</v>
      </c>
      <c r="H2585" s="150" t="s">
        <v>19</v>
      </c>
      <c r="I2585" s="152"/>
      <c r="L2585" s="148"/>
      <c r="M2585" s="153"/>
      <c r="T2585" s="154"/>
      <c r="AT2585" s="150" t="s">
        <v>203</v>
      </c>
      <c r="AU2585" s="150" t="s">
        <v>100</v>
      </c>
      <c r="AV2585" s="12" t="s">
        <v>80</v>
      </c>
      <c r="AW2585" s="12" t="s">
        <v>33</v>
      </c>
      <c r="AX2585" s="12" t="s">
        <v>72</v>
      </c>
      <c r="AY2585" s="150" t="s">
        <v>193</v>
      </c>
    </row>
    <row r="2586" spans="2:65" s="12" customFormat="1" ht="11.25">
      <c r="B2586" s="148"/>
      <c r="D2586" s="149" t="s">
        <v>203</v>
      </c>
      <c r="E2586" s="150" t="s">
        <v>19</v>
      </c>
      <c r="F2586" s="151" t="s">
        <v>205</v>
      </c>
      <c r="H2586" s="150" t="s">
        <v>19</v>
      </c>
      <c r="I2586" s="152"/>
      <c r="L2586" s="148"/>
      <c r="M2586" s="153"/>
      <c r="T2586" s="154"/>
      <c r="AT2586" s="150" t="s">
        <v>203</v>
      </c>
      <c r="AU2586" s="150" t="s">
        <v>100</v>
      </c>
      <c r="AV2586" s="12" t="s">
        <v>80</v>
      </c>
      <c r="AW2586" s="12" t="s">
        <v>33</v>
      </c>
      <c r="AX2586" s="12" t="s">
        <v>72</v>
      </c>
      <c r="AY2586" s="150" t="s">
        <v>193</v>
      </c>
    </row>
    <row r="2587" spans="2:65" s="12" customFormat="1" ht="11.25">
      <c r="B2587" s="148"/>
      <c r="D2587" s="149" t="s">
        <v>203</v>
      </c>
      <c r="E2587" s="150" t="s">
        <v>19</v>
      </c>
      <c r="F2587" s="151" t="s">
        <v>1972</v>
      </c>
      <c r="H2587" s="150" t="s">
        <v>19</v>
      </c>
      <c r="I2587" s="152"/>
      <c r="L2587" s="148"/>
      <c r="M2587" s="153"/>
      <c r="T2587" s="154"/>
      <c r="AT2587" s="150" t="s">
        <v>203</v>
      </c>
      <c r="AU2587" s="150" t="s">
        <v>100</v>
      </c>
      <c r="AV2587" s="12" t="s">
        <v>80</v>
      </c>
      <c r="AW2587" s="12" t="s">
        <v>33</v>
      </c>
      <c r="AX2587" s="12" t="s">
        <v>72</v>
      </c>
      <c r="AY2587" s="150" t="s">
        <v>193</v>
      </c>
    </row>
    <row r="2588" spans="2:65" s="12" customFormat="1" ht="11.25">
      <c r="B2588" s="148"/>
      <c r="D2588" s="149" t="s">
        <v>203</v>
      </c>
      <c r="E2588" s="150" t="s">
        <v>19</v>
      </c>
      <c r="F2588" s="151" t="s">
        <v>1973</v>
      </c>
      <c r="H2588" s="150" t="s">
        <v>19</v>
      </c>
      <c r="I2588" s="152"/>
      <c r="L2588" s="148"/>
      <c r="M2588" s="153"/>
      <c r="T2588" s="154"/>
      <c r="AT2588" s="150" t="s">
        <v>203</v>
      </c>
      <c r="AU2588" s="150" t="s">
        <v>100</v>
      </c>
      <c r="AV2588" s="12" t="s">
        <v>80</v>
      </c>
      <c r="AW2588" s="12" t="s">
        <v>33</v>
      </c>
      <c r="AX2588" s="12" t="s">
        <v>72</v>
      </c>
      <c r="AY2588" s="150" t="s">
        <v>193</v>
      </c>
    </row>
    <row r="2589" spans="2:65" s="13" customFormat="1" ht="11.25">
      <c r="B2589" s="155"/>
      <c r="D2589" s="149" t="s">
        <v>203</v>
      </c>
      <c r="E2589" s="156" t="s">
        <v>19</v>
      </c>
      <c r="F2589" s="157" t="s">
        <v>461</v>
      </c>
      <c r="H2589" s="158">
        <v>20</v>
      </c>
      <c r="I2589" s="159"/>
      <c r="L2589" s="155"/>
      <c r="M2589" s="160"/>
      <c r="T2589" s="161"/>
      <c r="AT2589" s="156" t="s">
        <v>203</v>
      </c>
      <c r="AU2589" s="156" t="s">
        <v>100</v>
      </c>
      <c r="AV2589" s="13" t="s">
        <v>82</v>
      </c>
      <c r="AW2589" s="13" t="s">
        <v>33</v>
      </c>
      <c r="AX2589" s="13" t="s">
        <v>72</v>
      </c>
      <c r="AY2589" s="156" t="s">
        <v>193</v>
      </c>
    </row>
    <row r="2590" spans="2:65" s="1" customFormat="1" ht="16.5" customHeight="1">
      <c r="B2590" s="32"/>
      <c r="C2590" s="162" t="s">
        <v>1974</v>
      </c>
      <c r="D2590" s="162" t="s">
        <v>380</v>
      </c>
      <c r="E2590" s="163" t="s">
        <v>1975</v>
      </c>
      <c r="F2590" s="164" t="s">
        <v>1976</v>
      </c>
      <c r="G2590" s="165" t="s">
        <v>198</v>
      </c>
      <c r="H2590" s="166">
        <v>24</v>
      </c>
      <c r="I2590" s="167"/>
      <c r="J2590" s="168">
        <f>ROUND(I2590*H2590,2)</f>
        <v>0</v>
      </c>
      <c r="K2590" s="164" t="s">
        <v>19</v>
      </c>
      <c r="L2590" s="169"/>
      <c r="M2590" s="170" t="s">
        <v>19</v>
      </c>
      <c r="N2590" s="171" t="s">
        <v>43</v>
      </c>
      <c r="P2590" s="140">
        <f>O2590*H2590</f>
        <v>0</v>
      </c>
      <c r="Q2590" s="140">
        <v>3.2000000000000001E-2</v>
      </c>
      <c r="R2590" s="140">
        <f>Q2590*H2590</f>
        <v>0.76800000000000002</v>
      </c>
      <c r="S2590" s="140">
        <v>0</v>
      </c>
      <c r="T2590" s="141">
        <f>S2590*H2590</f>
        <v>0</v>
      </c>
      <c r="AR2590" s="142" t="s">
        <v>254</v>
      </c>
      <c r="AT2590" s="142" t="s">
        <v>380</v>
      </c>
      <c r="AU2590" s="142" t="s">
        <v>100</v>
      </c>
      <c r="AY2590" s="17" t="s">
        <v>193</v>
      </c>
      <c r="BE2590" s="143">
        <f>IF(N2590="základní",J2590,0)</f>
        <v>0</v>
      </c>
      <c r="BF2590" s="143">
        <f>IF(N2590="snížená",J2590,0)</f>
        <v>0</v>
      </c>
      <c r="BG2590" s="143">
        <f>IF(N2590="zákl. přenesená",J2590,0)</f>
        <v>0</v>
      </c>
      <c r="BH2590" s="143">
        <f>IF(N2590="sníž. přenesená",J2590,0)</f>
        <v>0</v>
      </c>
      <c r="BI2590" s="143">
        <f>IF(N2590="nulová",J2590,0)</f>
        <v>0</v>
      </c>
      <c r="BJ2590" s="17" t="s">
        <v>80</v>
      </c>
      <c r="BK2590" s="143">
        <f>ROUND(I2590*H2590,2)</f>
        <v>0</v>
      </c>
      <c r="BL2590" s="17" t="s">
        <v>106</v>
      </c>
      <c r="BM2590" s="142" t="s">
        <v>1977</v>
      </c>
    </row>
    <row r="2591" spans="2:65" s="13" customFormat="1" ht="11.25">
      <c r="B2591" s="155"/>
      <c r="D2591" s="149" t="s">
        <v>203</v>
      </c>
      <c r="F2591" s="157" t="s">
        <v>1978</v>
      </c>
      <c r="H2591" s="158">
        <v>24</v>
      </c>
      <c r="I2591" s="159"/>
      <c r="L2591" s="155"/>
      <c r="M2591" s="160"/>
      <c r="T2591" s="161"/>
      <c r="AT2591" s="156" t="s">
        <v>203</v>
      </c>
      <c r="AU2591" s="156" t="s">
        <v>100</v>
      </c>
      <c r="AV2591" s="13" t="s">
        <v>82</v>
      </c>
      <c r="AW2591" s="13" t="s">
        <v>4</v>
      </c>
      <c r="AX2591" s="13" t="s">
        <v>80</v>
      </c>
      <c r="AY2591" s="156" t="s">
        <v>193</v>
      </c>
    </row>
    <row r="2592" spans="2:65" s="1" customFormat="1" ht="24.2" customHeight="1">
      <c r="B2592" s="32"/>
      <c r="C2592" s="131" t="s">
        <v>1979</v>
      </c>
      <c r="D2592" s="131" t="s">
        <v>195</v>
      </c>
      <c r="E2592" s="132" t="s">
        <v>1980</v>
      </c>
      <c r="F2592" s="133" t="s">
        <v>1981</v>
      </c>
      <c r="G2592" s="134" t="s">
        <v>432</v>
      </c>
      <c r="H2592" s="135">
        <v>4.8</v>
      </c>
      <c r="I2592" s="136"/>
      <c r="J2592" s="137">
        <f>ROUND(I2592*H2592,2)</f>
        <v>0</v>
      </c>
      <c r="K2592" s="133" t="s">
        <v>199</v>
      </c>
      <c r="L2592" s="32"/>
      <c r="M2592" s="138" t="s">
        <v>19</v>
      </c>
      <c r="N2592" s="139" t="s">
        <v>43</v>
      </c>
      <c r="P2592" s="140">
        <f>O2592*H2592</f>
        <v>0</v>
      </c>
      <c r="Q2592" s="140">
        <v>4.2999999999999999E-4</v>
      </c>
      <c r="R2592" s="140">
        <f>Q2592*H2592</f>
        <v>2.0639999999999999E-3</v>
      </c>
      <c r="S2592" s="140">
        <v>0</v>
      </c>
      <c r="T2592" s="141">
        <f>S2592*H2592</f>
        <v>0</v>
      </c>
      <c r="AR2592" s="142" t="s">
        <v>106</v>
      </c>
      <c r="AT2592" s="142" t="s">
        <v>195</v>
      </c>
      <c r="AU2592" s="142" t="s">
        <v>100</v>
      </c>
      <c r="AY2592" s="17" t="s">
        <v>193</v>
      </c>
      <c r="BE2592" s="143">
        <f>IF(N2592="základní",J2592,0)</f>
        <v>0</v>
      </c>
      <c r="BF2592" s="143">
        <f>IF(N2592="snížená",J2592,0)</f>
        <v>0</v>
      </c>
      <c r="BG2592" s="143">
        <f>IF(N2592="zákl. přenesená",J2592,0)</f>
        <v>0</v>
      </c>
      <c r="BH2592" s="143">
        <f>IF(N2592="sníž. přenesená",J2592,0)</f>
        <v>0</v>
      </c>
      <c r="BI2592" s="143">
        <f>IF(N2592="nulová",J2592,0)</f>
        <v>0</v>
      </c>
      <c r="BJ2592" s="17" t="s">
        <v>80</v>
      </c>
      <c r="BK2592" s="143">
        <f>ROUND(I2592*H2592,2)</f>
        <v>0</v>
      </c>
      <c r="BL2592" s="17" t="s">
        <v>106</v>
      </c>
      <c r="BM2592" s="142" t="s">
        <v>1982</v>
      </c>
    </row>
    <row r="2593" spans="2:65" s="1" customFormat="1" ht="11.25">
      <c r="B2593" s="32"/>
      <c r="D2593" s="144" t="s">
        <v>201</v>
      </c>
      <c r="F2593" s="145" t="s">
        <v>1983</v>
      </c>
      <c r="I2593" s="146"/>
      <c r="L2593" s="32"/>
      <c r="M2593" s="147"/>
      <c r="T2593" s="53"/>
      <c r="AT2593" s="17" t="s">
        <v>201</v>
      </c>
      <c r="AU2593" s="17" t="s">
        <v>100</v>
      </c>
    </row>
    <row r="2594" spans="2:65" s="1" customFormat="1" ht="29.25">
      <c r="B2594" s="32"/>
      <c r="D2594" s="149" t="s">
        <v>1499</v>
      </c>
      <c r="F2594" s="172" t="s">
        <v>1984</v>
      </c>
      <c r="I2594" s="146"/>
      <c r="L2594" s="32"/>
      <c r="M2594" s="147"/>
      <c r="T2594" s="53"/>
      <c r="AT2594" s="17" t="s">
        <v>1499</v>
      </c>
      <c r="AU2594" s="17" t="s">
        <v>100</v>
      </c>
    </row>
    <row r="2595" spans="2:65" s="12" customFormat="1" ht="11.25">
      <c r="B2595" s="148"/>
      <c r="D2595" s="149" t="s">
        <v>203</v>
      </c>
      <c r="E2595" s="150" t="s">
        <v>19</v>
      </c>
      <c r="F2595" s="151" t="s">
        <v>1971</v>
      </c>
      <c r="H2595" s="150" t="s">
        <v>19</v>
      </c>
      <c r="I2595" s="152"/>
      <c r="L2595" s="148"/>
      <c r="M2595" s="153"/>
      <c r="T2595" s="154"/>
      <c r="AT2595" s="150" t="s">
        <v>203</v>
      </c>
      <c r="AU2595" s="150" t="s">
        <v>100</v>
      </c>
      <c r="AV2595" s="12" t="s">
        <v>80</v>
      </c>
      <c r="AW2595" s="12" t="s">
        <v>33</v>
      </c>
      <c r="AX2595" s="12" t="s">
        <v>72</v>
      </c>
      <c r="AY2595" s="150" t="s">
        <v>193</v>
      </c>
    </row>
    <row r="2596" spans="2:65" s="12" customFormat="1" ht="11.25">
      <c r="B2596" s="148"/>
      <c r="D2596" s="149" t="s">
        <v>203</v>
      </c>
      <c r="E2596" s="150" t="s">
        <v>19</v>
      </c>
      <c r="F2596" s="151" t="s">
        <v>206</v>
      </c>
      <c r="H2596" s="150" t="s">
        <v>19</v>
      </c>
      <c r="I2596" s="152"/>
      <c r="L2596" s="148"/>
      <c r="M2596" s="153"/>
      <c r="T2596" s="154"/>
      <c r="AT2596" s="150" t="s">
        <v>203</v>
      </c>
      <c r="AU2596" s="150" t="s">
        <v>100</v>
      </c>
      <c r="AV2596" s="12" t="s">
        <v>80</v>
      </c>
      <c r="AW2596" s="12" t="s">
        <v>33</v>
      </c>
      <c r="AX2596" s="12" t="s">
        <v>72</v>
      </c>
      <c r="AY2596" s="150" t="s">
        <v>193</v>
      </c>
    </row>
    <row r="2597" spans="2:65" s="12" customFormat="1" ht="11.25">
      <c r="B2597" s="148"/>
      <c r="D2597" s="149" t="s">
        <v>203</v>
      </c>
      <c r="E2597" s="150" t="s">
        <v>19</v>
      </c>
      <c r="F2597" s="151" t="s">
        <v>205</v>
      </c>
      <c r="H2597" s="150" t="s">
        <v>19</v>
      </c>
      <c r="I2597" s="152"/>
      <c r="L2597" s="148"/>
      <c r="M2597" s="153"/>
      <c r="T2597" s="154"/>
      <c r="AT2597" s="150" t="s">
        <v>203</v>
      </c>
      <c r="AU2597" s="150" t="s">
        <v>100</v>
      </c>
      <c r="AV2597" s="12" t="s">
        <v>80</v>
      </c>
      <c r="AW2597" s="12" t="s">
        <v>33</v>
      </c>
      <c r="AX2597" s="12" t="s">
        <v>72</v>
      </c>
      <c r="AY2597" s="150" t="s">
        <v>193</v>
      </c>
    </row>
    <row r="2598" spans="2:65" s="12" customFormat="1" ht="11.25">
      <c r="B2598" s="148"/>
      <c r="D2598" s="149" t="s">
        <v>203</v>
      </c>
      <c r="E2598" s="150" t="s">
        <v>19</v>
      </c>
      <c r="F2598" s="151" t="s">
        <v>1972</v>
      </c>
      <c r="H2598" s="150" t="s">
        <v>19</v>
      </c>
      <c r="I2598" s="152"/>
      <c r="L2598" s="148"/>
      <c r="M2598" s="153"/>
      <c r="T2598" s="154"/>
      <c r="AT2598" s="150" t="s">
        <v>203</v>
      </c>
      <c r="AU2598" s="150" t="s">
        <v>100</v>
      </c>
      <c r="AV2598" s="12" t="s">
        <v>80</v>
      </c>
      <c r="AW2598" s="12" t="s">
        <v>33</v>
      </c>
      <c r="AX2598" s="12" t="s">
        <v>72</v>
      </c>
      <c r="AY2598" s="150" t="s">
        <v>193</v>
      </c>
    </row>
    <row r="2599" spans="2:65" s="13" customFormat="1" ht="11.25">
      <c r="B2599" s="155"/>
      <c r="D2599" s="149" t="s">
        <v>203</v>
      </c>
      <c r="E2599" s="156" t="s">
        <v>19</v>
      </c>
      <c r="F2599" s="157" t="s">
        <v>1985</v>
      </c>
      <c r="H2599" s="158">
        <v>4.8</v>
      </c>
      <c r="I2599" s="159"/>
      <c r="L2599" s="155"/>
      <c r="M2599" s="160"/>
      <c r="T2599" s="161"/>
      <c r="AT2599" s="156" t="s">
        <v>203</v>
      </c>
      <c r="AU2599" s="156" t="s">
        <v>100</v>
      </c>
      <c r="AV2599" s="13" t="s">
        <v>82</v>
      </c>
      <c r="AW2599" s="13" t="s">
        <v>33</v>
      </c>
      <c r="AX2599" s="13" t="s">
        <v>72</v>
      </c>
      <c r="AY2599" s="156" t="s">
        <v>193</v>
      </c>
    </row>
    <row r="2600" spans="2:65" s="1" customFormat="1" ht="16.5" customHeight="1">
      <c r="B2600" s="32"/>
      <c r="C2600" s="162" t="s">
        <v>1986</v>
      </c>
      <c r="D2600" s="162" t="s">
        <v>380</v>
      </c>
      <c r="E2600" s="163" t="s">
        <v>1987</v>
      </c>
      <c r="F2600" s="164" t="s">
        <v>1988</v>
      </c>
      <c r="G2600" s="165" t="s">
        <v>432</v>
      </c>
      <c r="H2600" s="166">
        <v>12</v>
      </c>
      <c r="I2600" s="167"/>
      <c r="J2600" s="168">
        <f>ROUND(I2600*H2600,2)</f>
        <v>0</v>
      </c>
      <c r="K2600" s="164" t="s">
        <v>199</v>
      </c>
      <c r="L2600" s="169"/>
      <c r="M2600" s="170" t="s">
        <v>19</v>
      </c>
      <c r="N2600" s="171" t="s">
        <v>43</v>
      </c>
      <c r="P2600" s="140">
        <f>O2600*H2600</f>
        <v>0</v>
      </c>
      <c r="Q2600" s="140">
        <v>7.7999999999999999E-4</v>
      </c>
      <c r="R2600" s="140">
        <f>Q2600*H2600</f>
        <v>9.3600000000000003E-3</v>
      </c>
      <c r="S2600" s="140">
        <v>0</v>
      </c>
      <c r="T2600" s="141">
        <f>S2600*H2600</f>
        <v>0</v>
      </c>
      <c r="AR2600" s="142" t="s">
        <v>254</v>
      </c>
      <c r="AT2600" s="142" t="s">
        <v>380</v>
      </c>
      <c r="AU2600" s="142" t="s">
        <v>100</v>
      </c>
      <c r="AY2600" s="17" t="s">
        <v>193</v>
      </c>
      <c r="BE2600" s="143">
        <f>IF(N2600="základní",J2600,0)</f>
        <v>0</v>
      </c>
      <c r="BF2600" s="143">
        <f>IF(N2600="snížená",J2600,0)</f>
        <v>0</v>
      </c>
      <c r="BG2600" s="143">
        <f>IF(N2600="zákl. přenesená",J2600,0)</f>
        <v>0</v>
      </c>
      <c r="BH2600" s="143">
        <f>IF(N2600="sníž. přenesená",J2600,0)</f>
        <v>0</v>
      </c>
      <c r="BI2600" s="143">
        <f>IF(N2600="nulová",J2600,0)</f>
        <v>0</v>
      </c>
      <c r="BJ2600" s="17" t="s">
        <v>80</v>
      </c>
      <c r="BK2600" s="143">
        <f>ROUND(I2600*H2600,2)</f>
        <v>0</v>
      </c>
      <c r="BL2600" s="17" t="s">
        <v>106</v>
      </c>
      <c r="BM2600" s="142" t="s">
        <v>1989</v>
      </c>
    </row>
    <row r="2601" spans="2:65" s="1" customFormat="1" ht="24.2" customHeight="1">
      <c r="B2601" s="32"/>
      <c r="C2601" s="162" t="s">
        <v>1990</v>
      </c>
      <c r="D2601" s="162" t="s">
        <v>380</v>
      </c>
      <c r="E2601" s="163" t="s">
        <v>1991</v>
      </c>
      <c r="F2601" s="164" t="s">
        <v>1992</v>
      </c>
      <c r="G2601" s="165" t="s">
        <v>1993</v>
      </c>
      <c r="H2601" s="166">
        <v>0.24</v>
      </c>
      <c r="I2601" s="167"/>
      <c r="J2601" s="168">
        <f>ROUND(I2601*H2601,2)</f>
        <v>0</v>
      </c>
      <c r="K2601" s="164" t="s">
        <v>199</v>
      </c>
      <c r="L2601" s="169"/>
      <c r="M2601" s="170" t="s">
        <v>19</v>
      </c>
      <c r="N2601" s="171" t="s">
        <v>43</v>
      </c>
      <c r="P2601" s="140">
        <f>O2601*H2601</f>
        <v>0</v>
      </c>
      <c r="Q2601" s="140">
        <v>1.73E-3</v>
      </c>
      <c r="R2601" s="140">
        <f>Q2601*H2601</f>
        <v>4.1519999999999995E-4</v>
      </c>
      <c r="S2601" s="140">
        <v>0</v>
      </c>
      <c r="T2601" s="141">
        <f>S2601*H2601</f>
        <v>0</v>
      </c>
      <c r="AR2601" s="142" t="s">
        <v>254</v>
      </c>
      <c r="AT2601" s="142" t="s">
        <v>380</v>
      </c>
      <c r="AU2601" s="142" t="s">
        <v>100</v>
      </c>
      <c r="AY2601" s="17" t="s">
        <v>193</v>
      </c>
      <c r="BE2601" s="143">
        <f>IF(N2601="základní",J2601,0)</f>
        <v>0</v>
      </c>
      <c r="BF2601" s="143">
        <f>IF(N2601="snížená",J2601,0)</f>
        <v>0</v>
      </c>
      <c r="BG2601" s="143">
        <f>IF(N2601="zákl. přenesená",J2601,0)</f>
        <v>0</v>
      </c>
      <c r="BH2601" s="143">
        <f>IF(N2601="sníž. přenesená",J2601,0)</f>
        <v>0</v>
      </c>
      <c r="BI2601" s="143">
        <f>IF(N2601="nulová",J2601,0)</f>
        <v>0</v>
      </c>
      <c r="BJ2601" s="17" t="s">
        <v>80</v>
      </c>
      <c r="BK2601" s="143">
        <f>ROUND(I2601*H2601,2)</f>
        <v>0</v>
      </c>
      <c r="BL2601" s="17" t="s">
        <v>106</v>
      </c>
      <c r="BM2601" s="142" t="s">
        <v>1994</v>
      </c>
    </row>
    <row r="2602" spans="2:65" s="13" customFormat="1" ht="11.25">
      <c r="B2602" s="155"/>
      <c r="D2602" s="149" t="s">
        <v>203</v>
      </c>
      <c r="F2602" s="157" t="s">
        <v>1995</v>
      </c>
      <c r="H2602" s="158">
        <v>0.24</v>
      </c>
      <c r="I2602" s="159"/>
      <c r="L2602" s="155"/>
      <c r="M2602" s="160"/>
      <c r="T2602" s="161"/>
      <c r="AT2602" s="156" t="s">
        <v>203</v>
      </c>
      <c r="AU2602" s="156" t="s">
        <v>100</v>
      </c>
      <c r="AV2602" s="13" t="s">
        <v>82</v>
      </c>
      <c r="AW2602" s="13" t="s">
        <v>4</v>
      </c>
      <c r="AX2602" s="13" t="s">
        <v>80</v>
      </c>
      <c r="AY2602" s="156" t="s">
        <v>193</v>
      </c>
    </row>
    <row r="2603" spans="2:65" s="1" customFormat="1" ht="24.2" customHeight="1">
      <c r="B2603" s="32"/>
      <c r="C2603" s="162" t="s">
        <v>1996</v>
      </c>
      <c r="D2603" s="162" t="s">
        <v>380</v>
      </c>
      <c r="E2603" s="163" t="s">
        <v>1997</v>
      </c>
      <c r="F2603" s="164" t="s">
        <v>1998</v>
      </c>
      <c r="G2603" s="165" t="s">
        <v>1993</v>
      </c>
      <c r="H2603" s="166">
        <v>0.12</v>
      </c>
      <c r="I2603" s="167"/>
      <c r="J2603" s="168">
        <f>ROUND(I2603*H2603,2)</f>
        <v>0</v>
      </c>
      <c r="K2603" s="164" t="s">
        <v>199</v>
      </c>
      <c r="L2603" s="169"/>
      <c r="M2603" s="170" t="s">
        <v>19</v>
      </c>
      <c r="N2603" s="171" t="s">
        <v>43</v>
      </c>
      <c r="P2603" s="140">
        <f>O2603*H2603</f>
        <v>0</v>
      </c>
      <c r="Q2603" s="140">
        <v>6.3000000000000003E-4</v>
      </c>
      <c r="R2603" s="140">
        <f>Q2603*H2603</f>
        <v>7.5599999999999994E-5</v>
      </c>
      <c r="S2603" s="140">
        <v>0</v>
      </c>
      <c r="T2603" s="141">
        <f>S2603*H2603</f>
        <v>0</v>
      </c>
      <c r="AR2603" s="142" t="s">
        <v>254</v>
      </c>
      <c r="AT2603" s="142" t="s">
        <v>380</v>
      </c>
      <c r="AU2603" s="142" t="s">
        <v>100</v>
      </c>
      <c r="AY2603" s="17" t="s">
        <v>193</v>
      </c>
      <c r="BE2603" s="143">
        <f>IF(N2603="základní",J2603,0)</f>
        <v>0</v>
      </c>
      <c r="BF2603" s="143">
        <f>IF(N2603="snížená",J2603,0)</f>
        <v>0</v>
      </c>
      <c r="BG2603" s="143">
        <f>IF(N2603="zákl. přenesená",J2603,0)</f>
        <v>0</v>
      </c>
      <c r="BH2603" s="143">
        <f>IF(N2603="sníž. přenesená",J2603,0)</f>
        <v>0</v>
      </c>
      <c r="BI2603" s="143">
        <f>IF(N2603="nulová",J2603,0)</f>
        <v>0</v>
      </c>
      <c r="BJ2603" s="17" t="s">
        <v>80</v>
      </c>
      <c r="BK2603" s="143">
        <f>ROUND(I2603*H2603,2)</f>
        <v>0</v>
      </c>
      <c r="BL2603" s="17" t="s">
        <v>106</v>
      </c>
      <c r="BM2603" s="142" t="s">
        <v>1999</v>
      </c>
    </row>
    <row r="2604" spans="2:65" s="13" customFormat="1" ht="11.25">
      <c r="B2604" s="155"/>
      <c r="D2604" s="149" t="s">
        <v>203</v>
      </c>
      <c r="F2604" s="157" t="s">
        <v>2000</v>
      </c>
      <c r="H2604" s="158">
        <v>0.12</v>
      </c>
      <c r="I2604" s="159"/>
      <c r="L2604" s="155"/>
      <c r="M2604" s="160"/>
      <c r="T2604" s="161"/>
      <c r="AT2604" s="156" t="s">
        <v>203</v>
      </c>
      <c r="AU2604" s="156" t="s">
        <v>100</v>
      </c>
      <c r="AV2604" s="13" t="s">
        <v>82</v>
      </c>
      <c r="AW2604" s="13" t="s">
        <v>4</v>
      </c>
      <c r="AX2604" s="13" t="s">
        <v>80</v>
      </c>
      <c r="AY2604" s="156" t="s">
        <v>193</v>
      </c>
    </row>
    <row r="2605" spans="2:65" s="11" customFormat="1" ht="20.85" customHeight="1">
      <c r="B2605" s="119"/>
      <c r="D2605" s="120" t="s">
        <v>71</v>
      </c>
      <c r="E2605" s="129" t="s">
        <v>852</v>
      </c>
      <c r="F2605" s="129" t="s">
        <v>2001</v>
      </c>
      <c r="I2605" s="122"/>
      <c r="J2605" s="130">
        <f>BK2605</f>
        <v>0</v>
      </c>
      <c r="L2605" s="119"/>
      <c r="M2605" s="124"/>
      <c r="P2605" s="125">
        <f>SUM(P2606:P2818)</f>
        <v>0</v>
      </c>
      <c r="R2605" s="125">
        <f>SUM(R2606:R2818)</f>
        <v>6.0205999999999996E-2</v>
      </c>
      <c r="T2605" s="126">
        <f>SUM(T2606:T2818)</f>
        <v>4.9410000000000007</v>
      </c>
      <c r="AR2605" s="120" t="s">
        <v>80</v>
      </c>
      <c r="AT2605" s="127" t="s">
        <v>71</v>
      </c>
      <c r="AU2605" s="127" t="s">
        <v>82</v>
      </c>
      <c r="AY2605" s="120" t="s">
        <v>193</v>
      </c>
      <c r="BK2605" s="128">
        <f>SUM(BK2606:BK2818)</f>
        <v>0</v>
      </c>
    </row>
    <row r="2606" spans="2:65" s="1" customFormat="1" ht="33" customHeight="1">
      <c r="B2606" s="32"/>
      <c r="C2606" s="131" t="s">
        <v>2002</v>
      </c>
      <c r="D2606" s="131" t="s">
        <v>195</v>
      </c>
      <c r="E2606" s="132" t="s">
        <v>2003</v>
      </c>
      <c r="F2606" s="133" t="s">
        <v>2004</v>
      </c>
      <c r="G2606" s="134" t="s">
        <v>465</v>
      </c>
      <c r="H2606" s="135">
        <v>25</v>
      </c>
      <c r="I2606" s="136"/>
      <c r="J2606" s="137">
        <f>ROUND(I2606*H2606,2)</f>
        <v>0</v>
      </c>
      <c r="K2606" s="133" t="s">
        <v>199</v>
      </c>
      <c r="L2606" s="32"/>
      <c r="M2606" s="138" t="s">
        <v>19</v>
      </c>
      <c r="N2606" s="139" t="s">
        <v>43</v>
      </c>
      <c r="P2606" s="140">
        <f>O2606*H2606</f>
        <v>0</v>
      </c>
      <c r="Q2606" s="140">
        <v>0</v>
      </c>
      <c r="R2606" s="140">
        <f>Q2606*H2606</f>
        <v>0</v>
      </c>
      <c r="S2606" s="140">
        <v>1E-3</v>
      </c>
      <c r="T2606" s="141">
        <f>S2606*H2606</f>
        <v>2.5000000000000001E-2</v>
      </c>
      <c r="AR2606" s="142" t="s">
        <v>106</v>
      </c>
      <c r="AT2606" s="142" t="s">
        <v>195</v>
      </c>
      <c r="AU2606" s="142" t="s">
        <v>100</v>
      </c>
      <c r="AY2606" s="17" t="s">
        <v>193</v>
      </c>
      <c r="BE2606" s="143">
        <f>IF(N2606="základní",J2606,0)</f>
        <v>0</v>
      </c>
      <c r="BF2606" s="143">
        <f>IF(N2606="snížená",J2606,0)</f>
        <v>0</v>
      </c>
      <c r="BG2606" s="143">
        <f>IF(N2606="zákl. přenesená",J2606,0)</f>
        <v>0</v>
      </c>
      <c r="BH2606" s="143">
        <f>IF(N2606="sníž. přenesená",J2606,0)</f>
        <v>0</v>
      </c>
      <c r="BI2606" s="143">
        <f>IF(N2606="nulová",J2606,0)</f>
        <v>0</v>
      </c>
      <c r="BJ2606" s="17" t="s">
        <v>80</v>
      </c>
      <c r="BK2606" s="143">
        <f>ROUND(I2606*H2606,2)</f>
        <v>0</v>
      </c>
      <c r="BL2606" s="17" t="s">
        <v>106</v>
      </c>
      <c r="BM2606" s="142" t="s">
        <v>2005</v>
      </c>
    </row>
    <row r="2607" spans="2:65" s="1" customFormat="1" ht="11.25">
      <c r="B2607" s="32"/>
      <c r="D2607" s="144" t="s">
        <v>201</v>
      </c>
      <c r="F2607" s="145" t="s">
        <v>2006</v>
      </c>
      <c r="I2607" s="146"/>
      <c r="L2607" s="32"/>
      <c r="M2607" s="147"/>
      <c r="T2607" s="53"/>
      <c r="AT2607" s="17" t="s">
        <v>201</v>
      </c>
      <c r="AU2607" s="17" t="s">
        <v>100</v>
      </c>
    </row>
    <row r="2608" spans="2:65" s="12" customFormat="1" ht="11.25">
      <c r="B2608" s="148"/>
      <c r="D2608" s="149" t="s">
        <v>203</v>
      </c>
      <c r="E2608" s="150" t="s">
        <v>19</v>
      </c>
      <c r="F2608" s="151" t="s">
        <v>2007</v>
      </c>
      <c r="H2608" s="150" t="s">
        <v>19</v>
      </c>
      <c r="I2608" s="152"/>
      <c r="L2608" s="148"/>
      <c r="M2608" s="153"/>
      <c r="T2608" s="154"/>
      <c r="AT2608" s="150" t="s">
        <v>203</v>
      </c>
      <c r="AU2608" s="150" t="s">
        <v>100</v>
      </c>
      <c r="AV2608" s="12" t="s">
        <v>80</v>
      </c>
      <c r="AW2608" s="12" t="s">
        <v>33</v>
      </c>
      <c r="AX2608" s="12" t="s">
        <v>72</v>
      </c>
      <c r="AY2608" s="150" t="s">
        <v>193</v>
      </c>
    </row>
    <row r="2609" spans="2:65" s="12" customFormat="1" ht="11.25">
      <c r="B2609" s="148"/>
      <c r="D2609" s="149" t="s">
        <v>203</v>
      </c>
      <c r="E2609" s="150" t="s">
        <v>19</v>
      </c>
      <c r="F2609" s="151" t="s">
        <v>901</v>
      </c>
      <c r="H2609" s="150" t="s">
        <v>19</v>
      </c>
      <c r="I2609" s="152"/>
      <c r="L2609" s="148"/>
      <c r="M2609" s="153"/>
      <c r="T2609" s="154"/>
      <c r="AT2609" s="150" t="s">
        <v>203</v>
      </c>
      <c r="AU2609" s="150" t="s">
        <v>100</v>
      </c>
      <c r="AV2609" s="12" t="s">
        <v>80</v>
      </c>
      <c r="AW2609" s="12" t="s">
        <v>33</v>
      </c>
      <c r="AX2609" s="12" t="s">
        <v>72</v>
      </c>
      <c r="AY2609" s="150" t="s">
        <v>193</v>
      </c>
    </row>
    <row r="2610" spans="2:65" s="12" customFormat="1" ht="11.25">
      <c r="B2610" s="148"/>
      <c r="D2610" s="149" t="s">
        <v>203</v>
      </c>
      <c r="E2610" s="150" t="s">
        <v>19</v>
      </c>
      <c r="F2610" s="151" t="s">
        <v>205</v>
      </c>
      <c r="H2610" s="150" t="s">
        <v>19</v>
      </c>
      <c r="I2610" s="152"/>
      <c r="L2610" s="148"/>
      <c r="M2610" s="153"/>
      <c r="T2610" s="154"/>
      <c r="AT2610" s="150" t="s">
        <v>203</v>
      </c>
      <c r="AU2610" s="150" t="s">
        <v>100</v>
      </c>
      <c r="AV2610" s="12" t="s">
        <v>80</v>
      </c>
      <c r="AW2610" s="12" t="s">
        <v>33</v>
      </c>
      <c r="AX2610" s="12" t="s">
        <v>72</v>
      </c>
      <c r="AY2610" s="150" t="s">
        <v>193</v>
      </c>
    </row>
    <row r="2611" spans="2:65" s="12" customFormat="1" ht="11.25">
      <c r="B2611" s="148"/>
      <c r="D2611" s="149" t="s">
        <v>203</v>
      </c>
      <c r="E2611" s="150" t="s">
        <v>19</v>
      </c>
      <c r="F2611" s="151" t="s">
        <v>2008</v>
      </c>
      <c r="H2611" s="150" t="s">
        <v>19</v>
      </c>
      <c r="I2611" s="152"/>
      <c r="L2611" s="148"/>
      <c r="M2611" s="153"/>
      <c r="T2611" s="154"/>
      <c r="AT2611" s="150" t="s">
        <v>203</v>
      </c>
      <c r="AU2611" s="150" t="s">
        <v>100</v>
      </c>
      <c r="AV2611" s="12" t="s">
        <v>80</v>
      </c>
      <c r="AW2611" s="12" t="s">
        <v>33</v>
      </c>
      <c r="AX2611" s="12" t="s">
        <v>72</v>
      </c>
      <c r="AY2611" s="150" t="s">
        <v>193</v>
      </c>
    </row>
    <row r="2612" spans="2:65" s="13" customFormat="1" ht="11.25">
      <c r="B2612" s="155"/>
      <c r="D2612" s="149" t="s">
        <v>203</v>
      </c>
      <c r="E2612" s="156" t="s">
        <v>19</v>
      </c>
      <c r="F2612" s="157" t="s">
        <v>391</v>
      </c>
      <c r="H2612" s="158">
        <v>25</v>
      </c>
      <c r="I2612" s="159"/>
      <c r="L2612" s="155"/>
      <c r="M2612" s="160"/>
      <c r="T2612" s="161"/>
      <c r="AT2612" s="156" t="s">
        <v>203</v>
      </c>
      <c r="AU2612" s="156" t="s">
        <v>100</v>
      </c>
      <c r="AV2612" s="13" t="s">
        <v>82</v>
      </c>
      <c r="AW2612" s="13" t="s">
        <v>33</v>
      </c>
      <c r="AX2612" s="13" t="s">
        <v>72</v>
      </c>
      <c r="AY2612" s="156" t="s">
        <v>193</v>
      </c>
    </row>
    <row r="2613" spans="2:65" s="1" customFormat="1" ht="33" customHeight="1">
      <c r="B2613" s="32"/>
      <c r="C2613" s="131" t="s">
        <v>2009</v>
      </c>
      <c r="D2613" s="131" t="s">
        <v>195</v>
      </c>
      <c r="E2613" s="132" t="s">
        <v>2010</v>
      </c>
      <c r="F2613" s="133" t="s">
        <v>2011</v>
      </c>
      <c r="G2613" s="134" t="s">
        <v>465</v>
      </c>
      <c r="H2613" s="135">
        <v>12</v>
      </c>
      <c r="I2613" s="136"/>
      <c r="J2613" s="137">
        <f>ROUND(I2613*H2613,2)</f>
        <v>0</v>
      </c>
      <c r="K2613" s="133" t="s">
        <v>199</v>
      </c>
      <c r="L2613" s="32"/>
      <c r="M2613" s="138" t="s">
        <v>19</v>
      </c>
      <c r="N2613" s="139" t="s">
        <v>43</v>
      </c>
      <c r="P2613" s="140">
        <f>O2613*H2613</f>
        <v>0</v>
      </c>
      <c r="Q2613" s="140">
        <v>0</v>
      </c>
      <c r="R2613" s="140">
        <f>Q2613*H2613</f>
        <v>0</v>
      </c>
      <c r="S2613" s="140">
        <v>1E-3</v>
      </c>
      <c r="T2613" s="141">
        <f>S2613*H2613</f>
        <v>1.2E-2</v>
      </c>
      <c r="AR2613" s="142" t="s">
        <v>106</v>
      </c>
      <c r="AT2613" s="142" t="s">
        <v>195</v>
      </c>
      <c r="AU2613" s="142" t="s">
        <v>100</v>
      </c>
      <c r="AY2613" s="17" t="s">
        <v>193</v>
      </c>
      <c r="BE2613" s="143">
        <f>IF(N2613="základní",J2613,0)</f>
        <v>0</v>
      </c>
      <c r="BF2613" s="143">
        <f>IF(N2613="snížená",J2613,0)</f>
        <v>0</v>
      </c>
      <c r="BG2613" s="143">
        <f>IF(N2613="zákl. přenesená",J2613,0)</f>
        <v>0</v>
      </c>
      <c r="BH2613" s="143">
        <f>IF(N2613="sníž. přenesená",J2613,0)</f>
        <v>0</v>
      </c>
      <c r="BI2613" s="143">
        <f>IF(N2613="nulová",J2613,0)</f>
        <v>0</v>
      </c>
      <c r="BJ2613" s="17" t="s">
        <v>80</v>
      </c>
      <c r="BK2613" s="143">
        <f>ROUND(I2613*H2613,2)</f>
        <v>0</v>
      </c>
      <c r="BL2613" s="17" t="s">
        <v>106</v>
      </c>
      <c r="BM2613" s="142" t="s">
        <v>2012</v>
      </c>
    </row>
    <row r="2614" spans="2:65" s="1" customFormat="1" ht="11.25">
      <c r="B2614" s="32"/>
      <c r="D2614" s="144" t="s">
        <v>201</v>
      </c>
      <c r="F2614" s="145" t="s">
        <v>2013</v>
      </c>
      <c r="I2614" s="146"/>
      <c r="L2614" s="32"/>
      <c r="M2614" s="147"/>
      <c r="T2614" s="53"/>
      <c r="AT2614" s="17" t="s">
        <v>201</v>
      </c>
      <c r="AU2614" s="17" t="s">
        <v>100</v>
      </c>
    </row>
    <row r="2615" spans="2:65" s="12" customFormat="1" ht="11.25">
      <c r="B2615" s="148"/>
      <c r="D2615" s="149" t="s">
        <v>203</v>
      </c>
      <c r="E2615" s="150" t="s">
        <v>19</v>
      </c>
      <c r="F2615" s="151" t="s">
        <v>2007</v>
      </c>
      <c r="H2615" s="150" t="s">
        <v>19</v>
      </c>
      <c r="I2615" s="152"/>
      <c r="L2615" s="148"/>
      <c r="M2615" s="153"/>
      <c r="T2615" s="154"/>
      <c r="AT2615" s="150" t="s">
        <v>203</v>
      </c>
      <c r="AU2615" s="150" t="s">
        <v>100</v>
      </c>
      <c r="AV2615" s="12" t="s">
        <v>80</v>
      </c>
      <c r="AW2615" s="12" t="s">
        <v>33</v>
      </c>
      <c r="AX2615" s="12" t="s">
        <v>72</v>
      </c>
      <c r="AY2615" s="150" t="s">
        <v>193</v>
      </c>
    </row>
    <row r="2616" spans="2:65" s="12" customFormat="1" ht="11.25">
      <c r="B2616" s="148"/>
      <c r="D2616" s="149" t="s">
        <v>203</v>
      </c>
      <c r="E2616" s="150" t="s">
        <v>19</v>
      </c>
      <c r="F2616" s="151" t="s">
        <v>901</v>
      </c>
      <c r="H2616" s="150" t="s">
        <v>19</v>
      </c>
      <c r="I2616" s="152"/>
      <c r="L2616" s="148"/>
      <c r="M2616" s="153"/>
      <c r="T2616" s="154"/>
      <c r="AT2616" s="150" t="s">
        <v>203</v>
      </c>
      <c r="AU2616" s="150" t="s">
        <v>100</v>
      </c>
      <c r="AV2616" s="12" t="s">
        <v>80</v>
      </c>
      <c r="AW2616" s="12" t="s">
        <v>33</v>
      </c>
      <c r="AX2616" s="12" t="s">
        <v>72</v>
      </c>
      <c r="AY2616" s="150" t="s">
        <v>193</v>
      </c>
    </row>
    <row r="2617" spans="2:65" s="12" customFormat="1" ht="11.25">
      <c r="B2617" s="148"/>
      <c r="D2617" s="149" t="s">
        <v>203</v>
      </c>
      <c r="E2617" s="150" t="s">
        <v>19</v>
      </c>
      <c r="F2617" s="151" t="s">
        <v>205</v>
      </c>
      <c r="H2617" s="150" t="s">
        <v>19</v>
      </c>
      <c r="I2617" s="152"/>
      <c r="L2617" s="148"/>
      <c r="M2617" s="153"/>
      <c r="T2617" s="154"/>
      <c r="AT2617" s="150" t="s">
        <v>203</v>
      </c>
      <c r="AU2617" s="150" t="s">
        <v>100</v>
      </c>
      <c r="AV2617" s="12" t="s">
        <v>80</v>
      </c>
      <c r="AW2617" s="12" t="s">
        <v>33</v>
      </c>
      <c r="AX2617" s="12" t="s">
        <v>72</v>
      </c>
      <c r="AY2617" s="150" t="s">
        <v>193</v>
      </c>
    </row>
    <row r="2618" spans="2:65" s="12" customFormat="1" ht="11.25">
      <c r="B2618" s="148"/>
      <c r="D2618" s="149" t="s">
        <v>203</v>
      </c>
      <c r="E2618" s="150" t="s">
        <v>19</v>
      </c>
      <c r="F2618" s="151" t="s">
        <v>2008</v>
      </c>
      <c r="H2618" s="150" t="s">
        <v>19</v>
      </c>
      <c r="I2618" s="152"/>
      <c r="L2618" s="148"/>
      <c r="M2618" s="153"/>
      <c r="T2618" s="154"/>
      <c r="AT2618" s="150" t="s">
        <v>203</v>
      </c>
      <c r="AU2618" s="150" t="s">
        <v>100</v>
      </c>
      <c r="AV2618" s="12" t="s">
        <v>80</v>
      </c>
      <c r="AW2618" s="12" t="s">
        <v>33</v>
      </c>
      <c r="AX2618" s="12" t="s">
        <v>72</v>
      </c>
      <c r="AY2618" s="150" t="s">
        <v>193</v>
      </c>
    </row>
    <row r="2619" spans="2:65" s="13" customFormat="1" ht="11.25">
      <c r="B2619" s="155"/>
      <c r="D2619" s="149" t="s">
        <v>203</v>
      </c>
      <c r="E2619" s="156" t="s">
        <v>19</v>
      </c>
      <c r="F2619" s="157" t="s">
        <v>8</v>
      </c>
      <c r="H2619" s="158">
        <v>12</v>
      </c>
      <c r="I2619" s="159"/>
      <c r="L2619" s="155"/>
      <c r="M2619" s="160"/>
      <c r="T2619" s="161"/>
      <c r="AT2619" s="156" t="s">
        <v>203</v>
      </c>
      <c r="AU2619" s="156" t="s">
        <v>100</v>
      </c>
      <c r="AV2619" s="13" t="s">
        <v>82</v>
      </c>
      <c r="AW2619" s="13" t="s">
        <v>33</v>
      </c>
      <c r="AX2619" s="13" t="s">
        <v>72</v>
      </c>
      <c r="AY2619" s="156" t="s">
        <v>193</v>
      </c>
    </row>
    <row r="2620" spans="2:65" s="1" customFormat="1" ht="24.2" customHeight="1">
      <c r="B2620" s="32"/>
      <c r="C2620" s="131" t="s">
        <v>2014</v>
      </c>
      <c r="D2620" s="131" t="s">
        <v>195</v>
      </c>
      <c r="E2620" s="132" t="s">
        <v>2015</v>
      </c>
      <c r="F2620" s="133" t="s">
        <v>2016</v>
      </c>
      <c r="G2620" s="134" t="s">
        <v>465</v>
      </c>
      <c r="H2620" s="135">
        <v>15</v>
      </c>
      <c r="I2620" s="136"/>
      <c r="J2620" s="137">
        <f>ROUND(I2620*H2620,2)</f>
        <v>0</v>
      </c>
      <c r="K2620" s="133" t="s">
        <v>199</v>
      </c>
      <c r="L2620" s="32"/>
      <c r="M2620" s="138" t="s">
        <v>19</v>
      </c>
      <c r="N2620" s="139" t="s">
        <v>43</v>
      </c>
      <c r="P2620" s="140">
        <f>O2620*H2620</f>
        <v>0</v>
      </c>
      <c r="Q2620" s="140">
        <v>0</v>
      </c>
      <c r="R2620" s="140">
        <f>Q2620*H2620</f>
        <v>0</v>
      </c>
      <c r="S2620" s="140">
        <v>4.0000000000000001E-3</v>
      </c>
      <c r="T2620" s="141">
        <f>S2620*H2620</f>
        <v>0.06</v>
      </c>
      <c r="AR2620" s="142" t="s">
        <v>106</v>
      </c>
      <c r="AT2620" s="142" t="s">
        <v>195</v>
      </c>
      <c r="AU2620" s="142" t="s">
        <v>100</v>
      </c>
      <c r="AY2620" s="17" t="s">
        <v>193</v>
      </c>
      <c r="BE2620" s="143">
        <f>IF(N2620="základní",J2620,0)</f>
        <v>0</v>
      </c>
      <c r="BF2620" s="143">
        <f>IF(N2620="snížená",J2620,0)</f>
        <v>0</v>
      </c>
      <c r="BG2620" s="143">
        <f>IF(N2620="zákl. přenesená",J2620,0)</f>
        <v>0</v>
      </c>
      <c r="BH2620" s="143">
        <f>IF(N2620="sníž. přenesená",J2620,0)</f>
        <v>0</v>
      </c>
      <c r="BI2620" s="143">
        <f>IF(N2620="nulová",J2620,0)</f>
        <v>0</v>
      </c>
      <c r="BJ2620" s="17" t="s">
        <v>80</v>
      </c>
      <c r="BK2620" s="143">
        <f>ROUND(I2620*H2620,2)</f>
        <v>0</v>
      </c>
      <c r="BL2620" s="17" t="s">
        <v>106</v>
      </c>
      <c r="BM2620" s="142" t="s">
        <v>2017</v>
      </c>
    </row>
    <row r="2621" spans="2:65" s="1" customFormat="1" ht="11.25">
      <c r="B2621" s="32"/>
      <c r="D2621" s="144" t="s">
        <v>201</v>
      </c>
      <c r="F2621" s="145" t="s">
        <v>2018</v>
      </c>
      <c r="I2621" s="146"/>
      <c r="L2621" s="32"/>
      <c r="M2621" s="147"/>
      <c r="T2621" s="53"/>
      <c r="AT2621" s="17" t="s">
        <v>201</v>
      </c>
      <c r="AU2621" s="17" t="s">
        <v>100</v>
      </c>
    </row>
    <row r="2622" spans="2:65" s="12" customFormat="1" ht="11.25">
      <c r="B2622" s="148"/>
      <c r="D2622" s="149" t="s">
        <v>203</v>
      </c>
      <c r="E2622" s="150" t="s">
        <v>19</v>
      </c>
      <c r="F2622" s="151" t="s">
        <v>2007</v>
      </c>
      <c r="H2622" s="150" t="s">
        <v>19</v>
      </c>
      <c r="I2622" s="152"/>
      <c r="L2622" s="148"/>
      <c r="M2622" s="153"/>
      <c r="T2622" s="154"/>
      <c r="AT2622" s="150" t="s">
        <v>203</v>
      </c>
      <c r="AU2622" s="150" t="s">
        <v>100</v>
      </c>
      <c r="AV2622" s="12" t="s">
        <v>80</v>
      </c>
      <c r="AW2622" s="12" t="s">
        <v>33</v>
      </c>
      <c r="AX2622" s="12" t="s">
        <v>72</v>
      </c>
      <c r="AY2622" s="150" t="s">
        <v>193</v>
      </c>
    </row>
    <row r="2623" spans="2:65" s="12" customFormat="1" ht="11.25">
      <c r="B2623" s="148"/>
      <c r="D2623" s="149" t="s">
        <v>203</v>
      </c>
      <c r="E2623" s="150" t="s">
        <v>19</v>
      </c>
      <c r="F2623" s="151" t="s">
        <v>901</v>
      </c>
      <c r="H2623" s="150" t="s">
        <v>19</v>
      </c>
      <c r="I2623" s="152"/>
      <c r="L2623" s="148"/>
      <c r="M2623" s="153"/>
      <c r="T2623" s="154"/>
      <c r="AT2623" s="150" t="s">
        <v>203</v>
      </c>
      <c r="AU2623" s="150" t="s">
        <v>100</v>
      </c>
      <c r="AV2623" s="12" t="s">
        <v>80</v>
      </c>
      <c r="AW2623" s="12" t="s">
        <v>33</v>
      </c>
      <c r="AX2623" s="12" t="s">
        <v>72</v>
      </c>
      <c r="AY2623" s="150" t="s">
        <v>193</v>
      </c>
    </row>
    <row r="2624" spans="2:65" s="12" customFormat="1" ht="11.25">
      <c r="B2624" s="148"/>
      <c r="D2624" s="149" t="s">
        <v>203</v>
      </c>
      <c r="E2624" s="150" t="s">
        <v>19</v>
      </c>
      <c r="F2624" s="151" t="s">
        <v>205</v>
      </c>
      <c r="H2624" s="150" t="s">
        <v>19</v>
      </c>
      <c r="I2624" s="152"/>
      <c r="L2624" s="148"/>
      <c r="M2624" s="153"/>
      <c r="T2624" s="154"/>
      <c r="AT2624" s="150" t="s">
        <v>203</v>
      </c>
      <c r="AU2624" s="150" t="s">
        <v>100</v>
      </c>
      <c r="AV2624" s="12" t="s">
        <v>80</v>
      </c>
      <c r="AW2624" s="12" t="s">
        <v>33</v>
      </c>
      <c r="AX2624" s="12" t="s">
        <v>72</v>
      </c>
      <c r="AY2624" s="150" t="s">
        <v>193</v>
      </c>
    </row>
    <row r="2625" spans="2:65" s="12" customFormat="1" ht="11.25">
      <c r="B2625" s="148"/>
      <c r="D2625" s="149" t="s">
        <v>203</v>
      </c>
      <c r="E2625" s="150" t="s">
        <v>19</v>
      </c>
      <c r="F2625" s="151" t="s">
        <v>2008</v>
      </c>
      <c r="H2625" s="150" t="s">
        <v>19</v>
      </c>
      <c r="I2625" s="152"/>
      <c r="L2625" s="148"/>
      <c r="M2625" s="153"/>
      <c r="T2625" s="154"/>
      <c r="AT2625" s="150" t="s">
        <v>203</v>
      </c>
      <c r="AU2625" s="150" t="s">
        <v>100</v>
      </c>
      <c r="AV2625" s="12" t="s">
        <v>80</v>
      </c>
      <c r="AW2625" s="12" t="s">
        <v>33</v>
      </c>
      <c r="AX2625" s="12" t="s">
        <v>72</v>
      </c>
      <c r="AY2625" s="150" t="s">
        <v>193</v>
      </c>
    </row>
    <row r="2626" spans="2:65" s="13" customFormat="1" ht="11.25">
      <c r="B2626" s="155"/>
      <c r="D2626" s="149" t="s">
        <v>203</v>
      </c>
      <c r="E2626" s="156" t="s">
        <v>19</v>
      </c>
      <c r="F2626" s="157" t="s">
        <v>322</v>
      </c>
      <c r="H2626" s="158">
        <v>15</v>
      </c>
      <c r="I2626" s="159"/>
      <c r="L2626" s="155"/>
      <c r="M2626" s="160"/>
      <c r="T2626" s="161"/>
      <c r="AT2626" s="156" t="s">
        <v>203</v>
      </c>
      <c r="AU2626" s="156" t="s">
        <v>100</v>
      </c>
      <c r="AV2626" s="13" t="s">
        <v>82</v>
      </c>
      <c r="AW2626" s="13" t="s">
        <v>33</v>
      </c>
      <c r="AX2626" s="13" t="s">
        <v>72</v>
      </c>
      <c r="AY2626" s="156" t="s">
        <v>193</v>
      </c>
    </row>
    <row r="2627" spans="2:65" s="1" customFormat="1" ht="24.2" customHeight="1">
      <c r="B2627" s="32"/>
      <c r="C2627" s="131" t="s">
        <v>2019</v>
      </c>
      <c r="D2627" s="131" t="s">
        <v>195</v>
      </c>
      <c r="E2627" s="132" t="s">
        <v>2020</v>
      </c>
      <c r="F2627" s="133" t="s">
        <v>2021</v>
      </c>
      <c r="G2627" s="134" t="s">
        <v>465</v>
      </c>
      <c r="H2627" s="135">
        <v>7</v>
      </c>
      <c r="I2627" s="136"/>
      <c r="J2627" s="137">
        <f>ROUND(I2627*H2627,2)</f>
        <v>0</v>
      </c>
      <c r="K2627" s="133" t="s">
        <v>199</v>
      </c>
      <c r="L2627" s="32"/>
      <c r="M2627" s="138" t="s">
        <v>19</v>
      </c>
      <c r="N2627" s="139" t="s">
        <v>43</v>
      </c>
      <c r="P2627" s="140">
        <f>O2627*H2627</f>
        <v>0</v>
      </c>
      <c r="Q2627" s="140">
        <v>0</v>
      </c>
      <c r="R2627" s="140">
        <f>Q2627*H2627</f>
        <v>0</v>
      </c>
      <c r="S2627" s="140">
        <v>8.0000000000000002E-3</v>
      </c>
      <c r="T2627" s="141">
        <f>S2627*H2627</f>
        <v>5.6000000000000001E-2</v>
      </c>
      <c r="AR2627" s="142" t="s">
        <v>106</v>
      </c>
      <c r="AT2627" s="142" t="s">
        <v>195</v>
      </c>
      <c r="AU2627" s="142" t="s">
        <v>100</v>
      </c>
      <c r="AY2627" s="17" t="s">
        <v>193</v>
      </c>
      <c r="BE2627" s="143">
        <f>IF(N2627="základní",J2627,0)</f>
        <v>0</v>
      </c>
      <c r="BF2627" s="143">
        <f>IF(N2627="snížená",J2627,0)</f>
        <v>0</v>
      </c>
      <c r="BG2627" s="143">
        <f>IF(N2627="zákl. přenesená",J2627,0)</f>
        <v>0</v>
      </c>
      <c r="BH2627" s="143">
        <f>IF(N2627="sníž. přenesená",J2627,0)</f>
        <v>0</v>
      </c>
      <c r="BI2627" s="143">
        <f>IF(N2627="nulová",J2627,0)</f>
        <v>0</v>
      </c>
      <c r="BJ2627" s="17" t="s">
        <v>80</v>
      </c>
      <c r="BK2627" s="143">
        <f>ROUND(I2627*H2627,2)</f>
        <v>0</v>
      </c>
      <c r="BL2627" s="17" t="s">
        <v>106</v>
      </c>
      <c r="BM2627" s="142" t="s">
        <v>2022</v>
      </c>
    </row>
    <row r="2628" spans="2:65" s="1" customFormat="1" ht="11.25">
      <c r="B2628" s="32"/>
      <c r="D2628" s="144" t="s">
        <v>201</v>
      </c>
      <c r="F2628" s="145" t="s">
        <v>2023</v>
      </c>
      <c r="I2628" s="146"/>
      <c r="L2628" s="32"/>
      <c r="M2628" s="147"/>
      <c r="T2628" s="53"/>
      <c r="AT2628" s="17" t="s">
        <v>201</v>
      </c>
      <c r="AU2628" s="17" t="s">
        <v>100</v>
      </c>
    </row>
    <row r="2629" spans="2:65" s="12" customFormat="1" ht="11.25">
      <c r="B2629" s="148"/>
      <c r="D2629" s="149" t="s">
        <v>203</v>
      </c>
      <c r="E2629" s="150" t="s">
        <v>19</v>
      </c>
      <c r="F2629" s="151" t="s">
        <v>2007</v>
      </c>
      <c r="H2629" s="150" t="s">
        <v>19</v>
      </c>
      <c r="I2629" s="152"/>
      <c r="L2629" s="148"/>
      <c r="M2629" s="153"/>
      <c r="T2629" s="154"/>
      <c r="AT2629" s="150" t="s">
        <v>203</v>
      </c>
      <c r="AU2629" s="150" t="s">
        <v>100</v>
      </c>
      <c r="AV2629" s="12" t="s">
        <v>80</v>
      </c>
      <c r="AW2629" s="12" t="s">
        <v>33</v>
      </c>
      <c r="AX2629" s="12" t="s">
        <v>72</v>
      </c>
      <c r="AY2629" s="150" t="s">
        <v>193</v>
      </c>
    </row>
    <row r="2630" spans="2:65" s="12" customFormat="1" ht="11.25">
      <c r="B2630" s="148"/>
      <c r="D2630" s="149" t="s">
        <v>203</v>
      </c>
      <c r="E2630" s="150" t="s">
        <v>19</v>
      </c>
      <c r="F2630" s="151" t="s">
        <v>901</v>
      </c>
      <c r="H2630" s="150" t="s">
        <v>19</v>
      </c>
      <c r="I2630" s="152"/>
      <c r="L2630" s="148"/>
      <c r="M2630" s="153"/>
      <c r="T2630" s="154"/>
      <c r="AT2630" s="150" t="s">
        <v>203</v>
      </c>
      <c r="AU2630" s="150" t="s">
        <v>100</v>
      </c>
      <c r="AV2630" s="12" t="s">
        <v>80</v>
      </c>
      <c r="AW2630" s="12" t="s">
        <v>33</v>
      </c>
      <c r="AX2630" s="12" t="s">
        <v>72</v>
      </c>
      <c r="AY2630" s="150" t="s">
        <v>193</v>
      </c>
    </row>
    <row r="2631" spans="2:65" s="12" customFormat="1" ht="11.25">
      <c r="B2631" s="148"/>
      <c r="D2631" s="149" t="s">
        <v>203</v>
      </c>
      <c r="E2631" s="150" t="s">
        <v>19</v>
      </c>
      <c r="F2631" s="151" t="s">
        <v>205</v>
      </c>
      <c r="H2631" s="150" t="s">
        <v>19</v>
      </c>
      <c r="I2631" s="152"/>
      <c r="L2631" s="148"/>
      <c r="M2631" s="153"/>
      <c r="T2631" s="154"/>
      <c r="AT2631" s="150" t="s">
        <v>203</v>
      </c>
      <c r="AU2631" s="150" t="s">
        <v>100</v>
      </c>
      <c r="AV2631" s="12" t="s">
        <v>80</v>
      </c>
      <c r="AW2631" s="12" t="s">
        <v>33</v>
      </c>
      <c r="AX2631" s="12" t="s">
        <v>72</v>
      </c>
      <c r="AY2631" s="150" t="s">
        <v>193</v>
      </c>
    </row>
    <row r="2632" spans="2:65" s="12" customFormat="1" ht="11.25">
      <c r="B2632" s="148"/>
      <c r="D2632" s="149" t="s">
        <v>203</v>
      </c>
      <c r="E2632" s="150" t="s">
        <v>19</v>
      </c>
      <c r="F2632" s="151" t="s">
        <v>2008</v>
      </c>
      <c r="H2632" s="150" t="s">
        <v>19</v>
      </c>
      <c r="I2632" s="152"/>
      <c r="L2632" s="148"/>
      <c r="M2632" s="153"/>
      <c r="T2632" s="154"/>
      <c r="AT2632" s="150" t="s">
        <v>203</v>
      </c>
      <c r="AU2632" s="150" t="s">
        <v>100</v>
      </c>
      <c r="AV2632" s="12" t="s">
        <v>80</v>
      </c>
      <c r="AW2632" s="12" t="s">
        <v>33</v>
      </c>
      <c r="AX2632" s="12" t="s">
        <v>72</v>
      </c>
      <c r="AY2632" s="150" t="s">
        <v>193</v>
      </c>
    </row>
    <row r="2633" spans="2:65" s="13" customFormat="1" ht="11.25">
      <c r="B2633" s="155"/>
      <c r="D2633" s="149" t="s">
        <v>203</v>
      </c>
      <c r="E2633" s="156" t="s">
        <v>19</v>
      </c>
      <c r="F2633" s="157" t="s">
        <v>247</v>
      </c>
      <c r="H2633" s="158">
        <v>7</v>
      </c>
      <c r="I2633" s="159"/>
      <c r="L2633" s="155"/>
      <c r="M2633" s="160"/>
      <c r="T2633" s="161"/>
      <c r="AT2633" s="156" t="s">
        <v>203</v>
      </c>
      <c r="AU2633" s="156" t="s">
        <v>100</v>
      </c>
      <c r="AV2633" s="13" t="s">
        <v>82</v>
      </c>
      <c r="AW2633" s="13" t="s">
        <v>33</v>
      </c>
      <c r="AX2633" s="13" t="s">
        <v>72</v>
      </c>
      <c r="AY2633" s="156" t="s">
        <v>193</v>
      </c>
    </row>
    <row r="2634" spans="2:65" s="1" customFormat="1" ht="24.2" customHeight="1">
      <c r="B2634" s="32"/>
      <c r="C2634" s="131" t="s">
        <v>2024</v>
      </c>
      <c r="D2634" s="131" t="s">
        <v>195</v>
      </c>
      <c r="E2634" s="132" t="s">
        <v>2025</v>
      </c>
      <c r="F2634" s="133" t="s">
        <v>2026</v>
      </c>
      <c r="G2634" s="134" t="s">
        <v>465</v>
      </c>
      <c r="H2634" s="135">
        <v>5</v>
      </c>
      <c r="I2634" s="136"/>
      <c r="J2634" s="137">
        <f>ROUND(I2634*H2634,2)</f>
        <v>0</v>
      </c>
      <c r="K2634" s="133" t="s">
        <v>199</v>
      </c>
      <c r="L2634" s="32"/>
      <c r="M2634" s="138" t="s">
        <v>19</v>
      </c>
      <c r="N2634" s="139" t="s">
        <v>43</v>
      </c>
      <c r="P2634" s="140">
        <f>O2634*H2634</f>
        <v>0</v>
      </c>
      <c r="Q2634" s="140">
        <v>0</v>
      </c>
      <c r="R2634" s="140">
        <f>Q2634*H2634</f>
        <v>0</v>
      </c>
      <c r="S2634" s="140">
        <v>2.5000000000000001E-2</v>
      </c>
      <c r="T2634" s="141">
        <f>S2634*H2634</f>
        <v>0.125</v>
      </c>
      <c r="AR2634" s="142" t="s">
        <v>106</v>
      </c>
      <c r="AT2634" s="142" t="s">
        <v>195</v>
      </c>
      <c r="AU2634" s="142" t="s">
        <v>100</v>
      </c>
      <c r="AY2634" s="17" t="s">
        <v>193</v>
      </c>
      <c r="BE2634" s="143">
        <f>IF(N2634="základní",J2634,0)</f>
        <v>0</v>
      </c>
      <c r="BF2634" s="143">
        <f>IF(N2634="snížená",J2634,0)</f>
        <v>0</v>
      </c>
      <c r="BG2634" s="143">
        <f>IF(N2634="zákl. přenesená",J2634,0)</f>
        <v>0</v>
      </c>
      <c r="BH2634" s="143">
        <f>IF(N2634="sníž. přenesená",J2634,0)</f>
        <v>0</v>
      </c>
      <c r="BI2634" s="143">
        <f>IF(N2634="nulová",J2634,0)</f>
        <v>0</v>
      </c>
      <c r="BJ2634" s="17" t="s">
        <v>80</v>
      </c>
      <c r="BK2634" s="143">
        <f>ROUND(I2634*H2634,2)</f>
        <v>0</v>
      </c>
      <c r="BL2634" s="17" t="s">
        <v>106</v>
      </c>
      <c r="BM2634" s="142" t="s">
        <v>2027</v>
      </c>
    </row>
    <row r="2635" spans="2:65" s="1" customFormat="1" ht="11.25">
      <c r="B2635" s="32"/>
      <c r="D2635" s="144" t="s">
        <v>201</v>
      </c>
      <c r="F2635" s="145" t="s">
        <v>2028</v>
      </c>
      <c r="I2635" s="146"/>
      <c r="L2635" s="32"/>
      <c r="M2635" s="147"/>
      <c r="T2635" s="53"/>
      <c r="AT2635" s="17" t="s">
        <v>201</v>
      </c>
      <c r="AU2635" s="17" t="s">
        <v>100</v>
      </c>
    </row>
    <row r="2636" spans="2:65" s="12" customFormat="1" ht="11.25">
      <c r="B2636" s="148"/>
      <c r="D2636" s="149" t="s">
        <v>203</v>
      </c>
      <c r="E2636" s="150" t="s">
        <v>19</v>
      </c>
      <c r="F2636" s="151" t="s">
        <v>2007</v>
      </c>
      <c r="H2636" s="150" t="s">
        <v>19</v>
      </c>
      <c r="I2636" s="152"/>
      <c r="L2636" s="148"/>
      <c r="M2636" s="153"/>
      <c r="T2636" s="154"/>
      <c r="AT2636" s="150" t="s">
        <v>203</v>
      </c>
      <c r="AU2636" s="150" t="s">
        <v>100</v>
      </c>
      <c r="AV2636" s="12" t="s">
        <v>80</v>
      </c>
      <c r="AW2636" s="12" t="s">
        <v>33</v>
      </c>
      <c r="AX2636" s="12" t="s">
        <v>72</v>
      </c>
      <c r="AY2636" s="150" t="s">
        <v>193</v>
      </c>
    </row>
    <row r="2637" spans="2:65" s="12" customFormat="1" ht="11.25">
      <c r="B2637" s="148"/>
      <c r="D2637" s="149" t="s">
        <v>203</v>
      </c>
      <c r="E2637" s="150" t="s">
        <v>19</v>
      </c>
      <c r="F2637" s="151" t="s">
        <v>901</v>
      </c>
      <c r="H2637" s="150" t="s">
        <v>19</v>
      </c>
      <c r="I2637" s="152"/>
      <c r="L2637" s="148"/>
      <c r="M2637" s="153"/>
      <c r="T2637" s="154"/>
      <c r="AT2637" s="150" t="s">
        <v>203</v>
      </c>
      <c r="AU2637" s="150" t="s">
        <v>100</v>
      </c>
      <c r="AV2637" s="12" t="s">
        <v>80</v>
      </c>
      <c r="AW2637" s="12" t="s">
        <v>33</v>
      </c>
      <c r="AX2637" s="12" t="s">
        <v>72</v>
      </c>
      <c r="AY2637" s="150" t="s">
        <v>193</v>
      </c>
    </row>
    <row r="2638" spans="2:65" s="12" customFormat="1" ht="11.25">
      <c r="B2638" s="148"/>
      <c r="D2638" s="149" t="s">
        <v>203</v>
      </c>
      <c r="E2638" s="150" t="s">
        <v>19</v>
      </c>
      <c r="F2638" s="151" t="s">
        <v>205</v>
      </c>
      <c r="H2638" s="150" t="s">
        <v>19</v>
      </c>
      <c r="I2638" s="152"/>
      <c r="L2638" s="148"/>
      <c r="M2638" s="153"/>
      <c r="T2638" s="154"/>
      <c r="AT2638" s="150" t="s">
        <v>203</v>
      </c>
      <c r="AU2638" s="150" t="s">
        <v>100</v>
      </c>
      <c r="AV2638" s="12" t="s">
        <v>80</v>
      </c>
      <c r="AW2638" s="12" t="s">
        <v>33</v>
      </c>
      <c r="AX2638" s="12" t="s">
        <v>72</v>
      </c>
      <c r="AY2638" s="150" t="s">
        <v>193</v>
      </c>
    </row>
    <row r="2639" spans="2:65" s="12" customFormat="1" ht="11.25">
      <c r="B2639" s="148"/>
      <c r="D2639" s="149" t="s">
        <v>203</v>
      </c>
      <c r="E2639" s="150" t="s">
        <v>19</v>
      </c>
      <c r="F2639" s="151" t="s">
        <v>2008</v>
      </c>
      <c r="H2639" s="150" t="s">
        <v>19</v>
      </c>
      <c r="I2639" s="152"/>
      <c r="L2639" s="148"/>
      <c r="M2639" s="153"/>
      <c r="T2639" s="154"/>
      <c r="AT2639" s="150" t="s">
        <v>203</v>
      </c>
      <c r="AU2639" s="150" t="s">
        <v>100</v>
      </c>
      <c r="AV2639" s="12" t="s">
        <v>80</v>
      </c>
      <c r="AW2639" s="12" t="s">
        <v>33</v>
      </c>
      <c r="AX2639" s="12" t="s">
        <v>72</v>
      </c>
      <c r="AY2639" s="150" t="s">
        <v>193</v>
      </c>
    </row>
    <row r="2640" spans="2:65" s="13" customFormat="1" ht="11.25">
      <c r="B2640" s="155"/>
      <c r="D2640" s="149" t="s">
        <v>203</v>
      </c>
      <c r="E2640" s="156" t="s">
        <v>19</v>
      </c>
      <c r="F2640" s="157" t="s">
        <v>231</v>
      </c>
      <c r="H2640" s="158">
        <v>5</v>
      </c>
      <c r="I2640" s="159"/>
      <c r="L2640" s="155"/>
      <c r="M2640" s="160"/>
      <c r="T2640" s="161"/>
      <c r="AT2640" s="156" t="s">
        <v>203</v>
      </c>
      <c r="AU2640" s="156" t="s">
        <v>100</v>
      </c>
      <c r="AV2640" s="13" t="s">
        <v>82</v>
      </c>
      <c r="AW2640" s="13" t="s">
        <v>33</v>
      </c>
      <c r="AX2640" s="13" t="s">
        <v>72</v>
      </c>
      <c r="AY2640" s="156" t="s">
        <v>193</v>
      </c>
    </row>
    <row r="2641" spans="2:65" s="1" customFormat="1" ht="24.2" customHeight="1">
      <c r="B2641" s="32"/>
      <c r="C2641" s="131" t="s">
        <v>2029</v>
      </c>
      <c r="D2641" s="131" t="s">
        <v>195</v>
      </c>
      <c r="E2641" s="132" t="s">
        <v>2030</v>
      </c>
      <c r="F2641" s="133" t="s">
        <v>2031</v>
      </c>
      <c r="G2641" s="134" t="s">
        <v>465</v>
      </c>
      <c r="H2641" s="135">
        <v>5</v>
      </c>
      <c r="I2641" s="136"/>
      <c r="J2641" s="137">
        <f>ROUND(I2641*H2641,2)</f>
        <v>0</v>
      </c>
      <c r="K2641" s="133" t="s">
        <v>199</v>
      </c>
      <c r="L2641" s="32"/>
      <c r="M2641" s="138" t="s">
        <v>19</v>
      </c>
      <c r="N2641" s="139" t="s">
        <v>43</v>
      </c>
      <c r="P2641" s="140">
        <f>O2641*H2641</f>
        <v>0</v>
      </c>
      <c r="Q2641" s="140">
        <v>0</v>
      </c>
      <c r="R2641" s="140">
        <f>Q2641*H2641</f>
        <v>0</v>
      </c>
      <c r="S2641" s="140">
        <v>5.3999999999999999E-2</v>
      </c>
      <c r="T2641" s="141">
        <f>S2641*H2641</f>
        <v>0.27</v>
      </c>
      <c r="AR2641" s="142" t="s">
        <v>106</v>
      </c>
      <c r="AT2641" s="142" t="s">
        <v>195</v>
      </c>
      <c r="AU2641" s="142" t="s">
        <v>100</v>
      </c>
      <c r="AY2641" s="17" t="s">
        <v>193</v>
      </c>
      <c r="BE2641" s="143">
        <f>IF(N2641="základní",J2641,0)</f>
        <v>0</v>
      </c>
      <c r="BF2641" s="143">
        <f>IF(N2641="snížená",J2641,0)</f>
        <v>0</v>
      </c>
      <c r="BG2641" s="143">
        <f>IF(N2641="zákl. přenesená",J2641,0)</f>
        <v>0</v>
      </c>
      <c r="BH2641" s="143">
        <f>IF(N2641="sníž. přenesená",J2641,0)</f>
        <v>0</v>
      </c>
      <c r="BI2641" s="143">
        <f>IF(N2641="nulová",J2641,0)</f>
        <v>0</v>
      </c>
      <c r="BJ2641" s="17" t="s">
        <v>80</v>
      </c>
      <c r="BK2641" s="143">
        <f>ROUND(I2641*H2641,2)</f>
        <v>0</v>
      </c>
      <c r="BL2641" s="17" t="s">
        <v>106</v>
      </c>
      <c r="BM2641" s="142" t="s">
        <v>2032</v>
      </c>
    </row>
    <row r="2642" spans="2:65" s="1" customFormat="1" ht="11.25">
      <c r="B2642" s="32"/>
      <c r="D2642" s="144" t="s">
        <v>201</v>
      </c>
      <c r="F2642" s="145" t="s">
        <v>2033</v>
      </c>
      <c r="I2642" s="146"/>
      <c r="L2642" s="32"/>
      <c r="M2642" s="147"/>
      <c r="T2642" s="53"/>
      <c r="AT2642" s="17" t="s">
        <v>201</v>
      </c>
      <c r="AU2642" s="17" t="s">
        <v>100</v>
      </c>
    </row>
    <row r="2643" spans="2:65" s="12" customFormat="1" ht="11.25">
      <c r="B2643" s="148"/>
      <c r="D2643" s="149" t="s">
        <v>203</v>
      </c>
      <c r="E2643" s="150" t="s">
        <v>19</v>
      </c>
      <c r="F2643" s="151" t="s">
        <v>2007</v>
      </c>
      <c r="H2643" s="150" t="s">
        <v>19</v>
      </c>
      <c r="I2643" s="152"/>
      <c r="L2643" s="148"/>
      <c r="M2643" s="153"/>
      <c r="T2643" s="154"/>
      <c r="AT2643" s="150" t="s">
        <v>203</v>
      </c>
      <c r="AU2643" s="150" t="s">
        <v>100</v>
      </c>
      <c r="AV2643" s="12" t="s">
        <v>80</v>
      </c>
      <c r="AW2643" s="12" t="s">
        <v>33</v>
      </c>
      <c r="AX2643" s="12" t="s">
        <v>72</v>
      </c>
      <c r="AY2643" s="150" t="s">
        <v>193</v>
      </c>
    </row>
    <row r="2644" spans="2:65" s="12" customFormat="1" ht="11.25">
      <c r="B2644" s="148"/>
      <c r="D2644" s="149" t="s">
        <v>203</v>
      </c>
      <c r="E2644" s="150" t="s">
        <v>19</v>
      </c>
      <c r="F2644" s="151" t="s">
        <v>901</v>
      </c>
      <c r="H2644" s="150" t="s">
        <v>19</v>
      </c>
      <c r="I2644" s="152"/>
      <c r="L2644" s="148"/>
      <c r="M2644" s="153"/>
      <c r="T2644" s="154"/>
      <c r="AT2644" s="150" t="s">
        <v>203</v>
      </c>
      <c r="AU2644" s="150" t="s">
        <v>100</v>
      </c>
      <c r="AV2644" s="12" t="s">
        <v>80</v>
      </c>
      <c r="AW2644" s="12" t="s">
        <v>33</v>
      </c>
      <c r="AX2644" s="12" t="s">
        <v>72</v>
      </c>
      <c r="AY2644" s="150" t="s">
        <v>193</v>
      </c>
    </row>
    <row r="2645" spans="2:65" s="12" customFormat="1" ht="11.25">
      <c r="B2645" s="148"/>
      <c r="D2645" s="149" t="s">
        <v>203</v>
      </c>
      <c r="E2645" s="150" t="s">
        <v>19</v>
      </c>
      <c r="F2645" s="151" t="s">
        <v>205</v>
      </c>
      <c r="H2645" s="150" t="s">
        <v>19</v>
      </c>
      <c r="I2645" s="152"/>
      <c r="L2645" s="148"/>
      <c r="M2645" s="153"/>
      <c r="T2645" s="154"/>
      <c r="AT2645" s="150" t="s">
        <v>203</v>
      </c>
      <c r="AU2645" s="150" t="s">
        <v>100</v>
      </c>
      <c r="AV2645" s="12" t="s">
        <v>80</v>
      </c>
      <c r="AW2645" s="12" t="s">
        <v>33</v>
      </c>
      <c r="AX2645" s="12" t="s">
        <v>72</v>
      </c>
      <c r="AY2645" s="150" t="s">
        <v>193</v>
      </c>
    </row>
    <row r="2646" spans="2:65" s="12" customFormat="1" ht="11.25">
      <c r="B2646" s="148"/>
      <c r="D2646" s="149" t="s">
        <v>203</v>
      </c>
      <c r="E2646" s="150" t="s">
        <v>19</v>
      </c>
      <c r="F2646" s="151" t="s">
        <v>2008</v>
      </c>
      <c r="H2646" s="150" t="s">
        <v>19</v>
      </c>
      <c r="I2646" s="152"/>
      <c r="L2646" s="148"/>
      <c r="M2646" s="153"/>
      <c r="T2646" s="154"/>
      <c r="AT2646" s="150" t="s">
        <v>203</v>
      </c>
      <c r="AU2646" s="150" t="s">
        <v>100</v>
      </c>
      <c r="AV2646" s="12" t="s">
        <v>80</v>
      </c>
      <c r="AW2646" s="12" t="s">
        <v>33</v>
      </c>
      <c r="AX2646" s="12" t="s">
        <v>72</v>
      </c>
      <c r="AY2646" s="150" t="s">
        <v>193</v>
      </c>
    </row>
    <row r="2647" spans="2:65" s="13" customFormat="1" ht="11.25">
      <c r="B2647" s="155"/>
      <c r="D2647" s="149" t="s">
        <v>203</v>
      </c>
      <c r="E2647" s="156" t="s">
        <v>19</v>
      </c>
      <c r="F2647" s="157" t="s">
        <v>231</v>
      </c>
      <c r="H2647" s="158">
        <v>5</v>
      </c>
      <c r="I2647" s="159"/>
      <c r="L2647" s="155"/>
      <c r="M2647" s="160"/>
      <c r="T2647" s="161"/>
      <c r="AT2647" s="156" t="s">
        <v>203</v>
      </c>
      <c r="AU2647" s="156" t="s">
        <v>100</v>
      </c>
      <c r="AV2647" s="13" t="s">
        <v>82</v>
      </c>
      <c r="AW2647" s="13" t="s">
        <v>33</v>
      </c>
      <c r="AX2647" s="13" t="s">
        <v>72</v>
      </c>
      <c r="AY2647" s="156" t="s">
        <v>193</v>
      </c>
    </row>
    <row r="2648" spans="2:65" s="1" customFormat="1" ht="24.2" customHeight="1">
      <c r="B2648" s="32"/>
      <c r="C2648" s="131" t="s">
        <v>2034</v>
      </c>
      <c r="D2648" s="131" t="s">
        <v>195</v>
      </c>
      <c r="E2648" s="132" t="s">
        <v>2035</v>
      </c>
      <c r="F2648" s="133" t="s">
        <v>2036</v>
      </c>
      <c r="G2648" s="134" t="s">
        <v>465</v>
      </c>
      <c r="H2648" s="135">
        <v>2</v>
      </c>
      <c r="I2648" s="136"/>
      <c r="J2648" s="137">
        <f>ROUND(I2648*H2648,2)</f>
        <v>0</v>
      </c>
      <c r="K2648" s="133" t="s">
        <v>199</v>
      </c>
      <c r="L2648" s="32"/>
      <c r="M2648" s="138" t="s">
        <v>19</v>
      </c>
      <c r="N2648" s="139" t="s">
        <v>43</v>
      </c>
      <c r="P2648" s="140">
        <f>O2648*H2648</f>
        <v>0</v>
      </c>
      <c r="Q2648" s="140">
        <v>0</v>
      </c>
      <c r="R2648" s="140">
        <f>Q2648*H2648</f>
        <v>0</v>
      </c>
      <c r="S2648" s="140">
        <v>7.6999999999999999E-2</v>
      </c>
      <c r="T2648" s="141">
        <f>S2648*H2648</f>
        <v>0.154</v>
      </c>
      <c r="AR2648" s="142" t="s">
        <v>106</v>
      </c>
      <c r="AT2648" s="142" t="s">
        <v>195</v>
      </c>
      <c r="AU2648" s="142" t="s">
        <v>100</v>
      </c>
      <c r="AY2648" s="17" t="s">
        <v>193</v>
      </c>
      <c r="BE2648" s="143">
        <f>IF(N2648="základní",J2648,0)</f>
        <v>0</v>
      </c>
      <c r="BF2648" s="143">
        <f>IF(N2648="snížená",J2648,0)</f>
        <v>0</v>
      </c>
      <c r="BG2648" s="143">
        <f>IF(N2648="zákl. přenesená",J2648,0)</f>
        <v>0</v>
      </c>
      <c r="BH2648" s="143">
        <f>IF(N2648="sníž. přenesená",J2648,0)</f>
        <v>0</v>
      </c>
      <c r="BI2648" s="143">
        <f>IF(N2648="nulová",J2648,0)</f>
        <v>0</v>
      </c>
      <c r="BJ2648" s="17" t="s">
        <v>80</v>
      </c>
      <c r="BK2648" s="143">
        <f>ROUND(I2648*H2648,2)</f>
        <v>0</v>
      </c>
      <c r="BL2648" s="17" t="s">
        <v>106</v>
      </c>
      <c r="BM2648" s="142" t="s">
        <v>2037</v>
      </c>
    </row>
    <row r="2649" spans="2:65" s="1" customFormat="1" ht="11.25">
      <c r="B2649" s="32"/>
      <c r="D2649" s="144" t="s">
        <v>201</v>
      </c>
      <c r="F2649" s="145" t="s">
        <v>2038</v>
      </c>
      <c r="I2649" s="146"/>
      <c r="L2649" s="32"/>
      <c r="M2649" s="147"/>
      <c r="T2649" s="53"/>
      <c r="AT2649" s="17" t="s">
        <v>201</v>
      </c>
      <c r="AU2649" s="17" t="s">
        <v>100</v>
      </c>
    </row>
    <row r="2650" spans="2:65" s="12" customFormat="1" ht="11.25">
      <c r="B2650" s="148"/>
      <c r="D2650" s="149" t="s">
        <v>203</v>
      </c>
      <c r="E2650" s="150" t="s">
        <v>19</v>
      </c>
      <c r="F2650" s="151" t="s">
        <v>2007</v>
      </c>
      <c r="H2650" s="150" t="s">
        <v>19</v>
      </c>
      <c r="I2650" s="152"/>
      <c r="L2650" s="148"/>
      <c r="M2650" s="153"/>
      <c r="T2650" s="154"/>
      <c r="AT2650" s="150" t="s">
        <v>203</v>
      </c>
      <c r="AU2650" s="150" t="s">
        <v>100</v>
      </c>
      <c r="AV2650" s="12" t="s">
        <v>80</v>
      </c>
      <c r="AW2650" s="12" t="s">
        <v>33</v>
      </c>
      <c r="AX2650" s="12" t="s">
        <v>72</v>
      </c>
      <c r="AY2650" s="150" t="s">
        <v>193</v>
      </c>
    </row>
    <row r="2651" spans="2:65" s="12" customFormat="1" ht="11.25">
      <c r="B2651" s="148"/>
      <c r="D2651" s="149" t="s">
        <v>203</v>
      </c>
      <c r="E2651" s="150" t="s">
        <v>19</v>
      </c>
      <c r="F2651" s="151" t="s">
        <v>901</v>
      </c>
      <c r="H2651" s="150" t="s">
        <v>19</v>
      </c>
      <c r="I2651" s="152"/>
      <c r="L2651" s="148"/>
      <c r="M2651" s="153"/>
      <c r="T2651" s="154"/>
      <c r="AT2651" s="150" t="s">
        <v>203</v>
      </c>
      <c r="AU2651" s="150" t="s">
        <v>100</v>
      </c>
      <c r="AV2651" s="12" t="s">
        <v>80</v>
      </c>
      <c r="AW2651" s="12" t="s">
        <v>33</v>
      </c>
      <c r="AX2651" s="12" t="s">
        <v>72</v>
      </c>
      <c r="AY2651" s="150" t="s">
        <v>193</v>
      </c>
    </row>
    <row r="2652" spans="2:65" s="12" customFormat="1" ht="11.25">
      <c r="B2652" s="148"/>
      <c r="D2652" s="149" t="s">
        <v>203</v>
      </c>
      <c r="E2652" s="150" t="s">
        <v>19</v>
      </c>
      <c r="F2652" s="151" t="s">
        <v>205</v>
      </c>
      <c r="H2652" s="150" t="s">
        <v>19</v>
      </c>
      <c r="I2652" s="152"/>
      <c r="L2652" s="148"/>
      <c r="M2652" s="153"/>
      <c r="T2652" s="154"/>
      <c r="AT2652" s="150" t="s">
        <v>203</v>
      </c>
      <c r="AU2652" s="150" t="s">
        <v>100</v>
      </c>
      <c r="AV2652" s="12" t="s">
        <v>80</v>
      </c>
      <c r="AW2652" s="12" t="s">
        <v>33</v>
      </c>
      <c r="AX2652" s="12" t="s">
        <v>72</v>
      </c>
      <c r="AY2652" s="150" t="s">
        <v>193</v>
      </c>
    </row>
    <row r="2653" spans="2:65" s="12" customFormat="1" ht="11.25">
      <c r="B2653" s="148"/>
      <c r="D2653" s="149" t="s">
        <v>203</v>
      </c>
      <c r="E2653" s="150" t="s">
        <v>19</v>
      </c>
      <c r="F2653" s="151" t="s">
        <v>2008</v>
      </c>
      <c r="H2653" s="150" t="s">
        <v>19</v>
      </c>
      <c r="I2653" s="152"/>
      <c r="L2653" s="148"/>
      <c r="M2653" s="153"/>
      <c r="T2653" s="154"/>
      <c r="AT2653" s="150" t="s">
        <v>203</v>
      </c>
      <c r="AU2653" s="150" t="s">
        <v>100</v>
      </c>
      <c r="AV2653" s="12" t="s">
        <v>80</v>
      </c>
      <c r="AW2653" s="12" t="s">
        <v>33</v>
      </c>
      <c r="AX2653" s="12" t="s">
        <v>72</v>
      </c>
      <c r="AY2653" s="150" t="s">
        <v>193</v>
      </c>
    </row>
    <row r="2654" spans="2:65" s="13" customFormat="1" ht="11.25">
      <c r="B2654" s="155"/>
      <c r="D2654" s="149" t="s">
        <v>203</v>
      </c>
      <c r="E2654" s="156" t="s">
        <v>19</v>
      </c>
      <c r="F2654" s="157" t="s">
        <v>82</v>
      </c>
      <c r="H2654" s="158">
        <v>2</v>
      </c>
      <c r="I2654" s="159"/>
      <c r="L2654" s="155"/>
      <c r="M2654" s="160"/>
      <c r="T2654" s="161"/>
      <c r="AT2654" s="156" t="s">
        <v>203</v>
      </c>
      <c r="AU2654" s="156" t="s">
        <v>100</v>
      </c>
      <c r="AV2654" s="13" t="s">
        <v>82</v>
      </c>
      <c r="AW2654" s="13" t="s">
        <v>33</v>
      </c>
      <c r="AX2654" s="13" t="s">
        <v>72</v>
      </c>
      <c r="AY2654" s="156" t="s">
        <v>193</v>
      </c>
    </row>
    <row r="2655" spans="2:65" s="1" customFormat="1" ht="24.2" customHeight="1">
      <c r="B2655" s="32"/>
      <c r="C2655" s="131" t="s">
        <v>2039</v>
      </c>
      <c r="D2655" s="131" t="s">
        <v>195</v>
      </c>
      <c r="E2655" s="132" t="s">
        <v>2040</v>
      </c>
      <c r="F2655" s="133" t="s">
        <v>2041</v>
      </c>
      <c r="G2655" s="134" t="s">
        <v>465</v>
      </c>
      <c r="H2655" s="135">
        <v>1</v>
      </c>
      <c r="I2655" s="136"/>
      <c r="J2655" s="137">
        <f>ROUND(I2655*H2655,2)</f>
        <v>0</v>
      </c>
      <c r="K2655" s="133" t="s">
        <v>199</v>
      </c>
      <c r="L2655" s="32"/>
      <c r="M2655" s="138" t="s">
        <v>19</v>
      </c>
      <c r="N2655" s="139" t="s">
        <v>43</v>
      </c>
      <c r="P2655" s="140">
        <f>O2655*H2655</f>
        <v>0</v>
      </c>
      <c r="Q2655" s="140">
        <v>0</v>
      </c>
      <c r="R2655" s="140">
        <f>Q2655*H2655</f>
        <v>0</v>
      </c>
      <c r="S2655" s="140">
        <v>0.154</v>
      </c>
      <c r="T2655" s="141">
        <f>S2655*H2655</f>
        <v>0.154</v>
      </c>
      <c r="AR2655" s="142" t="s">
        <v>106</v>
      </c>
      <c r="AT2655" s="142" t="s">
        <v>195</v>
      </c>
      <c r="AU2655" s="142" t="s">
        <v>100</v>
      </c>
      <c r="AY2655" s="17" t="s">
        <v>193</v>
      </c>
      <c r="BE2655" s="143">
        <f>IF(N2655="základní",J2655,0)</f>
        <v>0</v>
      </c>
      <c r="BF2655" s="143">
        <f>IF(N2655="snížená",J2655,0)</f>
        <v>0</v>
      </c>
      <c r="BG2655" s="143">
        <f>IF(N2655="zákl. přenesená",J2655,0)</f>
        <v>0</v>
      </c>
      <c r="BH2655" s="143">
        <f>IF(N2655="sníž. přenesená",J2655,0)</f>
        <v>0</v>
      </c>
      <c r="BI2655" s="143">
        <f>IF(N2655="nulová",J2655,0)</f>
        <v>0</v>
      </c>
      <c r="BJ2655" s="17" t="s">
        <v>80</v>
      </c>
      <c r="BK2655" s="143">
        <f>ROUND(I2655*H2655,2)</f>
        <v>0</v>
      </c>
      <c r="BL2655" s="17" t="s">
        <v>106</v>
      </c>
      <c r="BM2655" s="142" t="s">
        <v>2042</v>
      </c>
    </row>
    <row r="2656" spans="2:65" s="1" customFormat="1" ht="11.25">
      <c r="B2656" s="32"/>
      <c r="D2656" s="144" t="s">
        <v>201</v>
      </c>
      <c r="F2656" s="145" t="s">
        <v>2043</v>
      </c>
      <c r="I2656" s="146"/>
      <c r="L2656" s="32"/>
      <c r="M2656" s="147"/>
      <c r="T2656" s="53"/>
      <c r="AT2656" s="17" t="s">
        <v>201</v>
      </c>
      <c r="AU2656" s="17" t="s">
        <v>100</v>
      </c>
    </row>
    <row r="2657" spans="2:65" s="12" customFormat="1" ht="11.25">
      <c r="B2657" s="148"/>
      <c r="D2657" s="149" t="s">
        <v>203</v>
      </c>
      <c r="E2657" s="150" t="s">
        <v>19</v>
      </c>
      <c r="F2657" s="151" t="s">
        <v>2007</v>
      </c>
      <c r="H2657" s="150" t="s">
        <v>19</v>
      </c>
      <c r="I2657" s="152"/>
      <c r="L2657" s="148"/>
      <c r="M2657" s="153"/>
      <c r="T2657" s="154"/>
      <c r="AT2657" s="150" t="s">
        <v>203</v>
      </c>
      <c r="AU2657" s="150" t="s">
        <v>100</v>
      </c>
      <c r="AV2657" s="12" t="s">
        <v>80</v>
      </c>
      <c r="AW2657" s="12" t="s">
        <v>33</v>
      </c>
      <c r="AX2657" s="12" t="s">
        <v>72</v>
      </c>
      <c r="AY2657" s="150" t="s">
        <v>193</v>
      </c>
    </row>
    <row r="2658" spans="2:65" s="12" customFormat="1" ht="11.25">
      <c r="B2658" s="148"/>
      <c r="D2658" s="149" t="s">
        <v>203</v>
      </c>
      <c r="E2658" s="150" t="s">
        <v>19</v>
      </c>
      <c r="F2658" s="151" t="s">
        <v>901</v>
      </c>
      <c r="H2658" s="150" t="s">
        <v>19</v>
      </c>
      <c r="I2658" s="152"/>
      <c r="L2658" s="148"/>
      <c r="M2658" s="153"/>
      <c r="T2658" s="154"/>
      <c r="AT2658" s="150" t="s">
        <v>203</v>
      </c>
      <c r="AU2658" s="150" t="s">
        <v>100</v>
      </c>
      <c r="AV2658" s="12" t="s">
        <v>80</v>
      </c>
      <c r="AW2658" s="12" t="s">
        <v>33</v>
      </c>
      <c r="AX2658" s="12" t="s">
        <v>72</v>
      </c>
      <c r="AY2658" s="150" t="s">
        <v>193</v>
      </c>
    </row>
    <row r="2659" spans="2:65" s="12" customFormat="1" ht="11.25">
      <c r="B2659" s="148"/>
      <c r="D2659" s="149" t="s">
        <v>203</v>
      </c>
      <c r="E2659" s="150" t="s">
        <v>19</v>
      </c>
      <c r="F2659" s="151" t="s">
        <v>205</v>
      </c>
      <c r="H2659" s="150" t="s">
        <v>19</v>
      </c>
      <c r="I2659" s="152"/>
      <c r="L2659" s="148"/>
      <c r="M2659" s="153"/>
      <c r="T2659" s="154"/>
      <c r="AT2659" s="150" t="s">
        <v>203</v>
      </c>
      <c r="AU2659" s="150" t="s">
        <v>100</v>
      </c>
      <c r="AV2659" s="12" t="s">
        <v>80</v>
      </c>
      <c r="AW2659" s="12" t="s">
        <v>33</v>
      </c>
      <c r="AX2659" s="12" t="s">
        <v>72</v>
      </c>
      <c r="AY2659" s="150" t="s">
        <v>193</v>
      </c>
    </row>
    <row r="2660" spans="2:65" s="12" customFormat="1" ht="11.25">
      <c r="B2660" s="148"/>
      <c r="D2660" s="149" t="s">
        <v>203</v>
      </c>
      <c r="E2660" s="150" t="s">
        <v>19</v>
      </c>
      <c r="F2660" s="151" t="s">
        <v>2008</v>
      </c>
      <c r="H2660" s="150" t="s">
        <v>19</v>
      </c>
      <c r="I2660" s="152"/>
      <c r="L2660" s="148"/>
      <c r="M2660" s="153"/>
      <c r="T2660" s="154"/>
      <c r="AT2660" s="150" t="s">
        <v>203</v>
      </c>
      <c r="AU2660" s="150" t="s">
        <v>100</v>
      </c>
      <c r="AV2660" s="12" t="s">
        <v>80</v>
      </c>
      <c r="AW2660" s="12" t="s">
        <v>33</v>
      </c>
      <c r="AX2660" s="12" t="s">
        <v>72</v>
      </c>
      <c r="AY2660" s="150" t="s">
        <v>193</v>
      </c>
    </row>
    <row r="2661" spans="2:65" s="13" customFormat="1" ht="11.25">
      <c r="B2661" s="155"/>
      <c r="D2661" s="149" t="s">
        <v>203</v>
      </c>
      <c r="E2661" s="156" t="s">
        <v>19</v>
      </c>
      <c r="F2661" s="157" t="s">
        <v>80</v>
      </c>
      <c r="H2661" s="158">
        <v>1</v>
      </c>
      <c r="I2661" s="159"/>
      <c r="L2661" s="155"/>
      <c r="M2661" s="160"/>
      <c r="T2661" s="161"/>
      <c r="AT2661" s="156" t="s">
        <v>203</v>
      </c>
      <c r="AU2661" s="156" t="s">
        <v>100</v>
      </c>
      <c r="AV2661" s="13" t="s">
        <v>82</v>
      </c>
      <c r="AW2661" s="13" t="s">
        <v>33</v>
      </c>
      <c r="AX2661" s="13" t="s">
        <v>72</v>
      </c>
      <c r="AY2661" s="156" t="s">
        <v>193</v>
      </c>
    </row>
    <row r="2662" spans="2:65" s="1" customFormat="1" ht="24.2" customHeight="1">
      <c r="B2662" s="32"/>
      <c r="C2662" s="131" t="s">
        <v>2044</v>
      </c>
      <c r="D2662" s="131" t="s">
        <v>195</v>
      </c>
      <c r="E2662" s="132" t="s">
        <v>2045</v>
      </c>
      <c r="F2662" s="133" t="s">
        <v>2046</v>
      </c>
      <c r="G2662" s="134" t="s">
        <v>465</v>
      </c>
      <c r="H2662" s="135">
        <v>12</v>
      </c>
      <c r="I2662" s="136"/>
      <c r="J2662" s="137">
        <f>ROUND(I2662*H2662,2)</f>
        <v>0</v>
      </c>
      <c r="K2662" s="133" t="s">
        <v>199</v>
      </c>
      <c r="L2662" s="32"/>
      <c r="M2662" s="138" t="s">
        <v>19</v>
      </c>
      <c r="N2662" s="139" t="s">
        <v>43</v>
      </c>
      <c r="P2662" s="140">
        <f>O2662*H2662</f>
        <v>0</v>
      </c>
      <c r="Q2662" s="140">
        <v>0</v>
      </c>
      <c r="R2662" s="140">
        <f>Q2662*H2662</f>
        <v>0</v>
      </c>
      <c r="S2662" s="140">
        <v>1E-3</v>
      </c>
      <c r="T2662" s="141">
        <f>S2662*H2662</f>
        <v>1.2E-2</v>
      </c>
      <c r="AR2662" s="142" t="s">
        <v>106</v>
      </c>
      <c r="AT2662" s="142" t="s">
        <v>195</v>
      </c>
      <c r="AU2662" s="142" t="s">
        <v>100</v>
      </c>
      <c r="AY2662" s="17" t="s">
        <v>193</v>
      </c>
      <c r="BE2662" s="143">
        <f>IF(N2662="základní",J2662,0)</f>
        <v>0</v>
      </c>
      <c r="BF2662" s="143">
        <f>IF(N2662="snížená",J2662,0)</f>
        <v>0</v>
      </c>
      <c r="BG2662" s="143">
        <f>IF(N2662="zákl. přenesená",J2662,0)</f>
        <v>0</v>
      </c>
      <c r="BH2662" s="143">
        <f>IF(N2662="sníž. přenesená",J2662,0)</f>
        <v>0</v>
      </c>
      <c r="BI2662" s="143">
        <f>IF(N2662="nulová",J2662,0)</f>
        <v>0</v>
      </c>
      <c r="BJ2662" s="17" t="s">
        <v>80</v>
      </c>
      <c r="BK2662" s="143">
        <f>ROUND(I2662*H2662,2)</f>
        <v>0</v>
      </c>
      <c r="BL2662" s="17" t="s">
        <v>106</v>
      </c>
      <c r="BM2662" s="142" t="s">
        <v>2047</v>
      </c>
    </row>
    <row r="2663" spans="2:65" s="1" customFormat="1" ht="11.25">
      <c r="B2663" s="32"/>
      <c r="D2663" s="144" t="s">
        <v>201</v>
      </c>
      <c r="F2663" s="145" t="s">
        <v>2048</v>
      </c>
      <c r="I2663" s="146"/>
      <c r="L2663" s="32"/>
      <c r="M2663" s="147"/>
      <c r="T2663" s="53"/>
      <c r="AT2663" s="17" t="s">
        <v>201</v>
      </c>
      <c r="AU2663" s="17" t="s">
        <v>100</v>
      </c>
    </row>
    <row r="2664" spans="2:65" s="12" customFormat="1" ht="11.25">
      <c r="B2664" s="148"/>
      <c r="D2664" s="149" t="s">
        <v>203</v>
      </c>
      <c r="E2664" s="150" t="s">
        <v>19</v>
      </c>
      <c r="F2664" s="151" t="s">
        <v>2007</v>
      </c>
      <c r="H2664" s="150" t="s">
        <v>19</v>
      </c>
      <c r="I2664" s="152"/>
      <c r="L2664" s="148"/>
      <c r="M2664" s="153"/>
      <c r="T2664" s="154"/>
      <c r="AT2664" s="150" t="s">
        <v>203</v>
      </c>
      <c r="AU2664" s="150" t="s">
        <v>100</v>
      </c>
      <c r="AV2664" s="12" t="s">
        <v>80</v>
      </c>
      <c r="AW2664" s="12" t="s">
        <v>33</v>
      </c>
      <c r="AX2664" s="12" t="s">
        <v>72</v>
      </c>
      <c r="AY2664" s="150" t="s">
        <v>193</v>
      </c>
    </row>
    <row r="2665" spans="2:65" s="12" customFormat="1" ht="11.25">
      <c r="B2665" s="148"/>
      <c r="D2665" s="149" t="s">
        <v>203</v>
      </c>
      <c r="E2665" s="150" t="s">
        <v>19</v>
      </c>
      <c r="F2665" s="151" t="s">
        <v>901</v>
      </c>
      <c r="H2665" s="150" t="s">
        <v>19</v>
      </c>
      <c r="I2665" s="152"/>
      <c r="L2665" s="148"/>
      <c r="M2665" s="153"/>
      <c r="T2665" s="154"/>
      <c r="AT2665" s="150" t="s">
        <v>203</v>
      </c>
      <c r="AU2665" s="150" t="s">
        <v>100</v>
      </c>
      <c r="AV2665" s="12" t="s">
        <v>80</v>
      </c>
      <c r="AW2665" s="12" t="s">
        <v>33</v>
      </c>
      <c r="AX2665" s="12" t="s">
        <v>72</v>
      </c>
      <c r="AY2665" s="150" t="s">
        <v>193</v>
      </c>
    </row>
    <row r="2666" spans="2:65" s="12" customFormat="1" ht="11.25">
      <c r="B2666" s="148"/>
      <c r="D2666" s="149" t="s">
        <v>203</v>
      </c>
      <c r="E2666" s="150" t="s">
        <v>19</v>
      </c>
      <c r="F2666" s="151" t="s">
        <v>205</v>
      </c>
      <c r="H2666" s="150" t="s">
        <v>19</v>
      </c>
      <c r="I2666" s="152"/>
      <c r="L2666" s="148"/>
      <c r="M2666" s="153"/>
      <c r="T2666" s="154"/>
      <c r="AT2666" s="150" t="s">
        <v>203</v>
      </c>
      <c r="AU2666" s="150" t="s">
        <v>100</v>
      </c>
      <c r="AV2666" s="12" t="s">
        <v>80</v>
      </c>
      <c r="AW2666" s="12" t="s">
        <v>33</v>
      </c>
      <c r="AX2666" s="12" t="s">
        <v>72</v>
      </c>
      <c r="AY2666" s="150" t="s">
        <v>193</v>
      </c>
    </row>
    <row r="2667" spans="2:65" s="12" customFormat="1" ht="11.25">
      <c r="B2667" s="148"/>
      <c r="D2667" s="149" t="s">
        <v>203</v>
      </c>
      <c r="E2667" s="150" t="s">
        <v>19</v>
      </c>
      <c r="F2667" s="151" t="s">
        <v>2008</v>
      </c>
      <c r="H2667" s="150" t="s">
        <v>19</v>
      </c>
      <c r="I2667" s="152"/>
      <c r="L2667" s="148"/>
      <c r="M2667" s="153"/>
      <c r="T2667" s="154"/>
      <c r="AT2667" s="150" t="s">
        <v>203</v>
      </c>
      <c r="AU2667" s="150" t="s">
        <v>100</v>
      </c>
      <c r="AV2667" s="12" t="s">
        <v>80</v>
      </c>
      <c r="AW2667" s="12" t="s">
        <v>33</v>
      </c>
      <c r="AX2667" s="12" t="s">
        <v>72</v>
      </c>
      <c r="AY2667" s="150" t="s">
        <v>193</v>
      </c>
    </row>
    <row r="2668" spans="2:65" s="13" customFormat="1" ht="11.25">
      <c r="B2668" s="155"/>
      <c r="D2668" s="149" t="s">
        <v>203</v>
      </c>
      <c r="E2668" s="156" t="s">
        <v>19</v>
      </c>
      <c r="F2668" s="157" t="s">
        <v>8</v>
      </c>
      <c r="H2668" s="158">
        <v>12</v>
      </c>
      <c r="I2668" s="159"/>
      <c r="L2668" s="155"/>
      <c r="M2668" s="160"/>
      <c r="T2668" s="161"/>
      <c r="AT2668" s="156" t="s">
        <v>203</v>
      </c>
      <c r="AU2668" s="156" t="s">
        <v>100</v>
      </c>
      <c r="AV2668" s="13" t="s">
        <v>82</v>
      </c>
      <c r="AW2668" s="13" t="s">
        <v>33</v>
      </c>
      <c r="AX2668" s="13" t="s">
        <v>72</v>
      </c>
      <c r="AY2668" s="156" t="s">
        <v>193</v>
      </c>
    </row>
    <row r="2669" spans="2:65" s="1" customFormat="1" ht="24.2" customHeight="1">
      <c r="B2669" s="32"/>
      <c r="C2669" s="131" t="s">
        <v>2049</v>
      </c>
      <c r="D2669" s="131" t="s">
        <v>195</v>
      </c>
      <c r="E2669" s="132" t="s">
        <v>2050</v>
      </c>
      <c r="F2669" s="133" t="s">
        <v>2051</v>
      </c>
      <c r="G2669" s="134" t="s">
        <v>465</v>
      </c>
      <c r="H2669" s="135">
        <v>7</v>
      </c>
      <c r="I2669" s="136"/>
      <c r="J2669" s="137">
        <f>ROUND(I2669*H2669,2)</f>
        <v>0</v>
      </c>
      <c r="K2669" s="133" t="s">
        <v>199</v>
      </c>
      <c r="L2669" s="32"/>
      <c r="M2669" s="138" t="s">
        <v>19</v>
      </c>
      <c r="N2669" s="139" t="s">
        <v>43</v>
      </c>
      <c r="P2669" s="140">
        <f>O2669*H2669</f>
        <v>0</v>
      </c>
      <c r="Q2669" s="140">
        <v>0</v>
      </c>
      <c r="R2669" s="140">
        <f>Q2669*H2669</f>
        <v>0</v>
      </c>
      <c r="S2669" s="140">
        <v>1.4999999999999999E-2</v>
      </c>
      <c r="T2669" s="141">
        <f>S2669*H2669</f>
        <v>0.105</v>
      </c>
      <c r="AR2669" s="142" t="s">
        <v>106</v>
      </c>
      <c r="AT2669" s="142" t="s">
        <v>195</v>
      </c>
      <c r="AU2669" s="142" t="s">
        <v>100</v>
      </c>
      <c r="AY2669" s="17" t="s">
        <v>193</v>
      </c>
      <c r="BE2669" s="143">
        <f>IF(N2669="základní",J2669,0)</f>
        <v>0</v>
      </c>
      <c r="BF2669" s="143">
        <f>IF(N2669="snížená",J2669,0)</f>
        <v>0</v>
      </c>
      <c r="BG2669" s="143">
        <f>IF(N2669="zákl. přenesená",J2669,0)</f>
        <v>0</v>
      </c>
      <c r="BH2669" s="143">
        <f>IF(N2669="sníž. přenesená",J2669,0)</f>
        <v>0</v>
      </c>
      <c r="BI2669" s="143">
        <f>IF(N2669="nulová",J2669,0)</f>
        <v>0</v>
      </c>
      <c r="BJ2669" s="17" t="s">
        <v>80</v>
      </c>
      <c r="BK2669" s="143">
        <f>ROUND(I2669*H2669,2)</f>
        <v>0</v>
      </c>
      <c r="BL2669" s="17" t="s">
        <v>106</v>
      </c>
      <c r="BM2669" s="142" t="s">
        <v>2052</v>
      </c>
    </row>
    <row r="2670" spans="2:65" s="1" customFormat="1" ht="11.25">
      <c r="B2670" s="32"/>
      <c r="D2670" s="144" t="s">
        <v>201</v>
      </c>
      <c r="F2670" s="145" t="s">
        <v>2053</v>
      </c>
      <c r="I2670" s="146"/>
      <c r="L2670" s="32"/>
      <c r="M2670" s="147"/>
      <c r="T2670" s="53"/>
      <c r="AT2670" s="17" t="s">
        <v>201</v>
      </c>
      <c r="AU2670" s="17" t="s">
        <v>100</v>
      </c>
    </row>
    <row r="2671" spans="2:65" s="12" customFormat="1" ht="11.25">
      <c r="B2671" s="148"/>
      <c r="D2671" s="149" t="s">
        <v>203</v>
      </c>
      <c r="E2671" s="150" t="s">
        <v>19</v>
      </c>
      <c r="F2671" s="151" t="s">
        <v>2007</v>
      </c>
      <c r="H2671" s="150" t="s">
        <v>19</v>
      </c>
      <c r="I2671" s="152"/>
      <c r="L2671" s="148"/>
      <c r="M2671" s="153"/>
      <c r="T2671" s="154"/>
      <c r="AT2671" s="150" t="s">
        <v>203</v>
      </c>
      <c r="AU2671" s="150" t="s">
        <v>100</v>
      </c>
      <c r="AV2671" s="12" t="s">
        <v>80</v>
      </c>
      <c r="AW2671" s="12" t="s">
        <v>33</v>
      </c>
      <c r="AX2671" s="12" t="s">
        <v>72</v>
      </c>
      <c r="AY2671" s="150" t="s">
        <v>193</v>
      </c>
    </row>
    <row r="2672" spans="2:65" s="12" customFormat="1" ht="11.25">
      <c r="B2672" s="148"/>
      <c r="D2672" s="149" t="s">
        <v>203</v>
      </c>
      <c r="E2672" s="150" t="s">
        <v>19</v>
      </c>
      <c r="F2672" s="151" t="s">
        <v>901</v>
      </c>
      <c r="H2672" s="150" t="s">
        <v>19</v>
      </c>
      <c r="I2672" s="152"/>
      <c r="L2672" s="148"/>
      <c r="M2672" s="153"/>
      <c r="T2672" s="154"/>
      <c r="AT2672" s="150" t="s">
        <v>203</v>
      </c>
      <c r="AU2672" s="150" t="s">
        <v>100</v>
      </c>
      <c r="AV2672" s="12" t="s">
        <v>80</v>
      </c>
      <c r="AW2672" s="12" t="s">
        <v>33</v>
      </c>
      <c r="AX2672" s="12" t="s">
        <v>72</v>
      </c>
      <c r="AY2672" s="150" t="s">
        <v>193</v>
      </c>
    </row>
    <row r="2673" spans="2:65" s="12" customFormat="1" ht="11.25">
      <c r="B2673" s="148"/>
      <c r="D2673" s="149" t="s">
        <v>203</v>
      </c>
      <c r="E2673" s="150" t="s">
        <v>19</v>
      </c>
      <c r="F2673" s="151" t="s">
        <v>205</v>
      </c>
      <c r="H2673" s="150" t="s">
        <v>19</v>
      </c>
      <c r="I2673" s="152"/>
      <c r="L2673" s="148"/>
      <c r="M2673" s="153"/>
      <c r="T2673" s="154"/>
      <c r="AT2673" s="150" t="s">
        <v>203</v>
      </c>
      <c r="AU2673" s="150" t="s">
        <v>100</v>
      </c>
      <c r="AV2673" s="12" t="s">
        <v>80</v>
      </c>
      <c r="AW2673" s="12" t="s">
        <v>33</v>
      </c>
      <c r="AX2673" s="12" t="s">
        <v>72</v>
      </c>
      <c r="AY2673" s="150" t="s">
        <v>193</v>
      </c>
    </row>
    <row r="2674" spans="2:65" s="12" customFormat="1" ht="11.25">
      <c r="B2674" s="148"/>
      <c r="D2674" s="149" t="s">
        <v>203</v>
      </c>
      <c r="E2674" s="150" t="s">
        <v>19</v>
      </c>
      <c r="F2674" s="151" t="s">
        <v>2008</v>
      </c>
      <c r="H2674" s="150" t="s">
        <v>19</v>
      </c>
      <c r="I2674" s="152"/>
      <c r="L2674" s="148"/>
      <c r="M2674" s="153"/>
      <c r="T2674" s="154"/>
      <c r="AT2674" s="150" t="s">
        <v>203</v>
      </c>
      <c r="AU2674" s="150" t="s">
        <v>100</v>
      </c>
      <c r="AV2674" s="12" t="s">
        <v>80</v>
      </c>
      <c r="AW2674" s="12" t="s">
        <v>33</v>
      </c>
      <c r="AX2674" s="12" t="s">
        <v>72</v>
      </c>
      <c r="AY2674" s="150" t="s">
        <v>193</v>
      </c>
    </row>
    <row r="2675" spans="2:65" s="13" customFormat="1" ht="11.25">
      <c r="B2675" s="155"/>
      <c r="D2675" s="149" t="s">
        <v>203</v>
      </c>
      <c r="E2675" s="156" t="s">
        <v>19</v>
      </c>
      <c r="F2675" s="157" t="s">
        <v>247</v>
      </c>
      <c r="H2675" s="158">
        <v>7</v>
      </c>
      <c r="I2675" s="159"/>
      <c r="L2675" s="155"/>
      <c r="M2675" s="160"/>
      <c r="T2675" s="161"/>
      <c r="AT2675" s="156" t="s">
        <v>203</v>
      </c>
      <c r="AU2675" s="156" t="s">
        <v>100</v>
      </c>
      <c r="AV2675" s="13" t="s">
        <v>82</v>
      </c>
      <c r="AW2675" s="13" t="s">
        <v>33</v>
      </c>
      <c r="AX2675" s="13" t="s">
        <v>72</v>
      </c>
      <c r="AY2675" s="156" t="s">
        <v>193</v>
      </c>
    </row>
    <row r="2676" spans="2:65" s="1" customFormat="1" ht="24.2" customHeight="1">
      <c r="B2676" s="32"/>
      <c r="C2676" s="131" t="s">
        <v>2054</v>
      </c>
      <c r="D2676" s="131" t="s">
        <v>195</v>
      </c>
      <c r="E2676" s="132" t="s">
        <v>2055</v>
      </c>
      <c r="F2676" s="133" t="s">
        <v>2056</v>
      </c>
      <c r="G2676" s="134" t="s">
        <v>465</v>
      </c>
      <c r="H2676" s="135">
        <v>5</v>
      </c>
      <c r="I2676" s="136"/>
      <c r="J2676" s="137">
        <f>ROUND(I2676*H2676,2)</f>
        <v>0</v>
      </c>
      <c r="K2676" s="133" t="s">
        <v>199</v>
      </c>
      <c r="L2676" s="32"/>
      <c r="M2676" s="138" t="s">
        <v>19</v>
      </c>
      <c r="N2676" s="139" t="s">
        <v>43</v>
      </c>
      <c r="P2676" s="140">
        <f>O2676*H2676</f>
        <v>0</v>
      </c>
      <c r="Q2676" s="140">
        <v>0</v>
      </c>
      <c r="R2676" s="140">
        <f>Q2676*H2676</f>
        <v>0</v>
      </c>
      <c r="S2676" s="140">
        <v>5.8999999999999997E-2</v>
      </c>
      <c r="T2676" s="141">
        <f>S2676*H2676</f>
        <v>0.29499999999999998</v>
      </c>
      <c r="AR2676" s="142" t="s">
        <v>106</v>
      </c>
      <c r="AT2676" s="142" t="s">
        <v>195</v>
      </c>
      <c r="AU2676" s="142" t="s">
        <v>100</v>
      </c>
      <c r="AY2676" s="17" t="s">
        <v>193</v>
      </c>
      <c r="BE2676" s="143">
        <f>IF(N2676="základní",J2676,0)</f>
        <v>0</v>
      </c>
      <c r="BF2676" s="143">
        <f>IF(N2676="snížená",J2676,0)</f>
        <v>0</v>
      </c>
      <c r="BG2676" s="143">
        <f>IF(N2676="zákl. přenesená",J2676,0)</f>
        <v>0</v>
      </c>
      <c r="BH2676" s="143">
        <f>IF(N2676="sníž. přenesená",J2676,0)</f>
        <v>0</v>
      </c>
      <c r="BI2676" s="143">
        <f>IF(N2676="nulová",J2676,0)</f>
        <v>0</v>
      </c>
      <c r="BJ2676" s="17" t="s">
        <v>80</v>
      </c>
      <c r="BK2676" s="143">
        <f>ROUND(I2676*H2676,2)</f>
        <v>0</v>
      </c>
      <c r="BL2676" s="17" t="s">
        <v>106</v>
      </c>
      <c r="BM2676" s="142" t="s">
        <v>2057</v>
      </c>
    </row>
    <row r="2677" spans="2:65" s="1" customFormat="1" ht="11.25">
      <c r="B2677" s="32"/>
      <c r="D2677" s="144" t="s">
        <v>201</v>
      </c>
      <c r="F2677" s="145" t="s">
        <v>2058</v>
      </c>
      <c r="I2677" s="146"/>
      <c r="L2677" s="32"/>
      <c r="M2677" s="147"/>
      <c r="T2677" s="53"/>
      <c r="AT2677" s="17" t="s">
        <v>201</v>
      </c>
      <c r="AU2677" s="17" t="s">
        <v>100</v>
      </c>
    </row>
    <row r="2678" spans="2:65" s="12" customFormat="1" ht="11.25">
      <c r="B2678" s="148"/>
      <c r="D2678" s="149" t="s">
        <v>203</v>
      </c>
      <c r="E2678" s="150" t="s">
        <v>19</v>
      </c>
      <c r="F2678" s="151" t="s">
        <v>2007</v>
      </c>
      <c r="H2678" s="150" t="s">
        <v>19</v>
      </c>
      <c r="I2678" s="152"/>
      <c r="L2678" s="148"/>
      <c r="M2678" s="153"/>
      <c r="T2678" s="154"/>
      <c r="AT2678" s="150" t="s">
        <v>203</v>
      </c>
      <c r="AU2678" s="150" t="s">
        <v>100</v>
      </c>
      <c r="AV2678" s="12" t="s">
        <v>80</v>
      </c>
      <c r="AW2678" s="12" t="s">
        <v>33</v>
      </c>
      <c r="AX2678" s="12" t="s">
        <v>72</v>
      </c>
      <c r="AY2678" s="150" t="s">
        <v>193</v>
      </c>
    </row>
    <row r="2679" spans="2:65" s="12" customFormat="1" ht="11.25">
      <c r="B2679" s="148"/>
      <c r="D2679" s="149" t="s">
        <v>203</v>
      </c>
      <c r="E2679" s="150" t="s">
        <v>19</v>
      </c>
      <c r="F2679" s="151" t="s">
        <v>901</v>
      </c>
      <c r="H2679" s="150" t="s">
        <v>19</v>
      </c>
      <c r="I2679" s="152"/>
      <c r="L2679" s="148"/>
      <c r="M2679" s="153"/>
      <c r="T2679" s="154"/>
      <c r="AT2679" s="150" t="s">
        <v>203</v>
      </c>
      <c r="AU2679" s="150" t="s">
        <v>100</v>
      </c>
      <c r="AV2679" s="12" t="s">
        <v>80</v>
      </c>
      <c r="AW2679" s="12" t="s">
        <v>33</v>
      </c>
      <c r="AX2679" s="12" t="s">
        <v>72</v>
      </c>
      <c r="AY2679" s="150" t="s">
        <v>193</v>
      </c>
    </row>
    <row r="2680" spans="2:65" s="12" customFormat="1" ht="11.25">
      <c r="B2680" s="148"/>
      <c r="D2680" s="149" t="s">
        <v>203</v>
      </c>
      <c r="E2680" s="150" t="s">
        <v>19</v>
      </c>
      <c r="F2680" s="151" t="s">
        <v>205</v>
      </c>
      <c r="H2680" s="150" t="s">
        <v>19</v>
      </c>
      <c r="I2680" s="152"/>
      <c r="L2680" s="148"/>
      <c r="M2680" s="153"/>
      <c r="T2680" s="154"/>
      <c r="AT2680" s="150" t="s">
        <v>203</v>
      </c>
      <c r="AU2680" s="150" t="s">
        <v>100</v>
      </c>
      <c r="AV2680" s="12" t="s">
        <v>80</v>
      </c>
      <c r="AW2680" s="12" t="s">
        <v>33</v>
      </c>
      <c r="AX2680" s="12" t="s">
        <v>72</v>
      </c>
      <c r="AY2680" s="150" t="s">
        <v>193</v>
      </c>
    </row>
    <row r="2681" spans="2:65" s="12" customFormat="1" ht="11.25">
      <c r="B2681" s="148"/>
      <c r="D2681" s="149" t="s">
        <v>203</v>
      </c>
      <c r="E2681" s="150" t="s">
        <v>19</v>
      </c>
      <c r="F2681" s="151" t="s">
        <v>2008</v>
      </c>
      <c r="H2681" s="150" t="s">
        <v>19</v>
      </c>
      <c r="I2681" s="152"/>
      <c r="L2681" s="148"/>
      <c r="M2681" s="153"/>
      <c r="T2681" s="154"/>
      <c r="AT2681" s="150" t="s">
        <v>203</v>
      </c>
      <c r="AU2681" s="150" t="s">
        <v>100</v>
      </c>
      <c r="AV2681" s="12" t="s">
        <v>80</v>
      </c>
      <c r="AW2681" s="12" t="s">
        <v>33</v>
      </c>
      <c r="AX2681" s="12" t="s">
        <v>72</v>
      </c>
      <c r="AY2681" s="150" t="s">
        <v>193</v>
      </c>
    </row>
    <row r="2682" spans="2:65" s="13" customFormat="1" ht="11.25">
      <c r="B2682" s="155"/>
      <c r="D2682" s="149" t="s">
        <v>203</v>
      </c>
      <c r="E2682" s="156" t="s">
        <v>19</v>
      </c>
      <c r="F2682" s="157" t="s">
        <v>231</v>
      </c>
      <c r="H2682" s="158">
        <v>5</v>
      </c>
      <c r="I2682" s="159"/>
      <c r="L2682" s="155"/>
      <c r="M2682" s="160"/>
      <c r="T2682" s="161"/>
      <c r="AT2682" s="156" t="s">
        <v>203</v>
      </c>
      <c r="AU2682" s="156" t="s">
        <v>100</v>
      </c>
      <c r="AV2682" s="13" t="s">
        <v>82</v>
      </c>
      <c r="AW2682" s="13" t="s">
        <v>33</v>
      </c>
      <c r="AX2682" s="13" t="s">
        <v>72</v>
      </c>
      <c r="AY2682" s="156" t="s">
        <v>193</v>
      </c>
    </row>
    <row r="2683" spans="2:65" s="1" customFormat="1" ht="24.2" customHeight="1">
      <c r="B2683" s="32"/>
      <c r="C2683" s="131" t="s">
        <v>2059</v>
      </c>
      <c r="D2683" s="131" t="s">
        <v>195</v>
      </c>
      <c r="E2683" s="132" t="s">
        <v>2060</v>
      </c>
      <c r="F2683" s="133" t="s">
        <v>2061</v>
      </c>
      <c r="G2683" s="134" t="s">
        <v>465</v>
      </c>
      <c r="H2683" s="135">
        <v>1</v>
      </c>
      <c r="I2683" s="136"/>
      <c r="J2683" s="137">
        <f>ROUND(I2683*H2683,2)</f>
        <v>0</v>
      </c>
      <c r="K2683" s="133" t="s">
        <v>199</v>
      </c>
      <c r="L2683" s="32"/>
      <c r="M2683" s="138" t="s">
        <v>19</v>
      </c>
      <c r="N2683" s="139" t="s">
        <v>43</v>
      </c>
      <c r="P2683" s="140">
        <f>O2683*H2683</f>
        <v>0</v>
      </c>
      <c r="Q2683" s="140">
        <v>0</v>
      </c>
      <c r="R2683" s="140">
        <f>Q2683*H2683</f>
        <v>0</v>
      </c>
      <c r="S2683" s="140">
        <v>0.16500000000000001</v>
      </c>
      <c r="T2683" s="141">
        <f>S2683*H2683</f>
        <v>0.16500000000000001</v>
      </c>
      <c r="AR2683" s="142" t="s">
        <v>106</v>
      </c>
      <c r="AT2683" s="142" t="s">
        <v>195</v>
      </c>
      <c r="AU2683" s="142" t="s">
        <v>100</v>
      </c>
      <c r="AY2683" s="17" t="s">
        <v>193</v>
      </c>
      <c r="BE2683" s="143">
        <f>IF(N2683="základní",J2683,0)</f>
        <v>0</v>
      </c>
      <c r="BF2683" s="143">
        <f>IF(N2683="snížená",J2683,0)</f>
        <v>0</v>
      </c>
      <c r="BG2683" s="143">
        <f>IF(N2683="zákl. přenesená",J2683,0)</f>
        <v>0</v>
      </c>
      <c r="BH2683" s="143">
        <f>IF(N2683="sníž. přenesená",J2683,0)</f>
        <v>0</v>
      </c>
      <c r="BI2683" s="143">
        <f>IF(N2683="nulová",J2683,0)</f>
        <v>0</v>
      </c>
      <c r="BJ2683" s="17" t="s">
        <v>80</v>
      </c>
      <c r="BK2683" s="143">
        <f>ROUND(I2683*H2683,2)</f>
        <v>0</v>
      </c>
      <c r="BL2683" s="17" t="s">
        <v>106</v>
      </c>
      <c r="BM2683" s="142" t="s">
        <v>2062</v>
      </c>
    </row>
    <row r="2684" spans="2:65" s="1" customFormat="1" ht="11.25">
      <c r="B2684" s="32"/>
      <c r="D2684" s="144" t="s">
        <v>201</v>
      </c>
      <c r="F2684" s="145" t="s">
        <v>2063</v>
      </c>
      <c r="I2684" s="146"/>
      <c r="L2684" s="32"/>
      <c r="M2684" s="147"/>
      <c r="T2684" s="53"/>
      <c r="AT2684" s="17" t="s">
        <v>201</v>
      </c>
      <c r="AU2684" s="17" t="s">
        <v>100</v>
      </c>
    </row>
    <row r="2685" spans="2:65" s="12" customFormat="1" ht="11.25">
      <c r="B2685" s="148"/>
      <c r="D2685" s="149" t="s">
        <v>203</v>
      </c>
      <c r="E2685" s="150" t="s">
        <v>19</v>
      </c>
      <c r="F2685" s="151" t="s">
        <v>2007</v>
      </c>
      <c r="H2685" s="150" t="s">
        <v>19</v>
      </c>
      <c r="I2685" s="152"/>
      <c r="L2685" s="148"/>
      <c r="M2685" s="153"/>
      <c r="T2685" s="154"/>
      <c r="AT2685" s="150" t="s">
        <v>203</v>
      </c>
      <c r="AU2685" s="150" t="s">
        <v>100</v>
      </c>
      <c r="AV2685" s="12" t="s">
        <v>80</v>
      </c>
      <c r="AW2685" s="12" t="s">
        <v>33</v>
      </c>
      <c r="AX2685" s="12" t="s">
        <v>72</v>
      </c>
      <c r="AY2685" s="150" t="s">
        <v>193</v>
      </c>
    </row>
    <row r="2686" spans="2:65" s="12" customFormat="1" ht="11.25">
      <c r="B2686" s="148"/>
      <c r="D2686" s="149" t="s">
        <v>203</v>
      </c>
      <c r="E2686" s="150" t="s">
        <v>19</v>
      </c>
      <c r="F2686" s="151" t="s">
        <v>901</v>
      </c>
      <c r="H2686" s="150" t="s">
        <v>19</v>
      </c>
      <c r="I2686" s="152"/>
      <c r="L2686" s="148"/>
      <c r="M2686" s="153"/>
      <c r="T2686" s="154"/>
      <c r="AT2686" s="150" t="s">
        <v>203</v>
      </c>
      <c r="AU2686" s="150" t="s">
        <v>100</v>
      </c>
      <c r="AV2686" s="12" t="s">
        <v>80</v>
      </c>
      <c r="AW2686" s="12" t="s">
        <v>33</v>
      </c>
      <c r="AX2686" s="12" t="s">
        <v>72</v>
      </c>
      <c r="AY2686" s="150" t="s">
        <v>193</v>
      </c>
    </row>
    <row r="2687" spans="2:65" s="12" customFormat="1" ht="11.25">
      <c r="B2687" s="148"/>
      <c r="D2687" s="149" t="s">
        <v>203</v>
      </c>
      <c r="E2687" s="150" t="s">
        <v>19</v>
      </c>
      <c r="F2687" s="151" t="s">
        <v>205</v>
      </c>
      <c r="H2687" s="150" t="s">
        <v>19</v>
      </c>
      <c r="I2687" s="152"/>
      <c r="L2687" s="148"/>
      <c r="M2687" s="153"/>
      <c r="T2687" s="154"/>
      <c r="AT2687" s="150" t="s">
        <v>203</v>
      </c>
      <c r="AU2687" s="150" t="s">
        <v>100</v>
      </c>
      <c r="AV2687" s="12" t="s">
        <v>80</v>
      </c>
      <c r="AW2687" s="12" t="s">
        <v>33</v>
      </c>
      <c r="AX2687" s="12" t="s">
        <v>72</v>
      </c>
      <c r="AY2687" s="150" t="s">
        <v>193</v>
      </c>
    </row>
    <row r="2688" spans="2:65" s="12" customFormat="1" ht="11.25">
      <c r="B2688" s="148"/>
      <c r="D2688" s="149" t="s">
        <v>203</v>
      </c>
      <c r="E2688" s="150" t="s">
        <v>19</v>
      </c>
      <c r="F2688" s="151" t="s">
        <v>2008</v>
      </c>
      <c r="H2688" s="150" t="s">
        <v>19</v>
      </c>
      <c r="I2688" s="152"/>
      <c r="L2688" s="148"/>
      <c r="M2688" s="153"/>
      <c r="T2688" s="154"/>
      <c r="AT2688" s="150" t="s">
        <v>203</v>
      </c>
      <c r="AU2688" s="150" t="s">
        <v>100</v>
      </c>
      <c r="AV2688" s="12" t="s">
        <v>80</v>
      </c>
      <c r="AW2688" s="12" t="s">
        <v>33</v>
      </c>
      <c r="AX2688" s="12" t="s">
        <v>72</v>
      </c>
      <c r="AY2688" s="150" t="s">
        <v>193</v>
      </c>
    </row>
    <row r="2689" spans="2:65" s="13" customFormat="1" ht="11.25">
      <c r="B2689" s="155"/>
      <c r="D2689" s="149" t="s">
        <v>203</v>
      </c>
      <c r="E2689" s="156" t="s">
        <v>19</v>
      </c>
      <c r="F2689" s="157" t="s">
        <v>80</v>
      </c>
      <c r="H2689" s="158">
        <v>1</v>
      </c>
      <c r="I2689" s="159"/>
      <c r="L2689" s="155"/>
      <c r="M2689" s="160"/>
      <c r="T2689" s="161"/>
      <c r="AT2689" s="156" t="s">
        <v>203</v>
      </c>
      <c r="AU2689" s="156" t="s">
        <v>100</v>
      </c>
      <c r="AV2689" s="13" t="s">
        <v>82</v>
      </c>
      <c r="AW2689" s="13" t="s">
        <v>33</v>
      </c>
      <c r="AX2689" s="13" t="s">
        <v>72</v>
      </c>
      <c r="AY2689" s="156" t="s">
        <v>193</v>
      </c>
    </row>
    <row r="2690" spans="2:65" s="1" customFormat="1" ht="16.5" customHeight="1">
      <c r="B2690" s="32"/>
      <c r="C2690" s="131" t="s">
        <v>2064</v>
      </c>
      <c r="D2690" s="131" t="s">
        <v>195</v>
      </c>
      <c r="E2690" s="132" t="s">
        <v>2065</v>
      </c>
      <c r="F2690" s="133" t="s">
        <v>2066</v>
      </c>
      <c r="G2690" s="134" t="s">
        <v>465</v>
      </c>
      <c r="H2690" s="135">
        <v>1</v>
      </c>
      <c r="I2690" s="136"/>
      <c r="J2690" s="137">
        <f>ROUND(I2690*H2690,2)</f>
        <v>0</v>
      </c>
      <c r="K2690" s="133" t="s">
        <v>199</v>
      </c>
      <c r="L2690" s="32"/>
      <c r="M2690" s="138" t="s">
        <v>19</v>
      </c>
      <c r="N2690" s="139" t="s">
        <v>43</v>
      </c>
      <c r="P2690" s="140">
        <f>O2690*H2690</f>
        <v>0</v>
      </c>
      <c r="Q2690" s="140">
        <v>0</v>
      </c>
      <c r="R2690" s="140">
        <f>Q2690*H2690</f>
        <v>0</v>
      </c>
      <c r="S2690" s="140">
        <v>3.6999999999999998E-2</v>
      </c>
      <c r="T2690" s="141">
        <f>S2690*H2690</f>
        <v>3.6999999999999998E-2</v>
      </c>
      <c r="AR2690" s="142" t="s">
        <v>106</v>
      </c>
      <c r="AT2690" s="142" t="s">
        <v>195</v>
      </c>
      <c r="AU2690" s="142" t="s">
        <v>100</v>
      </c>
      <c r="AY2690" s="17" t="s">
        <v>193</v>
      </c>
      <c r="BE2690" s="143">
        <f>IF(N2690="základní",J2690,0)</f>
        <v>0</v>
      </c>
      <c r="BF2690" s="143">
        <f>IF(N2690="snížená",J2690,0)</f>
        <v>0</v>
      </c>
      <c r="BG2690" s="143">
        <f>IF(N2690="zákl. přenesená",J2690,0)</f>
        <v>0</v>
      </c>
      <c r="BH2690" s="143">
        <f>IF(N2690="sníž. přenesená",J2690,0)</f>
        <v>0</v>
      </c>
      <c r="BI2690" s="143">
        <f>IF(N2690="nulová",J2690,0)</f>
        <v>0</v>
      </c>
      <c r="BJ2690" s="17" t="s">
        <v>80</v>
      </c>
      <c r="BK2690" s="143">
        <f>ROUND(I2690*H2690,2)</f>
        <v>0</v>
      </c>
      <c r="BL2690" s="17" t="s">
        <v>106</v>
      </c>
      <c r="BM2690" s="142" t="s">
        <v>2067</v>
      </c>
    </row>
    <row r="2691" spans="2:65" s="1" customFormat="1" ht="11.25">
      <c r="B2691" s="32"/>
      <c r="D2691" s="144" t="s">
        <v>201</v>
      </c>
      <c r="F2691" s="145" t="s">
        <v>2068</v>
      </c>
      <c r="I2691" s="146"/>
      <c r="L2691" s="32"/>
      <c r="M2691" s="147"/>
      <c r="T2691" s="53"/>
      <c r="AT2691" s="17" t="s">
        <v>201</v>
      </c>
      <c r="AU2691" s="17" t="s">
        <v>100</v>
      </c>
    </row>
    <row r="2692" spans="2:65" s="12" customFormat="1" ht="11.25">
      <c r="B2692" s="148"/>
      <c r="D2692" s="149" t="s">
        <v>203</v>
      </c>
      <c r="E2692" s="150" t="s">
        <v>19</v>
      </c>
      <c r="F2692" s="151" t="s">
        <v>2007</v>
      </c>
      <c r="H2692" s="150" t="s">
        <v>19</v>
      </c>
      <c r="I2692" s="152"/>
      <c r="L2692" s="148"/>
      <c r="M2692" s="153"/>
      <c r="T2692" s="154"/>
      <c r="AT2692" s="150" t="s">
        <v>203</v>
      </c>
      <c r="AU2692" s="150" t="s">
        <v>100</v>
      </c>
      <c r="AV2692" s="12" t="s">
        <v>80</v>
      </c>
      <c r="AW2692" s="12" t="s">
        <v>33</v>
      </c>
      <c r="AX2692" s="12" t="s">
        <v>72</v>
      </c>
      <c r="AY2692" s="150" t="s">
        <v>193</v>
      </c>
    </row>
    <row r="2693" spans="2:65" s="12" customFormat="1" ht="11.25">
      <c r="B2693" s="148"/>
      <c r="D2693" s="149" t="s">
        <v>203</v>
      </c>
      <c r="E2693" s="150" t="s">
        <v>19</v>
      </c>
      <c r="F2693" s="151" t="s">
        <v>205</v>
      </c>
      <c r="H2693" s="150" t="s">
        <v>19</v>
      </c>
      <c r="I2693" s="152"/>
      <c r="L2693" s="148"/>
      <c r="M2693" s="153"/>
      <c r="T2693" s="154"/>
      <c r="AT2693" s="150" t="s">
        <v>203</v>
      </c>
      <c r="AU2693" s="150" t="s">
        <v>100</v>
      </c>
      <c r="AV2693" s="12" t="s">
        <v>80</v>
      </c>
      <c r="AW2693" s="12" t="s">
        <v>33</v>
      </c>
      <c r="AX2693" s="12" t="s">
        <v>72</v>
      </c>
      <c r="AY2693" s="150" t="s">
        <v>193</v>
      </c>
    </row>
    <row r="2694" spans="2:65" s="13" customFormat="1" ht="11.25">
      <c r="B2694" s="155"/>
      <c r="D2694" s="149" t="s">
        <v>203</v>
      </c>
      <c r="E2694" s="156" t="s">
        <v>19</v>
      </c>
      <c r="F2694" s="157" t="s">
        <v>80</v>
      </c>
      <c r="H2694" s="158">
        <v>1</v>
      </c>
      <c r="I2694" s="159"/>
      <c r="L2694" s="155"/>
      <c r="M2694" s="160"/>
      <c r="T2694" s="161"/>
      <c r="AT2694" s="156" t="s">
        <v>203</v>
      </c>
      <c r="AU2694" s="156" t="s">
        <v>100</v>
      </c>
      <c r="AV2694" s="13" t="s">
        <v>82</v>
      </c>
      <c r="AW2694" s="13" t="s">
        <v>33</v>
      </c>
      <c r="AX2694" s="13" t="s">
        <v>72</v>
      </c>
      <c r="AY2694" s="156" t="s">
        <v>193</v>
      </c>
    </row>
    <row r="2695" spans="2:65" s="1" customFormat="1" ht="21.75" customHeight="1">
      <c r="B2695" s="32"/>
      <c r="C2695" s="131" t="s">
        <v>2069</v>
      </c>
      <c r="D2695" s="131" t="s">
        <v>195</v>
      </c>
      <c r="E2695" s="132" t="s">
        <v>2070</v>
      </c>
      <c r="F2695" s="133" t="s">
        <v>2071</v>
      </c>
      <c r="G2695" s="134" t="s">
        <v>432</v>
      </c>
      <c r="H2695" s="135">
        <v>110</v>
      </c>
      <c r="I2695" s="136"/>
      <c r="J2695" s="137">
        <f>ROUND(I2695*H2695,2)</f>
        <v>0</v>
      </c>
      <c r="K2695" s="133" t="s">
        <v>199</v>
      </c>
      <c r="L2695" s="32"/>
      <c r="M2695" s="138" t="s">
        <v>19</v>
      </c>
      <c r="N2695" s="139" t="s">
        <v>43</v>
      </c>
      <c r="P2695" s="140">
        <f>O2695*H2695</f>
        <v>0</v>
      </c>
      <c r="Q2695" s="140">
        <v>0</v>
      </c>
      <c r="R2695" s="140">
        <f>Q2695*H2695</f>
        <v>0</v>
      </c>
      <c r="S2695" s="140">
        <v>2E-3</v>
      </c>
      <c r="T2695" s="141">
        <f>S2695*H2695</f>
        <v>0.22</v>
      </c>
      <c r="AR2695" s="142" t="s">
        <v>106</v>
      </c>
      <c r="AT2695" s="142" t="s">
        <v>195</v>
      </c>
      <c r="AU2695" s="142" t="s">
        <v>100</v>
      </c>
      <c r="AY2695" s="17" t="s">
        <v>193</v>
      </c>
      <c r="BE2695" s="143">
        <f>IF(N2695="základní",J2695,0)</f>
        <v>0</v>
      </c>
      <c r="BF2695" s="143">
        <f>IF(N2695="snížená",J2695,0)</f>
        <v>0</v>
      </c>
      <c r="BG2695" s="143">
        <f>IF(N2695="zákl. přenesená",J2695,0)</f>
        <v>0</v>
      </c>
      <c r="BH2695" s="143">
        <f>IF(N2695="sníž. přenesená",J2695,0)</f>
        <v>0</v>
      </c>
      <c r="BI2695" s="143">
        <f>IF(N2695="nulová",J2695,0)</f>
        <v>0</v>
      </c>
      <c r="BJ2695" s="17" t="s">
        <v>80</v>
      </c>
      <c r="BK2695" s="143">
        <f>ROUND(I2695*H2695,2)</f>
        <v>0</v>
      </c>
      <c r="BL2695" s="17" t="s">
        <v>106</v>
      </c>
      <c r="BM2695" s="142" t="s">
        <v>2072</v>
      </c>
    </row>
    <row r="2696" spans="2:65" s="1" customFormat="1" ht="11.25">
      <c r="B2696" s="32"/>
      <c r="D2696" s="144" t="s">
        <v>201</v>
      </c>
      <c r="F2696" s="145" t="s">
        <v>2073</v>
      </c>
      <c r="I2696" s="146"/>
      <c r="L2696" s="32"/>
      <c r="M2696" s="147"/>
      <c r="T2696" s="53"/>
      <c r="AT2696" s="17" t="s">
        <v>201</v>
      </c>
      <c r="AU2696" s="17" t="s">
        <v>100</v>
      </c>
    </row>
    <row r="2697" spans="2:65" s="12" customFormat="1" ht="11.25">
      <c r="B2697" s="148"/>
      <c r="D2697" s="149" t="s">
        <v>203</v>
      </c>
      <c r="E2697" s="150" t="s">
        <v>19</v>
      </c>
      <c r="F2697" s="151" t="s">
        <v>901</v>
      </c>
      <c r="H2697" s="150" t="s">
        <v>19</v>
      </c>
      <c r="I2697" s="152"/>
      <c r="L2697" s="148"/>
      <c r="M2697" s="153"/>
      <c r="T2697" s="154"/>
      <c r="AT2697" s="150" t="s">
        <v>203</v>
      </c>
      <c r="AU2697" s="150" t="s">
        <v>100</v>
      </c>
      <c r="AV2697" s="12" t="s">
        <v>80</v>
      </c>
      <c r="AW2697" s="12" t="s">
        <v>33</v>
      </c>
      <c r="AX2697" s="12" t="s">
        <v>72</v>
      </c>
      <c r="AY2697" s="150" t="s">
        <v>193</v>
      </c>
    </row>
    <row r="2698" spans="2:65" s="12" customFormat="1" ht="11.25">
      <c r="B2698" s="148"/>
      <c r="D2698" s="149" t="s">
        <v>203</v>
      </c>
      <c r="E2698" s="150" t="s">
        <v>19</v>
      </c>
      <c r="F2698" s="151" t="s">
        <v>205</v>
      </c>
      <c r="H2698" s="150" t="s">
        <v>19</v>
      </c>
      <c r="I2698" s="152"/>
      <c r="L2698" s="148"/>
      <c r="M2698" s="153"/>
      <c r="T2698" s="154"/>
      <c r="AT2698" s="150" t="s">
        <v>203</v>
      </c>
      <c r="AU2698" s="150" t="s">
        <v>100</v>
      </c>
      <c r="AV2698" s="12" t="s">
        <v>80</v>
      </c>
      <c r="AW2698" s="12" t="s">
        <v>33</v>
      </c>
      <c r="AX2698" s="12" t="s">
        <v>72</v>
      </c>
      <c r="AY2698" s="150" t="s">
        <v>193</v>
      </c>
    </row>
    <row r="2699" spans="2:65" s="12" customFormat="1" ht="11.25">
      <c r="B2699" s="148"/>
      <c r="D2699" s="149" t="s">
        <v>203</v>
      </c>
      <c r="E2699" s="150" t="s">
        <v>19</v>
      </c>
      <c r="F2699" s="151" t="s">
        <v>902</v>
      </c>
      <c r="H2699" s="150" t="s">
        <v>19</v>
      </c>
      <c r="I2699" s="152"/>
      <c r="L2699" s="148"/>
      <c r="M2699" s="153"/>
      <c r="T2699" s="154"/>
      <c r="AT2699" s="150" t="s">
        <v>203</v>
      </c>
      <c r="AU2699" s="150" t="s">
        <v>100</v>
      </c>
      <c r="AV2699" s="12" t="s">
        <v>80</v>
      </c>
      <c r="AW2699" s="12" t="s">
        <v>33</v>
      </c>
      <c r="AX2699" s="12" t="s">
        <v>72</v>
      </c>
      <c r="AY2699" s="150" t="s">
        <v>193</v>
      </c>
    </row>
    <row r="2700" spans="2:65" s="13" customFormat="1" ht="11.25">
      <c r="B2700" s="155"/>
      <c r="D2700" s="149" t="s">
        <v>203</v>
      </c>
      <c r="E2700" s="156" t="s">
        <v>19</v>
      </c>
      <c r="F2700" s="157" t="s">
        <v>958</v>
      </c>
      <c r="H2700" s="158">
        <v>110</v>
      </c>
      <c r="I2700" s="159"/>
      <c r="L2700" s="155"/>
      <c r="M2700" s="160"/>
      <c r="T2700" s="161"/>
      <c r="AT2700" s="156" t="s">
        <v>203</v>
      </c>
      <c r="AU2700" s="156" t="s">
        <v>100</v>
      </c>
      <c r="AV2700" s="13" t="s">
        <v>82</v>
      </c>
      <c r="AW2700" s="13" t="s">
        <v>33</v>
      </c>
      <c r="AX2700" s="13" t="s">
        <v>72</v>
      </c>
      <c r="AY2700" s="156" t="s">
        <v>193</v>
      </c>
    </row>
    <row r="2701" spans="2:65" s="1" customFormat="1" ht="21.75" customHeight="1">
      <c r="B2701" s="32"/>
      <c r="C2701" s="131" t="s">
        <v>2074</v>
      </c>
      <c r="D2701" s="131" t="s">
        <v>195</v>
      </c>
      <c r="E2701" s="132" t="s">
        <v>2075</v>
      </c>
      <c r="F2701" s="133" t="s">
        <v>2076</v>
      </c>
      <c r="G2701" s="134" t="s">
        <v>432</v>
      </c>
      <c r="H2701" s="135">
        <v>54</v>
      </c>
      <c r="I2701" s="136"/>
      <c r="J2701" s="137">
        <f>ROUND(I2701*H2701,2)</f>
        <v>0</v>
      </c>
      <c r="K2701" s="133" t="s">
        <v>199</v>
      </c>
      <c r="L2701" s="32"/>
      <c r="M2701" s="138" t="s">
        <v>19</v>
      </c>
      <c r="N2701" s="139" t="s">
        <v>43</v>
      </c>
      <c r="P2701" s="140">
        <f>O2701*H2701</f>
        <v>0</v>
      </c>
      <c r="Q2701" s="140">
        <v>0</v>
      </c>
      <c r="R2701" s="140">
        <f>Q2701*H2701</f>
        <v>0</v>
      </c>
      <c r="S2701" s="140">
        <v>4.0000000000000001E-3</v>
      </c>
      <c r="T2701" s="141">
        <f>S2701*H2701</f>
        <v>0.216</v>
      </c>
      <c r="AR2701" s="142" t="s">
        <v>106</v>
      </c>
      <c r="AT2701" s="142" t="s">
        <v>195</v>
      </c>
      <c r="AU2701" s="142" t="s">
        <v>100</v>
      </c>
      <c r="AY2701" s="17" t="s">
        <v>193</v>
      </c>
      <c r="BE2701" s="143">
        <f>IF(N2701="základní",J2701,0)</f>
        <v>0</v>
      </c>
      <c r="BF2701" s="143">
        <f>IF(N2701="snížená",J2701,0)</f>
        <v>0</v>
      </c>
      <c r="BG2701" s="143">
        <f>IF(N2701="zákl. přenesená",J2701,0)</f>
        <v>0</v>
      </c>
      <c r="BH2701" s="143">
        <f>IF(N2701="sníž. přenesená",J2701,0)</f>
        <v>0</v>
      </c>
      <c r="BI2701" s="143">
        <f>IF(N2701="nulová",J2701,0)</f>
        <v>0</v>
      </c>
      <c r="BJ2701" s="17" t="s">
        <v>80</v>
      </c>
      <c r="BK2701" s="143">
        <f>ROUND(I2701*H2701,2)</f>
        <v>0</v>
      </c>
      <c r="BL2701" s="17" t="s">
        <v>106</v>
      </c>
      <c r="BM2701" s="142" t="s">
        <v>2077</v>
      </c>
    </row>
    <row r="2702" spans="2:65" s="1" customFormat="1" ht="11.25">
      <c r="B2702" s="32"/>
      <c r="D2702" s="144" t="s">
        <v>201</v>
      </c>
      <c r="F2702" s="145" t="s">
        <v>2078</v>
      </c>
      <c r="I2702" s="146"/>
      <c r="L2702" s="32"/>
      <c r="M2702" s="147"/>
      <c r="T2702" s="53"/>
      <c r="AT2702" s="17" t="s">
        <v>201</v>
      </c>
      <c r="AU2702" s="17" t="s">
        <v>100</v>
      </c>
    </row>
    <row r="2703" spans="2:65" s="12" customFormat="1" ht="11.25">
      <c r="B2703" s="148"/>
      <c r="D2703" s="149" t="s">
        <v>203</v>
      </c>
      <c r="E2703" s="150" t="s">
        <v>19</v>
      </c>
      <c r="F2703" s="151" t="s">
        <v>901</v>
      </c>
      <c r="H2703" s="150" t="s">
        <v>19</v>
      </c>
      <c r="I2703" s="152"/>
      <c r="L2703" s="148"/>
      <c r="M2703" s="153"/>
      <c r="T2703" s="154"/>
      <c r="AT2703" s="150" t="s">
        <v>203</v>
      </c>
      <c r="AU2703" s="150" t="s">
        <v>100</v>
      </c>
      <c r="AV2703" s="12" t="s">
        <v>80</v>
      </c>
      <c r="AW2703" s="12" t="s">
        <v>33</v>
      </c>
      <c r="AX2703" s="12" t="s">
        <v>72</v>
      </c>
      <c r="AY2703" s="150" t="s">
        <v>193</v>
      </c>
    </row>
    <row r="2704" spans="2:65" s="12" customFormat="1" ht="11.25">
      <c r="B2704" s="148"/>
      <c r="D2704" s="149" t="s">
        <v>203</v>
      </c>
      <c r="E2704" s="150" t="s">
        <v>19</v>
      </c>
      <c r="F2704" s="151" t="s">
        <v>205</v>
      </c>
      <c r="H2704" s="150" t="s">
        <v>19</v>
      </c>
      <c r="I2704" s="152"/>
      <c r="L2704" s="148"/>
      <c r="M2704" s="153"/>
      <c r="T2704" s="154"/>
      <c r="AT2704" s="150" t="s">
        <v>203</v>
      </c>
      <c r="AU2704" s="150" t="s">
        <v>100</v>
      </c>
      <c r="AV2704" s="12" t="s">
        <v>80</v>
      </c>
      <c r="AW2704" s="12" t="s">
        <v>33</v>
      </c>
      <c r="AX2704" s="12" t="s">
        <v>72</v>
      </c>
      <c r="AY2704" s="150" t="s">
        <v>193</v>
      </c>
    </row>
    <row r="2705" spans="2:65" s="12" customFormat="1" ht="11.25">
      <c r="B2705" s="148"/>
      <c r="D2705" s="149" t="s">
        <v>203</v>
      </c>
      <c r="E2705" s="150" t="s">
        <v>19</v>
      </c>
      <c r="F2705" s="151" t="s">
        <v>902</v>
      </c>
      <c r="H2705" s="150" t="s">
        <v>19</v>
      </c>
      <c r="I2705" s="152"/>
      <c r="L2705" s="148"/>
      <c r="M2705" s="153"/>
      <c r="T2705" s="154"/>
      <c r="AT2705" s="150" t="s">
        <v>203</v>
      </c>
      <c r="AU2705" s="150" t="s">
        <v>100</v>
      </c>
      <c r="AV2705" s="12" t="s">
        <v>80</v>
      </c>
      <c r="AW2705" s="12" t="s">
        <v>33</v>
      </c>
      <c r="AX2705" s="12" t="s">
        <v>72</v>
      </c>
      <c r="AY2705" s="150" t="s">
        <v>193</v>
      </c>
    </row>
    <row r="2706" spans="2:65" s="13" customFormat="1" ht="11.25">
      <c r="B2706" s="155"/>
      <c r="D2706" s="149" t="s">
        <v>203</v>
      </c>
      <c r="E2706" s="156" t="s">
        <v>19</v>
      </c>
      <c r="F2706" s="157" t="s">
        <v>585</v>
      </c>
      <c r="H2706" s="158">
        <v>54</v>
      </c>
      <c r="I2706" s="159"/>
      <c r="L2706" s="155"/>
      <c r="M2706" s="160"/>
      <c r="T2706" s="161"/>
      <c r="AT2706" s="156" t="s">
        <v>203</v>
      </c>
      <c r="AU2706" s="156" t="s">
        <v>100</v>
      </c>
      <c r="AV2706" s="13" t="s">
        <v>82</v>
      </c>
      <c r="AW2706" s="13" t="s">
        <v>33</v>
      </c>
      <c r="AX2706" s="13" t="s">
        <v>72</v>
      </c>
      <c r="AY2706" s="156" t="s">
        <v>193</v>
      </c>
    </row>
    <row r="2707" spans="2:65" s="1" customFormat="1" ht="21.75" customHeight="1">
      <c r="B2707" s="32"/>
      <c r="C2707" s="131" t="s">
        <v>2079</v>
      </c>
      <c r="D2707" s="131" t="s">
        <v>195</v>
      </c>
      <c r="E2707" s="132" t="s">
        <v>2080</v>
      </c>
      <c r="F2707" s="133" t="s">
        <v>2081</v>
      </c>
      <c r="G2707" s="134" t="s">
        <v>432</v>
      </c>
      <c r="H2707" s="135">
        <v>28</v>
      </c>
      <c r="I2707" s="136"/>
      <c r="J2707" s="137">
        <f>ROUND(I2707*H2707,2)</f>
        <v>0</v>
      </c>
      <c r="K2707" s="133" t="s">
        <v>199</v>
      </c>
      <c r="L2707" s="32"/>
      <c r="M2707" s="138" t="s">
        <v>19</v>
      </c>
      <c r="N2707" s="139" t="s">
        <v>43</v>
      </c>
      <c r="P2707" s="140">
        <f>O2707*H2707</f>
        <v>0</v>
      </c>
      <c r="Q2707" s="140">
        <v>0</v>
      </c>
      <c r="R2707" s="140">
        <f>Q2707*H2707</f>
        <v>0</v>
      </c>
      <c r="S2707" s="140">
        <v>8.9999999999999993E-3</v>
      </c>
      <c r="T2707" s="141">
        <f>S2707*H2707</f>
        <v>0.252</v>
      </c>
      <c r="AR2707" s="142" t="s">
        <v>106</v>
      </c>
      <c r="AT2707" s="142" t="s">
        <v>195</v>
      </c>
      <c r="AU2707" s="142" t="s">
        <v>100</v>
      </c>
      <c r="AY2707" s="17" t="s">
        <v>193</v>
      </c>
      <c r="BE2707" s="143">
        <f>IF(N2707="základní",J2707,0)</f>
        <v>0</v>
      </c>
      <c r="BF2707" s="143">
        <f>IF(N2707="snížená",J2707,0)</f>
        <v>0</v>
      </c>
      <c r="BG2707" s="143">
        <f>IF(N2707="zákl. přenesená",J2707,0)</f>
        <v>0</v>
      </c>
      <c r="BH2707" s="143">
        <f>IF(N2707="sníž. přenesená",J2707,0)</f>
        <v>0</v>
      </c>
      <c r="BI2707" s="143">
        <f>IF(N2707="nulová",J2707,0)</f>
        <v>0</v>
      </c>
      <c r="BJ2707" s="17" t="s">
        <v>80</v>
      </c>
      <c r="BK2707" s="143">
        <f>ROUND(I2707*H2707,2)</f>
        <v>0</v>
      </c>
      <c r="BL2707" s="17" t="s">
        <v>106</v>
      </c>
      <c r="BM2707" s="142" t="s">
        <v>2082</v>
      </c>
    </row>
    <row r="2708" spans="2:65" s="1" customFormat="1" ht="11.25">
      <c r="B2708" s="32"/>
      <c r="D2708" s="144" t="s">
        <v>201</v>
      </c>
      <c r="F2708" s="145" t="s">
        <v>2083</v>
      </c>
      <c r="I2708" s="146"/>
      <c r="L2708" s="32"/>
      <c r="M2708" s="147"/>
      <c r="T2708" s="53"/>
      <c r="AT2708" s="17" t="s">
        <v>201</v>
      </c>
      <c r="AU2708" s="17" t="s">
        <v>100</v>
      </c>
    </row>
    <row r="2709" spans="2:65" s="12" customFormat="1" ht="11.25">
      <c r="B2709" s="148"/>
      <c r="D2709" s="149" t="s">
        <v>203</v>
      </c>
      <c r="E2709" s="150" t="s">
        <v>19</v>
      </c>
      <c r="F2709" s="151" t="s">
        <v>901</v>
      </c>
      <c r="H2709" s="150" t="s">
        <v>19</v>
      </c>
      <c r="I2709" s="152"/>
      <c r="L2709" s="148"/>
      <c r="M2709" s="153"/>
      <c r="T2709" s="154"/>
      <c r="AT2709" s="150" t="s">
        <v>203</v>
      </c>
      <c r="AU2709" s="150" t="s">
        <v>100</v>
      </c>
      <c r="AV2709" s="12" t="s">
        <v>80</v>
      </c>
      <c r="AW2709" s="12" t="s">
        <v>33</v>
      </c>
      <c r="AX2709" s="12" t="s">
        <v>72</v>
      </c>
      <c r="AY2709" s="150" t="s">
        <v>193</v>
      </c>
    </row>
    <row r="2710" spans="2:65" s="12" customFormat="1" ht="11.25">
      <c r="B2710" s="148"/>
      <c r="D2710" s="149" t="s">
        <v>203</v>
      </c>
      <c r="E2710" s="150" t="s">
        <v>19</v>
      </c>
      <c r="F2710" s="151" t="s">
        <v>205</v>
      </c>
      <c r="H2710" s="150" t="s">
        <v>19</v>
      </c>
      <c r="I2710" s="152"/>
      <c r="L2710" s="148"/>
      <c r="M2710" s="153"/>
      <c r="T2710" s="154"/>
      <c r="AT2710" s="150" t="s">
        <v>203</v>
      </c>
      <c r="AU2710" s="150" t="s">
        <v>100</v>
      </c>
      <c r="AV2710" s="12" t="s">
        <v>80</v>
      </c>
      <c r="AW2710" s="12" t="s">
        <v>33</v>
      </c>
      <c r="AX2710" s="12" t="s">
        <v>72</v>
      </c>
      <c r="AY2710" s="150" t="s">
        <v>193</v>
      </c>
    </row>
    <row r="2711" spans="2:65" s="12" customFormat="1" ht="11.25">
      <c r="B2711" s="148"/>
      <c r="D2711" s="149" t="s">
        <v>203</v>
      </c>
      <c r="E2711" s="150" t="s">
        <v>19</v>
      </c>
      <c r="F2711" s="151" t="s">
        <v>2008</v>
      </c>
      <c r="H2711" s="150" t="s">
        <v>19</v>
      </c>
      <c r="I2711" s="152"/>
      <c r="L2711" s="148"/>
      <c r="M2711" s="153"/>
      <c r="T2711" s="154"/>
      <c r="AT2711" s="150" t="s">
        <v>203</v>
      </c>
      <c r="AU2711" s="150" t="s">
        <v>100</v>
      </c>
      <c r="AV2711" s="12" t="s">
        <v>80</v>
      </c>
      <c r="AW2711" s="12" t="s">
        <v>33</v>
      </c>
      <c r="AX2711" s="12" t="s">
        <v>72</v>
      </c>
      <c r="AY2711" s="150" t="s">
        <v>193</v>
      </c>
    </row>
    <row r="2712" spans="2:65" s="13" customFormat="1" ht="11.25">
      <c r="B2712" s="155"/>
      <c r="D2712" s="149" t="s">
        <v>203</v>
      </c>
      <c r="E2712" s="156" t="s">
        <v>19</v>
      </c>
      <c r="F2712" s="157" t="s">
        <v>413</v>
      </c>
      <c r="H2712" s="158">
        <v>28</v>
      </c>
      <c r="I2712" s="159"/>
      <c r="L2712" s="155"/>
      <c r="M2712" s="160"/>
      <c r="T2712" s="161"/>
      <c r="AT2712" s="156" t="s">
        <v>203</v>
      </c>
      <c r="AU2712" s="156" t="s">
        <v>100</v>
      </c>
      <c r="AV2712" s="13" t="s">
        <v>82</v>
      </c>
      <c r="AW2712" s="13" t="s">
        <v>33</v>
      </c>
      <c r="AX2712" s="13" t="s">
        <v>72</v>
      </c>
      <c r="AY2712" s="156" t="s">
        <v>193</v>
      </c>
    </row>
    <row r="2713" spans="2:65" s="1" customFormat="1" ht="21.75" customHeight="1">
      <c r="B2713" s="32"/>
      <c r="C2713" s="131" t="s">
        <v>2084</v>
      </c>
      <c r="D2713" s="131" t="s">
        <v>195</v>
      </c>
      <c r="E2713" s="132" t="s">
        <v>2085</v>
      </c>
      <c r="F2713" s="133" t="s">
        <v>2086</v>
      </c>
      <c r="G2713" s="134" t="s">
        <v>432</v>
      </c>
      <c r="H2713" s="135">
        <v>34</v>
      </c>
      <c r="I2713" s="136"/>
      <c r="J2713" s="137">
        <f>ROUND(I2713*H2713,2)</f>
        <v>0</v>
      </c>
      <c r="K2713" s="133" t="s">
        <v>199</v>
      </c>
      <c r="L2713" s="32"/>
      <c r="M2713" s="138" t="s">
        <v>19</v>
      </c>
      <c r="N2713" s="139" t="s">
        <v>43</v>
      </c>
      <c r="P2713" s="140">
        <f>O2713*H2713</f>
        <v>0</v>
      </c>
      <c r="Q2713" s="140">
        <v>0</v>
      </c>
      <c r="R2713" s="140">
        <f>Q2713*H2713</f>
        <v>0</v>
      </c>
      <c r="S2713" s="140">
        <v>1.2999999999999999E-2</v>
      </c>
      <c r="T2713" s="141">
        <f>S2713*H2713</f>
        <v>0.442</v>
      </c>
      <c r="AR2713" s="142" t="s">
        <v>106</v>
      </c>
      <c r="AT2713" s="142" t="s">
        <v>195</v>
      </c>
      <c r="AU2713" s="142" t="s">
        <v>100</v>
      </c>
      <c r="AY2713" s="17" t="s">
        <v>193</v>
      </c>
      <c r="BE2713" s="143">
        <f>IF(N2713="základní",J2713,0)</f>
        <v>0</v>
      </c>
      <c r="BF2713" s="143">
        <f>IF(N2713="snížená",J2713,0)</f>
        <v>0</v>
      </c>
      <c r="BG2713" s="143">
        <f>IF(N2713="zákl. přenesená",J2713,0)</f>
        <v>0</v>
      </c>
      <c r="BH2713" s="143">
        <f>IF(N2713="sníž. přenesená",J2713,0)</f>
        <v>0</v>
      </c>
      <c r="BI2713" s="143">
        <f>IF(N2713="nulová",J2713,0)</f>
        <v>0</v>
      </c>
      <c r="BJ2713" s="17" t="s">
        <v>80</v>
      </c>
      <c r="BK2713" s="143">
        <f>ROUND(I2713*H2713,2)</f>
        <v>0</v>
      </c>
      <c r="BL2713" s="17" t="s">
        <v>106</v>
      </c>
      <c r="BM2713" s="142" t="s">
        <v>2087</v>
      </c>
    </row>
    <row r="2714" spans="2:65" s="1" customFormat="1" ht="11.25">
      <c r="B2714" s="32"/>
      <c r="D2714" s="144" t="s">
        <v>201</v>
      </c>
      <c r="F2714" s="145" t="s">
        <v>2088</v>
      </c>
      <c r="I2714" s="146"/>
      <c r="L2714" s="32"/>
      <c r="M2714" s="147"/>
      <c r="T2714" s="53"/>
      <c r="AT2714" s="17" t="s">
        <v>201</v>
      </c>
      <c r="AU2714" s="17" t="s">
        <v>100</v>
      </c>
    </row>
    <row r="2715" spans="2:65" s="12" customFormat="1" ht="11.25">
      <c r="B2715" s="148"/>
      <c r="D2715" s="149" t="s">
        <v>203</v>
      </c>
      <c r="E2715" s="150" t="s">
        <v>19</v>
      </c>
      <c r="F2715" s="151" t="s">
        <v>901</v>
      </c>
      <c r="H2715" s="150" t="s">
        <v>19</v>
      </c>
      <c r="I2715" s="152"/>
      <c r="L2715" s="148"/>
      <c r="M2715" s="153"/>
      <c r="T2715" s="154"/>
      <c r="AT2715" s="150" t="s">
        <v>203</v>
      </c>
      <c r="AU2715" s="150" t="s">
        <v>100</v>
      </c>
      <c r="AV2715" s="12" t="s">
        <v>80</v>
      </c>
      <c r="AW2715" s="12" t="s">
        <v>33</v>
      </c>
      <c r="AX2715" s="12" t="s">
        <v>72</v>
      </c>
      <c r="AY2715" s="150" t="s">
        <v>193</v>
      </c>
    </row>
    <row r="2716" spans="2:65" s="12" customFormat="1" ht="11.25">
      <c r="B2716" s="148"/>
      <c r="D2716" s="149" t="s">
        <v>203</v>
      </c>
      <c r="E2716" s="150" t="s">
        <v>19</v>
      </c>
      <c r="F2716" s="151" t="s">
        <v>205</v>
      </c>
      <c r="H2716" s="150" t="s">
        <v>19</v>
      </c>
      <c r="I2716" s="152"/>
      <c r="L2716" s="148"/>
      <c r="M2716" s="153"/>
      <c r="T2716" s="154"/>
      <c r="AT2716" s="150" t="s">
        <v>203</v>
      </c>
      <c r="AU2716" s="150" t="s">
        <v>100</v>
      </c>
      <c r="AV2716" s="12" t="s">
        <v>80</v>
      </c>
      <c r="AW2716" s="12" t="s">
        <v>33</v>
      </c>
      <c r="AX2716" s="12" t="s">
        <v>72</v>
      </c>
      <c r="AY2716" s="150" t="s">
        <v>193</v>
      </c>
    </row>
    <row r="2717" spans="2:65" s="12" customFormat="1" ht="11.25">
      <c r="B2717" s="148"/>
      <c r="D2717" s="149" t="s">
        <v>203</v>
      </c>
      <c r="E2717" s="150" t="s">
        <v>19</v>
      </c>
      <c r="F2717" s="151" t="s">
        <v>2008</v>
      </c>
      <c r="H2717" s="150" t="s">
        <v>19</v>
      </c>
      <c r="I2717" s="152"/>
      <c r="L2717" s="148"/>
      <c r="M2717" s="153"/>
      <c r="T2717" s="154"/>
      <c r="AT2717" s="150" t="s">
        <v>203</v>
      </c>
      <c r="AU2717" s="150" t="s">
        <v>100</v>
      </c>
      <c r="AV2717" s="12" t="s">
        <v>80</v>
      </c>
      <c r="AW2717" s="12" t="s">
        <v>33</v>
      </c>
      <c r="AX2717" s="12" t="s">
        <v>72</v>
      </c>
      <c r="AY2717" s="150" t="s">
        <v>193</v>
      </c>
    </row>
    <row r="2718" spans="2:65" s="13" customFormat="1" ht="11.25">
      <c r="B2718" s="155"/>
      <c r="D2718" s="149" t="s">
        <v>203</v>
      </c>
      <c r="E2718" s="156" t="s">
        <v>19</v>
      </c>
      <c r="F2718" s="157" t="s">
        <v>450</v>
      </c>
      <c r="H2718" s="158">
        <v>34</v>
      </c>
      <c r="I2718" s="159"/>
      <c r="L2718" s="155"/>
      <c r="M2718" s="160"/>
      <c r="T2718" s="161"/>
      <c r="AT2718" s="156" t="s">
        <v>203</v>
      </c>
      <c r="AU2718" s="156" t="s">
        <v>100</v>
      </c>
      <c r="AV2718" s="13" t="s">
        <v>82</v>
      </c>
      <c r="AW2718" s="13" t="s">
        <v>33</v>
      </c>
      <c r="AX2718" s="13" t="s">
        <v>72</v>
      </c>
      <c r="AY2718" s="156" t="s">
        <v>193</v>
      </c>
    </row>
    <row r="2719" spans="2:65" s="1" customFormat="1" ht="21.75" customHeight="1">
      <c r="B2719" s="32"/>
      <c r="C2719" s="131" t="s">
        <v>2089</v>
      </c>
      <c r="D2719" s="131" t="s">
        <v>195</v>
      </c>
      <c r="E2719" s="132" t="s">
        <v>2090</v>
      </c>
      <c r="F2719" s="133" t="s">
        <v>2091</v>
      </c>
      <c r="G2719" s="134" t="s">
        <v>432</v>
      </c>
      <c r="H2719" s="135">
        <v>58</v>
      </c>
      <c r="I2719" s="136"/>
      <c r="J2719" s="137">
        <f>ROUND(I2719*H2719,2)</f>
        <v>0</v>
      </c>
      <c r="K2719" s="133" t="s">
        <v>199</v>
      </c>
      <c r="L2719" s="32"/>
      <c r="M2719" s="138" t="s">
        <v>19</v>
      </c>
      <c r="N2719" s="139" t="s">
        <v>43</v>
      </c>
      <c r="P2719" s="140">
        <f>O2719*H2719</f>
        <v>0</v>
      </c>
      <c r="Q2719" s="140">
        <v>0</v>
      </c>
      <c r="R2719" s="140">
        <f>Q2719*H2719</f>
        <v>0</v>
      </c>
      <c r="S2719" s="140">
        <v>8.9999999999999993E-3</v>
      </c>
      <c r="T2719" s="141">
        <f>S2719*H2719</f>
        <v>0.52199999999999991</v>
      </c>
      <c r="AR2719" s="142" t="s">
        <v>106</v>
      </c>
      <c r="AT2719" s="142" t="s">
        <v>195</v>
      </c>
      <c r="AU2719" s="142" t="s">
        <v>100</v>
      </c>
      <c r="AY2719" s="17" t="s">
        <v>193</v>
      </c>
      <c r="BE2719" s="143">
        <f>IF(N2719="základní",J2719,0)</f>
        <v>0</v>
      </c>
      <c r="BF2719" s="143">
        <f>IF(N2719="snížená",J2719,0)</f>
        <v>0</v>
      </c>
      <c r="BG2719" s="143">
        <f>IF(N2719="zákl. přenesená",J2719,0)</f>
        <v>0</v>
      </c>
      <c r="BH2719" s="143">
        <f>IF(N2719="sníž. přenesená",J2719,0)</f>
        <v>0</v>
      </c>
      <c r="BI2719" s="143">
        <f>IF(N2719="nulová",J2719,0)</f>
        <v>0</v>
      </c>
      <c r="BJ2719" s="17" t="s">
        <v>80</v>
      </c>
      <c r="BK2719" s="143">
        <f>ROUND(I2719*H2719,2)</f>
        <v>0</v>
      </c>
      <c r="BL2719" s="17" t="s">
        <v>106</v>
      </c>
      <c r="BM2719" s="142" t="s">
        <v>2092</v>
      </c>
    </row>
    <row r="2720" spans="2:65" s="1" customFormat="1" ht="11.25">
      <c r="B2720" s="32"/>
      <c r="D2720" s="144" t="s">
        <v>201</v>
      </c>
      <c r="F2720" s="145" t="s">
        <v>2093</v>
      </c>
      <c r="I2720" s="146"/>
      <c r="L2720" s="32"/>
      <c r="M2720" s="147"/>
      <c r="T2720" s="53"/>
      <c r="AT2720" s="17" t="s">
        <v>201</v>
      </c>
      <c r="AU2720" s="17" t="s">
        <v>100</v>
      </c>
    </row>
    <row r="2721" spans="2:65" s="12" customFormat="1" ht="11.25">
      <c r="B2721" s="148"/>
      <c r="D2721" s="149" t="s">
        <v>203</v>
      </c>
      <c r="E2721" s="150" t="s">
        <v>19</v>
      </c>
      <c r="F2721" s="151" t="s">
        <v>901</v>
      </c>
      <c r="H2721" s="150" t="s">
        <v>19</v>
      </c>
      <c r="I2721" s="152"/>
      <c r="L2721" s="148"/>
      <c r="M2721" s="153"/>
      <c r="T2721" s="154"/>
      <c r="AT2721" s="150" t="s">
        <v>203</v>
      </c>
      <c r="AU2721" s="150" t="s">
        <v>100</v>
      </c>
      <c r="AV2721" s="12" t="s">
        <v>80</v>
      </c>
      <c r="AW2721" s="12" t="s">
        <v>33</v>
      </c>
      <c r="AX2721" s="12" t="s">
        <v>72</v>
      </c>
      <c r="AY2721" s="150" t="s">
        <v>193</v>
      </c>
    </row>
    <row r="2722" spans="2:65" s="12" customFormat="1" ht="11.25">
      <c r="B2722" s="148"/>
      <c r="D2722" s="149" t="s">
        <v>203</v>
      </c>
      <c r="E2722" s="150" t="s">
        <v>19</v>
      </c>
      <c r="F2722" s="151" t="s">
        <v>205</v>
      </c>
      <c r="H2722" s="150" t="s">
        <v>19</v>
      </c>
      <c r="I2722" s="152"/>
      <c r="L2722" s="148"/>
      <c r="M2722" s="153"/>
      <c r="T2722" s="154"/>
      <c r="AT2722" s="150" t="s">
        <v>203</v>
      </c>
      <c r="AU2722" s="150" t="s">
        <v>100</v>
      </c>
      <c r="AV2722" s="12" t="s">
        <v>80</v>
      </c>
      <c r="AW2722" s="12" t="s">
        <v>33</v>
      </c>
      <c r="AX2722" s="12" t="s">
        <v>72</v>
      </c>
      <c r="AY2722" s="150" t="s">
        <v>193</v>
      </c>
    </row>
    <row r="2723" spans="2:65" s="12" customFormat="1" ht="11.25">
      <c r="B2723" s="148"/>
      <c r="D2723" s="149" t="s">
        <v>203</v>
      </c>
      <c r="E2723" s="150" t="s">
        <v>19</v>
      </c>
      <c r="F2723" s="151" t="s">
        <v>902</v>
      </c>
      <c r="H2723" s="150" t="s">
        <v>19</v>
      </c>
      <c r="I2723" s="152"/>
      <c r="L2723" s="148"/>
      <c r="M2723" s="153"/>
      <c r="T2723" s="154"/>
      <c r="AT2723" s="150" t="s">
        <v>203</v>
      </c>
      <c r="AU2723" s="150" t="s">
        <v>100</v>
      </c>
      <c r="AV2723" s="12" t="s">
        <v>80</v>
      </c>
      <c r="AW2723" s="12" t="s">
        <v>33</v>
      </c>
      <c r="AX2723" s="12" t="s">
        <v>72</v>
      </c>
      <c r="AY2723" s="150" t="s">
        <v>193</v>
      </c>
    </row>
    <row r="2724" spans="2:65" s="13" customFormat="1" ht="11.25">
      <c r="B2724" s="155"/>
      <c r="D2724" s="149" t="s">
        <v>203</v>
      </c>
      <c r="E2724" s="156" t="s">
        <v>19</v>
      </c>
      <c r="F2724" s="157" t="s">
        <v>626</v>
      </c>
      <c r="H2724" s="158">
        <v>58</v>
      </c>
      <c r="I2724" s="159"/>
      <c r="L2724" s="155"/>
      <c r="M2724" s="160"/>
      <c r="T2724" s="161"/>
      <c r="AT2724" s="156" t="s">
        <v>203</v>
      </c>
      <c r="AU2724" s="156" t="s">
        <v>100</v>
      </c>
      <c r="AV2724" s="13" t="s">
        <v>82</v>
      </c>
      <c r="AW2724" s="13" t="s">
        <v>33</v>
      </c>
      <c r="AX2724" s="13" t="s">
        <v>72</v>
      </c>
      <c r="AY2724" s="156" t="s">
        <v>193</v>
      </c>
    </row>
    <row r="2725" spans="2:65" s="1" customFormat="1" ht="24.2" customHeight="1">
      <c r="B2725" s="32"/>
      <c r="C2725" s="131" t="s">
        <v>2094</v>
      </c>
      <c r="D2725" s="131" t="s">
        <v>195</v>
      </c>
      <c r="E2725" s="132" t="s">
        <v>2095</v>
      </c>
      <c r="F2725" s="133" t="s">
        <v>2096</v>
      </c>
      <c r="G2725" s="134" t="s">
        <v>432</v>
      </c>
      <c r="H2725" s="135">
        <v>20</v>
      </c>
      <c r="I2725" s="136"/>
      <c r="J2725" s="137">
        <f>ROUND(I2725*H2725,2)</f>
        <v>0</v>
      </c>
      <c r="K2725" s="133" t="s">
        <v>199</v>
      </c>
      <c r="L2725" s="32"/>
      <c r="M2725" s="138" t="s">
        <v>19</v>
      </c>
      <c r="N2725" s="139" t="s">
        <v>43</v>
      </c>
      <c r="P2725" s="140">
        <f>O2725*H2725</f>
        <v>0</v>
      </c>
      <c r="Q2725" s="140">
        <v>0</v>
      </c>
      <c r="R2725" s="140">
        <f>Q2725*H2725</f>
        <v>0</v>
      </c>
      <c r="S2725" s="140">
        <v>1.7999999999999999E-2</v>
      </c>
      <c r="T2725" s="141">
        <f>S2725*H2725</f>
        <v>0.36</v>
      </c>
      <c r="AR2725" s="142" t="s">
        <v>106</v>
      </c>
      <c r="AT2725" s="142" t="s">
        <v>195</v>
      </c>
      <c r="AU2725" s="142" t="s">
        <v>100</v>
      </c>
      <c r="AY2725" s="17" t="s">
        <v>193</v>
      </c>
      <c r="BE2725" s="143">
        <f>IF(N2725="základní",J2725,0)</f>
        <v>0</v>
      </c>
      <c r="BF2725" s="143">
        <f>IF(N2725="snížená",J2725,0)</f>
        <v>0</v>
      </c>
      <c r="BG2725" s="143">
        <f>IF(N2725="zákl. přenesená",J2725,0)</f>
        <v>0</v>
      </c>
      <c r="BH2725" s="143">
        <f>IF(N2725="sníž. přenesená",J2725,0)</f>
        <v>0</v>
      </c>
      <c r="BI2725" s="143">
        <f>IF(N2725="nulová",J2725,0)</f>
        <v>0</v>
      </c>
      <c r="BJ2725" s="17" t="s">
        <v>80</v>
      </c>
      <c r="BK2725" s="143">
        <f>ROUND(I2725*H2725,2)</f>
        <v>0</v>
      </c>
      <c r="BL2725" s="17" t="s">
        <v>106</v>
      </c>
      <c r="BM2725" s="142" t="s">
        <v>2097</v>
      </c>
    </row>
    <row r="2726" spans="2:65" s="1" customFormat="1" ht="11.25">
      <c r="B2726" s="32"/>
      <c r="D2726" s="144" t="s">
        <v>201</v>
      </c>
      <c r="F2726" s="145" t="s">
        <v>2098</v>
      </c>
      <c r="I2726" s="146"/>
      <c r="L2726" s="32"/>
      <c r="M2726" s="147"/>
      <c r="T2726" s="53"/>
      <c r="AT2726" s="17" t="s">
        <v>201</v>
      </c>
      <c r="AU2726" s="17" t="s">
        <v>100</v>
      </c>
    </row>
    <row r="2727" spans="2:65" s="12" customFormat="1" ht="11.25">
      <c r="B2727" s="148"/>
      <c r="D2727" s="149" t="s">
        <v>203</v>
      </c>
      <c r="E2727" s="150" t="s">
        <v>19</v>
      </c>
      <c r="F2727" s="151" t="s">
        <v>901</v>
      </c>
      <c r="H2727" s="150" t="s">
        <v>19</v>
      </c>
      <c r="I2727" s="152"/>
      <c r="L2727" s="148"/>
      <c r="M2727" s="153"/>
      <c r="T2727" s="154"/>
      <c r="AT2727" s="150" t="s">
        <v>203</v>
      </c>
      <c r="AU2727" s="150" t="s">
        <v>100</v>
      </c>
      <c r="AV2727" s="12" t="s">
        <v>80</v>
      </c>
      <c r="AW2727" s="12" t="s">
        <v>33</v>
      </c>
      <c r="AX2727" s="12" t="s">
        <v>72</v>
      </c>
      <c r="AY2727" s="150" t="s">
        <v>193</v>
      </c>
    </row>
    <row r="2728" spans="2:65" s="12" customFormat="1" ht="11.25">
      <c r="B2728" s="148"/>
      <c r="D2728" s="149" t="s">
        <v>203</v>
      </c>
      <c r="E2728" s="150" t="s">
        <v>19</v>
      </c>
      <c r="F2728" s="151" t="s">
        <v>205</v>
      </c>
      <c r="H2728" s="150" t="s">
        <v>19</v>
      </c>
      <c r="I2728" s="152"/>
      <c r="L2728" s="148"/>
      <c r="M2728" s="153"/>
      <c r="T2728" s="154"/>
      <c r="AT2728" s="150" t="s">
        <v>203</v>
      </c>
      <c r="AU2728" s="150" t="s">
        <v>100</v>
      </c>
      <c r="AV2728" s="12" t="s">
        <v>80</v>
      </c>
      <c r="AW2728" s="12" t="s">
        <v>33</v>
      </c>
      <c r="AX2728" s="12" t="s">
        <v>72</v>
      </c>
      <c r="AY2728" s="150" t="s">
        <v>193</v>
      </c>
    </row>
    <row r="2729" spans="2:65" s="12" customFormat="1" ht="11.25">
      <c r="B2729" s="148"/>
      <c r="D2729" s="149" t="s">
        <v>203</v>
      </c>
      <c r="E2729" s="150" t="s">
        <v>19</v>
      </c>
      <c r="F2729" s="151" t="s">
        <v>902</v>
      </c>
      <c r="H2729" s="150" t="s">
        <v>19</v>
      </c>
      <c r="I2729" s="152"/>
      <c r="L2729" s="148"/>
      <c r="M2729" s="153"/>
      <c r="T2729" s="154"/>
      <c r="AT2729" s="150" t="s">
        <v>203</v>
      </c>
      <c r="AU2729" s="150" t="s">
        <v>100</v>
      </c>
      <c r="AV2729" s="12" t="s">
        <v>80</v>
      </c>
      <c r="AW2729" s="12" t="s">
        <v>33</v>
      </c>
      <c r="AX2729" s="12" t="s">
        <v>72</v>
      </c>
      <c r="AY2729" s="150" t="s">
        <v>193</v>
      </c>
    </row>
    <row r="2730" spans="2:65" s="13" customFormat="1" ht="11.25">
      <c r="B2730" s="155"/>
      <c r="D2730" s="149" t="s">
        <v>203</v>
      </c>
      <c r="E2730" s="156" t="s">
        <v>19</v>
      </c>
      <c r="F2730" s="157" t="s">
        <v>354</v>
      </c>
      <c r="H2730" s="158">
        <v>20</v>
      </c>
      <c r="I2730" s="159"/>
      <c r="L2730" s="155"/>
      <c r="M2730" s="160"/>
      <c r="T2730" s="161"/>
      <c r="AT2730" s="156" t="s">
        <v>203</v>
      </c>
      <c r="AU2730" s="156" t="s">
        <v>100</v>
      </c>
      <c r="AV2730" s="13" t="s">
        <v>82</v>
      </c>
      <c r="AW2730" s="13" t="s">
        <v>33</v>
      </c>
      <c r="AX2730" s="13" t="s">
        <v>72</v>
      </c>
      <c r="AY2730" s="156" t="s">
        <v>193</v>
      </c>
    </row>
    <row r="2731" spans="2:65" s="1" customFormat="1" ht="24.2" customHeight="1">
      <c r="B2731" s="32"/>
      <c r="C2731" s="131" t="s">
        <v>2099</v>
      </c>
      <c r="D2731" s="131" t="s">
        <v>195</v>
      </c>
      <c r="E2731" s="132" t="s">
        <v>2100</v>
      </c>
      <c r="F2731" s="133" t="s">
        <v>2101</v>
      </c>
      <c r="G2731" s="134" t="s">
        <v>432</v>
      </c>
      <c r="H2731" s="135">
        <v>6</v>
      </c>
      <c r="I2731" s="136"/>
      <c r="J2731" s="137">
        <f>ROUND(I2731*H2731,2)</f>
        <v>0</v>
      </c>
      <c r="K2731" s="133" t="s">
        <v>199</v>
      </c>
      <c r="L2731" s="32"/>
      <c r="M2731" s="138" t="s">
        <v>19</v>
      </c>
      <c r="N2731" s="139" t="s">
        <v>43</v>
      </c>
      <c r="P2731" s="140">
        <f>O2731*H2731</f>
        <v>0</v>
      </c>
      <c r="Q2731" s="140">
        <v>0</v>
      </c>
      <c r="R2731" s="140">
        <f>Q2731*H2731</f>
        <v>0</v>
      </c>
      <c r="S2731" s="140">
        <v>2.7E-2</v>
      </c>
      <c r="T2731" s="141">
        <f>S2731*H2731</f>
        <v>0.16200000000000001</v>
      </c>
      <c r="AR2731" s="142" t="s">
        <v>106</v>
      </c>
      <c r="AT2731" s="142" t="s">
        <v>195</v>
      </c>
      <c r="AU2731" s="142" t="s">
        <v>100</v>
      </c>
      <c r="AY2731" s="17" t="s">
        <v>193</v>
      </c>
      <c r="BE2731" s="143">
        <f>IF(N2731="základní",J2731,0)</f>
        <v>0</v>
      </c>
      <c r="BF2731" s="143">
        <f>IF(N2731="snížená",J2731,0)</f>
        <v>0</v>
      </c>
      <c r="BG2731" s="143">
        <f>IF(N2731="zákl. přenesená",J2731,0)</f>
        <v>0</v>
      </c>
      <c r="BH2731" s="143">
        <f>IF(N2731="sníž. přenesená",J2731,0)</f>
        <v>0</v>
      </c>
      <c r="BI2731" s="143">
        <f>IF(N2731="nulová",J2731,0)</f>
        <v>0</v>
      </c>
      <c r="BJ2731" s="17" t="s">
        <v>80</v>
      </c>
      <c r="BK2731" s="143">
        <f>ROUND(I2731*H2731,2)</f>
        <v>0</v>
      </c>
      <c r="BL2731" s="17" t="s">
        <v>106</v>
      </c>
      <c r="BM2731" s="142" t="s">
        <v>2102</v>
      </c>
    </row>
    <row r="2732" spans="2:65" s="1" customFormat="1" ht="11.25">
      <c r="B2732" s="32"/>
      <c r="D2732" s="144" t="s">
        <v>201</v>
      </c>
      <c r="F2732" s="145" t="s">
        <v>2103</v>
      </c>
      <c r="I2732" s="146"/>
      <c r="L2732" s="32"/>
      <c r="M2732" s="147"/>
      <c r="T2732" s="53"/>
      <c r="AT2732" s="17" t="s">
        <v>201</v>
      </c>
      <c r="AU2732" s="17" t="s">
        <v>100</v>
      </c>
    </row>
    <row r="2733" spans="2:65" s="12" customFormat="1" ht="11.25">
      <c r="B2733" s="148"/>
      <c r="D2733" s="149" t="s">
        <v>203</v>
      </c>
      <c r="E2733" s="150" t="s">
        <v>19</v>
      </c>
      <c r="F2733" s="151" t="s">
        <v>901</v>
      </c>
      <c r="H2733" s="150" t="s">
        <v>19</v>
      </c>
      <c r="I2733" s="152"/>
      <c r="L2733" s="148"/>
      <c r="M2733" s="153"/>
      <c r="T2733" s="154"/>
      <c r="AT2733" s="150" t="s">
        <v>203</v>
      </c>
      <c r="AU2733" s="150" t="s">
        <v>100</v>
      </c>
      <c r="AV2733" s="12" t="s">
        <v>80</v>
      </c>
      <c r="AW2733" s="12" t="s">
        <v>33</v>
      </c>
      <c r="AX2733" s="12" t="s">
        <v>72</v>
      </c>
      <c r="AY2733" s="150" t="s">
        <v>193</v>
      </c>
    </row>
    <row r="2734" spans="2:65" s="12" customFormat="1" ht="11.25">
      <c r="B2734" s="148"/>
      <c r="D2734" s="149" t="s">
        <v>203</v>
      </c>
      <c r="E2734" s="150" t="s">
        <v>19</v>
      </c>
      <c r="F2734" s="151" t="s">
        <v>205</v>
      </c>
      <c r="H2734" s="150" t="s">
        <v>19</v>
      </c>
      <c r="I2734" s="152"/>
      <c r="L2734" s="148"/>
      <c r="M2734" s="153"/>
      <c r="T2734" s="154"/>
      <c r="AT2734" s="150" t="s">
        <v>203</v>
      </c>
      <c r="AU2734" s="150" t="s">
        <v>100</v>
      </c>
      <c r="AV2734" s="12" t="s">
        <v>80</v>
      </c>
      <c r="AW2734" s="12" t="s">
        <v>33</v>
      </c>
      <c r="AX2734" s="12" t="s">
        <v>72</v>
      </c>
      <c r="AY2734" s="150" t="s">
        <v>193</v>
      </c>
    </row>
    <row r="2735" spans="2:65" s="12" customFormat="1" ht="11.25">
      <c r="B2735" s="148"/>
      <c r="D2735" s="149" t="s">
        <v>203</v>
      </c>
      <c r="E2735" s="150" t="s">
        <v>19</v>
      </c>
      <c r="F2735" s="151" t="s">
        <v>2008</v>
      </c>
      <c r="H2735" s="150" t="s">
        <v>19</v>
      </c>
      <c r="I2735" s="152"/>
      <c r="L2735" s="148"/>
      <c r="M2735" s="153"/>
      <c r="T2735" s="154"/>
      <c r="AT2735" s="150" t="s">
        <v>203</v>
      </c>
      <c r="AU2735" s="150" t="s">
        <v>100</v>
      </c>
      <c r="AV2735" s="12" t="s">
        <v>80</v>
      </c>
      <c r="AW2735" s="12" t="s">
        <v>33</v>
      </c>
      <c r="AX2735" s="12" t="s">
        <v>72</v>
      </c>
      <c r="AY2735" s="150" t="s">
        <v>193</v>
      </c>
    </row>
    <row r="2736" spans="2:65" s="13" customFormat="1" ht="11.25">
      <c r="B2736" s="155"/>
      <c r="D2736" s="149" t="s">
        <v>203</v>
      </c>
      <c r="E2736" s="156" t="s">
        <v>19</v>
      </c>
      <c r="F2736" s="157" t="s">
        <v>240</v>
      </c>
      <c r="H2736" s="158">
        <v>6</v>
      </c>
      <c r="I2736" s="159"/>
      <c r="L2736" s="155"/>
      <c r="M2736" s="160"/>
      <c r="T2736" s="161"/>
      <c r="AT2736" s="156" t="s">
        <v>203</v>
      </c>
      <c r="AU2736" s="156" t="s">
        <v>100</v>
      </c>
      <c r="AV2736" s="13" t="s">
        <v>82</v>
      </c>
      <c r="AW2736" s="13" t="s">
        <v>33</v>
      </c>
      <c r="AX2736" s="13" t="s">
        <v>72</v>
      </c>
      <c r="AY2736" s="156" t="s">
        <v>193</v>
      </c>
    </row>
    <row r="2737" spans="2:65" s="1" customFormat="1" ht="24.2" customHeight="1">
      <c r="B2737" s="32"/>
      <c r="C2737" s="131" t="s">
        <v>2104</v>
      </c>
      <c r="D2737" s="131" t="s">
        <v>195</v>
      </c>
      <c r="E2737" s="132" t="s">
        <v>2105</v>
      </c>
      <c r="F2737" s="133" t="s">
        <v>2106</v>
      </c>
      <c r="G2737" s="134" t="s">
        <v>432</v>
      </c>
      <c r="H2737" s="135">
        <v>4</v>
      </c>
      <c r="I2737" s="136"/>
      <c r="J2737" s="137">
        <f>ROUND(I2737*H2737,2)</f>
        <v>0</v>
      </c>
      <c r="K2737" s="133" t="s">
        <v>199</v>
      </c>
      <c r="L2737" s="32"/>
      <c r="M2737" s="138" t="s">
        <v>19</v>
      </c>
      <c r="N2737" s="139" t="s">
        <v>43</v>
      </c>
      <c r="P2737" s="140">
        <f>O2737*H2737</f>
        <v>0</v>
      </c>
      <c r="Q2737" s="140">
        <v>0</v>
      </c>
      <c r="R2737" s="140">
        <f>Q2737*H2737</f>
        <v>0</v>
      </c>
      <c r="S2737" s="140">
        <v>3.7999999999999999E-2</v>
      </c>
      <c r="T2737" s="141">
        <f>S2737*H2737</f>
        <v>0.152</v>
      </c>
      <c r="AR2737" s="142" t="s">
        <v>106</v>
      </c>
      <c r="AT2737" s="142" t="s">
        <v>195</v>
      </c>
      <c r="AU2737" s="142" t="s">
        <v>100</v>
      </c>
      <c r="AY2737" s="17" t="s">
        <v>193</v>
      </c>
      <c r="BE2737" s="143">
        <f>IF(N2737="základní",J2737,0)</f>
        <v>0</v>
      </c>
      <c r="BF2737" s="143">
        <f>IF(N2737="snížená",J2737,0)</f>
        <v>0</v>
      </c>
      <c r="BG2737" s="143">
        <f>IF(N2737="zákl. přenesená",J2737,0)</f>
        <v>0</v>
      </c>
      <c r="BH2737" s="143">
        <f>IF(N2737="sníž. přenesená",J2737,0)</f>
        <v>0</v>
      </c>
      <c r="BI2737" s="143">
        <f>IF(N2737="nulová",J2737,0)</f>
        <v>0</v>
      </c>
      <c r="BJ2737" s="17" t="s">
        <v>80</v>
      </c>
      <c r="BK2737" s="143">
        <f>ROUND(I2737*H2737,2)</f>
        <v>0</v>
      </c>
      <c r="BL2737" s="17" t="s">
        <v>106</v>
      </c>
      <c r="BM2737" s="142" t="s">
        <v>2107</v>
      </c>
    </row>
    <row r="2738" spans="2:65" s="1" customFormat="1" ht="11.25">
      <c r="B2738" s="32"/>
      <c r="D2738" s="144" t="s">
        <v>201</v>
      </c>
      <c r="F2738" s="145" t="s">
        <v>2108</v>
      </c>
      <c r="I2738" s="146"/>
      <c r="L2738" s="32"/>
      <c r="M2738" s="147"/>
      <c r="T2738" s="53"/>
      <c r="AT2738" s="17" t="s">
        <v>201</v>
      </c>
      <c r="AU2738" s="17" t="s">
        <v>100</v>
      </c>
    </row>
    <row r="2739" spans="2:65" s="12" customFormat="1" ht="11.25">
      <c r="B2739" s="148"/>
      <c r="D2739" s="149" t="s">
        <v>203</v>
      </c>
      <c r="E2739" s="150" t="s">
        <v>19</v>
      </c>
      <c r="F2739" s="151" t="s">
        <v>901</v>
      </c>
      <c r="H2739" s="150" t="s">
        <v>19</v>
      </c>
      <c r="I2739" s="152"/>
      <c r="L2739" s="148"/>
      <c r="M2739" s="153"/>
      <c r="T2739" s="154"/>
      <c r="AT2739" s="150" t="s">
        <v>203</v>
      </c>
      <c r="AU2739" s="150" t="s">
        <v>100</v>
      </c>
      <c r="AV2739" s="12" t="s">
        <v>80</v>
      </c>
      <c r="AW2739" s="12" t="s">
        <v>33</v>
      </c>
      <c r="AX2739" s="12" t="s">
        <v>72</v>
      </c>
      <c r="AY2739" s="150" t="s">
        <v>193</v>
      </c>
    </row>
    <row r="2740" spans="2:65" s="12" customFormat="1" ht="11.25">
      <c r="B2740" s="148"/>
      <c r="D2740" s="149" t="s">
        <v>203</v>
      </c>
      <c r="E2740" s="150" t="s">
        <v>19</v>
      </c>
      <c r="F2740" s="151" t="s">
        <v>205</v>
      </c>
      <c r="H2740" s="150" t="s">
        <v>19</v>
      </c>
      <c r="I2740" s="152"/>
      <c r="L2740" s="148"/>
      <c r="M2740" s="153"/>
      <c r="T2740" s="154"/>
      <c r="AT2740" s="150" t="s">
        <v>203</v>
      </c>
      <c r="AU2740" s="150" t="s">
        <v>100</v>
      </c>
      <c r="AV2740" s="12" t="s">
        <v>80</v>
      </c>
      <c r="AW2740" s="12" t="s">
        <v>33</v>
      </c>
      <c r="AX2740" s="12" t="s">
        <v>72</v>
      </c>
      <c r="AY2740" s="150" t="s">
        <v>193</v>
      </c>
    </row>
    <row r="2741" spans="2:65" s="12" customFormat="1" ht="11.25">
      <c r="B2741" s="148"/>
      <c r="D2741" s="149" t="s">
        <v>203</v>
      </c>
      <c r="E2741" s="150" t="s">
        <v>19</v>
      </c>
      <c r="F2741" s="151" t="s">
        <v>902</v>
      </c>
      <c r="H2741" s="150" t="s">
        <v>19</v>
      </c>
      <c r="I2741" s="152"/>
      <c r="L2741" s="148"/>
      <c r="M2741" s="153"/>
      <c r="T2741" s="154"/>
      <c r="AT2741" s="150" t="s">
        <v>203</v>
      </c>
      <c r="AU2741" s="150" t="s">
        <v>100</v>
      </c>
      <c r="AV2741" s="12" t="s">
        <v>80</v>
      </c>
      <c r="AW2741" s="12" t="s">
        <v>33</v>
      </c>
      <c r="AX2741" s="12" t="s">
        <v>72</v>
      </c>
      <c r="AY2741" s="150" t="s">
        <v>193</v>
      </c>
    </row>
    <row r="2742" spans="2:65" s="13" customFormat="1" ht="11.25">
      <c r="B2742" s="155"/>
      <c r="D2742" s="149" t="s">
        <v>203</v>
      </c>
      <c r="E2742" s="156" t="s">
        <v>19</v>
      </c>
      <c r="F2742" s="157" t="s">
        <v>106</v>
      </c>
      <c r="H2742" s="158">
        <v>4</v>
      </c>
      <c r="I2742" s="159"/>
      <c r="L2742" s="155"/>
      <c r="M2742" s="160"/>
      <c r="T2742" s="161"/>
      <c r="AT2742" s="156" t="s">
        <v>203</v>
      </c>
      <c r="AU2742" s="156" t="s">
        <v>100</v>
      </c>
      <c r="AV2742" s="13" t="s">
        <v>82</v>
      </c>
      <c r="AW2742" s="13" t="s">
        <v>33</v>
      </c>
      <c r="AX2742" s="13" t="s">
        <v>72</v>
      </c>
      <c r="AY2742" s="156" t="s">
        <v>193</v>
      </c>
    </row>
    <row r="2743" spans="2:65" s="1" customFormat="1" ht="24.2" customHeight="1">
      <c r="B2743" s="32"/>
      <c r="C2743" s="131" t="s">
        <v>2109</v>
      </c>
      <c r="D2743" s="131" t="s">
        <v>195</v>
      </c>
      <c r="E2743" s="132" t="s">
        <v>2110</v>
      </c>
      <c r="F2743" s="133" t="s">
        <v>2111</v>
      </c>
      <c r="G2743" s="134" t="s">
        <v>432</v>
      </c>
      <c r="H2743" s="135">
        <v>5</v>
      </c>
      <c r="I2743" s="136"/>
      <c r="J2743" s="137">
        <f>ROUND(I2743*H2743,2)</f>
        <v>0</v>
      </c>
      <c r="K2743" s="133" t="s">
        <v>199</v>
      </c>
      <c r="L2743" s="32"/>
      <c r="M2743" s="138" t="s">
        <v>19</v>
      </c>
      <c r="N2743" s="139" t="s">
        <v>43</v>
      </c>
      <c r="P2743" s="140">
        <f>O2743*H2743</f>
        <v>0</v>
      </c>
      <c r="Q2743" s="140">
        <v>0</v>
      </c>
      <c r="R2743" s="140">
        <f>Q2743*H2743</f>
        <v>0</v>
      </c>
      <c r="S2743" s="140">
        <v>0.04</v>
      </c>
      <c r="T2743" s="141">
        <f>S2743*H2743</f>
        <v>0.2</v>
      </c>
      <c r="AR2743" s="142" t="s">
        <v>106</v>
      </c>
      <c r="AT2743" s="142" t="s">
        <v>195</v>
      </c>
      <c r="AU2743" s="142" t="s">
        <v>100</v>
      </c>
      <c r="AY2743" s="17" t="s">
        <v>193</v>
      </c>
      <c r="BE2743" s="143">
        <f>IF(N2743="základní",J2743,0)</f>
        <v>0</v>
      </c>
      <c r="BF2743" s="143">
        <f>IF(N2743="snížená",J2743,0)</f>
        <v>0</v>
      </c>
      <c r="BG2743" s="143">
        <f>IF(N2743="zákl. přenesená",J2743,0)</f>
        <v>0</v>
      </c>
      <c r="BH2743" s="143">
        <f>IF(N2743="sníž. přenesená",J2743,0)</f>
        <v>0</v>
      </c>
      <c r="BI2743" s="143">
        <f>IF(N2743="nulová",J2743,0)</f>
        <v>0</v>
      </c>
      <c r="BJ2743" s="17" t="s">
        <v>80</v>
      </c>
      <c r="BK2743" s="143">
        <f>ROUND(I2743*H2743,2)</f>
        <v>0</v>
      </c>
      <c r="BL2743" s="17" t="s">
        <v>106</v>
      </c>
      <c r="BM2743" s="142" t="s">
        <v>2112</v>
      </c>
    </row>
    <row r="2744" spans="2:65" s="1" customFormat="1" ht="11.25">
      <c r="B2744" s="32"/>
      <c r="D2744" s="144" t="s">
        <v>201</v>
      </c>
      <c r="F2744" s="145" t="s">
        <v>2113</v>
      </c>
      <c r="I2744" s="146"/>
      <c r="L2744" s="32"/>
      <c r="M2744" s="147"/>
      <c r="T2744" s="53"/>
      <c r="AT2744" s="17" t="s">
        <v>201</v>
      </c>
      <c r="AU2744" s="17" t="s">
        <v>100</v>
      </c>
    </row>
    <row r="2745" spans="2:65" s="12" customFormat="1" ht="11.25">
      <c r="B2745" s="148"/>
      <c r="D2745" s="149" t="s">
        <v>203</v>
      </c>
      <c r="E2745" s="150" t="s">
        <v>19</v>
      </c>
      <c r="F2745" s="151" t="s">
        <v>901</v>
      </c>
      <c r="H2745" s="150" t="s">
        <v>19</v>
      </c>
      <c r="I2745" s="152"/>
      <c r="L2745" s="148"/>
      <c r="M2745" s="153"/>
      <c r="T2745" s="154"/>
      <c r="AT2745" s="150" t="s">
        <v>203</v>
      </c>
      <c r="AU2745" s="150" t="s">
        <v>100</v>
      </c>
      <c r="AV2745" s="12" t="s">
        <v>80</v>
      </c>
      <c r="AW2745" s="12" t="s">
        <v>33</v>
      </c>
      <c r="AX2745" s="12" t="s">
        <v>72</v>
      </c>
      <c r="AY2745" s="150" t="s">
        <v>193</v>
      </c>
    </row>
    <row r="2746" spans="2:65" s="12" customFormat="1" ht="11.25">
      <c r="B2746" s="148"/>
      <c r="D2746" s="149" t="s">
        <v>203</v>
      </c>
      <c r="E2746" s="150" t="s">
        <v>19</v>
      </c>
      <c r="F2746" s="151" t="s">
        <v>205</v>
      </c>
      <c r="H2746" s="150" t="s">
        <v>19</v>
      </c>
      <c r="I2746" s="152"/>
      <c r="L2746" s="148"/>
      <c r="M2746" s="153"/>
      <c r="T2746" s="154"/>
      <c r="AT2746" s="150" t="s">
        <v>203</v>
      </c>
      <c r="AU2746" s="150" t="s">
        <v>100</v>
      </c>
      <c r="AV2746" s="12" t="s">
        <v>80</v>
      </c>
      <c r="AW2746" s="12" t="s">
        <v>33</v>
      </c>
      <c r="AX2746" s="12" t="s">
        <v>72</v>
      </c>
      <c r="AY2746" s="150" t="s">
        <v>193</v>
      </c>
    </row>
    <row r="2747" spans="2:65" s="12" customFormat="1" ht="11.25">
      <c r="B2747" s="148"/>
      <c r="D2747" s="149" t="s">
        <v>203</v>
      </c>
      <c r="E2747" s="150" t="s">
        <v>19</v>
      </c>
      <c r="F2747" s="151" t="s">
        <v>2008</v>
      </c>
      <c r="H2747" s="150" t="s">
        <v>19</v>
      </c>
      <c r="I2747" s="152"/>
      <c r="L2747" s="148"/>
      <c r="M2747" s="153"/>
      <c r="T2747" s="154"/>
      <c r="AT2747" s="150" t="s">
        <v>203</v>
      </c>
      <c r="AU2747" s="150" t="s">
        <v>100</v>
      </c>
      <c r="AV2747" s="12" t="s">
        <v>80</v>
      </c>
      <c r="AW2747" s="12" t="s">
        <v>33</v>
      </c>
      <c r="AX2747" s="12" t="s">
        <v>72</v>
      </c>
      <c r="AY2747" s="150" t="s">
        <v>193</v>
      </c>
    </row>
    <row r="2748" spans="2:65" s="13" customFormat="1" ht="11.25">
      <c r="B2748" s="155"/>
      <c r="D2748" s="149" t="s">
        <v>203</v>
      </c>
      <c r="E2748" s="156" t="s">
        <v>19</v>
      </c>
      <c r="F2748" s="157" t="s">
        <v>231</v>
      </c>
      <c r="H2748" s="158">
        <v>5</v>
      </c>
      <c r="I2748" s="159"/>
      <c r="L2748" s="155"/>
      <c r="M2748" s="160"/>
      <c r="T2748" s="161"/>
      <c r="AT2748" s="156" t="s">
        <v>203</v>
      </c>
      <c r="AU2748" s="156" t="s">
        <v>100</v>
      </c>
      <c r="AV2748" s="13" t="s">
        <v>82</v>
      </c>
      <c r="AW2748" s="13" t="s">
        <v>33</v>
      </c>
      <c r="AX2748" s="13" t="s">
        <v>72</v>
      </c>
      <c r="AY2748" s="156" t="s">
        <v>193</v>
      </c>
    </row>
    <row r="2749" spans="2:65" s="1" customFormat="1" ht="24.2" customHeight="1">
      <c r="B2749" s="32"/>
      <c r="C2749" s="131" t="s">
        <v>2114</v>
      </c>
      <c r="D2749" s="131" t="s">
        <v>195</v>
      </c>
      <c r="E2749" s="132" t="s">
        <v>2115</v>
      </c>
      <c r="F2749" s="133" t="s">
        <v>2116</v>
      </c>
      <c r="G2749" s="134" t="s">
        <v>432</v>
      </c>
      <c r="H2749" s="135">
        <v>12</v>
      </c>
      <c r="I2749" s="136"/>
      <c r="J2749" s="137">
        <f>ROUND(I2749*H2749,2)</f>
        <v>0</v>
      </c>
      <c r="K2749" s="133" t="s">
        <v>199</v>
      </c>
      <c r="L2749" s="32"/>
      <c r="M2749" s="138" t="s">
        <v>19</v>
      </c>
      <c r="N2749" s="139" t="s">
        <v>43</v>
      </c>
      <c r="P2749" s="140">
        <f>O2749*H2749</f>
        <v>0</v>
      </c>
      <c r="Q2749" s="140">
        <v>9.7000000000000005E-4</v>
      </c>
      <c r="R2749" s="140">
        <f>Q2749*H2749</f>
        <v>1.1640000000000001E-2</v>
      </c>
      <c r="S2749" s="140">
        <v>4.3E-3</v>
      </c>
      <c r="T2749" s="141">
        <f>S2749*H2749</f>
        <v>5.16E-2</v>
      </c>
      <c r="AR2749" s="142" t="s">
        <v>106</v>
      </c>
      <c r="AT2749" s="142" t="s">
        <v>195</v>
      </c>
      <c r="AU2749" s="142" t="s">
        <v>100</v>
      </c>
      <c r="AY2749" s="17" t="s">
        <v>193</v>
      </c>
      <c r="BE2749" s="143">
        <f>IF(N2749="základní",J2749,0)</f>
        <v>0</v>
      </c>
      <c r="BF2749" s="143">
        <f>IF(N2749="snížená",J2749,0)</f>
        <v>0</v>
      </c>
      <c r="BG2749" s="143">
        <f>IF(N2749="zákl. přenesená",J2749,0)</f>
        <v>0</v>
      </c>
      <c r="BH2749" s="143">
        <f>IF(N2749="sníž. přenesená",J2749,0)</f>
        <v>0</v>
      </c>
      <c r="BI2749" s="143">
        <f>IF(N2749="nulová",J2749,0)</f>
        <v>0</v>
      </c>
      <c r="BJ2749" s="17" t="s">
        <v>80</v>
      </c>
      <c r="BK2749" s="143">
        <f>ROUND(I2749*H2749,2)</f>
        <v>0</v>
      </c>
      <c r="BL2749" s="17" t="s">
        <v>106</v>
      </c>
      <c r="BM2749" s="142" t="s">
        <v>2117</v>
      </c>
    </row>
    <row r="2750" spans="2:65" s="1" customFormat="1" ht="11.25">
      <c r="B2750" s="32"/>
      <c r="D2750" s="144" t="s">
        <v>201</v>
      </c>
      <c r="F2750" s="145" t="s">
        <v>2118</v>
      </c>
      <c r="I2750" s="146"/>
      <c r="L2750" s="32"/>
      <c r="M2750" s="147"/>
      <c r="T2750" s="53"/>
      <c r="AT2750" s="17" t="s">
        <v>201</v>
      </c>
      <c r="AU2750" s="17" t="s">
        <v>100</v>
      </c>
    </row>
    <row r="2751" spans="2:65" s="12" customFormat="1" ht="11.25">
      <c r="B2751" s="148"/>
      <c r="D2751" s="149" t="s">
        <v>203</v>
      </c>
      <c r="E2751" s="150" t="s">
        <v>19</v>
      </c>
      <c r="F2751" s="151" t="s">
        <v>2007</v>
      </c>
      <c r="H2751" s="150" t="s">
        <v>19</v>
      </c>
      <c r="I2751" s="152"/>
      <c r="L2751" s="148"/>
      <c r="M2751" s="153"/>
      <c r="T2751" s="154"/>
      <c r="AT2751" s="150" t="s">
        <v>203</v>
      </c>
      <c r="AU2751" s="150" t="s">
        <v>100</v>
      </c>
      <c r="AV2751" s="12" t="s">
        <v>80</v>
      </c>
      <c r="AW2751" s="12" t="s">
        <v>33</v>
      </c>
      <c r="AX2751" s="12" t="s">
        <v>72</v>
      </c>
      <c r="AY2751" s="150" t="s">
        <v>193</v>
      </c>
    </row>
    <row r="2752" spans="2:65" s="12" customFormat="1" ht="11.25">
      <c r="B2752" s="148"/>
      <c r="D2752" s="149" t="s">
        <v>203</v>
      </c>
      <c r="E2752" s="150" t="s">
        <v>19</v>
      </c>
      <c r="F2752" s="151" t="s">
        <v>901</v>
      </c>
      <c r="H2752" s="150" t="s">
        <v>19</v>
      </c>
      <c r="I2752" s="152"/>
      <c r="L2752" s="148"/>
      <c r="M2752" s="153"/>
      <c r="T2752" s="154"/>
      <c r="AT2752" s="150" t="s">
        <v>203</v>
      </c>
      <c r="AU2752" s="150" t="s">
        <v>100</v>
      </c>
      <c r="AV2752" s="12" t="s">
        <v>80</v>
      </c>
      <c r="AW2752" s="12" t="s">
        <v>33</v>
      </c>
      <c r="AX2752" s="12" t="s">
        <v>72</v>
      </c>
      <c r="AY2752" s="150" t="s">
        <v>193</v>
      </c>
    </row>
    <row r="2753" spans="2:65" s="12" customFormat="1" ht="11.25">
      <c r="B2753" s="148"/>
      <c r="D2753" s="149" t="s">
        <v>203</v>
      </c>
      <c r="E2753" s="150" t="s">
        <v>19</v>
      </c>
      <c r="F2753" s="151" t="s">
        <v>205</v>
      </c>
      <c r="H2753" s="150" t="s">
        <v>19</v>
      </c>
      <c r="I2753" s="152"/>
      <c r="L2753" s="148"/>
      <c r="M2753" s="153"/>
      <c r="T2753" s="154"/>
      <c r="AT2753" s="150" t="s">
        <v>203</v>
      </c>
      <c r="AU2753" s="150" t="s">
        <v>100</v>
      </c>
      <c r="AV2753" s="12" t="s">
        <v>80</v>
      </c>
      <c r="AW2753" s="12" t="s">
        <v>33</v>
      </c>
      <c r="AX2753" s="12" t="s">
        <v>72</v>
      </c>
      <c r="AY2753" s="150" t="s">
        <v>193</v>
      </c>
    </row>
    <row r="2754" spans="2:65" s="12" customFormat="1" ht="11.25">
      <c r="B2754" s="148"/>
      <c r="D2754" s="149" t="s">
        <v>203</v>
      </c>
      <c r="E2754" s="150" t="s">
        <v>19</v>
      </c>
      <c r="F2754" s="151" t="s">
        <v>2119</v>
      </c>
      <c r="H2754" s="150" t="s">
        <v>19</v>
      </c>
      <c r="I2754" s="152"/>
      <c r="L2754" s="148"/>
      <c r="M2754" s="153"/>
      <c r="T2754" s="154"/>
      <c r="AT2754" s="150" t="s">
        <v>203</v>
      </c>
      <c r="AU2754" s="150" t="s">
        <v>100</v>
      </c>
      <c r="AV2754" s="12" t="s">
        <v>80</v>
      </c>
      <c r="AW2754" s="12" t="s">
        <v>33</v>
      </c>
      <c r="AX2754" s="12" t="s">
        <v>72</v>
      </c>
      <c r="AY2754" s="150" t="s">
        <v>193</v>
      </c>
    </row>
    <row r="2755" spans="2:65" s="13" customFormat="1" ht="11.25">
      <c r="B2755" s="155"/>
      <c r="D2755" s="149" t="s">
        <v>203</v>
      </c>
      <c r="E2755" s="156" t="s">
        <v>19</v>
      </c>
      <c r="F2755" s="157" t="s">
        <v>2120</v>
      </c>
      <c r="H2755" s="158">
        <v>12</v>
      </c>
      <c r="I2755" s="159"/>
      <c r="L2755" s="155"/>
      <c r="M2755" s="160"/>
      <c r="T2755" s="161"/>
      <c r="AT2755" s="156" t="s">
        <v>203</v>
      </c>
      <c r="AU2755" s="156" t="s">
        <v>100</v>
      </c>
      <c r="AV2755" s="13" t="s">
        <v>82</v>
      </c>
      <c r="AW2755" s="13" t="s">
        <v>33</v>
      </c>
      <c r="AX2755" s="13" t="s">
        <v>72</v>
      </c>
      <c r="AY2755" s="156" t="s">
        <v>193</v>
      </c>
    </row>
    <row r="2756" spans="2:65" s="1" customFormat="1" ht="24.2" customHeight="1">
      <c r="B2756" s="32"/>
      <c r="C2756" s="131" t="s">
        <v>2121</v>
      </c>
      <c r="D2756" s="131" t="s">
        <v>195</v>
      </c>
      <c r="E2756" s="132" t="s">
        <v>2122</v>
      </c>
      <c r="F2756" s="133" t="s">
        <v>2123</v>
      </c>
      <c r="G2756" s="134" t="s">
        <v>432</v>
      </c>
      <c r="H2756" s="135">
        <v>7</v>
      </c>
      <c r="I2756" s="136"/>
      <c r="J2756" s="137">
        <f>ROUND(I2756*H2756,2)</f>
        <v>0</v>
      </c>
      <c r="K2756" s="133" t="s">
        <v>199</v>
      </c>
      <c r="L2756" s="32"/>
      <c r="M2756" s="138" t="s">
        <v>19</v>
      </c>
      <c r="N2756" s="139" t="s">
        <v>43</v>
      </c>
      <c r="P2756" s="140">
        <f>O2756*H2756</f>
        <v>0</v>
      </c>
      <c r="Q2756" s="140">
        <v>1.23E-3</v>
      </c>
      <c r="R2756" s="140">
        <f>Q2756*H2756</f>
        <v>8.6099999999999996E-3</v>
      </c>
      <c r="S2756" s="140">
        <v>1.7000000000000001E-2</v>
      </c>
      <c r="T2756" s="141">
        <f>S2756*H2756</f>
        <v>0.11900000000000001</v>
      </c>
      <c r="AR2756" s="142" t="s">
        <v>106</v>
      </c>
      <c r="AT2756" s="142" t="s">
        <v>195</v>
      </c>
      <c r="AU2756" s="142" t="s">
        <v>100</v>
      </c>
      <c r="AY2756" s="17" t="s">
        <v>193</v>
      </c>
      <c r="BE2756" s="143">
        <f>IF(N2756="základní",J2756,0)</f>
        <v>0</v>
      </c>
      <c r="BF2756" s="143">
        <f>IF(N2756="snížená",J2756,0)</f>
        <v>0</v>
      </c>
      <c r="BG2756" s="143">
        <f>IF(N2756="zákl. přenesená",J2756,0)</f>
        <v>0</v>
      </c>
      <c r="BH2756" s="143">
        <f>IF(N2756="sníž. přenesená",J2756,0)</f>
        <v>0</v>
      </c>
      <c r="BI2756" s="143">
        <f>IF(N2756="nulová",J2756,0)</f>
        <v>0</v>
      </c>
      <c r="BJ2756" s="17" t="s">
        <v>80</v>
      </c>
      <c r="BK2756" s="143">
        <f>ROUND(I2756*H2756,2)</f>
        <v>0</v>
      </c>
      <c r="BL2756" s="17" t="s">
        <v>106</v>
      </c>
      <c r="BM2756" s="142" t="s">
        <v>2124</v>
      </c>
    </row>
    <row r="2757" spans="2:65" s="1" customFormat="1" ht="11.25">
      <c r="B2757" s="32"/>
      <c r="D2757" s="144" t="s">
        <v>201</v>
      </c>
      <c r="F2757" s="145" t="s">
        <v>2125</v>
      </c>
      <c r="I2757" s="146"/>
      <c r="L2757" s="32"/>
      <c r="M2757" s="147"/>
      <c r="T2757" s="53"/>
      <c r="AT2757" s="17" t="s">
        <v>201</v>
      </c>
      <c r="AU2757" s="17" t="s">
        <v>100</v>
      </c>
    </row>
    <row r="2758" spans="2:65" s="12" customFormat="1" ht="11.25">
      <c r="B2758" s="148"/>
      <c r="D2758" s="149" t="s">
        <v>203</v>
      </c>
      <c r="E2758" s="150" t="s">
        <v>19</v>
      </c>
      <c r="F2758" s="151" t="s">
        <v>2007</v>
      </c>
      <c r="H2758" s="150" t="s">
        <v>19</v>
      </c>
      <c r="I2758" s="152"/>
      <c r="L2758" s="148"/>
      <c r="M2758" s="153"/>
      <c r="T2758" s="154"/>
      <c r="AT2758" s="150" t="s">
        <v>203</v>
      </c>
      <c r="AU2758" s="150" t="s">
        <v>100</v>
      </c>
      <c r="AV2758" s="12" t="s">
        <v>80</v>
      </c>
      <c r="AW2758" s="12" t="s">
        <v>33</v>
      </c>
      <c r="AX2758" s="12" t="s">
        <v>72</v>
      </c>
      <c r="AY2758" s="150" t="s">
        <v>193</v>
      </c>
    </row>
    <row r="2759" spans="2:65" s="12" customFormat="1" ht="11.25">
      <c r="B2759" s="148"/>
      <c r="D2759" s="149" t="s">
        <v>203</v>
      </c>
      <c r="E2759" s="150" t="s">
        <v>19</v>
      </c>
      <c r="F2759" s="151" t="s">
        <v>901</v>
      </c>
      <c r="H2759" s="150" t="s">
        <v>19</v>
      </c>
      <c r="I2759" s="152"/>
      <c r="L2759" s="148"/>
      <c r="M2759" s="153"/>
      <c r="T2759" s="154"/>
      <c r="AT2759" s="150" t="s">
        <v>203</v>
      </c>
      <c r="AU2759" s="150" t="s">
        <v>100</v>
      </c>
      <c r="AV2759" s="12" t="s">
        <v>80</v>
      </c>
      <c r="AW2759" s="12" t="s">
        <v>33</v>
      </c>
      <c r="AX2759" s="12" t="s">
        <v>72</v>
      </c>
      <c r="AY2759" s="150" t="s">
        <v>193</v>
      </c>
    </row>
    <row r="2760" spans="2:65" s="12" customFormat="1" ht="11.25">
      <c r="B2760" s="148"/>
      <c r="D2760" s="149" t="s">
        <v>203</v>
      </c>
      <c r="E2760" s="150" t="s">
        <v>19</v>
      </c>
      <c r="F2760" s="151" t="s">
        <v>205</v>
      </c>
      <c r="H2760" s="150" t="s">
        <v>19</v>
      </c>
      <c r="I2760" s="152"/>
      <c r="L2760" s="148"/>
      <c r="M2760" s="153"/>
      <c r="T2760" s="154"/>
      <c r="AT2760" s="150" t="s">
        <v>203</v>
      </c>
      <c r="AU2760" s="150" t="s">
        <v>100</v>
      </c>
      <c r="AV2760" s="12" t="s">
        <v>80</v>
      </c>
      <c r="AW2760" s="12" t="s">
        <v>33</v>
      </c>
      <c r="AX2760" s="12" t="s">
        <v>72</v>
      </c>
      <c r="AY2760" s="150" t="s">
        <v>193</v>
      </c>
    </row>
    <row r="2761" spans="2:65" s="12" customFormat="1" ht="11.25">
      <c r="B2761" s="148"/>
      <c r="D2761" s="149" t="s">
        <v>203</v>
      </c>
      <c r="E2761" s="150" t="s">
        <v>19</v>
      </c>
      <c r="F2761" s="151" t="s">
        <v>2008</v>
      </c>
      <c r="H2761" s="150" t="s">
        <v>19</v>
      </c>
      <c r="I2761" s="152"/>
      <c r="L2761" s="148"/>
      <c r="M2761" s="153"/>
      <c r="T2761" s="154"/>
      <c r="AT2761" s="150" t="s">
        <v>203</v>
      </c>
      <c r="AU2761" s="150" t="s">
        <v>100</v>
      </c>
      <c r="AV2761" s="12" t="s">
        <v>80</v>
      </c>
      <c r="AW2761" s="12" t="s">
        <v>33</v>
      </c>
      <c r="AX2761" s="12" t="s">
        <v>72</v>
      </c>
      <c r="AY2761" s="150" t="s">
        <v>193</v>
      </c>
    </row>
    <row r="2762" spans="2:65" s="13" customFormat="1" ht="11.25">
      <c r="B2762" s="155"/>
      <c r="D2762" s="149" t="s">
        <v>203</v>
      </c>
      <c r="E2762" s="156" t="s">
        <v>19</v>
      </c>
      <c r="F2762" s="157" t="s">
        <v>2126</v>
      </c>
      <c r="H2762" s="158">
        <v>7</v>
      </c>
      <c r="I2762" s="159"/>
      <c r="L2762" s="155"/>
      <c r="M2762" s="160"/>
      <c r="T2762" s="161"/>
      <c r="AT2762" s="156" t="s">
        <v>203</v>
      </c>
      <c r="AU2762" s="156" t="s">
        <v>100</v>
      </c>
      <c r="AV2762" s="13" t="s">
        <v>82</v>
      </c>
      <c r="AW2762" s="13" t="s">
        <v>33</v>
      </c>
      <c r="AX2762" s="13" t="s">
        <v>72</v>
      </c>
      <c r="AY2762" s="156" t="s">
        <v>193</v>
      </c>
    </row>
    <row r="2763" spans="2:65" s="1" customFormat="1" ht="24.2" customHeight="1">
      <c r="B2763" s="32"/>
      <c r="C2763" s="131" t="s">
        <v>2127</v>
      </c>
      <c r="D2763" s="131" t="s">
        <v>195</v>
      </c>
      <c r="E2763" s="132" t="s">
        <v>2128</v>
      </c>
      <c r="F2763" s="133" t="s">
        <v>2129</v>
      </c>
      <c r="G2763" s="134" t="s">
        <v>432</v>
      </c>
      <c r="H2763" s="135">
        <v>6</v>
      </c>
      <c r="I2763" s="136"/>
      <c r="J2763" s="137">
        <f>ROUND(I2763*H2763,2)</f>
        <v>0</v>
      </c>
      <c r="K2763" s="133" t="s">
        <v>199</v>
      </c>
      <c r="L2763" s="32"/>
      <c r="M2763" s="138" t="s">
        <v>19</v>
      </c>
      <c r="N2763" s="139" t="s">
        <v>43</v>
      </c>
      <c r="P2763" s="140">
        <f>O2763*H2763</f>
        <v>0</v>
      </c>
      <c r="Q2763" s="140">
        <v>1.47E-3</v>
      </c>
      <c r="R2763" s="140">
        <f>Q2763*H2763</f>
        <v>8.8199999999999997E-3</v>
      </c>
      <c r="S2763" s="140">
        <v>3.9E-2</v>
      </c>
      <c r="T2763" s="141">
        <f>S2763*H2763</f>
        <v>0.23399999999999999</v>
      </c>
      <c r="AR2763" s="142" t="s">
        <v>106</v>
      </c>
      <c r="AT2763" s="142" t="s">
        <v>195</v>
      </c>
      <c r="AU2763" s="142" t="s">
        <v>100</v>
      </c>
      <c r="AY2763" s="17" t="s">
        <v>193</v>
      </c>
      <c r="BE2763" s="143">
        <f>IF(N2763="základní",J2763,0)</f>
        <v>0</v>
      </c>
      <c r="BF2763" s="143">
        <f>IF(N2763="snížená",J2763,0)</f>
        <v>0</v>
      </c>
      <c r="BG2763" s="143">
        <f>IF(N2763="zákl. přenesená",J2763,0)</f>
        <v>0</v>
      </c>
      <c r="BH2763" s="143">
        <f>IF(N2763="sníž. přenesená",J2763,0)</f>
        <v>0</v>
      </c>
      <c r="BI2763" s="143">
        <f>IF(N2763="nulová",J2763,0)</f>
        <v>0</v>
      </c>
      <c r="BJ2763" s="17" t="s">
        <v>80</v>
      </c>
      <c r="BK2763" s="143">
        <f>ROUND(I2763*H2763,2)</f>
        <v>0</v>
      </c>
      <c r="BL2763" s="17" t="s">
        <v>106</v>
      </c>
      <c r="BM2763" s="142" t="s">
        <v>2130</v>
      </c>
    </row>
    <row r="2764" spans="2:65" s="1" customFormat="1" ht="11.25">
      <c r="B2764" s="32"/>
      <c r="D2764" s="144" t="s">
        <v>201</v>
      </c>
      <c r="F2764" s="145" t="s">
        <v>2131</v>
      </c>
      <c r="I2764" s="146"/>
      <c r="L2764" s="32"/>
      <c r="M2764" s="147"/>
      <c r="T2764" s="53"/>
      <c r="AT2764" s="17" t="s">
        <v>201</v>
      </c>
      <c r="AU2764" s="17" t="s">
        <v>100</v>
      </c>
    </row>
    <row r="2765" spans="2:65" s="12" customFormat="1" ht="11.25">
      <c r="B2765" s="148"/>
      <c r="D2765" s="149" t="s">
        <v>203</v>
      </c>
      <c r="E2765" s="150" t="s">
        <v>19</v>
      </c>
      <c r="F2765" s="151" t="s">
        <v>2007</v>
      </c>
      <c r="H2765" s="150" t="s">
        <v>19</v>
      </c>
      <c r="I2765" s="152"/>
      <c r="L2765" s="148"/>
      <c r="M2765" s="153"/>
      <c r="T2765" s="154"/>
      <c r="AT2765" s="150" t="s">
        <v>203</v>
      </c>
      <c r="AU2765" s="150" t="s">
        <v>100</v>
      </c>
      <c r="AV2765" s="12" t="s">
        <v>80</v>
      </c>
      <c r="AW2765" s="12" t="s">
        <v>33</v>
      </c>
      <c r="AX2765" s="12" t="s">
        <v>72</v>
      </c>
      <c r="AY2765" s="150" t="s">
        <v>193</v>
      </c>
    </row>
    <row r="2766" spans="2:65" s="12" customFormat="1" ht="11.25">
      <c r="B2766" s="148"/>
      <c r="D2766" s="149" t="s">
        <v>203</v>
      </c>
      <c r="E2766" s="150" t="s">
        <v>19</v>
      </c>
      <c r="F2766" s="151" t="s">
        <v>901</v>
      </c>
      <c r="H2766" s="150" t="s">
        <v>19</v>
      </c>
      <c r="I2766" s="152"/>
      <c r="L2766" s="148"/>
      <c r="M2766" s="153"/>
      <c r="T2766" s="154"/>
      <c r="AT2766" s="150" t="s">
        <v>203</v>
      </c>
      <c r="AU2766" s="150" t="s">
        <v>100</v>
      </c>
      <c r="AV2766" s="12" t="s">
        <v>80</v>
      </c>
      <c r="AW2766" s="12" t="s">
        <v>33</v>
      </c>
      <c r="AX2766" s="12" t="s">
        <v>72</v>
      </c>
      <c r="AY2766" s="150" t="s">
        <v>193</v>
      </c>
    </row>
    <row r="2767" spans="2:65" s="12" customFormat="1" ht="11.25">
      <c r="B2767" s="148"/>
      <c r="D2767" s="149" t="s">
        <v>203</v>
      </c>
      <c r="E2767" s="150" t="s">
        <v>19</v>
      </c>
      <c r="F2767" s="151" t="s">
        <v>205</v>
      </c>
      <c r="H2767" s="150" t="s">
        <v>19</v>
      </c>
      <c r="I2767" s="152"/>
      <c r="L2767" s="148"/>
      <c r="M2767" s="153"/>
      <c r="T2767" s="154"/>
      <c r="AT2767" s="150" t="s">
        <v>203</v>
      </c>
      <c r="AU2767" s="150" t="s">
        <v>100</v>
      </c>
      <c r="AV2767" s="12" t="s">
        <v>80</v>
      </c>
      <c r="AW2767" s="12" t="s">
        <v>33</v>
      </c>
      <c r="AX2767" s="12" t="s">
        <v>72</v>
      </c>
      <c r="AY2767" s="150" t="s">
        <v>193</v>
      </c>
    </row>
    <row r="2768" spans="2:65" s="12" customFormat="1" ht="11.25">
      <c r="B2768" s="148"/>
      <c r="D2768" s="149" t="s">
        <v>203</v>
      </c>
      <c r="E2768" s="150" t="s">
        <v>19</v>
      </c>
      <c r="F2768" s="151" t="s">
        <v>2008</v>
      </c>
      <c r="H2768" s="150" t="s">
        <v>19</v>
      </c>
      <c r="I2768" s="152"/>
      <c r="L2768" s="148"/>
      <c r="M2768" s="153"/>
      <c r="T2768" s="154"/>
      <c r="AT2768" s="150" t="s">
        <v>203</v>
      </c>
      <c r="AU2768" s="150" t="s">
        <v>100</v>
      </c>
      <c r="AV2768" s="12" t="s">
        <v>80</v>
      </c>
      <c r="AW2768" s="12" t="s">
        <v>33</v>
      </c>
      <c r="AX2768" s="12" t="s">
        <v>72</v>
      </c>
      <c r="AY2768" s="150" t="s">
        <v>193</v>
      </c>
    </row>
    <row r="2769" spans="2:65" s="13" customFormat="1" ht="11.25">
      <c r="B2769" s="155"/>
      <c r="D2769" s="149" t="s">
        <v>203</v>
      </c>
      <c r="E2769" s="156" t="s">
        <v>19</v>
      </c>
      <c r="F2769" s="157" t="s">
        <v>758</v>
      </c>
      <c r="H2769" s="158">
        <v>6</v>
      </c>
      <c r="I2769" s="159"/>
      <c r="L2769" s="155"/>
      <c r="M2769" s="160"/>
      <c r="T2769" s="161"/>
      <c r="AT2769" s="156" t="s">
        <v>203</v>
      </c>
      <c r="AU2769" s="156" t="s">
        <v>100</v>
      </c>
      <c r="AV2769" s="13" t="s">
        <v>82</v>
      </c>
      <c r="AW2769" s="13" t="s">
        <v>33</v>
      </c>
      <c r="AX2769" s="13" t="s">
        <v>72</v>
      </c>
      <c r="AY2769" s="156" t="s">
        <v>193</v>
      </c>
    </row>
    <row r="2770" spans="2:65" s="1" customFormat="1" ht="24.2" customHeight="1">
      <c r="B2770" s="32"/>
      <c r="C2770" s="131" t="s">
        <v>2132</v>
      </c>
      <c r="D2770" s="131" t="s">
        <v>195</v>
      </c>
      <c r="E2770" s="132" t="s">
        <v>2133</v>
      </c>
      <c r="F2770" s="133" t="s">
        <v>2134</v>
      </c>
      <c r="G2770" s="134" t="s">
        <v>432</v>
      </c>
      <c r="H2770" s="135">
        <v>5</v>
      </c>
      <c r="I2770" s="136"/>
      <c r="J2770" s="137">
        <f>ROUND(I2770*H2770,2)</f>
        <v>0</v>
      </c>
      <c r="K2770" s="133" t="s">
        <v>199</v>
      </c>
      <c r="L2770" s="32"/>
      <c r="M2770" s="138" t="s">
        <v>19</v>
      </c>
      <c r="N2770" s="139" t="s">
        <v>43</v>
      </c>
      <c r="P2770" s="140">
        <f>O2770*H2770</f>
        <v>0</v>
      </c>
      <c r="Q2770" s="140">
        <v>2.4399999999999999E-3</v>
      </c>
      <c r="R2770" s="140">
        <f>Q2770*H2770</f>
        <v>1.2199999999999999E-2</v>
      </c>
      <c r="S2770" s="140">
        <v>5.6000000000000001E-2</v>
      </c>
      <c r="T2770" s="141">
        <f>S2770*H2770</f>
        <v>0.28000000000000003</v>
      </c>
      <c r="AR2770" s="142" t="s">
        <v>106</v>
      </c>
      <c r="AT2770" s="142" t="s">
        <v>195</v>
      </c>
      <c r="AU2770" s="142" t="s">
        <v>100</v>
      </c>
      <c r="AY2770" s="17" t="s">
        <v>193</v>
      </c>
      <c r="BE2770" s="143">
        <f>IF(N2770="základní",J2770,0)</f>
        <v>0</v>
      </c>
      <c r="BF2770" s="143">
        <f>IF(N2770="snížená",J2770,0)</f>
        <v>0</v>
      </c>
      <c r="BG2770" s="143">
        <f>IF(N2770="zákl. přenesená",J2770,0)</f>
        <v>0</v>
      </c>
      <c r="BH2770" s="143">
        <f>IF(N2770="sníž. přenesená",J2770,0)</f>
        <v>0</v>
      </c>
      <c r="BI2770" s="143">
        <f>IF(N2770="nulová",J2770,0)</f>
        <v>0</v>
      </c>
      <c r="BJ2770" s="17" t="s">
        <v>80</v>
      </c>
      <c r="BK2770" s="143">
        <f>ROUND(I2770*H2770,2)</f>
        <v>0</v>
      </c>
      <c r="BL2770" s="17" t="s">
        <v>106</v>
      </c>
      <c r="BM2770" s="142" t="s">
        <v>2135</v>
      </c>
    </row>
    <row r="2771" spans="2:65" s="1" customFormat="1" ht="11.25">
      <c r="B2771" s="32"/>
      <c r="D2771" s="144" t="s">
        <v>201</v>
      </c>
      <c r="F2771" s="145" t="s">
        <v>2136</v>
      </c>
      <c r="I2771" s="146"/>
      <c r="L2771" s="32"/>
      <c r="M2771" s="147"/>
      <c r="T2771" s="53"/>
      <c r="AT2771" s="17" t="s">
        <v>201</v>
      </c>
      <c r="AU2771" s="17" t="s">
        <v>100</v>
      </c>
    </row>
    <row r="2772" spans="2:65" s="12" customFormat="1" ht="11.25">
      <c r="B2772" s="148"/>
      <c r="D2772" s="149" t="s">
        <v>203</v>
      </c>
      <c r="E2772" s="150" t="s">
        <v>19</v>
      </c>
      <c r="F2772" s="151" t="s">
        <v>2007</v>
      </c>
      <c r="H2772" s="150" t="s">
        <v>19</v>
      </c>
      <c r="I2772" s="152"/>
      <c r="L2772" s="148"/>
      <c r="M2772" s="153"/>
      <c r="T2772" s="154"/>
      <c r="AT2772" s="150" t="s">
        <v>203</v>
      </c>
      <c r="AU2772" s="150" t="s">
        <v>100</v>
      </c>
      <c r="AV2772" s="12" t="s">
        <v>80</v>
      </c>
      <c r="AW2772" s="12" t="s">
        <v>33</v>
      </c>
      <c r="AX2772" s="12" t="s">
        <v>72</v>
      </c>
      <c r="AY2772" s="150" t="s">
        <v>193</v>
      </c>
    </row>
    <row r="2773" spans="2:65" s="12" customFormat="1" ht="11.25">
      <c r="B2773" s="148"/>
      <c r="D2773" s="149" t="s">
        <v>203</v>
      </c>
      <c r="E2773" s="150" t="s">
        <v>19</v>
      </c>
      <c r="F2773" s="151" t="s">
        <v>901</v>
      </c>
      <c r="H2773" s="150" t="s">
        <v>19</v>
      </c>
      <c r="I2773" s="152"/>
      <c r="L2773" s="148"/>
      <c r="M2773" s="153"/>
      <c r="T2773" s="154"/>
      <c r="AT2773" s="150" t="s">
        <v>203</v>
      </c>
      <c r="AU2773" s="150" t="s">
        <v>100</v>
      </c>
      <c r="AV2773" s="12" t="s">
        <v>80</v>
      </c>
      <c r="AW2773" s="12" t="s">
        <v>33</v>
      </c>
      <c r="AX2773" s="12" t="s">
        <v>72</v>
      </c>
      <c r="AY2773" s="150" t="s">
        <v>193</v>
      </c>
    </row>
    <row r="2774" spans="2:65" s="12" customFormat="1" ht="11.25">
      <c r="B2774" s="148"/>
      <c r="D2774" s="149" t="s">
        <v>203</v>
      </c>
      <c r="E2774" s="150" t="s">
        <v>19</v>
      </c>
      <c r="F2774" s="151" t="s">
        <v>205</v>
      </c>
      <c r="H2774" s="150" t="s">
        <v>19</v>
      </c>
      <c r="I2774" s="152"/>
      <c r="L2774" s="148"/>
      <c r="M2774" s="153"/>
      <c r="T2774" s="154"/>
      <c r="AT2774" s="150" t="s">
        <v>203</v>
      </c>
      <c r="AU2774" s="150" t="s">
        <v>100</v>
      </c>
      <c r="AV2774" s="12" t="s">
        <v>80</v>
      </c>
      <c r="AW2774" s="12" t="s">
        <v>33</v>
      </c>
      <c r="AX2774" s="12" t="s">
        <v>72</v>
      </c>
      <c r="AY2774" s="150" t="s">
        <v>193</v>
      </c>
    </row>
    <row r="2775" spans="2:65" s="12" customFormat="1" ht="11.25">
      <c r="B2775" s="148"/>
      <c r="D2775" s="149" t="s">
        <v>203</v>
      </c>
      <c r="E2775" s="150" t="s">
        <v>19</v>
      </c>
      <c r="F2775" s="151" t="s">
        <v>2008</v>
      </c>
      <c r="H2775" s="150" t="s">
        <v>19</v>
      </c>
      <c r="I2775" s="152"/>
      <c r="L2775" s="148"/>
      <c r="M2775" s="153"/>
      <c r="T2775" s="154"/>
      <c r="AT2775" s="150" t="s">
        <v>203</v>
      </c>
      <c r="AU2775" s="150" t="s">
        <v>100</v>
      </c>
      <c r="AV2775" s="12" t="s">
        <v>80</v>
      </c>
      <c r="AW2775" s="12" t="s">
        <v>33</v>
      </c>
      <c r="AX2775" s="12" t="s">
        <v>72</v>
      </c>
      <c r="AY2775" s="150" t="s">
        <v>193</v>
      </c>
    </row>
    <row r="2776" spans="2:65" s="13" customFormat="1" ht="11.25">
      <c r="B2776" s="155"/>
      <c r="D2776" s="149" t="s">
        <v>203</v>
      </c>
      <c r="E2776" s="156" t="s">
        <v>19</v>
      </c>
      <c r="F2776" s="157" t="s">
        <v>231</v>
      </c>
      <c r="H2776" s="158">
        <v>5</v>
      </c>
      <c r="I2776" s="159"/>
      <c r="L2776" s="155"/>
      <c r="M2776" s="160"/>
      <c r="T2776" s="161"/>
      <c r="AT2776" s="156" t="s">
        <v>203</v>
      </c>
      <c r="AU2776" s="156" t="s">
        <v>100</v>
      </c>
      <c r="AV2776" s="13" t="s">
        <v>82</v>
      </c>
      <c r="AW2776" s="13" t="s">
        <v>33</v>
      </c>
      <c r="AX2776" s="13" t="s">
        <v>72</v>
      </c>
      <c r="AY2776" s="156" t="s">
        <v>193</v>
      </c>
    </row>
    <row r="2777" spans="2:65" s="1" customFormat="1" ht="24.2" customHeight="1">
      <c r="B2777" s="32"/>
      <c r="C2777" s="131" t="s">
        <v>2137</v>
      </c>
      <c r="D2777" s="131" t="s">
        <v>195</v>
      </c>
      <c r="E2777" s="132" t="s">
        <v>2138</v>
      </c>
      <c r="F2777" s="133" t="s">
        <v>2139</v>
      </c>
      <c r="G2777" s="134" t="s">
        <v>432</v>
      </c>
      <c r="H2777" s="135">
        <v>1</v>
      </c>
      <c r="I2777" s="136"/>
      <c r="J2777" s="137">
        <f>ROUND(I2777*H2777,2)</f>
        <v>0</v>
      </c>
      <c r="K2777" s="133" t="s">
        <v>199</v>
      </c>
      <c r="L2777" s="32"/>
      <c r="M2777" s="138" t="s">
        <v>19</v>
      </c>
      <c r="N2777" s="139" t="s">
        <v>43</v>
      </c>
      <c r="P2777" s="140">
        <f>O2777*H2777</f>
        <v>0</v>
      </c>
      <c r="Q2777" s="140">
        <v>2.81E-3</v>
      </c>
      <c r="R2777" s="140">
        <f>Q2777*H2777</f>
        <v>2.81E-3</v>
      </c>
      <c r="S2777" s="140">
        <v>6.9000000000000006E-2</v>
      </c>
      <c r="T2777" s="141">
        <f>S2777*H2777</f>
        <v>6.9000000000000006E-2</v>
      </c>
      <c r="AR2777" s="142" t="s">
        <v>106</v>
      </c>
      <c r="AT2777" s="142" t="s">
        <v>195</v>
      </c>
      <c r="AU2777" s="142" t="s">
        <v>100</v>
      </c>
      <c r="AY2777" s="17" t="s">
        <v>193</v>
      </c>
      <c r="BE2777" s="143">
        <f>IF(N2777="základní",J2777,0)</f>
        <v>0</v>
      </c>
      <c r="BF2777" s="143">
        <f>IF(N2777="snížená",J2777,0)</f>
        <v>0</v>
      </c>
      <c r="BG2777" s="143">
        <f>IF(N2777="zákl. přenesená",J2777,0)</f>
        <v>0</v>
      </c>
      <c r="BH2777" s="143">
        <f>IF(N2777="sníž. přenesená",J2777,0)</f>
        <v>0</v>
      </c>
      <c r="BI2777" s="143">
        <f>IF(N2777="nulová",J2777,0)</f>
        <v>0</v>
      </c>
      <c r="BJ2777" s="17" t="s">
        <v>80</v>
      </c>
      <c r="BK2777" s="143">
        <f>ROUND(I2777*H2777,2)</f>
        <v>0</v>
      </c>
      <c r="BL2777" s="17" t="s">
        <v>106</v>
      </c>
      <c r="BM2777" s="142" t="s">
        <v>2140</v>
      </c>
    </row>
    <row r="2778" spans="2:65" s="1" customFormat="1" ht="11.25">
      <c r="B2778" s="32"/>
      <c r="D2778" s="144" t="s">
        <v>201</v>
      </c>
      <c r="F2778" s="145" t="s">
        <v>2141</v>
      </c>
      <c r="I2778" s="146"/>
      <c r="L2778" s="32"/>
      <c r="M2778" s="147"/>
      <c r="T2778" s="53"/>
      <c r="AT2778" s="17" t="s">
        <v>201</v>
      </c>
      <c r="AU2778" s="17" t="s">
        <v>100</v>
      </c>
    </row>
    <row r="2779" spans="2:65" s="12" customFormat="1" ht="11.25">
      <c r="B2779" s="148"/>
      <c r="D2779" s="149" t="s">
        <v>203</v>
      </c>
      <c r="E2779" s="150" t="s">
        <v>19</v>
      </c>
      <c r="F2779" s="151" t="s">
        <v>2007</v>
      </c>
      <c r="H2779" s="150" t="s">
        <v>19</v>
      </c>
      <c r="I2779" s="152"/>
      <c r="L2779" s="148"/>
      <c r="M2779" s="153"/>
      <c r="T2779" s="154"/>
      <c r="AT2779" s="150" t="s">
        <v>203</v>
      </c>
      <c r="AU2779" s="150" t="s">
        <v>100</v>
      </c>
      <c r="AV2779" s="12" t="s">
        <v>80</v>
      </c>
      <c r="AW2779" s="12" t="s">
        <v>33</v>
      </c>
      <c r="AX2779" s="12" t="s">
        <v>72</v>
      </c>
      <c r="AY2779" s="150" t="s">
        <v>193</v>
      </c>
    </row>
    <row r="2780" spans="2:65" s="12" customFormat="1" ht="11.25">
      <c r="B2780" s="148"/>
      <c r="D2780" s="149" t="s">
        <v>203</v>
      </c>
      <c r="E2780" s="150" t="s">
        <v>19</v>
      </c>
      <c r="F2780" s="151" t="s">
        <v>901</v>
      </c>
      <c r="H2780" s="150" t="s">
        <v>19</v>
      </c>
      <c r="I2780" s="152"/>
      <c r="L2780" s="148"/>
      <c r="M2780" s="153"/>
      <c r="T2780" s="154"/>
      <c r="AT2780" s="150" t="s">
        <v>203</v>
      </c>
      <c r="AU2780" s="150" t="s">
        <v>100</v>
      </c>
      <c r="AV2780" s="12" t="s">
        <v>80</v>
      </c>
      <c r="AW2780" s="12" t="s">
        <v>33</v>
      </c>
      <c r="AX2780" s="12" t="s">
        <v>72</v>
      </c>
      <c r="AY2780" s="150" t="s">
        <v>193</v>
      </c>
    </row>
    <row r="2781" spans="2:65" s="12" customFormat="1" ht="11.25">
      <c r="B2781" s="148"/>
      <c r="D2781" s="149" t="s">
        <v>203</v>
      </c>
      <c r="E2781" s="150" t="s">
        <v>19</v>
      </c>
      <c r="F2781" s="151" t="s">
        <v>205</v>
      </c>
      <c r="H2781" s="150" t="s">
        <v>19</v>
      </c>
      <c r="I2781" s="152"/>
      <c r="L2781" s="148"/>
      <c r="M2781" s="153"/>
      <c r="T2781" s="154"/>
      <c r="AT2781" s="150" t="s">
        <v>203</v>
      </c>
      <c r="AU2781" s="150" t="s">
        <v>100</v>
      </c>
      <c r="AV2781" s="12" t="s">
        <v>80</v>
      </c>
      <c r="AW2781" s="12" t="s">
        <v>33</v>
      </c>
      <c r="AX2781" s="12" t="s">
        <v>72</v>
      </c>
      <c r="AY2781" s="150" t="s">
        <v>193</v>
      </c>
    </row>
    <row r="2782" spans="2:65" s="12" customFormat="1" ht="11.25">
      <c r="B2782" s="148"/>
      <c r="D2782" s="149" t="s">
        <v>203</v>
      </c>
      <c r="E2782" s="150" t="s">
        <v>19</v>
      </c>
      <c r="F2782" s="151" t="s">
        <v>902</v>
      </c>
      <c r="H2782" s="150" t="s">
        <v>19</v>
      </c>
      <c r="I2782" s="152"/>
      <c r="L2782" s="148"/>
      <c r="M2782" s="153"/>
      <c r="T2782" s="154"/>
      <c r="AT2782" s="150" t="s">
        <v>203</v>
      </c>
      <c r="AU2782" s="150" t="s">
        <v>100</v>
      </c>
      <c r="AV2782" s="12" t="s">
        <v>80</v>
      </c>
      <c r="AW2782" s="12" t="s">
        <v>33</v>
      </c>
      <c r="AX2782" s="12" t="s">
        <v>72</v>
      </c>
      <c r="AY2782" s="150" t="s">
        <v>193</v>
      </c>
    </row>
    <row r="2783" spans="2:65" s="13" customFormat="1" ht="11.25">
      <c r="B2783" s="155"/>
      <c r="D2783" s="149" t="s">
        <v>203</v>
      </c>
      <c r="E2783" s="156" t="s">
        <v>19</v>
      </c>
      <c r="F2783" s="157" t="s">
        <v>80</v>
      </c>
      <c r="H2783" s="158">
        <v>1</v>
      </c>
      <c r="I2783" s="159"/>
      <c r="L2783" s="155"/>
      <c r="M2783" s="160"/>
      <c r="T2783" s="161"/>
      <c r="AT2783" s="156" t="s">
        <v>203</v>
      </c>
      <c r="AU2783" s="156" t="s">
        <v>100</v>
      </c>
      <c r="AV2783" s="13" t="s">
        <v>82</v>
      </c>
      <c r="AW2783" s="13" t="s">
        <v>33</v>
      </c>
      <c r="AX2783" s="13" t="s">
        <v>72</v>
      </c>
      <c r="AY2783" s="156" t="s">
        <v>193</v>
      </c>
    </row>
    <row r="2784" spans="2:65" s="1" customFormat="1" ht="24.2" customHeight="1">
      <c r="B2784" s="32"/>
      <c r="C2784" s="131" t="s">
        <v>2142</v>
      </c>
      <c r="D2784" s="131" t="s">
        <v>195</v>
      </c>
      <c r="E2784" s="132" t="s">
        <v>2143</v>
      </c>
      <c r="F2784" s="133" t="s">
        <v>2144</v>
      </c>
      <c r="G2784" s="134" t="s">
        <v>432</v>
      </c>
      <c r="H2784" s="135">
        <v>3</v>
      </c>
      <c r="I2784" s="136"/>
      <c r="J2784" s="137">
        <f>ROUND(I2784*H2784,2)</f>
        <v>0</v>
      </c>
      <c r="K2784" s="133" t="s">
        <v>199</v>
      </c>
      <c r="L2784" s="32"/>
      <c r="M2784" s="138" t="s">
        <v>19</v>
      </c>
      <c r="N2784" s="139" t="s">
        <v>43</v>
      </c>
      <c r="P2784" s="140">
        <f>O2784*H2784</f>
        <v>0</v>
      </c>
      <c r="Q2784" s="140">
        <v>1.07E-3</v>
      </c>
      <c r="R2784" s="140">
        <f>Q2784*H2784</f>
        <v>3.2100000000000002E-3</v>
      </c>
      <c r="S2784" s="140">
        <v>2.8E-3</v>
      </c>
      <c r="T2784" s="141">
        <f>S2784*H2784</f>
        <v>8.3999999999999995E-3</v>
      </c>
      <c r="AR2784" s="142" t="s">
        <v>106</v>
      </c>
      <c r="AT2784" s="142" t="s">
        <v>195</v>
      </c>
      <c r="AU2784" s="142" t="s">
        <v>100</v>
      </c>
      <c r="AY2784" s="17" t="s">
        <v>193</v>
      </c>
      <c r="BE2784" s="143">
        <f>IF(N2784="základní",J2784,0)</f>
        <v>0</v>
      </c>
      <c r="BF2784" s="143">
        <f>IF(N2784="snížená",J2784,0)</f>
        <v>0</v>
      </c>
      <c r="BG2784" s="143">
        <f>IF(N2784="zákl. přenesená",J2784,0)</f>
        <v>0</v>
      </c>
      <c r="BH2784" s="143">
        <f>IF(N2784="sníž. přenesená",J2784,0)</f>
        <v>0</v>
      </c>
      <c r="BI2784" s="143">
        <f>IF(N2784="nulová",J2784,0)</f>
        <v>0</v>
      </c>
      <c r="BJ2784" s="17" t="s">
        <v>80</v>
      </c>
      <c r="BK2784" s="143">
        <f>ROUND(I2784*H2784,2)</f>
        <v>0</v>
      </c>
      <c r="BL2784" s="17" t="s">
        <v>106</v>
      </c>
      <c r="BM2784" s="142" t="s">
        <v>2145</v>
      </c>
    </row>
    <row r="2785" spans="2:65" s="1" customFormat="1" ht="11.25">
      <c r="B2785" s="32"/>
      <c r="D2785" s="144" t="s">
        <v>201</v>
      </c>
      <c r="F2785" s="145" t="s">
        <v>2146</v>
      </c>
      <c r="I2785" s="146"/>
      <c r="L2785" s="32"/>
      <c r="M2785" s="147"/>
      <c r="T2785" s="53"/>
      <c r="AT2785" s="17" t="s">
        <v>201</v>
      </c>
      <c r="AU2785" s="17" t="s">
        <v>100</v>
      </c>
    </row>
    <row r="2786" spans="2:65" s="12" customFormat="1" ht="11.25">
      <c r="B2786" s="148"/>
      <c r="D2786" s="149" t="s">
        <v>203</v>
      </c>
      <c r="E2786" s="150" t="s">
        <v>19</v>
      </c>
      <c r="F2786" s="151" t="s">
        <v>2007</v>
      </c>
      <c r="H2786" s="150" t="s">
        <v>19</v>
      </c>
      <c r="I2786" s="152"/>
      <c r="L2786" s="148"/>
      <c r="M2786" s="153"/>
      <c r="T2786" s="154"/>
      <c r="AT2786" s="150" t="s">
        <v>203</v>
      </c>
      <c r="AU2786" s="150" t="s">
        <v>100</v>
      </c>
      <c r="AV2786" s="12" t="s">
        <v>80</v>
      </c>
      <c r="AW2786" s="12" t="s">
        <v>33</v>
      </c>
      <c r="AX2786" s="12" t="s">
        <v>72</v>
      </c>
      <c r="AY2786" s="150" t="s">
        <v>193</v>
      </c>
    </row>
    <row r="2787" spans="2:65" s="12" customFormat="1" ht="11.25">
      <c r="B2787" s="148"/>
      <c r="D2787" s="149" t="s">
        <v>203</v>
      </c>
      <c r="E2787" s="150" t="s">
        <v>19</v>
      </c>
      <c r="F2787" s="151" t="s">
        <v>901</v>
      </c>
      <c r="H2787" s="150" t="s">
        <v>19</v>
      </c>
      <c r="I2787" s="152"/>
      <c r="L2787" s="148"/>
      <c r="M2787" s="153"/>
      <c r="T2787" s="154"/>
      <c r="AT2787" s="150" t="s">
        <v>203</v>
      </c>
      <c r="AU2787" s="150" t="s">
        <v>100</v>
      </c>
      <c r="AV2787" s="12" t="s">
        <v>80</v>
      </c>
      <c r="AW2787" s="12" t="s">
        <v>33</v>
      </c>
      <c r="AX2787" s="12" t="s">
        <v>72</v>
      </c>
      <c r="AY2787" s="150" t="s">
        <v>193</v>
      </c>
    </row>
    <row r="2788" spans="2:65" s="12" customFormat="1" ht="11.25">
      <c r="B2788" s="148"/>
      <c r="D2788" s="149" t="s">
        <v>203</v>
      </c>
      <c r="E2788" s="150" t="s">
        <v>19</v>
      </c>
      <c r="F2788" s="151" t="s">
        <v>205</v>
      </c>
      <c r="H2788" s="150" t="s">
        <v>19</v>
      </c>
      <c r="I2788" s="152"/>
      <c r="L2788" s="148"/>
      <c r="M2788" s="153"/>
      <c r="T2788" s="154"/>
      <c r="AT2788" s="150" t="s">
        <v>203</v>
      </c>
      <c r="AU2788" s="150" t="s">
        <v>100</v>
      </c>
      <c r="AV2788" s="12" t="s">
        <v>80</v>
      </c>
      <c r="AW2788" s="12" t="s">
        <v>33</v>
      </c>
      <c r="AX2788" s="12" t="s">
        <v>72</v>
      </c>
      <c r="AY2788" s="150" t="s">
        <v>193</v>
      </c>
    </row>
    <row r="2789" spans="2:65" s="12" customFormat="1" ht="11.25">
      <c r="B2789" s="148"/>
      <c r="D2789" s="149" t="s">
        <v>203</v>
      </c>
      <c r="E2789" s="150" t="s">
        <v>19</v>
      </c>
      <c r="F2789" s="151" t="s">
        <v>902</v>
      </c>
      <c r="H2789" s="150" t="s">
        <v>19</v>
      </c>
      <c r="I2789" s="152"/>
      <c r="L2789" s="148"/>
      <c r="M2789" s="153"/>
      <c r="T2789" s="154"/>
      <c r="AT2789" s="150" t="s">
        <v>203</v>
      </c>
      <c r="AU2789" s="150" t="s">
        <v>100</v>
      </c>
      <c r="AV2789" s="12" t="s">
        <v>80</v>
      </c>
      <c r="AW2789" s="12" t="s">
        <v>33</v>
      </c>
      <c r="AX2789" s="12" t="s">
        <v>72</v>
      </c>
      <c r="AY2789" s="150" t="s">
        <v>193</v>
      </c>
    </row>
    <row r="2790" spans="2:65" s="13" customFormat="1" ht="11.25">
      <c r="B2790" s="155"/>
      <c r="D2790" s="149" t="s">
        <v>203</v>
      </c>
      <c r="E2790" s="156" t="s">
        <v>19</v>
      </c>
      <c r="F2790" s="157" t="s">
        <v>1685</v>
      </c>
      <c r="H2790" s="158">
        <v>3</v>
      </c>
      <c r="I2790" s="159"/>
      <c r="L2790" s="155"/>
      <c r="M2790" s="160"/>
      <c r="T2790" s="161"/>
      <c r="AT2790" s="156" t="s">
        <v>203</v>
      </c>
      <c r="AU2790" s="156" t="s">
        <v>100</v>
      </c>
      <c r="AV2790" s="13" t="s">
        <v>82</v>
      </c>
      <c r="AW2790" s="13" t="s">
        <v>33</v>
      </c>
      <c r="AX2790" s="13" t="s">
        <v>72</v>
      </c>
      <c r="AY2790" s="156" t="s">
        <v>193</v>
      </c>
    </row>
    <row r="2791" spans="2:65" s="1" customFormat="1" ht="24.2" customHeight="1">
      <c r="B2791" s="32"/>
      <c r="C2791" s="131" t="s">
        <v>2147</v>
      </c>
      <c r="D2791" s="131" t="s">
        <v>195</v>
      </c>
      <c r="E2791" s="132" t="s">
        <v>2148</v>
      </c>
      <c r="F2791" s="133" t="s">
        <v>2149</v>
      </c>
      <c r="G2791" s="134" t="s">
        <v>432</v>
      </c>
      <c r="H2791" s="135">
        <v>3.5</v>
      </c>
      <c r="I2791" s="136"/>
      <c r="J2791" s="137">
        <f>ROUND(I2791*H2791,2)</f>
        <v>0</v>
      </c>
      <c r="K2791" s="133" t="s">
        <v>199</v>
      </c>
      <c r="L2791" s="32"/>
      <c r="M2791" s="138" t="s">
        <v>19</v>
      </c>
      <c r="N2791" s="139" t="s">
        <v>43</v>
      </c>
      <c r="P2791" s="140">
        <f>O2791*H2791</f>
        <v>0</v>
      </c>
      <c r="Q2791" s="140">
        <v>1.33E-3</v>
      </c>
      <c r="R2791" s="140">
        <f>Q2791*H2791</f>
        <v>4.6550000000000003E-3</v>
      </c>
      <c r="S2791" s="140">
        <v>1.0999999999999999E-2</v>
      </c>
      <c r="T2791" s="141">
        <f>S2791*H2791</f>
        <v>3.85E-2</v>
      </c>
      <c r="AR2791" s="142" t="s">
        <v>106</v>
      </c>
      <c r="AT2791" s="142" t="s">
        <v>195</v>
      </c>
      <c r="AU2791" s="142" t="s">
        <v>100</v>
      </c>
      <c r="AY2791" s="17" t="s">
        <v>193</v>
      </c>
      <c r="BE2791" s="143">
        <f>IF(N2791="základní",J2791,0)</f>
        <v>0</v>
      </c>
      <c r="BF2791" s="143">
        <f>IF(N2791="snížená",J2791,0)</f>
        <v>0</v>
      </c>
      <c r="BG2791" s="143">
        <f>IF(N2791="zákl. přenesená",J2791,0)</f>
        <v>0</v>
      </c>
      <c r="BH2791" s="143">
        <f>IF(N2791="sníž. přenesená",J2791,0)</f>
        <v>0</v>
      </c>
      <c r="BI2791" s="143">
        <f>IF(N2791="nulová",J2791,0)</f>
        <v>0</v>
      </c>
      <c r="BJ2791" s="17" t="s">
        <v>80</v>
      </c>
      <c r="BK2791" s="143">
        <f>ROUND(I2791*H2791,2)</f>
        <v>0</v>
      </c>
      <c r="BL2791" s="17" t="s">
        <v>106</v>
      </c>
      <c r="BM2791" s="142" t="s">
        <v>2150</v>
      </c>
    </row>
    <row r="2792" spans="2:65" s="1" customFormat="1" ht="11.25">
      <c r="B2792" s="32"/>
      <c r="D2792" s="144" t="s">
        <v>201</v>
      </c>
      <c r="F2792" s="145" t="s">
        <v>2151</v>
      </c>
      <c r="I2792" s="146"/>
      <c r="L2792" s="32"/>
      <c r="M2792" s="147"/>
      <c r="T2792" s="53"/>
      <c r="AT2792" s="17" t="s">
        <v>201</v>
      </c>
      <c r="AU2792" s="17" t="s">
        <v>100</v>
      </c>
    </row>
    <row r="2793" spans="2:65" s="12" customFormat="1" ht="11.25">
      <c r="B2793" s="148"/>
      <c r="D2793" s="149" t="s">
        <v>203</v>
      </c>
      <c r="E2793" s="150" t="s">
        <v>19</v>
      </c>
      <c r="F2793" s="151" t="s">
        <v>2007</v>
      </c>
      <c r="H2793" s="150" t="s">
        <v>19</v>
      </c>
      <c r="I2793" s="152"/>
      <c r="L2793" s="148"/>
      <c r="M2793" s="153"/>
      <c r="T2793" s="154"/>
      <c r="AT2793" s="150" t="s">
        <v>203</v>
      </c>
      <c r="AU2793" s="150" t="s">
        <v>100</v>
      </c>
      <c r="AV2793" s="12" t="s">
        <v>80</v>
      </c>
      <c r="AW2793" s="12" t="s">
        <v>33</v>
      </c>
      <c r="AX2793" s="12" t="s">
        <v>72</v>
      </c>
      <c r="AY2793" s="150" t="s">
        <v>193</v>
      </c>
    </row>
    <row r="2794" spans="2:65" s="12" customFormat="1" ht="11.25">
      <c r="B2794" s="148"/>
      <c r="D2794" s="149" t="s">
        <v>203</v>
      </c>
      <c r="E2794" s="150" t="s">
        <v>19</v>
      </c>
      <c r="F2794" s="151" t="s">
        <v>901</v>
      </c>
      <c r="H2794" s="150" t="s">
        <v>19</v>
      </c>
      <c r="I2794" s="152"/>
      <c r="L2794" s="148"/>
      <c r="M2794" s="153"/>
      <c r="T2794" s="154"/>
      <c r="AT2794" s="150" t="s">
        <v>203</v>
      </c>
      <c r="AU2794" s="150" t="s">
        <v>100</v>
      </c>
      <c r="AV2794" s="12" t="s">
        <v>80</v>
      </c>
      <c r="AW2794" s="12" t="s">
        <v>33</v>
      </c>
      <c r="AX2794" s="12" t="s">
        <v>72</v>
      </c>
      <c r="AY2794" s="150" t="s">
        <v>193</v>
      </c>
    </row>
    <row r="2795" spans="2:65" s="12" customFormat="1" ht="11.25">
      <c r="B2795" s="148"/>
      <c r="D2795" s="149" t="s">
        <v>203</v>
      </c>
      <c r="E2795" s="150" t="s">
        <v>19</v>
      </c>
      <c r="F2795" s="151" t="s">
        <v>205</v>
      </c>
      <c r="H2795" s="150" t="s">
        <v>19</v>
      </c>
      <c r="I2795" s="152"/>
      <c r="L2795" s="148"/>
      <c r="M2795" s="153"/>
      <c r="T2795" s="154"/>
      <c r="AT2795" s="150" t="s">
        <v>203</v>
      </c>
      <c r="AU2795" s="150" t="s">
        <v>100</v>
      </c>
      <c r="AV2795" s="12" t="s">
        <v>80</v>
      </c>
      <c r="AW2795" s="12" t="s">
        <v>33</v>
      </c>
      <c r="AX2795" s="12" t="s">
        <v>72</v>
      </c>
      <c r="AY2795" s="150" t="s">
        <v>193</v>
      </c>
    </row>
    <row r="2796" spans="2:65" s="12" customFormat="1" ht="11.25">
      <c r="B2796" s="148"/>
      <c r="D2796" s="149" t="s">
        <v>203</v>
      </c>
      <c r="E2796" s="150" t="s">
        <v>19</v>
      </c>
      <c r="F2796" s="151" t="s">
        <v>902</v>
      </c>
      <c r="H2796" s="150" t="s">
        <v>19</v>
      </c>
      <c r="I2796" s="152"/>
      <c r="L2796" s="148"/>
      <c r="M2796" s="153"/>
      <c r="T2796" s="154"/>
      <c r="AT2796" s="150" t="s">
        <v>203</v>
      </c>
      <c r="AU2796" s="150" t="s">
        <v>100</v>
      </c>
      <c r="AV2796" s="12" t="s">
        <v>80</v>
      </c>
      <c r="AW2796" s="12" t="s">
        <v>33</v>
      </c>
      <c r="AX2796" s="12" t="s">
        <v>72</v>
      </c>
      <c r="AY2796" s="150" t="s">
        <v>193</v>
      </c>
    </row>
    <row r="2797" spans="2:65" s="13" customFormat="1" ht="11.25">
      <c r="B2797" s="155"/>
      <c r="D2797" s="149" t="s">
        <v>203</v>
      </c>
      <c r="E2797" s="156" t="s">
        <v>19</v>
      </c>
      <c r="F2797" s="157" t="s">
        <v>2152</v>
      </c>
      <c r="H2797" s="158">
        <v>3.5</v>
      </c>
      <c r="I2797" s="159"/>
      <c r="L2797" s="155"/>
      <c r="M2797" s="160"/>
      <c r="T2797" s="161"/>
      <c r="AT2797" s="156" t="s">
        <v>203</v>
      </c>
      <c r="AU2797" s="156" t="s">
        <v>100</v>
      </c>
      <c r="AV2797" s="13" t="s">
        <v>82</v>
      </c>
      <c r="AW2797" s="13" t="s">
        <v>33</v>
      </c>
      <c r="AX2797" s="13" t="s">
        <v>72</v>
      </c>
      <c r="AY2797" s="156" t="s">
        <v>193</v>
      </c>
    </row>
    <row r="2798" spans="2:65" s="1" customFormat="1" ht="24.2" customHeight="1">
      <c r="B2798" s="32"/>
      <c r="C2798" s="131" t="s">
        <v>2153</v>
      </c>
      <c r="D2798" s="131" t="s">
        <v>195</v>
      </c>
      <c r="E2798" s="132" t="s">
        <v>2154</v>
      </c>
      <c r="F2798" s="133" t="s">
        <v>2155</v>
      </c>
      <c r="G2798" s="134" t="s">
        <v>432</v>
      </c>
      <c r="H2798" s="135">
        <v>2.5</v>
      </c>
      <c r="I2798" s="136"/>
      <c r="J2798" s="137">
        <f>ROUND(I2798*H2798,2)</f>
        <v>0</v>
      </c>
      <c r="K2798" s="133" t="s">
        <v>199</v>
      </c>
      <c r="L2798" s="32"/>
      <c r="M2798" s="138" t="s">
        <v>19</v>
      </c>
      <c r="N2798" s="139" t="s">
        <v>43</v>
      </c>
      <c r="P2798" s="140">
        <f>O2798*H2798</f>
        <v>0</v>
      </c>
      <c r="Q2798" s="140">
        <v>1.4499999999999999E-3</v>
      </c>
      <c r="R2798" s="140">
        <f>Q2798*H2798</f>
        <v>3.6249999999999998E-3</v>
      </c>
      <c r="S2798" s="140">
        <v>1.7000000000000001E-2</v>
      </c>
      <c r="T2798" s="141">
        <f>S2798*H2798</f>
        <v>4.2500000000000003E-2</v>
      </c>
      <c r="AR2798" s="142" t="s">
        <v>106</v>
      </c>
      <c r="AT2798" s="142" t="s">
        <v>195</v>
      </c>
      <c r="AU2798" s="142" t="s">
        <v>100</v>
      </c>
      <c r="AY2798" s="17" t="s">
        <v>193</v>
      </c>
      <c r="BE2798" s="143">
        <f>IF(N2798="základní",J2798,0)</f>
        <v>0</v>
      </c>
      <c r="BF2798" s="143">
        <f>IF(N2798="snížená",J2798,0)</f>
        <v>0</v>
      </c>
      <c r="BG2798" s="143">
        <f>IF(N2798="zákl. přenesená",J2798,0)</f>
        <v>0</v>
      </c>
      <c r="BH2798" s="143">
        <f>IF(N2798="sníž. přenesená",J2798,0)</f>
        <v>0</v>
      </c>
      <c r="BI2798" s="143">
        <f>IF(N2798="nulová",J2798,0)</f>
        <v>0</v>
      </c>
      <c r="BJ2798" s="17" t="s">
        <v>80</v>
      </c>
      <c r="BK2798" s="143">
        <f>ROUND(I2798*H2798,2)</f>
        <v>0</v>
      </c>
      <c r="BL2798" s="17" t="s">
        <v>106</v>
      </c>
      <c r="BM2798" s="142" t="s">
        <v>2156</v>
      </c>
    </row>
    <row r="2799" spans="2:65" s="1" customFormat="1" ht="11.25">
      <c r="B2799" s="32"/>
      <c r="D2799" s="144" t="s">
        <v>201</v>
      </c>
      <c r="F2799" s="145" t="s">
        <v>2157</v>
      </c>
      <c r="I2799" s="146"/>
      <c r="L2799" s="32"/>
      <c r="M2799" s="147"/>
      <c r="T2799" s="53"/>
      <c r="AT2799" s="17" t="s">
        <v>201</v>
      </c>
      <c r="AU2799" s="17" t="s">
        <v>100</v>
      </c>
    </row>
    <row r="2800" spans="2:65" s="12" customFormat="1" ht="11.25">
      <c r="B2800" s="148"/>
      <c r="D2800" s="149" t="s">
        <v>203</v>
      </c>
      <c r="E2800" s="150" t="s">
        <v>19</v>
      </c>
      <c r="F2800" s="151" t="s">
        <v>2007</v>
      </c>
      <c r="H2800" s="150" t="s">
        <v>19</v>
      </c>
      <c r="I2800" s="152"/>
      <c r="L2800" s="148"/>
      <c r="M2800" s="153"/>
      <c r="T2800" s="154"/>
      <c r="AT2800" s="150" t="s">
        <v>203</v>
      </c>
      <c r="AU2800" s="150" t="s">
        <v>100</v>
      </c>
      <c r="AV2800" s="12" t="s">
        <v>80</v>
      </c>
      <c r="AW2800" s="12" t="s">
        <v>33</v>
      </c>
      <c r="AX2800" s="12" t="s">
        <v>72</v>
      </c>
      <c r="AY2800" s="150" t="s">
        <v>193</v>
      </c>
    </row>
    <row r="2801" spans="2:65" s="12" customFormat="1" ht="11.25">
      <c r="B2801" s="148"/>
      <c r="D2801" s="149" t="s">
        <v>203</v>
      </c>
      <c r="E2801" s="150" t="s">
        <v>19</v>
      </c>
      <c r="F2801" s="151" t="s">
        <v>901</v>
      </c>
      <c r="H2801" s="150" t="s">
        <v>19</v>
      </c>
      <c r="I2801" s="152"/>
      <c r="L2801" s="148"/>
      <c r="M2801" s="153"/>
      <c r="T2801" s="154"/>
      <c r="AT2801" s="150" t="s">
        <v>203</v>
      </c>
      <c r="AU2801" s="150" t="s">
        <v>100</v>
      </c>
      <c r="AV2801" s="12" t="s">
        <v>80</v>
      </c>
      <c r="AW2801" s="12" t="s">
        <v>33</v>
      </c>
      <c r="AX2801" s="12" t="s">
        <v>72</v>
      </c>
      <c r="AY2801" s="150" t="s">
        <v>193</v>
      </c>
    </row>
    <row r="2802" spans="2:65" s="12" customFormat="1" ht="11.25">
      <c r="B2802" s="148"/>
      <c r="D2802" s="149" t="s">
        <v>203</v>
      </c>
      <c r="E2802" s="150" t="s">
        <v>19</v>
      </c>
      <c r="F2802" s="151" t="s">
        <v>205</v>
      </c>
      <c r="H2802" s="150" t="s">
        <v>19</v>
      </c>
      <c r="I2802" s="152"/>
      <c r="L2802" s="148"/>
      <c r="M2802" s="153"/>
      <c r="T2802" s="154"/>
      <c r="AT2802" s="150" t="s">
        <v>203</v>
      </c>
      <c r="AU2802" s="150" t="s">
        <v>100</v>
      </c>
      <c r="AV2802" s="12" t="s">
        <v>80</v>
      </c>
      <c r="AW2802" s="12" t="s">
        <v>33</v>
      </c>
      <c r="AX2802" s="12" t="s">
        <v>72</v>
      </c>
      <c r="AY2802" s="150" t="s">
        <v>193</v>
      </c>
    </row>
    <row r="2803" spans="2:65" s="12" customFormat="1" ht="11.25">
      <c r="B2803" s="148"/>
      <c r="D2803" s="149" t="s">
        <v>203</v>
      </c>
      <c r="E2803" s="150" t="s">
        <v>19</v>
      </c>
      <c r="F2803" s="151" t="s">
        <v>902</v>
      </c>
      <c r="H2803" s="150" t="s">
        <v>19</v>
      </c>
      <c r="I2803" s="152"/>
      <c r="L2803" s="148"/>
      <c r="M2803" s="153"/>
      <c r="T2803" s="154"/>
      <c r="AT2803" s="150" t="s">
        <v>203</v>
      </c>
      <c r="AU2803" s="150" t="s">
        <v>100</v>
      </c>
      <c r="AV2803" s="12" t="s">
        <v>80</v>
      </c>
      <c r="AW2803" s="12" t="s">
        <v>33</v>
      </c>
      <c r="AX2803" s="12" t="s">
        <v>72</v>
      </c>
      <c r="AY2803" s="150" t="s">
        <v>193</v>
      </c>
    </row>
    <row r="2804" spans="2:65" s="13" customFormat="1" ht="11.25">
      <c r="B2804" s="155"/>
      <c r="D2804" s="149" t="s">
        <v>203</v>
      </c>
      <c r="E2804" s="156" t="s">
        <v>19</v>
      </c>
      <c r="F2804" s="157" t="s">
        <v>2158</v>
      </c>
      <c r="H2804" s="158">
        <v>2.5</v>
      </c>
      <c r="I2804" s="159"/>
      <c r="L2804" s="155"/>
      <c r="M2804" s="160"/>
      <c r="T2804" s="161"/>
      <c r="AT2804" s="156" t="s">
        <v>203</v>
      </c>
      <c r="AU2804" s="156" t="s">
        <v>100</v>
      </c>
      <c r="AV2804" s="13" t="s">
        <v>82</v>
      </c>
      <c r="AW2804" s="13" t="s">
        <v>33</v>
      </c>
      <c r="AX2804" s="13" t="s">
        <v>72</v>
      </c>
      <c r="AY2804" s="156" t="s">
        <v>193</v>
      </c>
    </row>
    <row r="2805" spans="2:65" s="1" customFormat="1" ht="24.2" customHeight="1">
      <c r="B2805" s="32"/>
      <c r="C2805" s="131" t="s">
        <v>2159</v>
      </c>
      <c r="D2805" s="131" t="s">
        <v>195</v>
      </c>
      <c r="E2805" s="132" t="s">
        <v>2160</v>
      </c>
      <c r="F2805" s="133" t="s">
        <v>2161</v>
      </c>
      <c r="G2805" s="134" t="s">
        <v>432</v>
      </c>
      <c r="H2805" s="135">
        <v>1.2</v>
      </c>
      <c r="I2805" s="136"/>
      <c r="J2805" s="137">
        <f>ROUND(I2805*H2805,2)</f>
        <v>0</v>
      </c>
      <c r="K2805" s="133" t="s">
        <v>199</v>
      </c>
      <c r="L2805" s="32"/>
      <c r="M2805" s="138" t="s">
        <v>19</v>
      </c>
      <c r="N2805" s="139" t="s">
        <v>43</v>
      </c>
      <c r="P2805" s="140">
        <f>O2805*H2805</f>
        <v>0</v>
      </c>
      <c r="Q2805" s="140">
        <v>1.73E-3</v>
      </c>
      <c r="R2805" s="140">
        <f>Q2805*H2805</f>
        <v>2.0759999999999997E-3</v>
      </c>
      <c r="S2805" s="140">
        <v>3.9E-2</v>
      </c>
      <c r="T2805" s="141">
        <f>S2805*H2805</f>
        <v>4.6800000000000001E-2</v>
      </c>
      <c r="AR2805" s="142" t="s">
        <v>106</v>
      </c>
      <c r="AT2805" s="142" t="s">
        <v>195</v>
      </c>
      <c r="AU2805" s="142" t="s">
        <v>100</v>
      </c>
      <c r="AY2805" s="17" t="s">
        <v>193</v>
      </c>
      <c r="BE2805" s="143">
        <f>IF(N2805="základní",J2805,0)</f>
        <v>0</v>
      </c>
      <c r="BF2805" s="143">
        <f>IF(N2805="snížená",J2805,0)</f>
        <v>0</v>
      </c>
      <c r="BG2805" s="143">
        <f>IF(N2805="zákl. přenesená",J2805,0)</f>
        <v>0</v>
      </c>
      <c r="BH2805" s="143">
        <f>IF(N2805="sníž. přenesená",J2805,0)</f>
        <v>0</v>
      </c>
      <c r="BI2805" s="143">
        <f>IF(N2805="nulová",J2805,0)</f>
        <v>0</v>
      </c>
      <c r="BJ2805" s="17" t="s">
        <v>80</v>
      </c>
      <c r="BK2805" s="143">
        <f>ROUND(I2805*H2805,2)</f>
        <v>0</v>
      </c>
      <c r="BL2805" s="17" t="s">
        <v>106</v>
      </c>
      <c r="BM2805" s="142" t="s">
        <v>2162</v>
      </c>
    </row>
    <row r="2806" spans="2:65" s="1" customFormat="1" ht="11.25">
      <c r="B2806" s="32"/>
      <c r="D2806" s="144" t="s">
        <v>201</v>
      </c>
      <c r="F2806" s="145" t="s">
        <v>2163</v>
      </c>
      <c r="I2806" s="146"/>
      <c r="L2806" s="32"/>
      <c r="M2806" s="147"/>
      <c r="T2806" s="53"/>
      <c r="AT2806" s="17" t="s">
        <v>201</v>
      </c>
      <c r="AU2806" s="17" t="s">
        <v>100</v>
      </c>
    </row>
    <row r="2807" spans="2:65" s="12" customFormat="1" ht="11.25">
      <c r="B2807" s="148"/>
      <c r="D2807" s="149" t="s">
        <v>203</v>
      </c>
      <c r="E2807" s="150" t="s">
        <v>19</v>
      </c>
      <c r="F2807" s="151" t="s">
        <v>2007</v>
      </c>
      <c r="H2807" s="150" t="s">
        <v>19</v>
      </c>
      <c r="I2807" s="152"/>
      <c r="L2807" s="148"/>
      <c r="M2807" s="153"/>
      <c r="T2807" s="154"/>
      <c r="AT2807" s="150" t="s">
        <v>203</v>
      </c>
      <c r="AU2807" s="150" t="s">
        <v>100</v>
      </c>
      <c r="AV2807" s="12" t="s">
        <v>80</v>
      </c>
      <c r="AW2807" s="12" t="s">
        <v>33</v>
      </c>
      <c r="AX2807" s="12" t="s">
        <v>72</v>
      </c>
      <c r="AY2807" s="150" t="s">
        <v>193</v>
      </c>
    </row>
    <row r="2808" spans="2:65" s="12" customFormat="1" ht="11.25">
      <c r="B2808" s="148"/>
      <c r="D2808" s="149" t="s">
        <v>203</v>
      </c>
      <c r="E2808" s="150" t="s">
        <v>19</v>
      </c>
      <c r="F2808" s="151" t="s">
        <v>901</v>
      </c>
      <c r="H2808" s="150" t="s">
        <v>19</v>
      </c>
      <c r="I2808" s="152"/>
      <c r="L2808" s="148"/>
      <c r="M2808" s="153"/>
      <c r="T2808" s="154"/>
      <c r="AT2808" s="150" t="s">
        <v>203</v>
      </c>
      <c r="AU2808" s="150" t="s">
        <v>100</v>
      </c>
      <c r="AV2808" s="12" t="s">
        <v>80</v>
      </c>
      <c r="AW2808" s="12" t="s">
        <v>33</v>
      </c>
      <c r="AX2808" s="12" t="s">
        <v>72</v>
      </c>
      <c r="AY2808" s="150" t="s">
        <v>193</v>
      </c>
    </row>
    <row r="2809" spans="2:65" s="12" customFormat="1" ht="11.25">
      <c r="B2809" s="148"/>
      <c r="D2809" s="149" t="s">
        <v>203</v>
      </c>
      <c r="E2809" s="150" t="s">
        <v>19</v>
      </c>
      <c r="F2809" s="151" t="s">
        <v>205</v>
      </c>
      <c r="H2809" s="150" t="s">
        <v>19</v>
      </c>
      <c r="I2809" s="152"/>
      <c r="L2809" s="148"/>
      <c r="M2809" s="153"/>
      <c r="T2809" s="154"/>
      <c r="AT2809" s="150" t="s">
        <v>203</v>
      </c>
      <c r="AU2809" s="150" t="s">
        <v>100</v>
      </c>
      <c r="AV2809" s="12" t="s">
        <v>80</v>
      </c>
      <c r="AW2809" s="12" t="s">
        <v>33</v>
      </c>
      <c r="AX2809" s="12" t="s">
        <v>72</v>
      </c>
      <c r="AY2809" s="150" t="s">
        <v>193</v>
      </c>
    </row>
    <row r="2810" spans="2:65" s="12" customFormat="1" ht="11.25">
      <c r="B2810" s="148"/>
      <c r="D2810" s="149" t="s">
        <v>203</v>
      </c>
      <c r="E2810" s="150" t="s">
        <v>19</v>
      </c>
      <c r="F2810" s="151" t="s">
        <v>902</v>
      </c>
      <c r="H2810" s="150" t="s">
        <v>19</v>
      </c>
      <c r="I2810" s="152"/>
      <c r="L2810" s="148"/>
      <c r="M2810" s="153"/>
      <c r="T2810" s="154"/>
      <c r="AT2810" s="150" t="s">
        <v>203</v>
      </c>
      <c r="AU2810" s="150" t="s">
        <v>100</v>
      </c>
      <c r="AV2810" s="12" t="s">
        <v>80</v>
      </c>
      <c r="AW2810" s="12" t="s">
        <v>33</v>
      </c>
      <c r="AX2810" s="12" t="s">
        <v>72</v>
      </c>
      <c r="AY2810" s="150" t="s">
        <v>193</v>
      </c>
    </row>
    <row r="2811" spans="2:65" s="13" customFormat="1" ht="11.25">
      <c r="B2811" s="155"/>
      <c r="D2811" s="149" t="s">
        <v>203</v>
      </c>
      <c r="E2811" s="156" t="s">
        <v>19</v>
      </c>
      <c r="F2811" s="157" t="s">
        <v>685</v>
      </c>
      <c r="H2811" s="158">
        <v>1.2</v>
      </c>
      <c r="I2811" s="159"/>
      <c r="L2811" s="155"/>
      <c r="M2811" s="160"/>
      <c r="T2811" s="161"/>
      <c r="AT2811" s="156" t="s">
        <v>203</v>
      </c>
      <c r="AU2811" s="156" t="s">
        <v>100</v>
      </c>
      <c r="AV2811" s="13" t="s">
        <v>82</v>
      </c>
      <c r="AW2811" s="13" t="s">
        <v>33</v>
      </c>
      <c r="AX2811" s="13" t="s">
        <v>72</v>
      </c>
      <c r="AY2811" s="156" t="s">
        <v>193</v>
      </c>
    </row>
    <row r="2812" spans="2:65" s="1" customFormat="1" ht="24.2" customHeight="1">
      <c r="B2812" s="32"/>
      <c r="C2812" s="131" t="s">
        <v>2164</v>
      </c>
      <c r="D2812" s="131" t="s">
        <v>195</v>
      </c>
      <c r="E2812" s="132" t="s">
        <v>2165</v>
      </c>
      <c r="F2812" s="133" t="s">
        <v>2166</v>
      </c>
      <c r="G2812" s="134" t="s">
        <v>432</v>
      </c>
      <c r="H2812" s="135">
        <v>0.8</v>
      </c>
      <c r="I2812" s="136"/>
      <c r="J2812" s="137">
        <f>ROUND(I2812*H2812,2)</f>
        <v>0</v>
      </c>
      <c r="K2812" s="133" t="s">
        <v>199</v>
      </c>
      <c r="L2812" s="32"/>
      <c r="M2812" s="138" t="s">
        <v>19</v>
      </c>
      <c r="N2812" s="139" t="s">
        <v>43</v>
      </c>
      <c r="P2812" s="140">
        <f>O2812*H2812</f>
        <v>0</v>
      </c>
      <c r="Q2812" s="140">
        <v>3.2000000000000002E-3</v>
      </c>
      <c r="R2812" s="140">
        <f>Q2812*H2812</f>
        <v>2.5600000000000002E-3</v>
      </c>
      <c r="S2812" s="140">
        <v>6.9000000000000006E-2</v>
      </c>
      <c r="T2812" s="141">
        <f>S2812*H2812</f>
        <v>5.5200000000000006E-2</v>
      </c>
      <c r="AR2812" s="142" t="s">
        <v>106</v>
      </c>
      <c r="AT2812" s="142" t="s">
        <v>195</v>
      </c>
      <c r="AU2812" s="142" t="s">
        <v>100</v>
      </c>
      <c r="AY2812" s="17" t="s">
        <v>193</v>
      </c>
      <c r="BE2812" s="143">
        <f>IF(N2812="základní",J2812,0)</f>
        <v>0</v>
      </c>
      <c r="BF2812" s="143">
        <f>IF(N2812="snížená",J2812,0)</f>
        <v>0</v>
      </c>
      <c r="BG2812" s="143">
        <f>IF(N2812="zákl. přenesená",J2812,0)</f>
        <v>0</v>
      </c>
      <c r="BH2812" s="143">
        <f>IF(N2812="sníž. přenesená",J2812,0)</f>
        <v>0</v>
      </c>
      <c r="BI2812" s="143">
        <f>IF(N2812="nulová",J2812,0)</f>
        <v>0</v>
      </c>
      <c r="BJ2812" s="17" t="s">
        <v>80</v>
      </c>
      <c r="BK2812" s="143">
        <f>ROUND(I2812*H2812,2)</f>
        <v>0</v>
      </c>
      <c r="BL2812" s="17" t="s">
        <v>106</v>
      </c>
      <c r="BM2812" s="142" t="s">
        <v>2167</v>
      </c>
    </row>
    <row r="2813" spans="2:65" s="1" customFormat="1" ht="11.25">
      <c r="B2813" s="32"/>
      <c r="D2813" s="144" t="s">
        <v>201</v>
      </c>
      <c r="F2813" s="145" t="s">
        <v>2168</v>
      </c>
      <c r="I2813" s="146"/>
      <c r="L2813" s="32"/>
      <c r="M2813" s="147"/>
      <c r="T2813" s="53"/>
      <c r="AT2813" s="17" t="s">
        <v>201</v>
      </c>
      <c r="AU2813" s="17" t="s">
        <v>100</v>
      </c>
    </row>
    <row r="2814" spans="2:65" s="12" customFormat="1" ht="11.25">
      <c r="B2814" s="148"/>
      <c r="D2814" s="149" t="s">
        <v>203</v>
      </c>
      <c r="E2814" s="150" t="s">
        <v>19</v>
      </c>
      <c r="F2814" s="151" t="s">
        <v>2007</v>
      </c>
      <c r="H2814" s="150" t="s">
        <v>19</v>
      </c>
      <c r="I2814" s="152"/>
      <c r="L2814" s="148"/>
      <c r="M2814" s="153"/>
      <c r="T2814" s="154"/>
      <c r="AT2814" s="150" t="s">
        <v>203</v>
      </c>
      <c r="AU2814" s="150" t="s">
        <v>100</v>
      </c>
      <c r="AV2814" s="12" t="s">
        <v>80</v>
      </c>
      <c r="AW2814" s="12" t="s">
        <v>33</v>
      </c>
      <c r="AX2814" s="12" t="s">
        <v>72</v>
      </c>
      <c r="AY2814" s="150" t="s">
        <v>193</v>
      </c>
    </row>
    <row r="2815" spans="2:65" s="12" customFormat="1" ht="11.25">
      <c r="B2815" s="148"/>
      <c r="D2815" s="149" t="s">
        <v>203</v>
      </c>
      <c r="E2815" s="150" t="s">
        <v>19</v>
      </c>
      <c r="F2815" s="151" t="s">
        <v>901</v>
      </c>
      <c r="H2815" s="150" t="s">
        <v>19</v>
      </c>
      <c r="I2815" s="152"/>
      <c r="L2815" s="148"/>
      <c r="M2815" s="153"/>
      <c r="T2815" s="154"/>
      <c r="AT2815" s="150" t="s">
        <v>203</v>
      </c>
      <c r="AU2815" s="150" t="s">
        <v>100</v>
      </c>
      <c r="AV2815" s="12" t="s">
        <v>80</v>
      </c>
      <c r="AW2815" s="12" t="s">
        <v>33</v>
      </c>
      <c r="AX2815" s="12" t="s">
        <v>72</v>
      </c>
      <c r="AY2815" s="150" t="s">
        <v>193</v>
      </c>
    </row>
    <row r="2816" spans="2:65" s="12" customFormat="1" ht="11.25">
      <c r="B2816" s="148"/>
      <c r="D2816" s="149" t="s">
        <v>203</v>
      </c>
      <c r="E2816" s="150" t="s">
        <v>19</v>
      </c>
      <c r="F2816" s="151" t="s">
        <v>205</v>
      </c>
      <c r="H2816" s="150" t="s">
        <v>19</v>
      </c>
      <c r="I2816" s="152"/>
      <c r="L2816" s="148"/>
      <c r="M2816" s="153"/>
      <c r="T2816" s="154"/>
      <c r="AT2816" s="150" t="s">
        <v>203</v>
      </c>
      <c r="AU2816" s="150" t="s">
        <v>100</v>
      </c>
      <c r="AV2816" s="12" t="s">
        <v>80</v>
      </c>
      <c r="AW2816" s="12" t="s">
        <v>33</v>
      </c>
      <c r="AX2816" s="12" t="s">
        <v>72</v>
      </c>
      <c r="AY2816" s="150" t="s">
        <v>193</v>
      </c>
    </row>
    <row r="2817" spans="2:65" s="12" customFormat="1" ht="11.25">
      <c r="B2817" s="148"/>
      <c r="D2817" s="149" t="s">
        <v>203</v>
      </c>
      <c r="E2817" s="150" t="s">
        <v>19</v>
      </c>
      <c r="F2817" s="151" t="s">
        <v>902</v>
      </c>
      <c r="H2817" s="150" t="s">
        <v>19</v>
      </c>
      <c r="I2817" s="152"/>
      <c r="L2817" s="148"/>
      <c r="M2817" s="153"/>
      <c r="T2817" s="154"/>
      <c r="AT2817" s="150" t="s">
        <v>203</v>
      </c>
      <c r="AU2817" s="150" t="s">
        <v>100</v>
      </c>
      <c r="AV2817" s="12" t="s">
        <v>80</v>
      </c>
      <c r="AW2817" s="12" t="s">
        <v>33</v>
      </c>
      <c r="AX2817" s="12" t="s">
        <v>72</v>
      </c>
      <c r="AY2817" s="150" t="s">
        <v>193</v>
      </c>
    </row>
    <row r="2818" spans="2:65" s="13" customFormat="1" ht="11.25">
      <c r="B2818" s="155"/>
      <c r="D2818" s="149" t="s">
        <v>203</v>
      </c>
      <c r="E2818" s="156" t="s">
        <v>19</v>
      </c>
      <c r="F2818" s="157" t="s">
        <v>2169</v>
      </c>
      <c r="H2818" s="158">
        <v>0.8</v>
      </c>
      <c r="I2818" s="159"/>
      <c r="L2818" s="155"/>
      <c r="M2818" s="160"/>
      <c r="T2818" s="161"/>
      <c r="AT2818" s="156" t="s">
        <v>203</v>
      </c>
      <c r="AU2818" s="156" t="s">
        <v>100</v>
      </c>
      <c r="AV2818" s="13" t="s">
        <v>82</v>
      </c>
      <c r="AW2818" s="13" t="s">
        <v>33</v>
      </c>
      <c r="AX2818" s="13" t="s">
        <v>72</v>
      </c>
      <c r="AY2818" s="156" t="s">
        <v>193</v>
      </c>
    </row>
    <row r="2819" spans="2:65" s="11" customFormat="1" ht="20.85" customHeight="1">
      <c r="B2819" s="119"/>
      <c r="D2819" s="120" t="s">
        <v>71</v>
      </c>
      <c r="E2819" s="129" t="s">
        <v>897</v>
      </c>
      <c r="F2819" s="129" t="s">
        <v>2170</v>
      </c>
      <c r="I2819" s="122"/>
      <c r="J2819" s="130">
        <f>BK2819</f>
        <v>0</v>
      </c>
      <c r="L2819" s="119"/>
      <c r="M2819" s="124"/>
      <c r="P2819" s="125">
        <f>SUM(P2820:P2837)</f>
        <v>0</v>
      </c>
      <c r="R2819" s="125">
        <f>SUM(R2820:R2837)</f>
        <v>0</v>
      </c>
      <c r="T2819" s="126">
        <f>SUM(T2820:T2837)</f>
        <v>0</v>
      </c>
      <c r="AR2819" s="120" t="s">
        <v>80</v>
      </c>
      <c r="AT2819" s="127" t="s">
        <v>71</v>
      </c>
      <c r="AU2819" s="127" t="s">
        <v>82</v>
      </c>
      <c r="AY2819" s="120" t="s">
        <v>193</v>
      </c>
      <c r="BK2819" s="128">
        <f>SUM(BK2820:BK2837)</f>
        <v>0</v>
      </c>
    </row>
    <row r="2820" spans="2:65" s="1" customFormat="1" ht="24.2" customHeight="1">
      <c r="B2820" s="32"/>
      <c r="C2820" s="131" t="s">
        <v>2171</v>
      </c>
      <c r="D2820" s="131" t="s">
        <v>195</v>
      </c>
      <c r="E2820" s="132" t="s">
        <v>2172</v>
      </c>
      <c r="F2820" s="133" t="s">
        <v>2173</v>
      </c>
      <c r="G2820" s="134" t="s">
        <v>349</v>
      </c>
      <c r="H2820" s="135">
        <v>480.601</v>
      </c>
      <c r="I2820" s="136"/>
      <c r="J2820" s="137">
        <f>ROUND(I2820*H2820,2)</f>
        <v>0</v>
      </c>
      <c r="K2820" s="133" t="s">
        <v>199</v>
      </c>
      <c r="L2820" s="32"/>
      <c r="M2820" s="138" t="s">
        <v>19</v>
      </c>
      <c r="N2820" s="139" t="s">
        <v>43</v>
      </c>
      <c r="P2820" s="140">
        <f>O2820*H2820</f>
        <v>0</v>
      </c>
      <c r="Q2820" s="140">
        <v>0</v>
      </c>
      <c r="R2820" s="140">
        <f>Q2820*H2820</f>
        <v>0</v>
      </c>
      <c r="S2820" s="140">
        <v>0</v>
      </c>
      <c r="T2820" s="141">
        <f>S2820*H2820</f>
        <v>0</v>
      </c>
      <c r="AR2820" s="142" t="s">
        <v>106</v>
      </c>
      <c r="AT2820" s="142" t="s">
        <v>195</v>
      </c>
      <c r="AU2820" s="142" t="s">
        <v>100</v>
      </c>
      <c r="AY2820" s="17" t="s">
        <v>193</v>
      </c>
      <c r="BE2820" s="143">
        <f>IF(N2820="základní",J2820,0)</f>
        <v>0</v>
      </c>
      <c r="BF2820" s="143">
        <f>IF(N2820="snížená",J2820,0)</f>
        <v>0</v>
      </c>
      <c r="BG2820" s="143">
        <f>IF(N2820="zákl. přenesená",J2820,0)</f>
        <v>0</v>
      </c>
      <c r="BH2820" s="143">
        <f>IF(N2820="sníž. přenesená",J2820,0)</f>
        <v>0</v>
      </c>
      <c r="BI2820" s="143">
        <f>IF(N2820="nulová",J2820,0)</f>
        <v>0</v>
      </c>
      <c r="BJ2820" s="17" t="s">
        <v>80</v>
      </c>
      <c r="BK2820" s="143">
        <f>ROUND(I2820*H2820,2)</f>
        <v>0</v>
      </c>
      <c r="BL2820" s="17" t="s">
        <v>106</v>
      </c>
      <c r="BM2820" s="142" t="s">
        <v>2174</v>
      </c>
    </row>
    <row r="2821" spans="2:65" s="1" customFormat="1" ht="11.25">
      <c r="B2821" s="32"/>
      <c r="D2821" s="144" t="s">
        <v>201</v>
      </c>
      <c r="F2821" s="145" t="s">
        <v>2175</v>
      </c>
      <c r="I2821" s="146"/>
      <c r="L2821" s="32"/>
      <c r="M2821" s="147"/>
      <c r="T2821" s="53"/>
      <c r="AT2821" s="17" t="s">
        <v>201</v>
      </c>
      <c r="AU2821" s="17" t="s">
        <v>100</v>
      </c>
    </row>
    <row r="2822" spans="2:65" s="1" customFormat="1" ht="21.75" customHeight="1">
      <c r="B2822" s="32"/>
      <c r="C2822" s="131" t="s">
        <v>2176</v>
      </c>
      <c r="D2822" s="131" t="s">
        <v>195</v>
      </c>
      <c r="E2822" s="132" t="s">
        <v>2177</v>
      </c>
      <c r="F2822" s="133" t="s">
        <v>2178</v>
      </c>
      <c r="G2822" s="134" t="s">
        <v>349</v>
      </c>
      <c r="H2822" s="135">
        <v>480.601</v>
      </c>
      <c r="I2822" s="136"/>
      <c r="J2822" s="137">
        <f>ROUND(I2822*H2822,2)</f>
        <v>0</v>
      </c>
      <c r="K2822" s="133" t="s">
        <v>199</v>
      </c>
      <c r="L2822" s="32"/>
      <c r="M2822" s="138" t="s">
        <v>19</v>
      </c>
      <c r="N2822" s="139" t="s">
        <v>43</v>
      </c>
      <c r="P2822" s="140">
        <f>O2822*H2822</f>
        <v>0</v>
      </c>
      <c r="Q2822" s="140">
        <v>0</v>
      </c>
      <c r="R2822" s="140">
        <f>Q2822*H2822</f>
        <v>0</v>
      </c>
      <c r="S2822" s="140">
        <v>0</v>
      </c>
      <c r="T2822" s="141">
        <f>S2822*H2822</f>
        <v>0</v>
      </c>
      <c r="AR2822" s="142" t="s">
        <v>106</v>
      </c>
      <c r="AT2822" s="142" t="s">
        <v>195</v>
      </c>
      <c r="AU2822" s="142" t="s">
        <v>100</v>
      </c>
      <c r="AY2822" s="17" t="s">
        <v>193</v>
      </c>
      <c r="BE2822" s="143">
        <f>IF(N2822="základní",J2822,0)</f>
        <v>0</v>
      </c>
      <c r="BF2822" s="143">
        <f>IF(N2822="snížená",J2822,0)</f>
        <v>0</v>
      </c>
      <c r="BG2822" s="143">
        <f>IF(N2822="zákl. přenesená",J2822,0)</f>
        <v>0</v>
      </c>
      <c r="BH2822" s="143">
        <f>IF(N2822="sníž. přenesená",J2822,0)</f>
        <v>0</v>
      </c>
      <c r="BI2822" s="143">
        <f>IF(N2822="nulová",J2822,0)</f>
        <v>0</v>
      </c>
      <c r="BJ2822" s="17" t="s">
        <v>80</v>
      </c>
      <c r="BK2822" s="143">
        <f>ROUND(I2822*H2822,2)</f>
        <v>0</v>
      </c>
      <c r="BL2822" s="17" t="s">
        <v>106</v>
      </c>
      <c r="BM2822" s="142" t="s">
        <v>2179</v>
      </c>
    </row>
    <row r="2823" spans="2:65" s="1" customFormat="1" ht="11.25">
      <c r="B2823" s="32"/>
      <c r="D2823" s="144" t="s">
        <v>201</v>
      </c>
      <c r="F2823" s="145" t="s">
        <v>2180</v>
      </c>
      <c r="I2823" s="146"/>
      <c r="L2823" s="32"/>
      <c r="M2823" s="147"/>
      <c r="T2823" s="53"/>
      <c r="AT2823" s="17" t="s">
        <v>201</v>
      </c>
      <c r="AU2823" s="17" t="s">
        <v>100</v>
      </c>
    </row>
    <row r="2824" spans="2:65" s="1" customFormat="1" ht="24.2" customHeight="1">
      <c r="B2824" s="32"/>
      <c r="C2824" s="131" t="s">
        <v>2181</v>
      </c>
      <c r="D2824" s="131" t="s">
        <v>195</v>
      </c>
      <c r="E2824" s="132" t="s">
        <v>2182</v>
      </c>
      <c r="F2824" s="133" t="s">
        <v>2183</v>
      </c>
      <c r="G2824" s="134" t="s">
        <v>349</v>
      </c>
      <c r="H2824" s="135">
        <v>9131.4189999999999</v>
      </c>
      <c r="I2824" s="136"/>
      <c r="J2824" s="137">
        <f>ROUND(I2824*H2824,2)</f>
        <v>0</v>
      </c>
      <c r="K2824" s="133" t="s">
        <v>199</v>
      </c>
      <c r="L2824" s="32"/>
      <c r="M2824" s="138" t="s">
        <v>19</v>
      </c>
      <c r="N2824" s="139" t="s">
        <v>43</v>
      </c>
      <c r="P2824" s="140">
        <f>O2824*H2824</f>
        <v>0</v>
      </c>
      <c r="Q2824" s="140">
        <v>0</v>
      </c>
      <c r="R2824" s="140">
        <f>Q2824*H2824</f>
        <v>0</v>
      </c>
      <c r="S2824" s="140">
        <v>0</v>
      </c>
      <c r="T2824" s="141">
        <f>S2824*H2824</f>
        <v>0</v>
      </c>
      <c r="AR2824" s="142" t="s">
        <v>106</v>
      </c>
      <c r="AT2824" s="142" t="s">
        <v>195</v>
      </c>
      <c r="AU2824" s="142" t="s">
        <v>100</v>
      </c>
      <c r="AY2824" s="17" t="s">
        <v>193</v>
      </c>
      <c r="BE2824" s="143">
        <f>IF(N2824="základní",J2824,0)</f>
        <v>0</v>
      </c>
      <c r="BF2824" s="143">
        <f>IF(N2824="snížená",J2824,0)</f>
        <v>0</v>
      </c>
      <c r="BG2824" s="143">
        <f>IF(N2824="zákl. přenesená",J2824,0)</f>
        <v>0</v>
      </c>
      <c r="BH2824" s="143">
        <f>IF(N2824="sníž. přenesená",J2824,0)</f>
        <v>0</v>
      </c>
      <c r="BI2824" s="143">
        <f>IF(N2824="nulová",J2824,0)</f>
        <v>0</v>
      </c>
      <c r="BJ2824" s="17" t="s">
        <v>80</v>
      </c>
      <c r="BK2824" s="143">
        <f>ROUND(I2824*H2824,2)</f>
        <v>0</v>
      </c>
      <c r="BL2824" s="17" t="s">
        <v>106</v>
      </c>
      <c r="BM2824" s="142" t="s">
        <v>2184</v>
      </c>
    </row>
    <row r="2825" spans="2:65" s="1" customFormat="1" ht="11.25">
      <c r="B2825" s="32"/>
      <c r="D2825" s="144" t="s">
        <v>201</v>
      </c>
      <c r="F2825" s="145" t="s">
        <v>2185</v>
      </c>
      <c r="I2825" s="146"/>
      <c r="L2825" s="32"/>
      <c r="M2825" s="147"/>
      <c r="T2825" s="53"/>
      <c r="AT2825" s="17" t="s">
        <v>201</v>
      </c>
      <c r="AU2825" s="17" t="s">
        <v>100</v>
      </c>
    </row>
    <row r="2826" spans="2:65" s="13" customFormat="1" ht="11.25">
      <c r="B2826" s="155"/>
      <c r="D2826" s="149" t="s">
        <v>203</v>
      </c>
      <c r="F2826" s="157" t="s">
        <v>2186</v>
      </c>
      <c r="H2826" s="158">
        <v>9131.4189999999999</v>
      </c>
      <c r="I2826" s="159"/>
      <c r="L2826" s="155"/>
      <c r="M2826" s="160"/>
      <c r="T2826" s="161"/>
      <c r="AT2826" s="156" t="s">
        <v>203</v>
      </c>
      <c r="AU2826" s="156" t="s">
        <v>100</v>
      </c>
      <c r="AV2826" s="13" t="s">
        <v>82</v>
      </c>
      <c r="AW2826" s="13" t="s">
        <v>4</v>
      </c>
      <c r="AX2826" s="13" t="s">
        <v>80</v>
      </c>
      <c r="AY2826" s="156" t="s">
        <v>193</v>
      </c>
    </row>
    <row r="2827" spans="2:65" s="1" customFormat="1" ht="24.2" customHeight="1">
      <c r="B2827" s="32"/>
      <c r="C2827" s="131" t="s">
        <v>2187</v>
      </c>
      <c r="D2827" s="131" t="s">
        <v>195</v>
      </c>
      <c r="E2827" s="132" t="s">
        <v>2188</v>
      </c>
      <c r="F2827" s="133" t="s">
        <v>2189</v>
      </c>
      <c r="G2827" s="134" t="s">
        <v>349</v>
      </c>
      <c r="H2827" s="135">
        <v>126.505</v>
      </c>
      <c r="I2827" s="136"/>
      <c r="J2827" s="137">
        <f>ROUND(I2827*H2827,2)</f>
        <v>0</v>
      </c>
      <c r="K2827" s="133" t="s">
        <v>199</v>
      </c>
      <c r="L2827" s="32"/>
      <c r="M2827" s="138" t="s">
        <v>19</v>
      </c>
      <c r="N2827" s="139" t="s">
        <v>43</v>
      </c>
      <c r="P2827" s="140">
        <f>O2827*H2827</f>
        <v>0</v>
      </c>
      <c r="Q2827" s="140">
        <v>0</v>
      </c>
      <c r="R2827" s="140">
        <f>Q2827*H2827</f>
        <v>0</v>
      </c>
      <c r="S2827" s="140">
        <v>0</v>
      </c>
      <c r="T2827" s="141">
        <f>S2827*H2827</f>
        <v>0</v>
      </c>
      <c r="AR2827" s="142" t="s">
        <v>106</v>
      </c>
      <c r="AT2827" s="142" t="s">
        <v>195</v>
      </c>
      <c r="AU2827" s="142" t="s">
        <v>100</v>
      </c>
      <c r="AY2827" s="17" t="s">
        <v>193</v>
      </c>
      <c r="BE2827" s="143">
        <f>IF(N2827="základní",J2827,0)</f>
        <v>0</v>
      </c>
      <c r="BF2827" s="143">
        <f>IF(N2827="snížená",J2827,0)</f>
        <v>0</v>
      </c>
      <c r="BG2827" s="143">
        <f>IF(N2827="zákl. přenesená",J2827,0)</f>
        <v>0</v>
      </c>
      <c r="BH2827" s="143">
        <f>IF(N2827="sníž. přenesená",J2827,0)</f>
        <v>0</v>
      </c>
      <c r="BI2827" s="143">
        <f>IF(N2827="nulová",J2827,0)</f>
        <v>0</v>
      </c>
      <c r="BJ2827" s="17" t="s">
        <v>80</v>
      </c>
      <c r="BK2827" s="143">
        <f>ROUND(I2827*H2827,2)</f>
        <v>0</v>
      </c>
      <c r="BL2827" s="17" t="s">
        <v>106</v>
      </c>
      <c r="BM2827" s="142" t="s">
        <v>2190</v>
      </c>
    </row>
    <row r="2828" spans="2:65" s="1" customFormat="1" ht="11.25">
      <c r="B2828" s="32"/>
      <c r="D2828" s="144" t="s">
        <v>201</v>
      </c>
      <c r="F2828" s="145" t="s">
        <v>2191</v>
      </c>
      <c r="I2828" s="146"/>
      <c r="L2828" s="32"/>
      <c r="M2828" s="147"/>
      <c r="T2828" s="53"/>
      <c r="AT2828" s="17" t="s">
        <v>201</v>
      </c>
      <c r="AU2828" s="17" t="s">
        <v>100</v>
      </c>
    </row>
    <row r="2829" spans="2:65" s="1" customFormat="1" ht="24.2" customHeight="1">
      <c r="B2829" s="32"/>
      <c r="C2829" s="131" t="s">
        <v>2192</v>
      </c>
      <c r="D2829" s="131" t="s">
        <v>195</v>
      </c>
      <c r="E2829" s="132" t="s">
        <v>2193</v>
      </c>
      <c r="F2829" s="133" t="s">
        <v>2194</v>
      </c>
      <c r="G2829" s="134" t="s">
        <v>349</v>
      </c>
      <c r="H2829" s="135">
        <v>192.59299999999999</v>
      </c>
      <c r="I2829" s="136"/>
      <c r="J2829" s="137">
        <f>ROUND(I2829*H2829,2)</f>
        <v>0</v>
      </c>
      <c r="K2829" s="133" t="s">
        <v>199</v>
      </c>
      <c r="L2829" s="32"/>
      <c r="M2829" s="138" t="s">
        <v>19</v>
      </c>
      <c r="N2829" s="139" t="s">
        <v>43</v>
      </c>
      <c r="P2829" s="140">
        <f>O2829*H2829</f>
        <v>0</v>
      </c>
      <c r="Q2829" s="140">
        <v>0</v>
      </c>
      <c r="R2829" s="140">
        <f>Q2829*H2829</f>
        <v>0</v>
      </c>
      <c r="S2829" s="140">
        <v>0</v>
      </c>
      <c r="T2829" s="141">
        <f>S2829*H2829</f>
        <v>0</v>
      </c>
      <c r="AR2829" s="142" t="s">
        <v>106</v>
      </c>
      <c r="AT2829" s="142" t="s">
        <v>195</v>
      </c>
      <c r="AU2829" s="142" t="s">
        <v>100</v>
      </c>
      <c r="AY2829" s="17" t="s">
        <v>193</v>
      </c>
      <c r="BE2829" s="143">
        <f>IF(N2829="základní",J2829,0)</f>
        <v>0</v>
      </c>
      <c r="BF2829" s="143">
        <f>IF(N2829="snížená",J2829,0)</f>
        <v>0</v>
      </c>
      <c r="BG2829" s="143">
        <f>IF(N2829="zákl. přenesená",J2829,0)</f>
        <v>0</v>
      </c>
      <c r="BH2829" s="143">
        <f>IF(N2829="sníž. přenesená",J2829,0)</f>
        <v>0</v>
      </c>
      <c r="BI2829" s="143">
        <f>IF(N2829="nulová",J2829,0)</f>
        <v>0</v>
      </c>
      <c r="BJ2829" s="17" t="s">
        <v>80</v>
      </c>
      <c r="BK2829" s="143">
        <f>ROUND(I2829*H2829,2)</f>
        <v>0</v>
      </c>
      <c r="BL2829" s="17" t="s">
        <v>106</v>
      </c>
      <c r="BM2829" s="142" t="s">
        <v>2195</v>
      </c>
    </row>
    <row r="2830" spans="2:65" s="1" customFormat="1" ht="11.25">
      <c r="B2830" s="32"/>
      <c r="D2830" s="144" t="s">
        <v>201</v>
      </c>
      <c r="F2830" s="145" t="s">
        <v>2196</v>
      </c>
      <c r="I2830" s="146"/>
      <c r="L2830" s="32"/>
      <c r="M2830" s="147"/>
      <c r="T2830" s="53"/>
      <c r="AT2830" s="17" t="s">
        <v>201</v>
      </c>
      <c r="AU2830" s="17" t="s">
        <v>100</v>
      </c>
    </row>
    <row r="2831" spans="2:65" s="1" customFormat="1" ht="24.2" customHeight="1">
      <c r="B2831" s="32"/>
      <c r="C2831" s="131" t="s">
        <v>2197</v>
      </c>
      <c r="D2831" s="131" t="s">
        <v>195</v>
      </c>
      <c r="E2831" s="132" t="s">
        <v>2198</v>
      </c>
      <c r="F2831" s="133" t="s">
        <v>2199</v>
      </c>
      <c r="G2831" s="134" t="s">
        <v>349</v>
      </c>
      <c r="H2831" s="135">
        <v>17.143000000000001</v>
      </c>
      <c r="I2831" s="136"/>
      <c r="J2831" s="137">
        <f>ROUND(I2831*H2831,2)</f>
        <v>0</v>
      </c>
      <c r="K2831" s="133" t="s">
        <v>199</v>
      </c>
      <c r="L2831" s="32"/>
      <c r="M2831" s="138" t="s">
        <v>19</v>
      </c>
      <c r="N2831" s="139" t="s">
        <v>43</v>
      </c>
      <c r="P2831" s="140">
        <f>O2831*H2831</f>
        <v>0</v>
      </c>
      <c r="Q2831" s="140">
        <v>0</v>
      </c>
      <c r="R2831" s="140">
        <f>Q2831*H2831</f>
        <v>0</v>
      </c>
      <c r="S2831" s="140">
        <v>0</v>
      </c>
      <c r="T2831" s="141">
        <f>S2831*H2831</f>
        <v>0</v>
      </c>
      <c r="AR2831" s="142" t="s">
        <v>106</v>
      </c>
      <c r="AT2831" s="142" t="s">
        <v>195</v>
      </c>
      <c r="AU2831" s="142" t="s">
        <v>100</v>
      </c>
      <c r="AY2831" s="17" t="s">
        <v>193</v>
      </c>
      <c r="BE2831" s="143">
        <f>IF(N2831="základní",J2831,0)</f>
        <v>0</v>
      </c>
      <c r="BF2831" s="143">
        <f>IF(N2831="snížená",J2831,0)</f>
        <v>0</v>
      </c>
      <c r="BG2831" s="143">
        <f>IF(N2831="zákl. přenesená",J2831,0)</f>
        <v>0</v>
      </c>
      <c r="BH2831" s="143">
        <f>IF(N2831="sníž. přenesená",J2831,0)</f>
        <v>0</v>
      </c>
      <c r="BI2831" s="143">
        <f>IF(N2831="nulová",J2831,0)</f>
        <v>0</v>
      </c>
      <c r="BJ2831" s="17" t="s">
        <v>80</v>
      </c>
      <c r="BK2831" s="143">
        <f>ROUND(I2831*H2831,2)</f>
        <v>0</v>
      </c>
      <c r="BL2831" s="17" t="s">
        <v>106</v>
      </c>
      <c r="BM2831" s="142" t="s">
        <v>2200</v>
      </c>
    </row>
    <row r="2832" spans="2:65" s="1" customFormat="1" ht="11.25">
      <c r="B2832" s="32"/>
      <c r="D2832" s="144" t="s">
        <v>201</v>
      </c>
      <c r="F2832" s="145" t="s">
        <v>2201</v>
      </c>
      <c r="I2832" s="146"/>
      <c r="L2832" s="32"/>
      <c r="M2832" s="147"/>
      <c r="T2832" s="53"/>
      <c r="AT2832" s="17" t="s">
        <v>201</v>
      </c>
      <c r="AU2832" s="17" t="s">
        <v>100</v>
      </c>
    </row>
    <row r="2833" spans="2:65" s="1" customFormat="1" ht="24.2" customHeight="1">
      <c r="B2833" s="32"/>
      <c r="C2833" s="131" t="s">
        <v>2202</v>
      </c>
      <c r="D2833" s="131" t="s">
        <v>195</v>
      </c>
      <c r="E2833" s="132" t="s">
        <v>2203</v>
      </c>
      <c r="F2833" s="133" t="s">
        <v>2204</v>
      </c>
      <c r="G2833" s="134" t="s">
        <v>349</v>
      </c>
      <c r="H2833" s="135">
        <v>37.729999999999997</v>
      </c>
      <c r="I2833" s="136"/>
      <c r="J2833" s="137">
        <f>ROUND(I2833*H2833,2)</f>
        <v>0</v>
      </c>
      <c r="K2833" s="133" t="s">
        <v>199</v>
      </c>
      <c r="L2833" s="32"/>
      <c r="M2833" s="138" t="s">
        <v>19</v>
      </c>
      <c r="N2833" s="139" t="s">
        <v>43</v>
      </c>
      <c r="P2833" s="140">
        <f>O2833*H2833</f>
        <v>0</v>
      </c>
      <c r="Q2833" s="140">
        <v>0</v>
      </c>
      <c r="R2833" s="140">
        <f>Q2833*H2833</f>
        <v>0</v>
      </c>
      <c r="S2833" s="140">
        <v>0</v>
      </c>
      <c r="T2833" s="141">
        <f>S2833*H2833</f>
        <v>0</v>
      </c>
      <c r="AR2833" s="142" t="s">
        <v>106</v>
      </c>
      <c r="AT2833" s="142" t="s">
        <v>195</v>
      </c>
      <c r="AU2833" s="142" t="s">
        <v>100</v>
      </c>
      <c r="AY2833" s="17" t="s">
        <v>193</v>
      </c>
      <c r="BE2833" s="143">
        <f>IF(N2833="základní",J2833,0)</f>
        <v>0</v>
      </c>
      <c r="BF2833" s="143">
        <f>IF(N2833="snížená",J2833,0)</f>
        <v>0</v>
      </c>
      <c r="BG2833" s="143">
        <f>IF(N2833="zákl. přenesená",J2833,0)</f>
        <v>0</v>
      </c>
      <c r="BH2833" s="143">
        <f>IF(N2833="sníž. přenesená",J2833,0)</f>
        <v>0</v>
      </c>
      <c r="BI2833" s="143">
        <f>IF(N2833="nulová",J2833,0)</f>
        <v>0</v>
      </c>
      <c r="BJ2833" s="17" t="s">
        <v>80</v>
      </c>
      <c r="BK2833" s="143">
        <f>ROUND(I2833*H2833,2)</f>
        <v>0</v>
      </c>
      <c r="BL2833" s="17" t="s">
        <v>106</v>
      </c>
      <c r="BM2833" s="142" t="s">
        <v>2205</v>
      </c>
    </row>
    <row r="2834" spans="2:65" s="1" customFormat="1" ht="11.25">
      <c r="B2834" s="32"/>
      <c r="D2834" s="144" t="s">
        <v>201</v>
      </c>
      <c r="F2834" s="145" t="s">
        <v>2206</v>
      </c>
      <c r="I2834" s="146"/>
      <c r="L2834" s="32"/>
      <c r="M2834" s="147"/>
      <c r="T2834" s="53"/>
      <c r="AT2834" s="17" t="s">
        <v>201</v>
      </c>
      <c r="AU2834" s="17" t="s">
        <v>100</v>
      </c>
    </row>
    <row r="2835" spans="2:65" s="1" customFormat="1" ht="24.2" customHeight="1">
      <c r="B2835" s="32"/>
      <c r="C2835" s="131" t="s">
        <v>2207</v>
      </c>
      <c r="D2835" s="131" t="s">
        <v>195</v>
      </c>
      <c r="E2835" s="132" t="s">
        <v>2208</v>
      </c>
      <c r="F2835" s="133" t="s">
        <v>348</v>
      </c>
      <c r="G2835" s="134" t="s">
        <v>349</v>
      </c>
      <c r="H2835" s="135">
        <v>106.63</v>
      </c>
      <c r="I2835" s="136"/>
      <c r="J2835" s="137">
        <f>ROUND(I2835*H2835,2)</f>
        <v>0</v>
      </c>
      <c r="K2835" s="133" t="s">
        <v>199</v>
      </c>
      <c r="L2835" s="32"/>
      <c r="M2835" s="138" t="s">
        <v>19</v>
      </c>
      <c r="N2835" s="139" t="s">
        <v>43</v>
      </c>
      <c r="P2835" s="140">
        <f>O2835*H2835</f>
        <v>0</v>
      </c>
      <c r="Q2835" s="140">
        <v>0</v>
      </c>
      <c r="R2835" s="140">
        <f>Q2835*H2835</f>
        <v>0</v>
      </c>
      <c r="S2835" s="140">
        <v>0</v>
      </c>
      <c r="T2835" s="141">
        <f>S2835*H2835</f>
        <v>0</v>
      </c>
      <c r="AR2835" s="142" t="s">
        <v>106</v>
      </c>
      <c r="AT2835" s="142" t="s">
        <v>195</v>
      </c>
      <c r="AU2835" s="142" t="s">
        <v>100</v>
      </c>
      <c r="AY2835" s="17" t="s">
        <v>193</v>
      </c>
      <c r="BE2835" s="143">
        <f>IF(N2835="základní",J2835,0)</f>
        <v>0</v>
      </c>
      <c r="BF2835" s="143">
        <f>IF(N2835="snížená",J2835,0)</f>
        <v>0</v>
      </c>
      <c r="BG2835" s="143">
        <f>IF(N2835="zákl. přenesená",J2835,0)</f>
        <v>0</v>
      </c>
      <c r="BH2835" s="143">
        <f>IF(N2835="sníž. přenesená",J2835,0)</f>
        <v>0</v>
      </c>
      <c r="BI2835" s="143">
        <f>IF(N2835="nulová",J2835,0)</f>
        <v>0</v>
      </c>
      <c r="BJ2835" s="17" t="s">
        <v>80</v>
      </c>
      <c r="BK2835" s="143">
        <f>ROUND(I2835*H2835,2)</f>
        <v>0</v>
      </c>
      <c r="BL2835" s="17" t="s">
        <v>106</v>
      </c>
      <c r="BM2835" s="142" t="s">
        <v>2209</v>
      </c>
    </row>
    <row r="2836" spans="2:65" s="1" customFormat="1" ht="11.25">
      <c r="B2836" s="32"/>
      <c r="D2836" s="144" t="s">
        <v>201</v>
      </c>
      <c r="F2836" s="145" t="s">
        <v>2210</v>
      </c>
      <c r="I2836" s="146"/>
      <c r="L2836" s="32"/>
      <c r="M2836" s="147"/>
      <c r="T2836" s="53"/>
      <c r="AT2836" s="17" t="s">
        <v>201</v>
      </c>
      <c r="AU2836" s="17" t="s">
        <v>100</v>
      </c>
    </row>
    <row r="2837" spans="2:65" s="1" customFormat="1" ht="44.25" customHeight="1">
      <c r="B2837" s="32"/>
      <c r="C2837" s="131" t="s">
        <v>2211</v>
      </c>
      <c r="D2837" s="131" t="s">
        <v>195</v>
      </c>
      <c r="E2837" s="132" t="s">
        <v>2212</v>
      </c>
      <c r="F2837" s="133" t="s">
        <v>2213</v>
      </c>
      <c r="G2837" s="134" t="s">
        <v>349</v>
      </c>
      <c r="H2837" s="135">
        <v>4298.7709999999997</v>
      </c>
      <c r="I2837" s="136"/>
      <c r="J2837" s="137">
        <f>ROUND(I2837*H2837,2)</f>
        <v>0</v>
      </c>
      <c r="K2837" s="133" t="s">
        <v>19</v>
      </c>
      <c r="L2837" s="32"/>
      <c r="M2837" s="138" t="s">
        <v>19</v>
      </c>
      <c r="N2837" s="139" t="s">
        <v>43</v>
      </c>
      <c r="P2837" s="140">
        <f>O2837*H2837</f>
        <v>0</v>
      </c>
      <c r="Q2837" s="140">
        <v>0</v>
      </c>
      <c r="R2837" s="140">
        <f>Q2837*H2837</f>
        <v>0</v>
      </c>
      <c r="S2837" s="140">
        <v>0</v>
      </c>
      <c r="T2837" s="141">
        <f>S2837*H2837</f>
        <v>0</v>
      </c>
      <c r="AR2837" s="142" t="s">
        <v>106</v>
      </c>
      <c r="AT2837" s="142" t="s">
        <v>195</v>
      </c>
      <c r="AU2837" s="142" t="s">
        <v>100</v>
      </c>
      <c r="AY2837" s="17" t="s">
        <v>193</v>
      </c>
      <c r="BE2837" s="143">
        <f>IF(N2837="základní",J2837,0)</f>
        <v>0</v>
      </c>
      <c r="BF2837" s="143">
        <f>IF(N2837="snížená",J2837,0)</f>
        <v>0</v>
      </c>
      <c r="BG2837" s="143">
        <f>IF(N2837="zákl. přenesená",J2837,0)</f>
        <v>0</v>
      </c>
      <c r="BH2837" s="143">
        <f>IF(N2837="sníž. přenesená",J2837,0)</f>
        <v>0</v>
      </c>
      <c r="BI2837" s="143">
        <f>IF(N2837="nulová",J2837,0)</f>
        <v>0</v>
      </c>
      <c r="BJ2837" s="17" t="s">
        <v>80</v>
      </c>
      <c r="BK2837" s="143">
        <f>ROUND(I2837*H2837,2)</f>
        <v>0</v>
      </c>
      <c r="BL2837" s="17" t="s">
        <v>106</v>
      </c>
      <c r="BM2837" s="142" t="s">
        <v>2214</v>
      </c>
    </row>
    <row r="2838" spans="2:65" s="11" customFormat="1" ht="25.9" customHeight="1">
      <c r="B2838" s="119"/>
      <c r="D2838" s="120" t="s">
        <v>71</v>
      </c>
      <c r="E2838" s="121" t="s">
        <v>2215</v>
      </c>
      <c r="F2838" s="121" t="s">
        <v>2216</v>
      </c>
      <c r="I2838" s="122"/>
      <c r="J2838" s="123">
        <f>BK2838</f>
        <v>0</v>
      </c>
      <c r="L2838" s="119"/>
      <c r="M2838" s="124"/>
      <c r="P2838" s="125">
        <f>P2839+P2950+P3118+P3378+P3409+P3482+P3608+P3686+P3888+P4336+P4356+P4561+P4709+P4850+P4880+P5047</f>
        <v>0</v>
      </c>
      <c r="R2838" s="125">
        <f>R2839+R2950+R3118+R3378+R3409+R3482+R3608+R3686+R3888+R4336+R4356+R4561+R4709+R4850+R4880+R5047</f>
        <v>91.098388959999994</v>
      </c>
      <c r="T2838" s="126">
        <f>T2839+T2950+T3118+T3378+T3409+T3482+T3608+T3686+T3888+T4336+T4356+T4561+T4709+T4850+T4880+T5047</f>
        <v>0</v>
      </c>
      <c r="AR2838" s="120" t="s">
        <v>82</v>
      </c>
      <c r="AT2838" s="127" t="s">
        <v>71</v>
      </c>
      <c r="AU2838" s="127" t="s">
        <v>72</v>
      </c>
      <c r="AY2838" s="120" t="s">
        <v>193</v>
      </c>
      <c r="BK2838" s="128">
        <f>BK2839+BK2950+BK3118+BK3378+BK3409+BK3482+BK3608+BK3686+BK3888+BK4336+BK4356+BK4561+BK4709+BK4850+BK4880+BK5047</f>
        <v>0</v>
      </c>
    </row>
    <row r="2839" spans="2:65" s="11" customFormat="1" ht="22.9" customHeight="1">
      <c r="B2839" s="119"/>
      <c r="D2839" s="120" t="s">
        <v>71</v>
      </c>
      <c r="E2839" s="129" t="s">
        <v>2217</v>
      </c>
      <c r="F2839" s="129" t="s">
        <v>2218</v>
      </c>
      <c r="I2839" s="122"/>
      <c r="J2839" s="130">
        <f>BK2839</f>
        <v>0</v>
      </c>
      <c r="L2839" s="119"/>
      <c r="M2839" s="124"/>
      <c r="P2839" s="125">
        <f>SUM(P2840:P2949)</f>
        <v>0</v>
      </c>
      <c r="R2839" s="125">
        <f>SUM(R2840:R2949)</f>
        <v>7.6152511999999994</v>
      </c>
      <c r="T2839" s="126">
        <f>SUM(T2840:T2949)</f>
        <v>0</v>
      </c>
      <c r="AR2839" s="120" t="s">
        <v>82</v>
      </c>
      <c r="AT2839" s="127" t="s">
        <v>71</v>
      </c>
      <c r="AU2839" s="127" t="s">
        <v>80</v>
      </c>
      <c r="AY2839" s="120" t="s">
        <v>193</v>
      </c>
      <c r="BK2839" s="128">
        <f>SUM(BK2840:BK2949)</f>
        <v>0</v>
      </c>
    </row>
    <row r="2840" spans="2:65" s="1" customFormat="1" ht="16.5" customHeight="1">
      <c r="B2840" s="32"/>
      <c r="C2840" s="131" t="s">
        <v>2219</v>
      </c>
      <c r="D2840" s="131" t="s">
        <v>195</v>
      </c>
      <c r="E2840" s="132" t="s">
        <v>2220</v>
      </c>
      <c r="F2840" s="133" t="s">
        <v>2221</v>
      </c>
      <c r="G2840" s="134" t="s">
        <v>198</v>
      </c>
      <c r="H2840" s="135">
        <v>200.02</v>
      </c>
      <c r="I2840" s="136"/>
      <c r="J2840" s="137">
        <f>ROUND(I2840*H2840,2)</f>
        <v>0</v>
      </c>
      <c r="K2840" s="133" t="s">
        <v>199</v>
      </c>
      <c r="L2840" s="32"/>
      <c r="M2840" s="138" t="s">
        <v>19</v>
      </c>
      <c r="N2840" s="139" t="s">
        <v>43</v>
      </c>
      <c r="P2840" s="140">
        <f>O2840*H2840</f>
        <v>0</v>
      </c>
      <c r="Q2840" s="140">
        <v>6.8999999999999997E-4</v>
      </c>
      <c r="R2840" s="140">
        <f>Q2840*H2840</f>
        <v>0.13801379999999999</v>
      </c>
      <c r="S2840" s="140">
        <v>0</v>
      </c>
      <c r="T2840" s="141">
        <f>S2840*H2840</f>
        <v>0</v>
      </c>
      <c r="AR2840" s="142" t="s">
        <v>328</v>
      </c>
      <c r="AT2840" s="142" t="s">
        <v>195</v>
      </c>
      <c r="AU2840" s="142" t="s">
        <v>82</v>
      </c>
      <c r="AY2840" s="17" t="s">
        <v>193</v>
      </c>
      <c r="BE2840" s="143">
        <f>IF(N2840="základní",J2840,0)</f>
        <v>0</v>
      </c>
      <c r="BF2840" s="143">
        <f>IF(N2840="snížená",J2840,0)</f>
        <v>0</v>
      </c>
      <c r="BG2840" s="143">
        <f>IF(N2840="zákl. přenesená",J2840,0)</f>
        <v>0</v>
      </c>
      <c r="BH2840" s="143">
        <f>IF(N2840="sníž. přenesená",J2840,0)</f>
        <v>0</v>
      </c>
      <c r="BI2840" s="143">
        <f>IF(N2840="nulová",J2840,0)</f>
        <v>0</v>
      </c>
      <c r="BJ2840" s="17" t="s">
        <v>80</v>
      </c>
      <c r="BK2840" s="143">
        <f>ROUND(I2840*H2840,2)</f>
        <v>0</v>
      </c>
      <c r="BL2840" s="17" t="s">
        <v>328</v>
      </c>
      <c r="BM2840" s="142" t="s">
        <v>2222</v>
      </c>
    </row>
    <row r="2841" spans="2:65" s="1" customFormat="1" ht="11.25">
      <c r="B2841" s="32"/>
      <c r="D2841" s="144" t="s">
        <v>201</v>
      </c>
      <c r="F2841" s="145" t="s">
        <v>2223</v>
      </c>
      <c r="I2841" s="146"/>
      <c r="L2841" s="32"/>
      <c r="M2841" s="147"/>
      <c r="T2841" s="53"/>
      <c r="AT2841" s="17" t="s">
        <v>201</v>
      </c>
      <c r="AU2841" s="17" t="s">
        <v>82</v>
      </c>
    </row>
    <row r="2842" spans="2:65" s="12" customFormat="1" ht="11.25">
      <c r="B2842" s="148"/>
      <c r="D2842" s="149" t="s">
        <v>203</v>
      </c>
      <c r="E2842" s="150" t="s">
        <v>19</v>
      </c>
      <c r="F2842" s="151" t="s">
        <v>286</v>
      </c>
      <c r="H2842" s="150" t="s">
        <v>19</v>
      </c>
      <c r="I2842" s="152"/>
      <c r="L2842" s="148"/>
      <c r="M2842" s="153"/>
      <c r="T2842" s="154"/>
      <c r="AT2842" s="150" t="s">
        <v>203</v>
      </c>
      <c r="AU2842" s="150" t="s">
        <v>82</v>
      </c>
      <c r="AV2842" s="12" t="s">
        <v>80</v>
      </c>
      <c r="AW2842" s="12" t="s">
        <v>33</v>
      </c>
      <c r="AX2842" s="12" t="s">
        <v>72</v>
      </c>
      <c r="AY2842" s="150" t="s">
        <v>193</v>
      </c>
    </row>
    <row r="2843" spans="2:65" s="12" customFormat="1" ht="11.25">
      <c r="B2843" s="148"/>
      <c r="D2843" s="149" t="s">
        <v>203</v>
      </c>
      <c r="E2843" s="150" t="s">
        <v>19</v>
      </c>
      <c r="F2843" s="151" t="s">
        <v>205</v>
      </c>
      <c r="H2843" s="150" t="s">
        <v>19</v>
      </c>
      <c r="I2843" s="152"/>
      <c r="L2843" s="148"/>
      <c r="M2843" s="153"/>
      <c r="T2843" s="154"/>
      <c r="AT2843" s="150" t="s">
        <v>203</v>
      </c>
      <c r="AU2843" s="150" t="s">
        <v>82</v>
      </c>
      <c r="AV2843" s="12" t="s">
        <v>80</v>
      </c>
      <c r="AW2843" s="12" t="s">
        <v>33</v>
      </c>
      <c r="AX2843" s="12" t="s">
        <v>72</v>
      </c>
      <c r="AY2843" s="150" t="s">
        <v>193</v>
      </c>
    </row>
    <row r="2844" spans="2:65" s="12" customFormat="1" ht="11.25">
      <c r="B2844" s="148"/>
      <c r="D2844" s="149" t="s">
        <v>203</v>
      </c>
      <c r="E2844" s="150" t="s">
        <v>19</v>
      </c>
      <c r="F2844" s="151" t="s">
        <v>648</v>
      </c>
      <c r="H2844" s="150" t="s">
        <v>19</v>
      </c>
      <c r="I2844" s="152"/>
      <c r="L2844" s="148"/>
      <c r="M2844" s="153"/>
      <c r="T2844" s="154"/>
      <c r="AT2844" s="150" t="s">
        <v>203</v>
      </c>
      <c r="AU2844" s="150" t="s">
        <v>82</v>
      </c>
      <c r="AV2844" s="12" t="s">
        <v>80</v>
      </c>
      <c r="AW2844" s="12" t="s">
        <v>33</v>
      </c>
      <c r="AX2844" s="12" t="s">
        <v>72</v>
      </c>
      <c r="AY2844" s="150" t="s">
        <v>193</v>
      </c>
    </row>
    <row r="2845" spans="2:65" s="13" customFormat="1" ht="11.25">
      <c r="B2845" s="155"/>
      <c r="D2845" s="149" t="s">
        <v>203</v>
      </c>
      <c r="E2845" s="156" t="s">
        <v>19</v>
      </c>
      <c r="F2845" s="157" t="s">
        <v>2224</v>
      </c>
      <c r="H2845" s="158">
        <v>7.6</v>
      </c>
      <c r="I2845" s="159"/>
      <c r="L2845" s="155"/>
      <c r="M2845" s="160"/>
      <c r="T2845" s="161"/>
      <c r="AT2845" s="156" t="s">
        <v>203</v>
      </c>
      <c r="AU2845" s="156" t="s">
        <v>82</v>
      </c>
      <c r="AV2845" s="13" t="s">
        <v>82</v>
      </c>
      <c r="AW2845" s="13" t="s">
        <v>33</v>
      </c>
      <c r="AX2845" s="13" t="s">
        <v>72</v>
      </c>
      <c r="AY2845" s="156" t="s">
        <v>193</v>
      </c>
    </row>
    <row r="2846" spans="2:65" s="12" customFormat="1" ht="11.25">
      <c r="B2846" s="148"/>
      <c r="D2846" s="149" t="s">
        <v>203</v>
      </c>
      <c r="E2846" s="150" t="s">
        <v>19</v>
      </c>
      <c r="F2846" s="151" t="s">
        <v>205</v>
      </c>
      <c r="H2846" s="150" t="s">
        <v>19</v>
      </c>
      <c r="I2846" s="152"/>
      <c r="L2846" s="148"/>
      <c r="M2846" s="153"/>
      <c r="T2846" s="154"/>
      <c r="AT2846" s="150" t="s">
        <v>203</v>
      </c>
      <c r="AU2846" s="150" t="s">
        <v>82</v>
      </c>
      <c r="AV2846" s="12" t="s">
        <v>80</v>
      </c>
      <c r="AW2846" s="12" t="s">
        <v>33</v>
      </c>
      <c r="AX2846" s="12" t="s">
        <v>72</v>
      </c>
      <c r="AY2846" s="150" t="s">
        <v>193</v>
      </c>
    </row>
    <row r="2847" spans="2:65" s="12" customFormat="1" ht="11.25">
      <c r="B2847" s="148"/>
      <c r="D2847" s="149" t="s">
        <v>203</v>
      </c>
      <c r="E2847" s="150" t="s">
        <v>19</v>
      </c>
      <c r="F2847" s="151" t="s">
        <v>2225</v>
      </c>
      <c r="H2847" s="150" t="s">
        <v>19</v>
      </c>
      <c r="I2847" s="152"/>
      <c r="L2847" s="148"/>
      <c r="M2847" s="153"/>
      <c r="T2847" s="154"/>
      <c r="AT2847" s="150" t="s">
        <v>203</v>
      </c>
      <c r="AU2847" s="150" t="s">
        <v>82</v>
      </c>
      <c r="AV2847" s="12" t="s">
        <v>80</v>
      </c>
      <c r="AW2847" s="12" t="s">
        <v>33</v>
      </c>
      <c r="AX2847" s="12" t="s">
        <v>72</v>
      </c>
      <c r="AY2847" s="150" t="s">
        <v>193</v>
      </c>
    </row>
    <row r="2848" spans="2:65" s="12" customFormat="1" ht="11.25">
      <c r="B2848" s="148"/>
      <c r="D2848" s="149" t="s">
        <v>203</v>
      </c>
      <c r="E2848" s="150" t="s">
        <v>19</v>
      </c>
      <c r="F2848" s="151" t="s">
        <v>644</v>
      </c>
      <c r="H2848" s="150" t="s">
        <v>19</v>
      </c>
      <c r="I2848" s="152"/>
      <c r="L2848" s="148"/>
      <c r="M2848" s="153"/>
      <c r="T2848" s="154"/>
      <c r="AT2848" s="150" t="s">
        <v>203</v>
      </c>
      <c r="AU2848" s="150" t="s">
        <v>82</v>
      </c>
      <c r="AV2848" s="12" t="s">
        <v>80</v>
      </c>
      <c r="AW2848" s="12" t="s">
        <v>33</v>
      </c>
      <c r="AX2848" s="12" t="s">
        <v>72</v>
      </c>
      <c r="AY2848" s="150" t="s">
        <v>193</v>
      </c>
    </row>
    <row r="2849" spans="2:65" s="13" customFormat="1" ht="11.25">
      <c r="B2849" s="155"/>
      <c r="D2849" s="149" t="s">
        <v>203</v>
      </c>
      <c r="E2849" s="156" t="s">
        <v>19</v>
      </c>
      <c r="F2849" s="157" t="s">
        <v>2226</v>
      </c>
      <c r="H2849" s="158">
        <v>132.6</v>
      </c>
      <c r="I2849" s="159"/>
      <c r="L2849" s="155"/>
      <c r="M2849" s="160"/>
      <c r="T2849" s="161"/>
      <c r="AT2849" s="156" t="s">
        <v>203</v>
      </c>
      <c r="AU2849" s="156" t="s">
        <v>82</v>
      </c>
      <c r="AV2849" s="13" t="s">
        <v>82</v>
      </c>
      <c r="AW2849" s="13" t="s">
        <v>33</v>
      </c>
      <c r="AX2849" s="13" t="s">
        <v>72</v>
      </c>
      <c r="AY2849" s="156" t="s">
        <v>193</v>
      </c>
    </row>
    <row r="2850" spans="2:65" s="13" customFormat="1" ht="11.25">
      <c r="B2850" s="155"/>
      <c r="D2850" s="149" t="s">
        <v>203</v>
      </c>
      <c r="E2850" s="156" t="s">
        <v>19</v>
      </c>
      <c r="F2850" s="157" t="s">
        <v>2227</v>
      </c>
      <c r="H2850" s="158">
        <v>41.82</v>
      </c>
      <c r="I2850" s="159"/>
      <c r="L2850" s="155"/>
      <c r="M2850" s="160"/>
      <c r="T2850" s="161"/>
      <c r="AT2850" s="156" t="s">
        <v>203</v>
      </c>
      <c r="AU2850" s="156" t="s">
        <v>82</v>
      </c>
      <c r="AV2850" s="13" t="s">
        <v>82</v>
      </c>
      <c r="AW2850" s="13" t="s">
        <v>33</v>
      </c>
      <c r="AX2850" s="13" t="s">
        <v>72</v>
      </c>
      <c r="AY2850" s="156" t="s">
        <v>193</v>
      </c>
    </row>
    <row r="2851" spans="2:65" s="12" customFormat="1" ht="11.25">
      <c r="B2851" s="148"/>
      <c r="D2851" s="149" t="s">
        <v>203</v>
      </c>
      <c r="E2851" s="150" t="s">
        <v>19</v>
      </c>
      <c r="F2851" s="151" t="s">
        <v>205</v>
      </c>
      <c r="H2851" s="150" t="s">
        <v>19</v>
      </c>
      <c r="I2851" s="152"/>
      <c r="L2851" s="148"/>
      <c r="M2851" s="153"/>
      <c r="T2851" s="154"/>
      <c r="AT2851" s="150" t="s">
        <v>203</v>
      </c>
      <c r="AU2851" s="150" t="s">
        <v>82</v>
      </c>
      <c r="AV2851" s="12" t="s">
        <v>80</v>
      </c>
      <c r="AW2851" s="12" t="s">
        <v>33</v>
      </c>
      <c r="AX2851" s="12" t="s">
        <v>72</v>
      </c>
      <c r="AY2851" s="150" t="s">
        <v>193</v>
      </c>
    </row>
    <row r="2852" spans="2:65" s="12" customFormat="1" ht="11.25">
      <c r="B2852" s="148"/>
      <c r="D2852" s="149" t="s">
        <v>203</v>
      </c>
      <c r="E2852" s="150" t="s">
        <v>19</v>
      </c>
      <c r="F2852" s="151" t="s">
        <v>820</v>
      </c>
      <c r="H2852" s="150" t="s">
        <v>19</v>
      </c>
      <c r="I2852" s="152"/>
      <c r="L2852" s="148"/>
      <c r="M2852" s="153"/>
      <c r="T2852" s="154"/>
      <c r="AT2852" s="150" t="s">
        <v>203</v>
      </c>
      <c r="AU2852" s="150" t="s">
        <v>82</v>
      </c>
      <c r="AV2852" s="12" t="s">
        <v>80</v>
      </c>
      <c r="AW2852" s="12" t="s">
        <v>33</v>
      </c>
      <c r="AX2852" s="12" t="s">
        <v>72</v>
      </c>
      <c r="AY2852" s="150" t="s">
        <v>193</v>
      </c>
    </row>
    <row r="2853" spans="2:65" s="13" customFormat="1" ht="11.25">
      <c r="B2853" s="155"/>
      <c r="D2853" s="149" t="s">
        <v>203</v>
      </c>
      <c r="E2853" s="156" t="s">
        <v>19</v>
      </c>
      <c r="F2853" s="157" t="s">
        <v>2228</v>
      </c>
      <c r="H2853" s="158">
        <v>18</v>
      </c>
      <c r="I2853" s="159"/>
      <c r="L2853" s="155"/>
      <c r="M2853" s="160"/>
      <c r="T2853" s="161"/>
      <c r="AT2853" s="156" t="s">
        <v>203</v>
      </c>
      <c r="AU2853" s="156" t="s">
        <v>82</v>
      </c>
      <c r="AV2853" s="13" t="s">
        <v>82</v>
      </c>
      <c r="AW2853" s="13" t="s">
        <v>33</v>
      </c>
      <c r="AX2853" s="13" t="s">
        <v>72</v>
      </c>
      <c r="AY2853" s="156" t="s">
        <v>193</v>
      </c>
    </row>
    <row r="2854" spans="2:65" s="1" customFormat="1" ht="24.2" customHeight="1">
      <c r="B2854" s="32"/>
      <c r="C2854" s="131" t="s">
        <v>2229</v>
      </c>
      <c r="D2854" s="131" t="s">
        <v>195</v>
      </c>
      <c r="E2854" s="132" t="s">
        <v>2230</v>
      </c>
      <c r="F2854" s="133" t="s">
        <v>2231</v>
      </c>
      <c r="G2854" s="134" t="s">
        <v>198</v>
      </c>
      <c r="H2854" s="135">
        <v>200.02</v>
      </c>
      <c r="I2854" s="136"/>
      <c r="J2854" s="137">
        <f>ROUND(I2854*H2854,2)</f>
        <v>0</v>
      </c>
      <c r="K2854" s="133" t="s">
        <v>199</v>
      </c>
      <c r="L2854" s="32"/>
      <c r="M2854" s="138" t="s">
        <v>19</v>
      </c>
      <c r="N2854" s="139" t="s">
        <v>43</v>
      </c>
      <c r="P2854" s="140">
        <f>O2854*H2854</f>
        <v>0</v>
      </c>
      <c r="Q2854" s="140">
        <v>8.0000000000000004E-4</v>
      </c>
      <c r="R2854" s="140">
        <f>Q2854*H2854</f>
        <v>0.16001600000000002</v>
      </c>
      <c r="S2854" s="140">
        <v>0</v>
      </c>
      <c r="T2854" s="141">
        <f>S2854*H2854</f>
        <v>0</v>
      </c>
      <c r="AR2854" s="142" t="s">
        <v>328</v>
      </c>
      <c r="AT2854" s="142" t="s">
        <v>195</v>
      </c>
      <c r="AU2854" s="142" t="s">
        <v>82</v>
      </c>
      <c r="AY2854" s="17" t="s">
        <v>193</v>
      </c>
      <c r="BE2854" s="143">
        <f>IF(N2854="základní",J2854,0)</f>
        <v>0</v>
      </c>
      <c r="BF2854" s="143">
        <f>IF(N2854="snížená",J2854,0)</f>
        <v>0</v>
      </c>
      <c r="BG2854" s="143">
        <f>IF(N2854="zákl. přenesená",J2854,0)</f>
        <v>0</v>
      </c>
      <c r="BH2854" s="143">
        <f>IF(N2854="sníž. přenesená",J2854,0)</f>
        <v>0</v>
      </c>
      <c r="BI2854" s="143">
        <f>IF(N2854="nulová",J2854,0)</f>
        <v>0</v>
      </c>
      <c r="BJ2854" s="17" t="s">
        <v>80</v>
      </c>
      <c r="BK2854" s="143">
        <f>ROUND(I2854*H2854,2)</f>
        <v>0</v>
      </c>
      <c r="BL2854" s="17" t="s">
        <v>328</v>
      </c>
      <c r="BM2854" s="142" t="s">
        <v>2232</v>
      </c>
    </row>
    <row r="2855" spans="2:65" s="1" customFormat="1" ht="11.25">
      <c r="B2855" s="32"/>
      <c r="D2855" s="144" t="s">
        <v>201</v>
      </c>
      <c r="F2855" s="145" t="s">
        <v>2233</v>
      </c>
      <c r="I2855" s="146"/>
      <c r="L2855" s="32"/>
      <c r="M2855" s="147"/>
      <c r="T2855" s="53"/>
      <c r="AT2855" s="17" t="s">
        <v>201</v>
      </c>
      <c r="AU2855" s="17" t="s">
        <v>82</v>
      </c>
    </row>
    <row r="2856" spans="2:65" s="12" customFormat="1" ht="11.25">
      <c r="B2856" s="148"/>
      <c r="D2856" s="149" t="s">
        <v>203</v>
      </c>
      <c r="E2856" s="150" t="s">
        <v>19</v>
      </c>
      <c r="F2856" s="151" t="s">
        <v>286</v>
      </c>
      <c r="H2856" s="150" t="s">
        <v>19</v>
      </c>
      <c r="I2856" s="152"/>
      <c r="L2856" s="148"/>
      <c r="M2856" s="153"/>
      <c r="T2856" s="154"/>
      <c r="AT2856" s="150" t="s">
        <v>203</v>
      </c>
      <c r="AU2856" s="150" t="s">
        <v>82</v>
      </c>
      <c r="AV2856" s="12" t="s">
        <v>80</v>
      </c>
      <c r="AW2856" s="12" t="s">
        <v>33</v>
      </c>
      <c r="AX2856" s="12" t="s">
        <v>72</v>
      </c>
      <c r="AY2856" s="150" t="s">
        <v>193</v>
      </c>
    </row>
    <row r="2857" spans="2:65" s="12" customFormat="1" ht="11.25">
      <c r="B2857" s="148"/>
      <c r="D2857" s="149" t="s">
        <v>203</v>
      </c>
      <c r="E2857" s="150" t="s">
        <v>19</v>
      </c>
      <c r="F2857" s="151" t="s">
        <v>205</v>
      </c>
      <c r="H2857" s="150" t="s">
        <v>19</v>
      </c>
      <c r="I2857" s="152"/>
      <c r="L2857" s="148"/>
      <c r="M2857" s="153"/>
      <c r="T2857" s="154"/>
      <c r="AT2857" s="150" t="s">
        <v>203</v>
      </c>
      <c r="AU2857" s="150" t="s">
        <v>82</v>
      </c>
      <c r="AV2857" s="12" t="s">
        <v>80</v>
      </c>
      <c r="AW2857" s="12" t="s">
        <v>33</v>
      </c>
      <c r="AX2857" s="12" t="s">
        <v>72</v>
      </c>
      <c r="AY2857" s="150" t="s">
        <v>193</v>
      </c>
    </row>
    <row r="2858" spans="2:65" s="12" customFormat="1" ht="11.25">
      <c r="B2858" s="148"/>
      <c r="D2858" s="149" t="s">
        <v>203</v>
      </c>
      <c r="E2858" s="150" t="s">
        <v>19</v>
      </c>
      <c r="F2858" s="151" t="s">
        <v>648</v>
      </c>
      <c r="H2858" s="150" t="s">
        <v>19</v>
      </c>
      <c r="I2858" s="152"/>
      <c r="L2858" s="148"/>
      <c r="M2858" s="153"/>
      <c r="T2858" s="154"/>
      <c r="AT2858" s="150" t="s">
        <v>203</v>
      </c>
      <c r="AU2858" s="150" t="s">
        <v>82</v>
      </c>
      <c r="AV2858" s="12" t="s">
        <v>80</v>
      </c>
      <c r="AW2858" s="12" t="s">
        <v>33</v>
      </c>
      <c r="AX2858" s="12" t="s">
        <v>72</v>
      </c>
      <c r="AY2858" s="150" t="s">
        <v>193</v>
      </c>
    </row>
    <row r="2859" spans="2:65" s="13" customFormat="1" ht="11.25">
      <c r="B2859" s="155"/>
      <c r="D2859" s="149" t="s">
        <v>203</v>
      </c>
      <c r="E2859" s="156" t="s">
        <v>19</v>
      </c>
      <c r="F2859" s="157" t="s">
        <v>2224</v>
      </c>
      <c r="H2859" s="158">
        <v>7.6</v>
      </c>
      <c r="I2859" s="159"/>
      <c r="L2859" s="155"/>
      <c r="M2859" s="160"/>
      <c r="T2859" s="161"/>
      <c r="AT2859" s="156" t="s">
        <v>203</v>
      </c>
      <c r="AU2859" s="156" t="s">
        <v>82</v>
      </c>
      <c r="AV2859" s="13" t="s">
        <v>82</v>
      </c>
      <c r="AW2859" s="13" t="s">
        <v>33</v>
      </c>
      <c r="AX2859" s="13" t="s">
        <v>72</v>
      </c>
      <c r="AY2859" s="156" t="s">
        <v>193</v>
      </c>
    </row>
    <row r="2860" spans="2:65" s="12" customFormat="1" ht="11.25">
      <c r="B2860" s="148"/>
      <c r="D2860" s="149" t="s">
        <v>203</v>
      </c>
      <c r="E2860" s="150" t="s">
        <v>19</v>
      </c>
      <c r="F2860" s="151" t="s">
        <v>205</v>
      </c>
      <c r="H2860" s="150" t="s">
        <v>19</v>
      </c>
      <c r="I2860" s="152"/>
      <c r="L2860" s="148"/>
      <c r="M2860" s="153"/>
      <c r="T2860" s="154"/>
      <c r="AT2860" s="150" t="s">
        <v>203</v>
      </c>
      <c r="AU2860" s="150" t="s">
        <v>82</v>
      </c>
      <c r="AV2860" s="12" t="s">
        <v>80</v>
      </c>
      <c r="AW2860" s="12" t="s">
        <v>33</v>
      </c>
      <c r="AX2860" s="12" t="s">
        <v>72</v>
      </c>
      <c r="AY2860" s="150" t="s">
        <v>193</v>
      </c>
    </row>
    <row r="2861" spans="2:65" s="12" customFormat="1" ht="11.25">
      <c r="B2861" s="148"/>
      <c r="D2861" s="149" t="s">
        <v>203</v>
      </c>
      <c r="E2861" s="150" t="s">
        <v>19</v>
      </c>
      <c r="F2861" s="151" t="s">
        <v>2225</v>
      </c>
      <c r="H2861" s="150" t="s">
        <v>19</v>
      </c>
      <c r="I2861" s="152"/>
      <c r="L2861" s="148"/>
      <c r="M2861" s="153"/>
      <c r="T2861" s="154"/>
      <c r="AT2861" s="150" t="s">
        <v>203</v>
      </c>
      <c r="AU2861" s="150" t="s">
        <v>82</v>
      </c>
      <c r="AV2861" s="12" t="s">
        <v>80</v>
      </c>
      <c r="AW2861" s="12" t="s">
        <v>33</v>
      </c>
      <c r="AX2861" s="12" t="s">
        <v>72</v>
      </c>
      <c r="AY2861" s="150" t="s">
        <v>193</v>
      </c>
    </row>
    <row r="2862" spans="2:65" s="12" customFormat="1" ht="11.25">
      <c r="B2862" s="148"/>
      <c r="D2862" s="149" t="s">
        <v>203</v>
      </c>
      <c r="E2862" s="150" t="s">
        <v>19</v>
      </c>
      <c r="F2862" s="151" t="s">
        <v>644</v>
      </c>
      <c r="H2862" s="150" t="s">
        <v>19</v>
      </c>
      <c r="I2862" s="152"/>
      <c r="L2862" s="148"/>
      <c r="M2862" s="153"/>
      <c r="T2862" s="154"/>
      <c r="AT2862" s="150" t="s">
        <v>203</v>
      </c>
      <c r="AU2862" s="150" t="s">
        <v>82</v>
      </c>
      <c r="AV2862" s="12" t="s">
        <v>80</v>
      </c>
      <c r="AW2862" s="12" t="s">
        <v>33</v>
      </c>
      <c r="AX2862" s="12" t="s">
        <v>72</v>
      </c>
      <c r="AY2862" s="150" t="s">
        <v>193</v>
      </c>
    </row>
    <row r="2863" spans="2:65" s="13" customFormat="1" ht="11.25">
      <c r="B2863" s="155"/>
      <c r="D2863" s="149" t="s">
        <v>203</v>
      </c>
      <c r="E2863" s="156" t="s">
        <v>19</v>
      </c>
      <c r="F2863" s="157" t="s">
        <v>2226</v>
      </c>
      <c r="H2863" s="158">
        <v>132.6</v>
      </c>
      <c r="I2863" s="159"/>
      <c r="L2863" s="155"/>
      <c r="M2863" s="160"/>
      <c r="T2863" s="161"/>
      <c r="AT2863" s="156" t="s">
        <v>203</v>
      </c>
      <c r="AU2863" s="156" t="s">
        <v>82</v>
      </c>
      <c r="AV2863" s="13" t="s">
        <v>82</v>
      </c>
      <c r="AW2863" s="13" t="s">
        <v>33</v>
      </c>
      <c r="AX2863" s="13" t="s">
        <v>72</v>
      </c>
      <c r="AY2863" s="156" t="s">
        <v>193</v>
      </c>
    </row>
    <row r="2864" spans="2:65" s="13" customFormat="1" ht="11.25">
      <c r="B2864" s="155"/>
      <c r="D2864" s="149" t="s">
        <v>203</v>
      </c>
      <c r="E2864" s="156" t="s">
        <v>19</v>
      </c>
      <c r="F2864" s="157" t="s">
        <v>2227</v>
      </c>
      <c r="H2864" s="158">
        <v>41.82</v>
      </c>
      <c r="I2864" s="159"/>
      <c r="L2864" s="155"/>
      <c r="M2864" s="160"/>
      <c r="T2864" s="161"/>
      <c r="AT2864" s="156" t="s">
        <v>203</v>
      </c>
      <c r="AU2864" s="156" t="s">
        <v>82</v>
      </c>
      <c r="AV2864" s="13" t="s">
        <v>82</v>
      </c>
      <c r="AW2864" s="13" t="s">
        <v>33</v>
      </c>
      <c r="AX2864" s="13" t="s">
        <v>72</v>
      </c>
      <c r="AY2864" s="156" t="s">
        <v>193</v>
      </c>
    </row>
    <row r="2865" spans="2:65" s="12" customFormat="1" ht="11.25">
      <c r="B2865" s="148"/>
      <c r="D2865" s="149" t="s">
        <v>203</v>
      </c>
      <c r="E2865" s="150" t="s">
        <v>19</v>
      </c>
      <c r="F2865" s="151" t="s">
        <v>205</v>
      </c>
      <c r="H2865" s="150" t="s">
        <v>19</v>
      </c>
      <c r="I2865" s="152"/>
      <c r="L2865" s="148"/>
      <c r="M2865" s="153"/>
      <c r="T2865" s="154"/>
      <c r="AT2865" s="150" t="s">
        <v>203</v>
      </c>
      <c r="AU2865" s="150" t="s">
        <v>82</v>
      </c>
      <c r="AV2865" s="12" t="s">
        <v>80</v>
      </c>
      <c r="AW2865" s="12" t="s">
        <v>33</v>
      </c>
      <c r="AX2865" s="12" t="s">
        <v>72</v>
      </c>
      <c r="AY2865" s="150" t="s">
        <v>193</v>
      </c>
    </row>
    <row r="2866" spans="2:65" s="12" customFormat="1" ht="11.25">
      <c r="B2866" s="148"/>
      <c r="D2866" s="149" t="s">
        <v>203</v>
      </c>
      <c r="E2866" s="150" t="s">
        <v>19</v>
      </c>
      <c r="F2866" s="151" t="s">
        <v>820</v>
      </c>
      <c r="H2866" s="150" t="s">
        <v>19</v>
      </c>
      <c r="I2866" s="152"/>
      <c r="L2866" s="148"/>
      <c r="M2866" s="153"/>
      <c r="T2866" s="154"/>
      <c r="AT2866" s="150" t="s">
        <v>203</v>
      </c>
      <c r="AU2866" s="150" t="s">
        <v>82</v>
      </c>
      <c r="AV2866" s="12" t="s">
        <v>80</v>
      </c>
      <c r="AW2866" s="12" t="s">
        <v>33</v>
      </c>
      <c r="AX2866" s="12" t="s">
        <v>72</v>
      </c>
      <c r="AY2866" s="150" t="s">
        <v>193</v>
      </c>
    </row>
    <row r="2867" spans="2:65" s="13" customFormat="1" ht="11.25">
      <c r="B2867" s="155"/>
      <c r="D2867" s="149" t="s">
        <v>203</v>
      </c>
      <c r="E2867" s="156" t="s">
        <v>19</v>
      </c>
      <c r="F2867" s="157" t="s">
        <v>2228</v>
      </c>
      <c r="H2867" s="158">
        <v>18</v>
      </c>
      <c r="I2867" s="159"/>
      <c r="L2867" s="155"/>
      <c r="M2867" s="160"/>
      <c r="T2867" s="161"/>
      <c r="AT2867" s="156" t="s">
        <v>203</v>
      </c>
      <c r="AU2867" s="156" t="s">
        <v>82</v>
      </c>
      <c r="AV2867" s="13" t="s">
        <v>82</v>
      </c>
      <c r="AW2867" s="13" t="s">
        <v>33</v>
      </c>
      <c r="AX2867" s="13" t="s">
        <v>72</v>
      </c>
      <c r="AY2867" s="156" t="s">
        <v>193</v>
      </c>
    </row>
    <row r="2868" spans="2:65" s="1" customFormat="1" ht="21.75" customHeight="1">
      <c r="B2868" s="32"/>
      <c r="C2868" s="131" t="s">
        <v>2234</v>
      </c>
      <c r="D2868" s="131" t="s">
        <v>195</v>
      </c>
      <c r="E2868" s="132" t="s">
        <v>2235</v>
      </c>
      <c r="F2868" s="133" t="s">
        <v>2236</v>
      </c>
      <c r="G2868" s="134" t="s">
        <v>432</v>
      </c>
      <c r="H2868" s="135">
        <v>79</v>
      </c>
      <c r="I2868" s="136"/>
      <c r="J2868" s="137">
        <f>ROUND(I2868*H2868,2)</f>
        <v>0</v>
      </c>
      <c r="K2868" s="133" t="s">
        <v>199</v>
      </c>
      <c r="L2868" s="32"/>
      <c r="M2868" s="138" t="s">
        <v>19</v>
      </c>
      <c r="N2868" s="139" t="s">
        <v>43</v>
      </c>
      <c r="P2868" s="140">
        <f>O2868*H2868</f>
        <v>0</v>
      </c>
      <c r="Q2868" s="140">
        <v>1.6000000000000001E-4</v>
      </c>
      <c r="R2868" s="140">
        <f>Q2868*H2868</f>
        <v>1.264E-2</v>
      </c>
      <c r="S2868" s="140">
        <v>0</v>
      </c>
      <c r="T2868" s="141">
        <f>S2868*H2868</f>
        <v>0</v>
      </c>
      <c r="AR2868" s="142" t="s">
        <v>328</v>
      </c>
      <c r="AT2868" s="142" t="s">
        <v>195</v>
      </c>
      <c r="AU2868" s="142" t="s">
        <v>82</v>
      </c>
      <c r="AY2868" s="17" t="s">
        <v>193</v>
      </c>
      <c r="BE2868" s="143">
        <f>IF(N2868="základní",J2868,0)</f>
        <v>0</v>
      </c>
      <c r="BF2868" s="143">
        <f>IF(N2868="snížená",J2868,0)</f>
        <v>0</v>
      </c>
      <c r="BG2868" s="143">
        <f>IF(N2868="zákl. přenesená",J2868,0)</f>
        <v>0</v>
      </c>
      <c r="BH2868" s="143">
        <f>IF(N2868="sníž. přenesená",J2868,0)</f>
        <v>0</v>
      </c>
      <c r="BI2868" s="143">
        <f>IF(N2868="nulová",J2868,0)</f>
        <v>0</v>
      </c>
      <c r="BJ2868" s="17" t="s">
        <v>80</v>
      </c>
      <c r="BK2868" s="143">
        <f>ROUND(I2868*H2868,2)</f>
        <v>0</v>
      </c>
      <c r="BL2868" s="17" t="s">
        <v>328</v>
      </c>
      <c r="BM2868" s="142" t="s">
        <v>2237</v>
      </c>
    </row>
    <row r="2869" spans="2:65" s="1" customFormat="1" ht="11.25">
      <c r="B2869" s="32"/>
      <c r="D2869" s="144" t="s">
        <v>201</v>
      </c>
      <c r="F2869" s="145" t="s">
        <v>2238</v>
      </c>
      <c r="I2869" s="146"/>
      <c r="L2869" s="32"/>
      <c r="M2869" s="147"/>
      <c r="T2869" s="53"/>
      <c r="AT2869" s="17" t="s">
        <v>201</v>
      </c>
      <c r="AU2869" s="17" t="s">
        <v>82</v>
      </c>
    </row>
    <row r="2870" spans="2:65" s="12" customFormat="1" ht="11.25">
      <c r="B2870" s="148"/>
      <c r="D2870" s="149" t="s">
        <v>203</v>
      </c>
      <c r="E2870" s="150" t="s">
        <v>19</v>
      </c>
      <c r="F2870" s="151" t="s">
        <v>286</v>
      </c>
      <c r="H2870" s="150" t="s">
        <v>19</v>
      </c>
      <c r="I2870" s="152"/>
      <c r="L2870" s="148"/>
      <c r="M2870" s="153"/>
      <c r="T2870" s="154"/>
      <c r="AT2870" s="150" t="s">
        <v>203</v>
      </c>
      <c r="AU2870" s="150" t="s">
        <v>82</v>
      </c>
      <c r="AV2870" s="12" t="s">
        <v>80</v>
      </c>
      <c r="AW2870" s="12" t="s">
        <v>33</v>
      </c>
      <c r="AX2870" s="12" t="s">
        <v>72</v>
      </c>
      <c r="AY2870" s="150" t="s">
        <v>193</v>
      </c>
    </row>
    <row r="2871" spans="2:65" s="12" customFormat="1" ht="11.25">
      <c r="B2871" s="148"/>
      <c r="D2871" s="149" t="s">
        <v>203</v>
      </c>
      <c r="E2871" s="150" t="s">
        <v>19</v>
      </c>
      <c r="F2871" s="151" t="s">
        <v>205</v>
      </c>
      <c r="H2871" s="150" t="s">
        <v>19</v>
      </c>
      <c r="I2871" s="152"/>
      <c r="L2871" s="148"/>
      <c r="M2871" s="153"/>
      <c r="T2871" s="154"/>
      <c r="AT2871" s="150" t="s">
        <v>203</v>
      </c>
      <c r="AU2871" s="150" t="s">
        <v>82</v>
      </c>
      <c r="AV2871" s="12" t="s">
        <v>80</v>
      </c>
      <c r="AW2871" s="12" t="s">
        <v>33</v>
      </c>
      <c r="AX2871" s="12" t="s">
        <v>72</v>
      </c>
      <c r="AY2871" s="150" t="s">
        <v>193</v>
      </c>
    </row>
    <row r="2872" spans="2:65" s="12" customFormat="1" ht="11.25">
      <c r="B2872" s="148"/>
      <c r="D2872" s="149" t="s">
        <v>203</v>
      </c>
      <c r="E2872" s="150" t="s">
        <v>19</v>
      </c>
      <c r="F2872" s="151" t="s">
        <v>644</v>
      </c>
      <c r="H2872" s="150" t="s">
        <v>19</v>
      </c>
      <c r="I2872" s="152"/>
      <c r="L2872" s="148"/>
      <c r="M2872" s="153"/>
      <c r="T2872" s="154"/>
      <c r="AT2872" s="150" t="s">
        <v>203</v>
      </c>
      <c r="AU2872" s="150" t="s">
        <v>82</v>
      </c>
      <c r="AV2872" s="12" t="s">
        <v>80</v>
      </c>
      <c r="AW2872" s="12" t="s">
        <v>33</v>
      </c>
      <c r="AX2872" s="12" t="s">
        <v>72</v>
      </c>
      <c r="AY2872" s="150" t="s">
        <v>193</v>
      </c>
    </row>
    <row r="2873" spans="2:65" s="13" customFormat="1" ht="11.25">
      <c r="B2873" s="155"/>
      <c r="D2873" s="149" t="s">
        <v>203</v>
      </c>
      <c r="E2873" s="156" t="s">
        <v>19</v>
      </c>
      <c r="F2873" s="157" t="s">
        <v>2239</v>
      </c>
      <c r="H2873" s="158">
        <v>34</v>
      </c>
      <c r="I2873" s="159"/>
      <c r="L2873" s="155"/>
      <c r="M2873" s="160"/>
      <c r="T2873" s="161"/>
      <c r="AT2873" s="156" t="s">
        <v>203</v>
      </c>
      <c r="AU2873" s="156" t="s">
        <v>82</v>
      </c>
      <c r="AV2873" s="13" t="s">
        <v>82</v>
      </c>
      <c r="AW2873" s="13" t="s">
        <v>33</v>
      </c>
      <c r="AX2873" s="13" t="s">
        <v>72</v>
      </c>
      <c r="AY2873" s="156" t="s">
        <v>193</v>
      </c>
    </row>
    <row r="2874" spans="2:65" s="12" customFormat="1" ht="11.25">
      <c r="B2874" s="148"/>
      <c r="D2874" s="149" t="s">
        <v>203</v>
      </c>
      <c r="E2874" s="150" t="s">
        <v>19</v>
      </c>
      <c r="F2874" s="151" t="s">
        <v>205</v>
      </c>
      <c r="H2874" s="150" t="s">
        <v>19</v>
      </c>
      <c r="I2874" s="152"/>
      <c r="L2874" s="148"/>
      <c r="M2874" s="153"/>
      <c r="T2874" s="154"/>
      <c r="AT2874" s="150" t="s">
        <v>203</v>
      </c>
      <c r="AU2874" s="150" t="s">
        <v>82</v>
      </c>
      <c r="AV2874" s="12" t="s">
        <v>80</v>
      </c>
      <c r="AW2874" s="12" t="s">
        <v>33</v>
      </c>
      <c r="AX2874" s="12" t="s">
        <v>72</v>
      </c>
      <c r="AY2874" s="150" t="s">
        <v>193</v>
      </c>
    </row>
    <row r="2875" spans="2:65" s="12" customFormat="1" ht="11.25">
      <c r="B2875" s="148"/>
      <c r="D2875" s="149" t="s">
        <v>203</v>
      </c>
      <c r="E2875" s="150" t="s">
        <v>19</v>
      </c>
      <c r="F2875" s="151" t="s">
        <v>820</v>
      </c>
      <c r="H2875" s="150" t="s">
        <v>19</v>
      </c>
      <c r="I2875" s="152"/>
      <c r="L2875" s="148"/>
      <c r="M2875" s="153"/>
      <c r="T2875" s="154"/>
      <c r="AT2875" s="150" t="s">
        <v>203</v>
      </c>
      <c r="AU2875" s="150" t="s">
        <v>82</v>
      </c>
      <c r="AV2875" s="12" t="s">
        <v>80</v>
      </c>
      <c r="AW2875" s="12" t="s">
        <v>33</v>
      </c>
      <c r="AX2875" s="12" t="s">
        <v>72</v>
      </c>
      <c r="AY2875" s="150" t="s">
        <v>193</v>
      </c>
    </row>
    <row r="2876" spans="2:65" s="13" customFormat="1" ht="11.25">
      <c r="B2876" s="155"/>
      <c r="D2876" s="149" t="s">
        <v>203</v>
      </c>
      <c r="E2876" s="156" t="s">
        <v>19</v>
      </c>
      <c r="F2876" s="157" t="s">
        <v>2240</v>
      </c>
      <c r="H2876" s="158">
        <v>45</v>
      </c>
      <c r="I2876" s="159"/>
      <c r="L2876" s="155"/>
      <c r="M2876" s="160"/>
      <c r="T2876" s="161"/>
      <c r="AT2876" s="156" t="s">
        <v>203</v>
      </c>
      <c r="AU2876" s="156" t="s">
        <v>82</v>
      </c>
      <c r="AV2876" s="13" t="s">
        <v>82</v>
      </c>
      <c r="AW2876" s="13" t="s">
        <v>33</v>
      </c>
      <c r="AX2876" s="13" t="s">
        <v>72</v>
      </c>
      <c r="AY2876" s="156" t="s">
        <v>193</v>
      </c>
    </row>
    <row r="2877" spans="2:65" s="1" customFormat="1" ht="24.2" customHeight="1">
      <c r="B2877" s="32"/>
      <c r="C2877" s="131" t="s">
        <v>2241</v>
      </c>
      <c r="D2877" s="131" t="s">
        <v>195</v>
      </c>
      <c r="E2877" s="132" t="s">
        <v>2242</v>
      </c>
      <c r="F2877" s="133" t="s">
        <v>2243</v>
      </c>
      <c r="G2877" s="134" t="s">
        <v>198</v>
      </c>
      <c r="H2877" s="135">
        <v>337.45</v>
      </c>
      <c r="I2877" s="136"/>
      <c r="J2877" s="137">
        <f>ROUND(I2877*H2877,2)</f>
        <v>0</v>
      </c>
      <c r="K2877" s="133" t="s">
        <v>199</v>
      </c>
      <c r="L2877" s="32"/>
      <c r="M2877" s="138" t="s">
        <v>19</v>
      </c>
      <c r="N2877" s="139" t="s">
        <v>43</v>
      </c>
      <c r="P2877" s="140">
        <f>O2877*H2877</f>
        <v>0</v>
      </c>
      <c r="Q2877" s="140">
        <v>0</v>
      </c>
      <c r="R2877" s="140">
        <f>Q2877*H2877</f>
        <v>0</v>
      </c>
      <c r="S2877" s="140">
        <v>0</v>
      </c>
      <c r="T2877" s="141">
        <f>S2877*H2877</f>
        <v>0</v>
      </c>
      <c r="AR2877" s="142" t="s">
        <v>328</v>
      </c>
      <c r="AT2877" s="142" t="s">
        <v>195</v>
      </c>
      <c r="AU2877" s="142" t="s">
        <v>82</v>
      </c>
      <c r="AY2877" s="17" t="s">
        <v>193</v>
      </c>
      <c r="BE2877" s="143">
        <f>IF(N2877="základní",J2877,0)</f>
        <v>0</v>
      </c>
      <c r="BF2877" s="143">
        <f>IF(N2877="snížená",J2877,0)</f>
        <v>0</v>
      </c>
      <c r="BG2877" s="143">
        <f>IF(N2877="zákl. přenesená",J2877,0)</f>
        <v>0</v>
      </c>
      <c r="BH2877" s="143">
        <f>IF(N2877="sníž. přenesená",J2877,0)</f>
        <v>0</v>
      </c>
      <c r="BI2877" s="143">
        <f>IF(N2877="nulová",J2877,0)</f>
        <v>0</v>
      </c>
      <c r="BJ2877" s="17" t="s">
        <v>80</v>
      </c>
      <c r="BK2877" s="143">
        <f>ROUND(I2877*H2877,2)</f>
        <v>0</v>
      </c>
      <c r="BL2877" s="17" t="s">
        <v>328</v>
      </c>
      <c r="BM2877" s="142" t="s">
        <v>2244</v>
      </c>
    </row>
    <row r="2878" spans="2:65" s="1" customFormat="1" ht="11.25">
      <c r="B2878" s="32"/>
      <c r="D2878" s="144" t="s">
        <v>201</v>
      </c>
      <c r="F2878" s="145" t="s">
        <v>2245</v>
      </c>
      <c r="I2878" s="146"/>
      <c r="L2878" s="32"/>
      <c r="M2878" s="147"/>
      <c r="T2878" s="53"/>
      <c r="AT2878" s="17" t="s">
        <v>201</v>
      </c>
      <c r="AU2878" s="17" t="s">
        <v>82</v>
      </c>
    </row>
    <row r="2879" spans="2:65" s="12" customFormat="1" ht="11.25">
      <c r="B2879" s="148"/>
      <c r="D2879" s="149" t="s">
        <v>203</v>
      </c>
      <c r="E2879" s="150" t="s">
        <v>19</v>
      </c>
      <c r="F2879" s="151" t="s">
        <v>286</v>
      </c>
      <c r="H2879" s="150" t="s">
        <v>19</v>
      </c>
      <c r="I2879" s="152"/>
      <c r="L2879" s="148"/>
      <c r="M2879" s="153"/>
      <c r="T2879" s="154"/>
      <c r="AT2879" s="150" t="s">
        <v>203</v>
      </c>
      <c r="AU2879" s="150" t="s">
        <v>82</v>
      </c>
      <c r="AV2879" s="12" t="s">
        <v>80</v>
      </c>
      <c r="AW2879" s="12" t="s">
        <v>33</v>
      </c>
      <c r="AX2879" s="12" t="s">
        <v>72</v>
      </c>
      <c r="AY2879" s="150" t="s">
        <v>193</v>
      </c>
    </row>
    <row r="2880" spans="2:65" s="12" customFormat="1" ht="11.25">
      <c r="B2880" s="148"/>
      <c r="D2880" s="149" t="s">
        <v>203</v>
      </c>
      <c r="E2880" s="150" t="s">
        <v>19</v>
      </c>
      <c r="F2880" s="151" t="s">
        <v>205</v>
      </c>
      <c r="H2880" s="150" t="s">
        <v>19</v>
      </c>
      <c r="I2880" s="152"/>
      <c r="L2880" s="148"/>
      <c r="M2880" s="153"/>
      <c r="T2880" s="154"/>
      <c r="AT2880" s="150" t="s">
        <v>203</v>
      </c>
      <c r="AU2880" s="150" t="s">
        <v>82</v>
      </c>
      <c r="AV2880" s="12" t="s">
        <v>80</v>
      </c>
      <c r="AW2880" s="12" t="s">
        <v>33</v>
      </c>
      <c r="AX2880" s="12" t="s">
        <v>72</v>
      </c>
      <c r="AY2880" s="150" t="s">
        <v>193</v>
      </c>
    </row>
    <row r="2881" spans="2:65" s="12" customFormat="1" ht="11.25">
      <c r="B2881" s="148"/>
      <c r="D2881" s="149" t="s">
        <v>203</v>
      </c>
      <c r="E2881" s="150" t="s">
        <v>19</v>
      </c>
      <c r="F2881" s="151" t="s">
        <v>561</v>
      </c>
      <c r="H2881" s="150" t="s">
        <v>19</v>
      </c>
      <c r="I2881" s="152"/>
      <c r="L2881" s="148"/>
      <c r="M2881" s="153"/>
      <c r="T2881" s="154"/>
      <c r="AT2881" s="150" t="s">
        <v>203</v>
      </c>
      <c r="AU2881" s="150" t="s">
        <v>82</v>
      </c>
      <c r="AV2881" s="12" t="s">
        <v>80</v>
      </c>
      <c r="AW2881" s="12" t="s">
        <v>33</v>
      </c>
      <c r="AX2881" s="12" t="s">
        <v>72</v>
      </c>
      <c r="AY2881" s="150" t="s">
        <v>193</v>
      </c>
    </row>
    <row r="2882" spans="2:65" s="13" customFormat="1" ht="11.25">
      <c r="B2882" s="155"/>
      <c r="D2882" s="149" t="s">
        <v>203</v>
      </c>
      <c r="E2882" s="156" t="s">
        <v>19</v>
      </c>
      <c r="F2882" s="157" t="s">
        <v>2246</v>
      </c>
      <c r="H2882" s="158">
        <v>118.715</v>
      </c>
      <c r="I2882" s="159"/>
      <c r="L2882" s="155"/>
      <c r="M2882" s="160"/>
      <c r="T2882" s="161"/>
      <c r="AT2882" s="156" t="s">
        <v>203</v>
      </c>
      <c r="AU2882" s="156" t="s">
        <v>82</v>
      </c>
      <c r="AV2882" s="13" t="s">
        <v>82</v>
      </c>
      <c r="AW2882" s="13" t="s">
        <v>33</v>
      </c>
      <c r="AX2882" s="13" t="s">
        <v>72</v>
      </c>
      <c r="AY2882" s="156" t="s">
        <v>193</v>
      </c>
    </row>
    <row r="2883" spans="2:65" s="12" customFormat="1" ht="11.25">
      <c r="B2883" s="148"/>
      <c r="D2883" s="149" t="s">
        <v>203</v>
      </c>
      <c r="E2883" s="150" t="s">
        <v>19</v>
      </c>
      <c r="F2883" s="151" t="s">
        <v>205</v>
      </c>
      <c r="H2883" s="150" t="s">
        <v>19</v>
      </c>
      <c r="I2883" s="152"/>
      <c r="L2883" s="148"/>
      <c r="M2883" s="153"/>
      <c r="T2883" s="154"/>
      <c r="AT2883" s="150" t="s">
        <v>203</v>
      </c>
      <c r="AU2883" s="150" t="s">
        <v>82</v>
      </c>
      <c r="AV2883" s="12" t="s">
        <v>80</v>
      </c>
      <c r="AW2883" s="12" t="s">
        <v>33</v>
      </c>
      <c r="AX2883" s="12" t="s">
        <v>72</v>
      </c>
      <c r="AY2883" s="150" t="s">
        <v>193</v>
      </c>
    </row>
    <row r="2884" spans="2:65" s="12" customFormat="1" ht="11.25">
      <c r="B2884" s="148"/>
      <c r="D2884" s="149" t="s">
        <v>203</v>
      </c>
      <c r="E2884" s="150" t="s">
        <v>19</v>
      </c>
      <c r="F2884" s="151" t="s">
        <v>564</v>
      </c>
      <c r="H2884" s="150" t="s">
        <v>19</v>
      </c>
      <c r="I2884" s="152"/>
      <c r="L2884" s="148"/>
      <c r="M2884" s="153"/>
      <c r="T2884" s="154"/>
      <c r="AT2884" s="150" t="s">
        <v>203</v>
      </c>
      <c r="AU2884" s="150" t="s">
        <v>82</v>
      </c>
      <c r="AV2884" s="12" t="s">
        <v>80</v>
      </c>
      <c r="AW2884" s="12" t="s">
        <v>33</v>
      </c>
      <c r="AX2884" s="12" t="s">
        <v>72</v>
      </c>
      <c r="AY2884" s="150" t="s">
        <v>193</v>
      </c>
    </row>
    <row r="2885" spans="2:65" s="13" customFormat="1" ht="11.25">
      <c r="B2885" s="155"/>
      <c r="D2885" s="149" t="s">
        <v>203</v>
      </c>
      <c r="E2885" s="156" t="s">
        <v>19</v>
      </c>
      <c r="F2885" s="157" t="s">
        <v>2247</v>
      </c>
      <c r="H2885" s="158">
        <v>165.44499999999999</v>
      </c>
      <c r="I2885" s="159"/>
      <c r="L2885" s="155"/>
      <c r="M2885" s="160"/>
      <c r="T2885" s="161"/>
      <c r="AT2885" s="156" t="s">
        <v>203</v>
      </c>
      <c r="AU2885" s="156" t="s">
        <v>82</v>
      </c>
      <c r="AV2885" s="13" t="s">
        <v>82</v>
      </c>
      <c r="AW2885" s="13" t="s">
        <v>33</v>
      </c>
      <c r="AX2885" s="13" t="s">
        <v>72</v>
      </c>
      <c r="AY2885" s="156" t="s">
        <v>193</v>
      </c>
    </row>
    <row r="2886" spans="2:65" s="12" customFormat="1" ht="11.25">
      <c r="B2886" s="148"/>
      <c r="D2886" s="149" t="s">
        <v>203</v>
      </c>
      <c r="E2886" s="150" t="s">
        <v>19</v>
      </c>
      <c r="F2886" s="151" t="s">
        <v>205</v>
      </c>
      <c r="H2886" s="150" t="s">
        <v>19</v>
      </c>
      <c r="I2886" s="152"/>
      <c r="L2886" s="148"/>
      <c r="M2886" s="153"/>
      <c r="T2886" s="154"/>
      <c r="AT2886" s="150" t="s">
        <v>203</v>
      </c>
      <c r="AU2886" s="150" t="s">
        <v>82</v>
      </c>
      <c r="AV2886" s="12" t="s">
        <v>80</v>
      </c>
      <c r="AW2886" s="12" t="s">
        <v>33</v>
      </c>
      <c r="AX2886" s="12" t="s">
        <v>72</v>
      </c>
      <c r="AY2886" s="150" t="s">
        <v>193</v>
      </c>
    </row>
    <row r="2887" spans="2:65" s="12" customFormat="1" ht="11.25">
      <c r="B2887" s="148"/>
      <c r="D2887" s="149" t="s">
        <v>203</v>
      </c>
      <c r="E2887" s="150" t="s">
        <v>19</v>
      </c>
      <c r="F2887" s="151" t="s">
        <v>648</v>
      </c>
      <c r="H2887" s="150" t="s">
        <v>19</v>
      </c>
      <c r="I2887" s="152"/>
      <c r="L2887" s="148"/>
      <c r="M2887" s="153"/>
      <c r="T2887" s="154"/>
      <c r="AT2887" s="150" t="s">
        <v>203</v>
      </c>
      <c r="AU2887" s="150" t="s">
        <v>82</v>
      </c>
      <c r="AV2887" s="12" t="s">
        <v>80</v>
      </c>
      <c r="AW2887" s="12" t="s">
        <v>33</v>
      </c>
      <c r="AX2887" s="12" t="s">
        <v>72</v>
      </c>
      <c r="AY2887" s="150" t="s">
        <v>193</v>
      </c>
    </row>
    <row r="2888" spans="2:65" s="13" customFormat="1" ht="11.25">
      <c r="B2888" s="155"/>
      <c r="D2888" s="149" t="s">
        <v>203</v>
      </c>
      <c r="E2888" s="156" t="s">
        <v>19</v>
      </c>
      <c r="F2888" s="157" t="s">
        <v>2248</v>
      </c>
      <c r="H2888" s="158">
        <v>5.64</v>
      </c>
      <c r="I2888" s="159"/>
      <c r="L2888" s="155"/>
      <c r="M2888" s="160"/>
      <c r="T2888" s="161"/>
      <c r="AT2888" s="156" t="s">
        <v>203</v>
      </c>
      <c r="AU2888" s="156" t="s">
        <v>82</v>
      </c>
      <c r="AV2888" s="13" t="s">
        <v>82</v>
      </c>
      <c r="AW2888" s="13" t="s">
        <v>33</v>
      </c>
      <c r="AX2888" s="13" t="s">
        <v>72</v>
      </c>
      <c r="AY2888" s="156" t="s">
        <v>193</v>
      </c>
    </row>
    <row r="2889" spans="2:65" s="12" customFormat="1" ht="11.25">
      <c r="B2889" s="148"/>
      <c r="D2889" s="149" t="s">
        <v>203</v>
      </c>
      <c r="E2889" s="150" t="s">
        <v>19</v>
      </c>
      <c r="F2889" s="151" t="s">
        <v>205</v>
      </c>
      <c r="H2889" s="150" t="s">
        <v>19</v>
      </c>
      <c r="I2889" s="152"/>
      <c r="L2889" s="148"/>
      <c r="M2889" s="153"/>
      <c r="T2889" s="154"/>
      <c r="AT2889" s="150" t="s">
        <v>203</v>
      </c>
      <c r="AU2889" s="150" t="s">
        <v>82</v>
      </c>
      <c r="AV2889" s="12" t="s">
        <v>80</v>
      </c>
      <c r="AW2889" s="12" t="s">
        <v>33</v>
      </c>
      <c r="AX2889" s="12" t="s">
        <v>72</v>
      </c>
      <c r="AY2889" s="150" t="s">
        <v>193</v>
      </c>
    </row>
    <row r="2890" spans="2:65" s="12" customFormat="1" ht="11.25">
      <c r="B2890" s="148"/>
      <c r="D2890" s="149" t="s">
        <v>203</v>
      </c>
      <c r="E2890" s="150" t="s">
        <v>19</v>
      </c>
      <c r="F2890" s="151" t="s">
        <v>2249</v>
      </c>
      <c r="H2890" s="150" t="s">
        <v>19</v>
      </c>
      <c r="I2890" s="152"/>
      <c r="L2890" s="148"/>
      <c r="M2890" s="153"/>
      <c r="T2890" s="154"/>
      <c r="AT2890" s="150" t="s">
        <v>203</v>
      </c>
      <c r="AU2890" s="150" t="s">
        <v>82</v>
      </c>
      <c r="AV2890" s="12" t="s">
        <v>80</v>
      </c>
      <c r="AW2890" s="12" t="s">
        <v>33</v>
      </c>
      <c r="AX2890" s="12" t="s">
        <v>72</v>
      </c>
      <c r="AY2890" s="150" t="s">
        <v>193</v>
      </c>
    </row>
    <row r="2891" spans="2:65" s="13" customFormat="1" ht="11.25">
      <c r="B2891" s="155"/>
      <c r="D2891" s="149" t="s">
        <v>203</v>
      </c>
      <c r="E2891" s="156" t="s">
        <v>19</v>
      </c>
      <c r="F2891" s="157" t="s">
        <v>2250</v>
      </c>
      <c r="H2891" s="158">
        <v>23.55</v>
      </c>
      <c r="I2891" s="159"/>
      <c r="L2891" s="155"/>
      <c r="M2891" s="160"/>
      <c r="T2891" s="161"/>
      <c r="AT2891" s="156" t="s">
        <v>203</v>
      </c>
      <c r="AU2891" s="156" t="s">
        <v>82</v>
      </c>
      <c r="AV2891" s="13" t="s">
        <v>82</v>
      </c>
      <c r="AW2891" s="13" t="s">
        <v>33</v>
      </c>
      <c r="AX2891" s="13" t="s">
        <v>72</v>
      </c>
      <c r="AY2891" s="156" t="s">
        <v>193</v>
      </c>
    </row>
    <row r="2892" spans="2:65" s="13" customFormat="1" ht="11.25">
      <c r="B2892" s="155"/>
      <c r="D2892" s="149" t="s">
        <v>203</v>
      </c>
      <c r="E2892" s="156" t="s">
        <v>19</v>
      </c>
      <c r="F2892" s="157" t="s">
        <v>2251</v>
      </c>
      <c r="H2892" s="158">
        <v>24.1</v>
      </c>
      <c r="I2892" s="159"/>
      <c r="L2892" s="155"/>
      <c r="M2892" s="160"/>
      <c r="T2892" s="161"/>
      <c r="AT2892" s="156" t="s">
        <v>203</v>
      </c>
      <c r="AU2892" s="156" t="s">
        <v>82</v>
      </c>
      <c r="AV2892" s="13" t="s">
        <v>82</v>
      </c>
      <c r="AW2892" s="13" t="s">
        <v>33</v>
      </c>
      <c r="AX2892" s="13" t="s">
        <v>72</v>
      </c>
      <c r="AY2892" s="156" t="s">
        <v>193</v>
      </c>
    </row>
    <row r="2893" spans="2:65" s="1" customFormat="1" ht="24.2" customHeight="1">
      <c r="B2893" s="32"/>
      <c r="C2893" s="131" t="s">
        <v>2252</v>
      </c>
      <c r="D2893" s="131" t="s">
        <v>195</v>
      </c>
      <c r="E2893" s="132" t="s">
        <v>2253</v>
      </c>
      <c r="F2893" s="133" t="s">
        <v>2254</v>
      </c>
      <c r="G2893" s="134" t="s">
        <v>198</v>
      </c>
      <c r="H2893" s="135">
        <v>226.929</v>
      </c>
      <c r="I2893" s="136"/>
      <c r="J2893" s="137">
        <f>ROUND(I2893*H2893,2)</f>
        <v>0</v>
      </c>
      <c r="K2893" s="133" t="s">
        <v>199</v>
      </c>
      <c r="L2893" s="32"/>
      <c r="M2893" s="138" t="s">
        <v>19</v>
      </c>
      <c r="N2893" s="139" t="s">
        <v>43</v>
      </c>
      <c r="P2893" s="140">
        <f>O2893*H2893</f>
        <v>0</v>
      </c>
      <c r="Q2893" s="140">
        <v>0</v>
      </c>
      <c r="R2893" s="140">
        <f>Q2893*H2893</f>
        <v>0</v>
      </c>
      <c r="S2893" s="140">
        <v>0</v>
      </c>
      <c r="T2893" s="141">
        <f>S2893*H2893</f>
        <v>0</v>
      </c>
      <c r="AR2893" s="142" t="s">
        <v>328</v>
      </c>
      <c r="AT2893" s="142" t="s">
        <v>195</v>
      </c>
      <c r="AU2893" s="142" t="s">
        <v>82</v>
      </c>
      <c r="AY2893" s="17" t="s">
        <v>193</v>
      </c>
      <c r="BE2893" s="143">
        <f>IF(N2893="základní",J2893,0)</f>
        <v>0</v>
      </c>
      <c r="BF2893" s="143">
        <f>IF(N2893="snížená",J2893,0)</f>
        <v>0</v>
      </c>
      <c r="BG2893" s="143">
        <f>IF(N2893="zákl. přenesená",J2893,0)</f>
        <v>0</v>
      </c>
      <c r="BH2893" s="143">
        <f>IF(N2893="sníž. přenesená",J2893,0)</f>
        <v>0</v>
      </c>
      <c r="BI2893" s="143">
        <f>IF(N2893="nulová",J2893,0)</f>
        <v>0</v>
      </c>
      <c r="BJ2893" s="17" t="s">
        <v>80</v>
      </c>
      <c r="BK2893" s="143">
        <f>ROUND(I2893*H2893,2)</f>
        <v>0</v>
      </c>
      <c r="BL2893" s="17" t="s">
        <v>328</v>
      </c>
      <c r="BM2893" s="142" t="s">
        <v>2255</v>
      </c>
    </row>
    <row r="2894" spans="2:65" s="1" customFormat="1" ht="11.25">
      <c r="B2894" s="32"/>
      <c r="D2894" s="144" t="s">
        <v>201</v>
      </c>
      <c r="F2894" s="145" t="s">
        <v>2256</v>
      </c>
      <c r="I2894" s="146"/>
      <c r="L2894" s="32"/>
      <c r="M2894" s="147"/>
      <c r="T2894" s="53"/>
      <c r="AT2894" s="17" t="s">
        <v>201</v>
      </c>
      <c r="AU2894" s="17" t="s">
        <v>82</v>
      </c>
    </row>
    <row r="2895" spans="2:65" s="12" customFormat="1" ht="11.25">
      <c r="B2895" s="148"/>
      <c r="D2895" s="149" t="s">
        <v>203</v>
      </c>
      <c r="E2895" s="150" t="s">
        <v>19</v>
      </c>
      <c r="F2895" s="151" t="s">
        <v>286</v>
      </c>
      <c r="H2895" s="150" t="s">
        <v>19</v>
      </c>
      <c r="I2895" s="152"/>
      <c r="L2895" s="148"/>
      <c r="M2895" s="153"/>
      <c r="T2895" s="154"/>
      <c r="AT2895" s="150" t="s">
        <v>203</v>
      </c>
      <c r="AU2895" s="150" t="s">
        <v>82</v>
      </c>
      <c r="AV2895" s="12" t="s">
        <v>80</v>
      </c>
      <c r="AW2895" s="12" t="s">
        <v>33</v>
      </c>
      <c r="AX2895" s="12" t="s">
        <v>72</v>
      </c>
      <c r="AY2895" s="150" t="s">
        <v>193</v>
      </c>
    </row>
    <row r="2896" spans="2:65" s="12" customFormat="1" ht="11.25">
      <c r="B2896" s="148"/>
      <c r="D2896" s="149" t="s">
        <v>203</v>
      </c>
      <c r="E2896" s="150" t="s">
        <v>19</v>
      </c>
      <c r="F2896" s="151" t="s">
        <v>205</v>
      </c>
      <c r="H2896" s="150" t="s">
        <v>19</v>
      </c>
      <c r="I2896" s="152"/>
      <c r="L2896" s="148"/>
      <c r="M2896" s="153"/>
      <c r="T2896" s="154"/>
      <c r="AT2896" s="150" t="s">
        <v>203</v>
      </c>
      <c r="AU2896" s="150" t="s">
        <v>82</v>
      </c>
      <c r="AV2896" s="12" t="s">
        <v>80</v>
      </c>
      <c r="AW2896" s="12" t="s">
        <v>33</v>
      </c>
      <c r="AX2896" s="12" t="s">
        <v>72</v>
      </c>
      <c r="AY2896" s="150" t="s">
        <v>193</v>
      </c>
    </row>
    <row r="2897" spans="2:65" s="12" customFormat="1" ht="11.25">
      <c r="B2897" s="148"/>
      <c r="D2897" s="149" t="s">
        <v>203</v>
      </c>
      <c r="E2897" s="150" t="s">
        <v>19</v>
      </c>
      <c r="F2897" s="151" t="s">
        <v>648</v>
      </c>
      <c r="H2897" s="150" t="s">
        <v>19</v>
      </c>
      <c r="I2897" s="152"/>
      <c r="L2897" s="148"/>
      <c r="M2897" s="153"/>
      <c r="T2897" s="154"/>
      <c r="AT2897" s="150" t="s">
        <v>203</v>
      </c>
      <c r="AU2897" s="150" t="s">
        <v>82</v>
      </c>
      <c r="AV2897" s="12" t="s">
        <v>80</v>
      </c>
      <c r="AW2897" s="12" t="s">
        <v>33</v>
      </c>
      <c r="AX2897" s="12" t="s">
        <v>72</v>
      </c>
      <c r="AY2897" s="150" t="s">
        <v>193</v>
      </c>
    </row>
    <row r="2898" spans="2:65" s="13" customFormat="1" ht="11.25">
      <c r="B2898" s="155"/>
      <c r="D2898" s="149" t="s">
        <v>203</v>
      </c>
      <c r="E2898" s="156" t="s">
        <v>19</v>
      </c>
      <c r="F2898" s="157" t="s">
        <v>2257</v>
      </c>
      <c r="H2898" s="158">
        <v>9.2149999999999999</v>
      </c>
      <c r="I2898" s="159"/>
      <c r="L2898" s="155"/>
      <c r="M2898" s="160"/>
      <c r="T2898" s="161"/>
      <c r="AT2898" s="156" t="s">
        <v>203</v>
      </c>
      <c r="AU2898" s="156" t="s">
        <v>82</v>
      </c>
      <c r="AV2898" s="13" t="s">
        <v>82</v>
      </c>
      <c r="AW2898" s="13" t="s">
        <v>33</v>
      </c>
      <c r="AX2898" s="13" t="s">
        <v>72</v>
      </c>
      <c r="AY2898" s="156" t="s">
        <v>193</v>
      </c>
    </row>
    <row r="2899" spans="2:65" s="12" customFormat="1" ht="11.25">
      <c r="B2899" s="148"/>
      <c r="D2899" s="149" t="s">
        <v>203</v>
      </c>
      <c r="E2899" s="150" t="s">
        <v>19</v>
      </c>
      <c r="F2899" s="151" t="s">
        <v>205</v>
      </c>
      <c r="H2899" s="150" t="s">
        <v>19</v>
      </c>
      <c r="I2899" s="152"/>
      <c r="L2899" s="148"/>
      <c r="M2899" s="153"/>
      <c r="T2899" s="154"/>
      <c r="AT2899" s="150" t="s">
        <v>203</v>
      </c>
      <c r="AU2899" s="150" t="s">
        <v>82</v>
      </c>
      <c r="AV2899" s="12" t="s">
        <v>80</v>
      </c>
      <c r="AW2899" s="12" t="s">
        <v>33</v>
      </c>
      <c r="AX2899" s="12" t="s">
        <v>72</v>
      </c>
      <c r="AY2899" s="150" t="s">
        <v>193</v>
      </c>
    </row>
    <row r="2900" spans="2:65" s="12" customFormat="1" ht="11.25">
      <c r="B2900" s="148"/>
      <c r="D2900" s="149" t="s">
        <v>203</v>
      </c>
      <c r="E2900" s="150" t="s">
        <v>19</v>
      </c>
      <c r="F2900" s="151" t="s">
        <v>644</v>
      </c>
      <c r="H2900" s="150" t="s">
        <v>19</v>
      </c>
      <c r="I2900" s="152"/>
      <c r="L2900" s="148"/>
      <c r="M2900" s="153"/>
      <c r="T2900" s="154"/>
      <c r="AT2900" s="150" t="s">
        <v>203</v>
      </c>
      <c r="AU2900" s="150" t="s">
        <v>82</v>
      </c>
      <c r="AV2900" s="12" t="s">
        <v>80</v>
      </c>
      <c r="AW2900" s="12" t="s">
        <v>33</v>
      </c>
      <c r="AX2900" s="12" t="s">
        <v>72</v>
      </c>
      <c r="AY2900" s="150" t="s">
        <v>193</v>
      </c>
    </row>
    <row r="2901" spans="2:65" s="13" customFormat="1" ht="11.25">
      <c r="B2901" s="155"/>
      <c r="D2901" s="149" t="s">
        <v>203</v>
      </c>
      <c r="E2901" s="156" t="s">
        <v>19</v>
      </c>
      <c r="F2901" s="157" t="s">
        <v>2258</v>
      </c>
      <c r="H2901" s="158">
        <v>142.024</v>
      </c>
      <c r="I2901" s="159"/>
      <c r="L2901" s="155"/>
      <c r="M2901" s="160"/>
      <c r="T2901" s="161"/>
      <c r="AT2901" s="156" t="s">
        <v>203</v>
      </c>
      <c r="AU2901" s="156" t="s">
        <v>82</v>
      </c>
      <c r="AV2901" s="13" t="s">
        <v>82</v>
      </c>
      <c r="AW2901" s="13" t="s">
        <v>33</v>
      </c>
      <c r="AX2901" s="13" t="s">
        <v>72</v>
      </c>
      <c r="AY2901" s="156" t="s">
        <v>193</v>
      </c>
    </row>
    <row r="2902" spans="2:65" s="13" customFormat="1" ht="11.25">
      <c r="B2902" s="155"/>
      <c r="D2902" s="149" t="s">
        <v>203</v>
      </c>
      <c r="E2902" s="156" t="s">
        <v>19</v>
      </c>
      <c r="F2902" s="157" t="s">
        <v>2259</v>
      </c>
      <c r="H2902" s="158">
        <v>42.84</v>
      </c>
      <c r="I2902" s="159"/>
      <c r="L2902" s="155"/>
      <c r="M2902" s="160"/>
      <c r="T2902" s="161"/>
      <c r="AT2902" s="156" t="s">
        <v>203</v>
      </c>
      <c r="AU2902" s="156" t="s">
        <v>82</v>
      </c>
      <c r="AV2902" s="13" t="s">
        <v>82</v>
      </c>
      <c r="AW2902" s="13" t="s">
        <v>33</v>
      </c>
      <c r="AX2902" s="13" t="s">
        <v>72</v>
      </c>
      <c r="AY2902" s="156" t="s">
        <v>193</v>
      </c>
    </row>
    <row r="2903" spans="2:65" s="12" customFormat="1" ht="11.25">
      <c r="B2903" s="148"/>
      <c r="D2903" s="149" t="s">
        <v>203</v>
      </c>
      <c r="E2903" s="150" t="s">
        <v>19</v>
      </c>
      <c r="F2903" s="151" t="s">
        <v>205</v>
      </c>
      <c r="H2903" s="150" t="s">
        <v>19</v>
      </c>
      <c r="I2903" s="152"/>
      <c r="L2903" s="148"/>
      <c r="M2903" s="153"/>
      <c r="T2903" s="154"/>
      <c r="AT2903" s="150" t="s">
        <v>203</v>
      </c>
      <c r="AU2903" s="150" t="s">
        <v>82</v>
      </c>
      <c r="AV2903" s="12" t="s">
        <v>80</v>
      </c>
      <c r="AW2903" s="12" t="s">
        <v>33</v>
      </c>
      <c r="AX2903" s="12" t="s">
        <v>72</v>
      </c>
      <c r="AY2903" s="150" t="s">
        <v>193</v>
      </c>
    </row>
    <row r="2904" spans="2:65" s="12" customFormat="1" ht="11.25">
      <c r="B2904" s="148"/>
      <c r="D2904" s="149" t="s">
        <v>203</v>
      </c>
      <c r="E2904" s="150" t="s">
        <v>19</v>
      </c>
      <c r="F2904" s="151" t="s">
        <v>820</v>
      </c>
      <c r="H2904" s="150" t="s">
        <v>19</v>
      </c>
      <c r="I2904" s="152"/>
      <c r="L2904" s="148"/>
      <c r="M2904" s="153"/>
      <c r="T2904" s="154"/>
      <c r="AT2904" s="150" t="s">
        <v>203</v>
      </c>
      <c r="AU2904" s="150" t="s">
        <v>82</v>
      </c>
      <c r="AV2904" s="12" t="s">
        <v>80</v>
      </c>
      <c r="AW2904" s="12" t="s">
        <v>33</v>
      </c>
      <c r="AX2904" s="12" t="s">
        <v>72</v>
      </c>
      <c r="AY2904" s="150" t="s">
        <v>193</v>
      </c>
    </row>
    <row r="2905" spans="2:65" s="13" customFormat="1" ht="11.25">
      <c r="B2905" s="155"/>
      <c r="D2905" s="149" t="s">
        <v>203</v>
      </c>
      <c r="E2905" s="156" t="s">
        <v>19</v>
      </c>
      <c r="F2905" s="157" t="s">
        <v>2260</v>
      </c>
      <c r="H2905" s="158">
        <v>32.85</v>
      </c>
      <c r="I2905" s="159"/>
      <c r="L2905" s="155"/>
      <c r="M2905" s="160"/>
      <c r="T2905" s="161"/>
      <c r="AT2905" s="156" t="s">
        <v>203</v>
      </c>
      <c r="AU2905" s="156" t="s">
        <v>82</v>
      </c>
      <c r="AV2905" s="13" t="s">
        <v>82</v>
      </c>
      <c r="AW2905" s="13" t="s">
        <v>33</v>
      </c>
      <c r="AX2905" s="13" t="s">
        <v>72</v>
      </c>
      <c r="AY2905" s="156" t="s">
        <v>193</v>
      </c>
    </row>
    <row r="2906" spans="2:65" s="1" customFormat="1" ht="24.2" customHeight="1">
      <c r="B2906" s="32"/>
      <c r="C2906" s="162" t="s">
        <v>2261</v>
      </c>
      <c r="D2906" s="162" t="s">
        <v>380</v>
      </c>
      <c r="E2906" s="163" t="s">
        <v>2262</v>
      </c>
      <c r="F2906" s="164" t="s">
        <v>2263</v>
      </c>
      <c r="G2906" s="165" t="s">
        <v>349</v>
      </c>
      <c r="H2906" s="166">
        <v>0.18099999999999999</v>
      </c>
      <c r="I2906" s="167"/>
      <c r="J2906" s="168">
        <f>ROUND(I2906*H2906,2)</f>
        <v>0</v>
      </c>
      <c r="K2906" s="164" t="s">
        <v>199</v>
      </c>
      <c r="L2906" s="169"/>
      <c r="M2906" s="170" t="s">
        <v>19</v>
      </c>
      <c r="N2906" s="171" t="s">
        <v>43</v>
      </c>
      <c r="P2906" s="140">
        <f>O2906*H2906</f>
        <v>0</v>
      </c>
      <c r="Q2906" s="140">
        <v>1</v>
      </c>
      <c r="R2906" s="140">
        <f>Q2906*H2906</f>
        <v>0.18099999999999999</v>
      </c>
      <c r="S2906" s="140">
        <v>0</v>
      </c>
      <c r="T2906" s="141">
        <f>S2906*H2906</f>
        <v>0</v>
      </c>
      <c r="AR2906" s="142" t="s">
        <v>436</v>
      </c>
      <c r="AT2906" s="142" t="s">
        <v>380</v>
      </c>
      <c r="AU2906" s="142" t="s">
        <v>82</v>
      </c>
      <c r="AY2906" s="17" t="s">
        <v>193</v>
      </c>
      <c r="BE2906" s="143">
        <f>IF(N2906="základní",J2906,0)</f>
        <v>0</v>
      </c>
      <c r="BF2906" s="143">
        <f>IF(N2906="snížená",J2906,0)</f>
        <v>0</v>
      </c>
      <c r="BG2906" s="143">
        <f>IF(N2906="zákl. přenesená",J2906,0)</f>
        <v>0</v>
      </c>
      <c r="BH2906" s="143">
        <f>IF(N2906="sníž. přenesená",J2906,0)</f>
        <v>0</v>
      </c>
      <c r="BI2906" s="143">
        <f>IF(N2906="nulová",J2906,0)</f>
        <v>0</v>
      </c>
      <c r="BJ2906" s="17" t="s">
        <v>80</v>
      </c>
      <c r="BK2906" s="143">
        <f>ROUND(I2906*H2906,2)</f>
        <v>0</v>
      </c>
      <c r="BL2906" s="17" t="s">
        <v>328</v>
      </c>
      <c r="BM2906" s="142" t="s">
        <v>2264</v>
      </c>
    </row>
    <row r="2907" spans="2:65" s="1" customFormat="1" ht="19.5">
      <c r="B2907" s="32"/>
      <c r="D2907" s="149" t="s">
        <v>1499</v>
      </c>
      <c r="F2907" s="172" t="s">
        <v>2265</v>
      </c>
      <c r="I2907" s="146"/>
      <c r="L2907" s="32"/>
      <c r="M2907" s="147"/>
      <c r="T2907" s="53"/>
      <c r="AT2907" s="17" t="s">
        <v>1499</v>
      </c>
      <c r="AU2907" s="17" t="s">
        <v>82</v>
      </c>
    </row>
    <row r="2908" spans="2:65" s="12" customFormat="1" ht="11.25">
      <c r="B2908" s="148"/>
      <c r="D2908" s="149" t="s">
        <v>203</v>
      </c>
      <c r="E2908" s="150" t="s">
        <v>19</v>
      </c>
      <c r="F2908" s="151" t="s">
        <v>286</v>
      </c>
      <c r="H2908" s="150" t="s">
        <v>19</v>
      </c>
      <c r="I2908" s="152"/>
      <c r="L2908" s="148"/>
      <c r="M2908" s="153"/>
      <c r="T2908" s="154"/>
      <c r="AT2908" s="150" t="s">
        <v>203</v>
      </c>
      <c r="AU2908" s="150" t="s">
        <v>82</v>
      </c>
      <c r="AV2908" s="12" t="s">
        <v>80</v>
      </c>
      <c r="AW2908" s="12" t="s">
        <v>33</v>
      </c>
      <c r="AX2908" s="12" t="s">
        <v>72</v>
      </c>
      <c r="AY2908" s="150" t="s">
        <v>193</v>
      </c>
    </row>
    <row r="2909" spans="2:65" s="12" customFormat="1" ht="11.25">
      <c r="B2909" s="148"/>
      <c r="D2909" s="149" t="s">
        <v>203</v>
      </c>
      <c r="E2909" s="150" t="s">
        <v>19</v>
      </c>
      <c r="F2909" s="151" t="s">
        <v>2266</v>
      </c>
      <c r="H2909" s="150" t="s">
        <v>19</v>
      </c>
      <c r="I2909" s="152"/>
      <c r="L2909" s="148"/>
      <c r="M2909" s="153"/>
      <c r="T2909" s="154"/>
      <c r="AT2909" s="150" t="s">
        <v>203</v>
      </c>
      <c r="AU2909" s="150" t="s">
        <v>82</v>
      </c>
      <c r="AV2909" s="12" t="s">
        <v>80</v>
      </c>
      <c r="AW2909" s="12" t="s">
        <v>33</v>
      </c>
      <c r="AX2909" s="12" t="s">
        <v>72</v>
      </c>
      <c r="AY2909" s="150" t="s">
        <v>193</v>
      </c>
    </row>
    <row r="2910" spans="2:65" s="12" customFormat="1" ht="11.25">
      <c r="B2910" s="148"/>
      <c r="D2910" s="149" t="s">
        <v>203</v>
      </c>
      <c r="E2910" s="150" t="s">
        <v>19</v>
      </c>
      <c r="F2910" s="151" t="s">
        <v>205</v>
      </c>
      <c r="H2910" s="150" t="s">
        <v>19</v>
      </c>
      <c r="I2910" s="152"/>
      <c r="L2910" s="148"/>
      <c r="M2910" s="153"/>
      <c r="T2910" s="154"/>
      <c r="AT2910" s="150" t="s">
        <v>203</v>
      </c>
      <c r="AU2910" s="150" t="s">
        <v>82</v>
      </c>
      <c r="AV2910" s="12" t="s">
        <v>80</v>
      </c>
      <c r="AW2910" s="12" t="s">
        <v>33</v>
      </c>
      <c r="AX2910" s="12" t="s">
        <v>72</v>
      </c>
      <c r="AY2910" s="150" t="s">
        <v>193</v>
      </c>
    </row>
    <row r="2911" spans="2:65" s="13" customFormat="1" ht="11.25">
      <c r="B2911" s="155"/>
      <c r="D2911" s="149" t="s">
        <v>203</v>
      </c>
      <c r="E2911" s="156" t="s">
        <v>19</v>
      </c>
      <c r="F2911" s="157" t="s">
        <v>2267</v>
      </c>
      <c r="H2911" s="158">
        <v>0.18099999999999999</v>
      </c>
      <c r="I2911" s="159"/>
      <c r="L2911" s="155"/>
      <c r="M2911" s="160"/>
      <c r="T2911" s="161"/>
      <c r="AT2911" s="156" t="s">
        <v>203</v>
      </c>
      <c r="AU2911" s="156" t="s">
        <v>82</v>
      </c>
      <c r="AV2911" s="13" t="s">
        <v>82</v>
      </c>
      <c r="AW2911" s="13" t="s">
        <v>33</v>
      </c>
      <c r="AX2911" s="13" t="s">
        <v>72</v>
      </c>
      <c r="AY2911" s="156" t="s">
        <v>193</v>
      </c>
    </row>
    <row r="2912" spans="2:65" s="1" customFormat="1" ht="21.75" customHeight="1">
      <c r="B2912" s="32"/>
      <c r="C2912" s="131" t="s">
        <v>2268</v>
      </c>
      <c r="D2912" s="131" t="s">
        <v>195</v>
      </c>
      <c r="E2912" s="132" t="s">
        <v>2269</v>
      </c>
      <c r="F2912" s="133" t="s">
        <v>2270</v>
      </c>
      <c r="G2912" s="134" t="s">
        <v>198</v>
      </c>
      <c r="H2912" s="135">
        <v>674.9</v>
      </c>
      <c r="I2912" s="136"/>
      <c r="J2912" s="137">
        <f>ROUND(I2912*H2912,2)</f>
        <v>0</v>
      </c>
      <c r="K2912" s="133" t="s">
        <v>199</v>
      </c>
      <c r="L2912" s="32"/>
      <c r="M2912" s="138" t="s">
        <v>19</v>
      </c>
      <c r="N2912" s="139" t="s">
        <v>43</v>
      </c>
      <c r="P2912" s="140">
        <f>O2912*H2912</f>
        <v>0</v>
      </c>
      <c r="Q2912" s="140">
        <v>4.0000000000000002E-4</v>
      </c>
      <c r="R2912" s="140">
        <f>Q2912*H2912</f>
        <v>0.26995999999999998</v>
      </c>
      <c r="S2912" s="140">
        <v>0</v>
      </c>
      <c r="T2912" s="141">
        <f>S2912*H2912</f>
        <v>0</v>
      </c>
      <c r="AR2912" s="142" t="s">
        <v>328</v>
      </c>
      <c r="AT2912" s="142" t="s">
        <v>195</v>
      </c>
      <c r="AU2912" s="142" t="s">
        <v>82</v>
      </c>
      <c r="AY2912" s="17" t="s">
        <v>193</v>
      </c>
      <c r="BE2912" s="143">
        <f>IF(N2912="základní",J2912,0)</f>
        <v>0</v>
      </c>
      <c r="BF2912" s="143">
        <f>IF(N2912="snížená",J2912,0)</f>
        <v>0</v>
      </c>
      <c r="BG2912" s="143">
        <f>IF(N2912="zákl. přenesená",J2912,0)</f>
        <v>0</v>
      </c>
      <c r="BH2912" s="143">
        <f>IF(N2912="sníž. přenesená",J2912,0)</f>
        <v>0</v>
      </c>
      <c r="BI2912" s="143">
        <f>IF(N2912="nulová",J2912,0)</f>
        <v>0</v>
      </c>
      <c r="BJ2912" s="17" t="s">
        <v>80</v>
      </c>
      <c r="BK2912" s="143">
        <f>ROUND(I2912*H2912,2)</f>
        <v>0</v>
      </c>
      <c r="BL2912" s="17" t="s">
        <v>328</v>
      </c>
      <c r="BM2912" s="142" t="s">
        <v>2271</v>
      </c>
    </row>
    <row r="2913" spans="2:65" s="1" customFormat="1" ht="11.25">
      <c r="B2913" s="32"/>
      <c r="D2913" s="144" t="s">
        <v>201</v>
      </c>
      <c r="F2913" s="145" t="s">
        <v>2272</v>
      </c>
      <c r="I2913" s="146"/>
      <c r="L2913" s="32"/>
      <c r="M2913" s="147"/>
      <c r="T2913" s="53"/>
      <c r="AT2913" s="17" t="s">
        <v>201</v>
      </c>
      <c r="AU2913" s="17" t="s">
        <v>82</v>
      </c>
    </row>
    <row r="2914" spans="2:65" s="12" customFormat="1" ht="11.25">
      <c r="B2914" s="148"/>
      <c r="D2914" s="149" t="s">
        <v>203</v>
      </c>
      <c r="E2914" s="150" t="s">
        <v>19</v>
      </c>
      <c r="F2914" s="151" t="s">
        <v>286</v>
      </c>
      <c r="H2914" s="150" t="s">
        <v>19</v>
      </c>
      <c r="I2914" s="152"/>
      <c r="L2914" s="148"/>
      <c r="M2914" s="153"/>
      <c r="T2914" s="154"/>
      <c r="AT2914" s="150" t="s">
        <v>203</v>
      </c>
      <c r="AU2914" s="150" t="s">
        <v>82</v>
      </c>
      <c r="AV2914" s="12" t="s">
        <v>80</v>
      </c>
      <c r="AW2914" s="12" t="s">
        <v>33</v>
      </c>
      <c r="AX2914" s="12" t="s">
        <v>72</v>
      </c>
      <c r="AY2914" s="150" t="s">
        <v>193</v>
      </c>
    </row>
    <row r="2915" spans="2:65" s="12" customFormat="1" ht="11.25">
      <c r="B2915" s="148"/>
      <c r="D2915" s="149" t="s">
        <v>203</v>
      </c>
      <c r="E2915" s="150" t="s">
        <v>19</v>
      </c>
      <c r="F2915" s="151" t="s">
        <v>2273</v>
      </c>
      <c r="H2915" s="150" t="s">
        <v>19</v>
      </c>
      <c r="I2915" s="152"/>
      <c r="L2915" s="148"/>
      <c r="M2915" s="153"/>
      <c r="T2915" s="154"/>
      <c r="AT2915" s="150" t="s">
        <v>203</v>
      </c>
      <c r="AU2915" s="150" t="s">
        <v>82</v>
      </c>
      <c r="AV2915" s="12" t="s">
        <v>80</v>
      </c>
      <c r="AW2915" s="12" t="s">
        <v>33</v>
      </c>
      <c r="AX2915" s="12" t="s">
        <v>72</v>
      </c>
      <c r="AY2915" s="150" t="s">
        <v>193</v>
      </c>
    </row>
    <row r="2916" spans="2:65" s="12" customFormat="1" ht="11.25">
      <c r="B2916" s="148"/>
      <c r="D2916" s="149" t="s">
        <v>203</v>
      </c>
      <c r="E2916" s="150" t="s">
        <v>19</v>
      </c>
      <c r="F2916" s="151" t="s">
        <v>205</v>
      </c>
      <c r="H2916" s="150" t="s">
        <v>19</v>
      </c>
      <c r="I2916" s="152"/>
      <c r="L2916" s="148"/>
      <c r="M2916" s="153"/>
      <c r="T2916" s="154"/>
      <c r="AT2916" s="150" t="s">
        <v>203</v>
      </c>
      <c r="AU2916" s="150" t="s">
        <v>82</v>
      </c>
      <c r="AV2916" s="12" t="s">
        <v>80</v>
      </c>
      <c r="AW2916" s="12" t="s">
        <v>33</v>
      </c>
      <c r="AX2916" s="12" t="s">
        <v>72</v>
      </c>
      <c r="AY2916" s="150" t="s">
        <v>193</v>
      </c>
    </row>
    <row r="2917" spans="2:65" s="12" customFormat="1" ht="11.25">
      <c r="B2917" s="148"/>
      <c r="D2917" s="149" t="s">
        <v>203</v>
      </c>
      <c r="E2917" s="150" t="s">
        <v>19</v>
      </c>
      <c r="F2917" s="151" t="s">
        <v>2274</v>
      </c>
      <c r="H2917" s="150" t="s">
        <v>19</v>
      </c>
      <c r="I2917" s="152"/>
      <c r="L2917" s="148"/>
      <c r="M2917" s="153"/>
      <c r="T2917" s="154"/>
      <c r="AT2917" s="150" t="s">
        <v>203</v>
      </c>
      <c r="AU2917" s="150" t="s">
        <v>82</v>
      </c>
      <c r="AV2917" s="12" t="s">
        <v>80</v>
      </c>
      <c r="AW2917" s="12" t="s">
        <v>33</v>
      </c>
      <c r="AX2917" s="12" t="s">
        <v>72</v>
      </c>
      <c r="AY2917" s="150" t="s">
        <v>193</v>
      </c>
    </row>
    <row r="2918" spans="2:65" s="12" customFormat="1" ht="11.25">
      <c r="B2918" s="148"/>
      <c r="D2918" s="149" t="s">
        <v>203</v>
      </c>
      <c r="E2918" s="150" t="s">
        <v>19</v>
      </c>
      <c r="F2918" s="151" t="s">
        <v>2275</v>
      </c>
      <c r="H2918" s="150" t="s">
        <v>19</v>
      </c>
      <c r="I2918" s="152"/>
      <c r="L2918" s="148"/>
      <c r="M2918" s="153"/>
      <c r="T2918" s="154"/>
      <c r="AT2918" s="150" t="s">
        <v>203</v>
      </c>
      <c r="AU2918" s="150" t="s">
        <v>82</v>
      </c>
      <c r="AV2918" s="12" t="s">
        <v>80</v>
      </c>
      <c r="AW2918" s="12" t="s">
        <v>33</v>
      </c>
      <c r="AX2918" s="12" t="s">
        <v>72</v>
      </c>
      <c r="AY2918" s="150" t="s">
        <v>193</v>
      </c>
    </row>
    <row r="2919" spans="2:65" s="13" customFormat="1" ht="11.25">
      <c r="B2919" s="155"/>
      <c r="D2919" s="149" t="s">
        <v>203</v>
      </c>
      <c r="E2919" s="156" t="s">
        <v>19</v>
      </c>
      <c r="F2919" s="157" t="s">
        <v>2276</v>
      </c>
      <c r="H2919" s="158">
        <v>337.45</v>
      </c>
      <c r="I2919" s="159"/>
      <c r="L2919" s="155"/>
      <c r="M2919" s="160"/>
      <c r="T2919" s="161"/>
      <c r="AT2919" s="156" t="s">
        <v>203</v>
      </c>
      <c r="AU2919" s="156" t="s">
        <v>82</v>
      </c>
      <c r="AV2919" s="13" t="s">
        <v>82</v>
      </c>
      <c r="AW2919" s="13" t="s">
        <v>33</v>
      </c>
      <c r="AX2919" s="13" t="s">
        <v>72</v>
      </c>
      <c r="AY2919" s="156" t="s">
        <v>193</v>
      </c>
    </row>
    <row r="2920" spans="2:65" s="13" customFormat="1" ht="11.25">
      <c r="B2920" s="155"/>
      <c r="D2920" s="149" t="s">
        <v>203</v>
      </c>
      <c r="E2920" s="156" t="s">
        <v>19</v>
      </c>
      <c r="F2920" s="157" t="s">
        <v>2277</v>
      </c>
      <c r="H2920" s="158">
        <v>337.45</v>
      </c>
      <c r="I2920" s="159"/>
      <c r="L2920" s="155"/>
      <c r="M2920" s="160"/>
      <c r="T2920" s="161"/>
      <c r="AT2920" s="156" t="s">
        <v>203</v>
      </c>
      <c r="AU2920" s="156" t="s">
        <v>82</v>
      </c>
      <c r="AV2920" s="13" t="s">
        <v>82</v>
      </c>
      <c r="AW2920" s="13" t="s">
        <v>33</v>
      </c>
      <c r="AX2920" s="13" t="s">
        <v>72</v>
      </c>
      <c r="AY2920" s="156" t="s">
        <v>193</v>
      </c>
    </row>
    <row r="2921" spans="2:65" s="1" customFormat="1" ht="21.75" customHeight="1">
      <c r="B2921" s="32"/>
      <c r="C2921" s="131" t="s">
        <v>2278</v>
      </c>
      <c r="D2921" s="131" t="s">
        <v>195</v>
      </c>
      <c r="E2921" s="132" t="s">
        <v>2279</v>
      </c>
      <c r="F2921" s="133" t="s">
        <v>2280</v>
      </c>
      <c r="G2921" s="134" t="s">
        <v>198</v>
      </c>
      <c r="H2921" s="135">
        <v>453.858</v>
      </c>
      <c r="I2921" s="136"/>
      <c r="J2921" s="137">
        <f>ROUND(I2921*H2921,2)</f>
        <v>0</v>
      </c>
      <c r="K2921" s="133" t="s">
        <v>199</v>
      </c>
      <c r="L2921" s="32"/>
      <c r="M2921" s="138" t="s">
        <v>19</v>
      </c>
      <c r="N2921" s="139" t="s">
        <v>43</v>
      </c>
      <c r="P2921" s="140">
        <f>O2921*H2921</f>
        <v>0</v>
      </c>
      <c r="Q2921" s="140">
        <v>4.0000000000000002E-4</v>
      </c>
      <c r="R2921" s="140">
        <f>Q2921*H2921</f>
        <v>0.18154320000000002</v>
      </c>
      <c r="S2921" s="140">
        <v>0</v>
      </c>
      <c r="T2921" s="141">
        <f>S2921*H2921</f>
        <v>0</v>
      </c>
      <c r="AR2921" s="142" t="s">
        <v>328</v>
      </c>
      <c r="AT2921" s="142" t="s">
        <v>195</v>
      </c>
      <c r="AU2921" s="142" t="s">
        <v>82</v>
      </c>
      <c r="AY2921" s="17" t="s">
        <v>193</v>
      </c>
      <c r="BE2921" s="143">
        <f>IF(N2921="základní",J2921,0)</f>
        <v>0</v>
      </c>
      <c r="BF2921" s="143">
        <f>IF(N2921="snížená",J2921,0)</f>
        <v>0</v>
      </c>
      <c r="BG2921" s="143">
        <f>IF(N2921="zákl. přenesená",J2921,0)</f>
        <v>0</v>
      </c>
      <c r="BH2921" s="143">
        <f>IF(N2921="sníž. přenesená",J2921,0)</f>
        <v>0</v>
      </c>
      <c r="BI2921" s="143">
        <f>IF(N2921="nulová",J2921,0)</f>
        <v>0</v>
      </c>
      <c r="BJ2921" s="17" t="s">
        <v>80</v>
      </c>
      <c r="BK2921" s="143">
        <f>ROUND(I2921*H2921,2)</f>
        <v>0</v>
      </c>
      <c r="BL2921" s="17" t="s">
        <v>328</v>
      </c>
      <c r="BM2921" s="142" t="s">
        <v>2281</v>
      </c>
    </row>
    <row r="2922" spans="2:65" s="1" customFormat="1" ht="11.25">
      <c r="B2922" s="32"/>
      <c r="D2922" s="144" t="s">
        <v>201</v>
      </c>
      <c r="F2922" s="145" t="s">
        <v>2282</v>
      </c>
      <c r="I2922" s="146"/>
      <c r="L2922" s="32"/>
      <c r="M2922" s="147"/>
      <c r="T2922" s="53"/>
      <c r="AT2922" s="17" t="s">
        <v>201</v>
      </c>
      <c r="AU2922" s="17" t="s">
        <v>82</v>
      </c>
    </row>
    <row r="2923" spans="2:65" s="12" customFormat="1" ht="11.25">
      <c r="B2923" s="148"/>
      <c r="D2923" s="149" t="s">
        <v>203</v>
      </c>
      <c r="E2923" s="150" t="s">
        <v>19</v>
      </c>
      <c r="F2923" s="151" t="s">
        <v>286</v>
      </c>
      <c r="H2923" s="150" t="s">
        <v>19</v>
      </c>
      <c r="I2923" s="152"/>
      <c r="L2923" s="148"/>
      <c r="M2923" s="153"/>
      <c r="T2923" s="154"/>
      <c r="AT2923" s="150" t="s">
        <v>203</v>
      </c>
      <c r="AU2923" s="150" t="s">
        <v>82</v>
      </c>
      <c r="AV2923" s="12" t="s">
        <v>80</v>
      </c>
      <c r="AW2923" s="12" t="s">
        <v>33</v>
      </c>
      <c r="AX2923" s="12" t="s">
        <v>72</v>
      </c>
      <c r="AY2923" s="150" t="s">
        <v>193</v>
      </c>
    </row>
    <row r="2924" spans="2:65" s="12" customFormat="1" ht="11.25">
      <c r="B2924" s="148"/>
      <c r="D2924" s="149" t="s">
        <v>203</v>
      </c>
      <c r="E2924" s="150" t="s">
        <v>19</v>
      </c>
      <c r="F2924" s="151" t="s">
        <v>2273</v>
      </c>
      <c r="H2924" s="150" t="s">
        <v>19</v>
      </c>
      <c r="I2924" s="152"/>
      <c r="L2924" s="148"/>
      <c r="M2924" s="153"/>
      <c r="T2924" s="154"/>
      <c r="AT2924" s="150" t="s">
        <v>203</v>
      </c>
      <c r="AU2924" s="150" t="s">
        <v>82</v>
      </c>
      <c r="AV2924" s="12" t="s">
        <v>80</v>
      </c>
      <c r="AW2924" s="12" t="s">
        <v>33</v>
      </c>
      <c r="AX2924" s="12" t="s">
        <v>72</v>
      </c>
      <c r="AY2924" s="150" t="s">
        <v>193</v>
      </c>
    </row>
    <row r="2925" spans="2:65" s="12" customFormat="1" ht="11.25">
      <c r="B2925" s="148"/>
      <c r="D2925" s="149" t="s">
        <v>203</v>
      </c>
      <c r="E2925" s="150" t="s">
        <v>19</v>
      </c>
      <c r="F2925" s="151" t="s">
        <v>205</v>
      </c>
      <c r="H2925" s="150" t="s">
        <v>19</v>
      </c>
      <c r="I2925" s="152"/>
      <c r="L2925" s="148"/>
      <c r="M2925" s="153"/>
      <c r="T2925" s="154"/>
      <c r="AT2925" s="150" t="s">
        <v>203</v>
      </c>
      <c r="AU2925" s="150" t="s">
        <v>82</v>
      </c>
      <c r="AV2925" s="12" t="s">
        <v>80</v>
      </c>
      <c r="AW2925" s="12" t="s">
        <v>33</v>
      </c>
      <c r="AX2925" s="12" t="s">
        <v>72</v>
      </c>
      <c r="AY2925" s="150" t="s">
        <v>193</v>
      </c>
    </row>
    <row r="2926" spans="2:65" s="12" customFormat="1" ht="11.25">
      <c r="B2926" s="148"/>
      <c r="D2926" s="149" t="s">
        <v>203</v>
      </c>
      <c r="E2926" s="150" t="s">
        <v>19</v>
      </c>
      <c r="F2926" s="151" t="s">
        <v>2274</v>
      </c>
      <c r="H2926" s="150" t="s">
        <v>19</v>
      </c>
      <c r="I2926" s="152"/>
      <c r="L2926" s="148"/>
      <c r="M2926" s="153"/>
      <c r="T2926" s="154"/>
      <c r="AT2926" s="150" t="s">
        <v>203</v>
      </c>
      <c r="AU2926" s="150" t="s">
        <v>82</v>
      </c>
      <c r="AV2926" s="12" t="s">
        <v>80</v>
      </c>
      <c r="AW2926" s="12" t="s">
        <v>33</v>
      </c>
      <c r="AX2926" s="12" t="s">
        <v>72</v>
      </c>
      <c r="AY2926" s="150" t="s">
        <v>193</v>
      </c>
    </row>
    <row r="2927" spans="2:65" s="12" customFormat="1" ht="11.25">
      <c r="B2927" s="148"/>
      <c r="D2927" s="149" t="s">
        <v>203</v>
      </c>
      <c r="E2927" s="150" t="s">
        <v>19</v>
      </c>
      <c r="F2927" s="151" t="s">
        <v>2283</v>
      </c>
      <c r="H2927" s="150" t="s">
        <v>19</v>
      </c>
      <c r="I2927" s="152"/>
      <c r="L2927" s="148"/>
      <c r="M2927" s="153"/>
      <c r="T2927" s="154"/>
      <c r="AT2927" s="150" t="s">
        <v>203</v>
      </c>
      <c r="AU2927" s="150" t="s">
        <v>82</v>
      </c>
      <c r="AV2927" s="12" t="s">
        <v>80</v>
      </c>
      <c r="AW2927" s="12" t="s">
        <v>33</v>
      </c>
      <c r="AX2927" s="12" t="s">
        <v>72</v>
      </c>
      <c r="AY2927" s="150" t="s">
        <v>193</v>
      </c>
    </row>
    <row r="2928" spans="2:65" s="13" customFormat="1" ht="11.25">
      <c r="B2928" s="155"/>
      <c r="D2928" s="149" t="s">
        <v>203</v>
      </c>
      <c r="E2928" s="156" t="s">
        <v>19</v>
      </c>
      <c r="F2928" s="157" t="s">
        <v>2284</v>
      </c>
      <c r="H2928" s="158">
        <v>226.929</v>
      </c>
      <c r="I2928" s="159"/>
      <c r="L2928" s="155"/>
      <c r="M2928" s="160"/>
      <c r="T2928" s="161"/>
      <c r="AT2928" s="156" t="s">
        <v>203</v>
      </c>
      <c r="AU2928" s="156" t="s">
        <v>82</v>
      </c>
      <c r="AV2928" s="13" t="s">
        <v>82</v>
      </c>
      <c r="AW2928" s="13" t="s">
        <v>33</v>
      </c>
      <c r="AX2928" s="13" t="s">
        <v>72</v>
      </c>
      <c r="AY2928" s="156" t="s">
        <v>193</v>
      </c>
    </row>
    <row r="2929" spans="2:65" s="13" customFormat="1" ht="11.25">
      <c r="B2929" s="155"/>
      <c r="D2929" s="149" t="s">
        <v>203</v>
      </c>
      <c r="E2929" s="156" t="s">
        <v>19</v>
      </c>
      <c r="F2929" s="157" t="s">
        <v>2285</v>
      </c>
      <c r="H2929" s="158">
        <v>226.929</v>
      </c>
      <c r="I2929" s="159"/>
      <c r="L2929" s="155"/>
      <c r="M2929" s="160"/>
      <c r="T2929" s="161"/>
      <c r="AT2929" s="156" t="s">
        <v>203</v>
      </c>
      <c r="AU2929" s="156" t="s">
        <v>82</v>
      </c>
      <c r="AV2929" s="13" t="s">
        <v>82</v>
      </c>
      <c r="AW2929" s="13" t="s">
        <v>33</v>
      </c>
      <c r="AX2929" s="13" t="s">
        <v>72</v>
      </c>
      <c r="AY2929" s="156" t="s">
        <v>193</v>
      </c>
    </row>
    <row r="2930" spans="2:65" s="1" customFormat="1" ht="24.2" customHeight="1">
      <c r="B2930" s="32"/>
      <c r="C2930" s="162" t="s">
        <v>2286</v>
      </c>
      <c r="D2930" s="162" t="s">
        <v>380</v>
      </c>
      <c r="E2930" s="163" t="s">
        <v>2287</v>
      </c>
      <c r="F2930" s="164" t="s">
        <v>2288</v>
      </c>
      <c r="G2930" s="165" t="s">
        <v>198</v>
      </c>
      <c r="H2930" s="166">
        <v>660.38199999999995</v>
      </c>
      <c r="I2930" s="167"/>
      <c r="J2930" s="168">
        <f>ROUND(I2930*H2930,2)</f>
        <v>0</v>
      </c>
      <c r="K2930" s="164" t="s">
        <v>199</v>
      </c>
      <c r="L2930" s="169"/>
      <c r="M2930" s="170" t="s">
        <v>19</v>
      </c>
      <c r="N2930" s="171" t="s">
        <v>43</v>
      </c>
      <c r="P2930" s="140">
        <f>O2930*H2930</f>
        <v>0</v>
      </c>
      <c r="Q2930" s="140">
        <v>5.4000000000000003E-3</v>
      </c>
      <c r="R2930" s="140">
        <f>Q2930*H2930</f>
        <v>3.5660628000000001</v>
      </c>
      <c r="S2930" s="140">
        <v>0</v>
      </c>
      <c r="T2930" s="141">
        <f>S2930*H2930</f>
        <v>0</v>
      </c>
      <c r="AR2930" s="142" t="s">
        <v>436</v>
      </c>
      <c r="AT2930" s="142" t="s">
        <v>380</v>
      </c>
      <c r="AU2930" s="142" t="s">
        <v>82</v>
      </c>
      <c r="AY2930" s="17" t="s">
        <v>193</v>
      </c>
      <c r="BE2930" s="143">
        <f>IF(N2930="základní",J2930,0)</f>
        <v>0</v>
      </c>
      <c r="BF2930" s="143">
        <f>IF(N2930="snížená",J2930,0)</f>
        <v>0</v>
      </c>
      <c r="BG2930" s="143">
        <f>IF(N2930="zákl. přenesená",J2930,0)</f>
        <v>0</v>
      </c>
      <c r="BH2930" s="143">
        <f>IF(N2930="sníž. přenesená",J2930,0)</f>
        <v>0</v>
      </c>
      <c r="BI2930" s="143">
        <f>IF(N2930="nulová",J2930,0)</f>
        <v>0</v>
      </c>
      <c r="BJ2930" s="17" t="s">
        <v>80</v>
      </c>
      <c r="BK2930" s="143">
        <f>ROUND(I2930*H2930,2)</f>
        <v>0</v>
      </c>
      <c r="BL2930" s="17" t="s">
        <v>328</v>
      </c>
      <c r="BM2930" s="142" t="s">
        <v>2289</v>
      </c>
    </row>
    <row r="2931" spans="2:65" s="12" customFormat="1" ht="11.25">
      <c r="B2931" s="148"/>
      <c r="D2931" s="149" t="s">
        <v>203</v>
      </c>
      <c r="E2931" s="150" t="s">
        <v>19</v>
      </c>
      <c r="F2931" s="151" t="s">
        <v>286</v>
      </c>
      <c r="H2931" s="150" t="s">
        <v>19</v>
      </c>
      <c r="I2931" s="152"/>
      <c r="L2931" s="148"/>
      <c r="M2931" s="153"/>
      <c r="T2931" s="154"/>
      <c r="AT2931" s="150" t="s">
        <v>203</v>
      </c>
      <c r="AU2931" s="150" t="s">
        <v>82</v>
      </c>
      <c r="AV2931" s="12" t="s">
        <v>80</v>
      </c>
      <c r="AW2931" s="12" t="s">
        <v>33</v>
      </c>
      <c r="AX2931" s="12" t="s">
        <v>72</v>
      </c>
      <c r="AY2931" s="150" t="s">
        <v>193</v>
      </c>
    </row>
    <row r="2932" spans="2:65" s="12" customFormat="1" ht="11.25">
      <c r="B2932" s="148"/>
      <c r="D2932" s="149" t="s">
        <v>203</v>
      </c>
      <c r="E2932" s="150" t="s">
        <v>19</v>
      </c>
      <c r="F2932" s="151" t="s">
        <v>2266</v>
      </c>
      <c r="H2932" s="150" t="s">
        <v>19</v>
      </c>
      <c r="I2932" s="152"/>
      <c r="L2932" s="148"/>
      <c r="M2932" s="153"/>
      <c r="T2932" s="154"/>
      <c r="AT2932" s="150" t="s">
        <v>203</v>
      </c>
      <c r="AU2932" s="150" t="s">
        <v>82</v>
      </c>
      <c r="AV2932" s="12" t="s">
        <v>80</v>
      </c>
      <c r="AW2932" s="12" t="s">
        <v>33</v>
      </c>
      <c r="AX2932" s="12" t="s">
        <v>72</v>
      </c>
      <c r="AY2932" s="150" t="s">
        <v>193</v>
      </c>
    </row>
    <row r="2933" spans="2:65" s="12" customFormat="1" ht="11.25">
      <c r="B2933" s="148"/>
      <c r="D2933" s="149" t="s">
        <v>203</v>
      </c>
      <c r="E2933" s="150" t="s">
        <v>19</v>
      </c>
      <c r="F2933" s="151" t="s">
        <v>205</v>
      </c>
      <c r="H2933" s="150" t="s">
        <v>19</v>
      </c>
      <c r="I2933" s="152"/>
      <c r="L2933" s="148"/>
      <c r="M2933" s="153"/>
      <c r="T2933" s="154"/>
      <c r="AT2933" s="150" t="s">
        <v>203</v>
      </c>
      <c r="AU2933" s="150" t="s">
        <v>82</v>
      </c>
      <c r="AV2933" s="12" t="s">
        <v>80</v>
      </c>
      <c r="AW2933" s="12" t="s">
        <v>33</v>
      </c>
      <c r="AX2933" s="12" t="s">
        <v>72</v>
      </c>
      <c r="AY2933" s="150" t="s">
        <v>193</v>
      </c>
    </row>
    <row r="2934" spans="2:65" s="12" customFormat="1" ht="11.25">
      <c r="B2934" s="148"/>
      <c r="D2934" s="149" t="s">
        <v>203</v>
      </c>
      <c r="E2934" s="150" t="s">
        <v>19</v>
      </c>
      <c r="F2934" s="151" t="s">
        <v>2290</v>
      </c>
      <c r="H2934" s="150" t="s">
        <v>19</v>
      </c>
      <c r="I2934" s="152"/>
      <c r="L2934" s="148"/>
      <c r="M2934" s="153"/>
      <c r="T2934" s="154"/>
      <c r="AT2934" s="150" t="s">
        <v>203</v>
      </c>
      <c r="AU2934" s="150" t="s">
        <v>82</v>
      </c>
      <c r="AV2934" s="12" t="s">
        <v>80</v>
      </c>
      <c r="AW2934" s="12" t="s">
        <v>33</v>
      </c>
      <c r="AX2934" s="12" t="s">
        <v>72</v>
      </c>
      <c r="AY2934" s="150" t="s">
        <v>193</v>
      </c>
    </row>
    <row r="2935" spans="2:65" s="13" customFormat="1" ht="11.25">
      <c r="B2935" s="155"/>
      <c r="D2935" s="149" t="s">
        <v>203</v>
      </c>
      <c r="E2935" s="156" t="s">
        <v>19</v>
      </c>
      <c r="F2935" s="157" t="s">
        <v>2291</v>
      </c>
      <c r="H2935" s="158">
        <v>660.38199999999995</v>
      </c>
      <c r="I2935" s="159"/>
      <c r="L2935" s="155"/>
      <c r="M2935" s="160"/>
      <c r="T2935" s="161"/>
      <c r="AT2935" s="156" t="s">
        <v>203</v>
      </c>
      <c r="AU2935" s="156" t="s">
        <v>82</v>
      </c>
      <c r="AV2935" s="13" t="s">
        <v>82</v>
      </c>
      <c r="AW2935" s="13" t="s">
        <v>33</v>
      </c>
      <c r="AX2935" s="13" t="s">
        <v>72</v>
      </c>
      <c r="AY2935" s="156" t="s">
        <v>193</v>
      </c>
    </row>
    <row r="2936" spans="2:65" s="1" customFormat="1" ht="24.2" customHeight="1">
      <c r="B2936" s="32"/>
      <c r="C2936" s="162" t="s">
        <v>2292</v>
      </c>
      <c r="D2936" s="162" t="s">
        <v>380</v>
      </c>
      <c r="E2936" s="163" t="s">
        <v>2293</v>
      </c>
      <c r="F2936" s="164" t="s">
        <v>2294</v>
      </c>
      <c r="G2936" s="165" t="s">
        <v>198</v>
      </c>
      <c r="H2936" s="166">
        <v>660.38199999999995</v>
      </c>
      <c r="I2936" s="167"/>
      <c r="J2936" s="168">
        <f>ROUND(I2936*H2936,2)</f>
        <v>0</v>
      </c>
      <c r="K2936" s="164" t="s">
        <v>199</v>
      </c>
      <c r="L2936" s="169"/>
      <c r="M2936" s="170" t="s">
        <v>19</v>
      </c>
      <c r="N2936" s="171" t="s">
        <v>43</v>
      </c>
      <c r="P2936" s="140">
        <f>O2936*H2936</f>
        <v>0</v>
      </c>
      <c r="Q2936" s="140">
        <v>4.7000000000000002E-3</v>
      </c>
      <c r="R2936" s="140">
        <f>Q2936*H2936</f>
        <v>3.1037954000000001</v>
      </c>
      <c r="S2936" s="140">
        <v>0</v>
      </c>
      <c r="T2936" s="141">
        <f>S2936*H2936</f>
        <v>0</v>
      </c>
      <c r="AR2936" s="142" t="s">
        <v>436</v>
      </c>
      <c r="AT2936" s="142" t="s">
        <v>380</v>
      </c>
      <c r="AU2936" s="142" t="s">
        <v>82</v>
      </c>
      <c r="AY2936" s="17" t="s">
        <v>193</v>
      </c>
      <c r="BE2936" s="143">
        <f>IF(N2936="základní",J2936,0)</f>
        <v>0</v>
      </c>
      <c r="BF2936" s="143">
        <f>IF(N2936="snížená",J2936,0)</f>
        <v>0</v>
      </c>
      <c r="BG2936" s="143">
        <f>IF(N2936="zákl. přenesená",J2936,0)</f>
        <v>0</v>
      </c>
      <c r="BH2936" s="143">
        <f>IF(N2936="sníž. přenesená",J2936,0)</f>
        <v>0</v>
      </c>
      <c r="BI2936" s="143">
        <f>IF(N2936="nulová",J2936,0)</f>
        <v>0</v>
      </c>
      <c r="BJ2936" s="17" t="s">
        <v>80</v>
      </c>
      <c r="BK2936" s="143">
        <f>ROUND(I2936*H2936,2)</f>
        <v>0</v>
      </c>
      <c r="BL2936" s="17" t="s">
        <v>328</v>
      </c>
      <c r="BM2936" s="142" t="s">
        <v>2295</v>
      </c>
    </row>
    <row r="2937" spans="2:65" s="12" customFormat="1" ht="11.25">
      <c r="B2937" s="148"/>
      <c r="D2937" s="149" t="s">
        <v>203</v>
      </c>
      <c r="E2937" s="150" t="s">
        <v>19</v>
      </c>
      <c r="F2937" s="151" t="s">
        <v>286</v>
      </c>
      <c r="H2937" s="150" t="s">
        <v>19</v>
      </c>
      <c r="I2937" s="152"/>
      <c r="L2937" s="148"/>
      <c r="M2937" s="153"/>
      <c r="T2937" s="154"/>
      <c r="AT2937" s="150" t="s">
        <v>203</v>
      </c>
      <c r="AU2937" s="150" t="s">
        <v>82</v>
      </c>
      <c r="AV2937" s="12" t="s">
        <v>80</v>
      </c>
      <c r="AW2937" s="12" t="s">
        <v>33</v>
      </c>
      <c r="AX2937" s="12" t="s">
        <v>72</v>
      </c>
      <c r="AY2937" s="150" t="s">
        <v>193</v>
      </c>
    </row>
    <row r="2938" spans="2:65" s="12" customFormat="1" ht="11.25">
      <c r="B2938" s="148"/>
      <c r="D2938" s="149" t="s">
        <v>203</v>
      </c>
      <c r="E2938" s="150" t="s">
        <v>19</v>
      </c>
      <c r="F2938" s="151" t="s">
        <v>2266</v>
      </c>
      <c r="H2938" s="150" t="s">
        <v>19</v>
      </c>
      <c r="I2938" s="152"/>
      <c r="L2938" s="148"/>
      <c r="M2938" s="153"/>
      <c r="T2938" s="154"/>
      <c r="AT2938" s="150" t="s">
        <v>203</v>
      </c>
      <c r="AU2938" s="150" t="s">
        <v>82</v>
      </c>
      <c r="AV2938" s="12" t="s">
        <v>80</v>
      </c>
      <c r="AW2938" s="12" t="s">
        <v>33</v>
      </c>
      <c r="AX2938" s="12" t="s">
        <v>72</v>
      </c>
      <c r="AY2938" s="150" t="s">
        <v>193</v>
      </c>
    </row>
    <row r="2939" spans="2:65" s="12" customFormat="1" ht="11.25">
      <c r="B2939" s="148"/>
      <c r="D2939" s="149" t="s">
        <v>203</v>
      </c>
      <c r="E2939" s="150" t="s">
        <v>19</v>
      </c>
      <c r="F2939" s="151" t="s">
        <v>205</v>
      </c>
      <c r="H2939" s="150" t="s">
        <v>19</v>
      </c>
      <c r="I2939" s="152"/>
      <c r="L2939" s="148"/>
      <c r="M2939" s="153"/>
      <c r="T2939" s="154"/>
      <c r="AT2939" s="150" t="s">
        <v>203</v>
      </c>
      <c r="AU2939" s="150" t="s">
        <v>82</v>
      </c>
      <c r="AV2939" s="12" t="s">
        <v>80</v>
      </c>
      <c r="AW2939" s="12" t="s">
        <v>33</v>
      </c>
      <c r="AX2939" s="12" t="s">
        <v>72</v>
      </c>
      <c r="AY2939" s="150" t="s">
        <v>193</v>
      </c>
    </row>
    <row r="2940" spans="2:65" s="12" customFormat="1" ht="11.25">
      <c r="B2940" s="148"/>
      <c r="D2940" s="149" t="s">
        <v>203</v>
      </c>
      <c r="E2940" s="150" t="s">
        <v>19</v>
      </c>
      <c r="F2940" s="151" t="s">
        <v>2296</v>
      </c>
      <c r="H2940" s="150" t="s">
        <v>19</v>
      </c>
      <c r="I2940" s="152"/>
      <c r="L2940" s="148"/>
      <c r="M2940" s="153"/>
      <c r="T2940" s="154"/>
      <c r="AT2940" s="150" t="s">
        <v>203</v>
      </c>
      <c r="AU2940" s="150" t="s">
        <v>82</v>
      </c>
      <c r="AV2940" s="12" t="s">
        <v>80</v>
      </c>
      <c r="AW2940" s="12" t="s">
        <v>33</v>
      </c>
      <c r="AX2940" s="12" t="s">
        <v>72</v>
      </c>
      <c r="AY2940" s="150" t="s">
        <v>193</v>
      </c>
    </row>
    <row r="2941" spans="2:65" s="13" customFormat="1" ht="11.25">
      <c r="B2941" s="155"/>
      <c r="D2941" s="149" t="s">
        <v>203</v>
      </c>
      <c r="E2941" s="156" t="s">
        <v>19</v>
      </c>
      <c r="F2941" s="157" t="s">
        <v>2291</v>
      </c>
      <c r="H2941" s="158">
        <v>660.38199999999995</v>
      </c>
      <c r="I2941" s="159"/>
      <c r="L2941" s="155"/>
      <c r="M2941" s="160"/>
      <c r="T2941" s="161"/>
      <c r="AT2941" s="156" t="s">
        <v>203</v>
      </c>
      <c r="AU2941" s="156" t="s">
        <v>82</v>
      </c>
      <c r="AV2941" s="13" t="s">
        <v>82</v>
      </c>
      <c r="AW2941" s="13" t="s">
        <v>33</v>
      </c>
      <c r="AX2941" s="13" t="s">
        <v>72</v>
      </c>
      <c r="AY2941" s="156" t="s">
        <v>193</v>
      </c>
    </row>
    <row r="2942" spans="2:65" s="1" customFormat="1" ht="24.2" customHeight="1">
      <c r="B2942" s="32"/>
      <c r="C2942" s="131" t="s">
        <v>2297</v>
      </c>
      <c r="D2942" s="131" t="s">
        <v>195</v>
      </c>
      <c r="E2942" s="132" t="s">
        <v>2298</v>
      </c>
      <c r="F2942" s="133" t="s">
        <v>2299</v>
      </c>
      <c r="G2942" s="134" t="s">
        <v>465</v>
      </c>
      <c r="H2942" s="135">
        <v>6</v>
      </c>
      <c r="I2942" s="136"/>
      <c r="J2942" s="137">
        <f>ROUND(I2942*H2942,2)</f>
        <v>0</v>
      </c>
      <c r="K2942" s="133" t="s">
        <v>199</v>
      </c>
      <c r="L2942" s="32"/>
      <c r="M2942" s="138" t="s">
        <v>19</v>
      </c>
      <c r="N2942" s="139" t="s">
        <v>43</v>
      </c>
      <c r="P2942" s="140">
        <f>O2942*H2942</f>
        <v>0</v>
      </c>
      <c r="Q2942" s="140">
        <v>1.7000000000000001E-4</v>
      </c>
      <c r="R2942" s="140">
        <f>Q2942*H2942</f>
        <v>1.0200000000000001E-3</v>
      </c>
      <c r="S2942" s="140">
        <v>0</v>
      </c>
      <c r="T2942" s="141">
        <f>S2942*H2942</f>
        <v>0</v>
      </c>
      <c r="AR2942" s="142" t="s">
        <v>328</v>
      </c>
      <c r="AT2942" s="142" t="s">
        <v>195</v>
      </c>
      <c r="AU2942" s="142" t="s">
        <v>82</v>
      </c>
      <c r="AY2942" s="17" t="s">
        <v>193</v>
      </c>
      <c r="BE2942" s="143">
        <f>IF(N2942="základní",J2942,0)</f>
        <v>0</v>
      </c>
      <c r="BF2942" s="143">
        <f>IF(N2942="snížená",J2942,0)</f>
        <v>0</v>
      </c>
      <c r="BG2942" s="143">
        <f>IF(N2942="zákl. přenesená",J2942,0)</f>
        <v>0</v>
      </c>
      <c r="BH2942" s="143">
        <f>IF(N2942="sníž. přenesená",J2942,0)</f>
        <v>0</v>
      </c>
      <c r="BI2942" s="143">
        <f>IF(N2942="nulová",J2942,0)</f>
        <v>0</v>
      </c>
      <c r="BJ2942" s="17" t="s">
        <v>80</v>
      </c>
      <c r="BK2942" s="143">
        <f>ROUND(I2942*H2942,2)</f>
        <v>0</v>
      </c>
      <c r="BL2942" s="17" t="s">
        <v>328</v>
      </c>
      <c r="BM2942" s="142" t="s">
        <v>2300</v>
      </c>
    </row>
    <row r="2943" spans="2:65" s="1" customFormat="1" ht="11.25">
      <c r="B2943" s="32"/>
      <c r="D2943" s="144" t="s">
        <v>201</v>
      </c>
      <c r="F2943" s="145" t="s">
        <v>2301</v>
      </c>
      <c r="I2943" s="146"/>
      <c r="L2943" s="32"/>
      <c r="M2943" s="147"/>
      <c r="T2943" s="53"/>
      <c r="AT2943" s="17" t="s">
        <v>201</v>
      </c>
      <c r="AU2943" s="17" t="s">
        <v>82</v>
      </c>
    </row>
    <row r="2944" spans="2:65" s="12" customFormat="1" ht="11.25">
      <c r="B2944" s="148"/>
      <c r="D2944" s="149" t="s">
        <v>203</v>
      </c>
      <c r="E2944" s="150" t="s">
        <v>19</v>
      </c>
      <c r="F2944" s="151" t="s">
        <v>286</v>
      </c>
      <c r="H2944" s="150" t="s">
        <v>19</v>
      </c>
      <c r="I2944" s="152"/>
      <c r="L2944" s="148"/>
      <c r="M2944" s="153"/>
      <c r="T2944" s="154"/>
      <c r="AT2944" s="150" t="s">
        <v>203</v>
      </c>
      <c r="AU2944" s="150" t="s">
        <v>82</v>
      </c>
      <c r="AV2944" s="12" t="s">
        <v>80</v>
      </c>
      <c r="AW2944" s="12" t="s">
        <v>33</v>
      </c>
      <c r="AX2944" s="12" t="s">
        <v>72</v>
      </c>
      <c r="AY2944" s="150" t="s">
        <v>193</v>
      </c>
    </row>
    <row r="2945" spans="2:65" s="12" customFormat="1" ht="11.25">
      <c r="B2945" s="148"/>
      <c r="D2945" s="149" t="s">
        <v>203</v>
      </c>
      <c r="E2945" s="150" t="s">
        <v>19</v>
      </c>
      <c r="F2945" s="151" t="s">
        <v>205</v>
      </c>
      <c r="H2945" s="150" t="s">
        <v>19</v>
      </c>
      <c r="I2945" s="152"/>
      <c r="L2945" s="148"/>
      <c r="M2945" s="153"/>
      <c r="T2945" s="154"/>
      <c r="AT2945" s="150" t="s">
        <v>203</v>
      </c>
      <c r="AU2945" s="150" t="s">
        <v>82</v>
      </c>
      <c r="AV2945" s="12" t="s">
        <v>80</v>
      </c>
      <c r="AW2945" s="12" t="s">
        <v>33</v>
      </c>
      <c r="AX2945" s="12" t="s">
        <v>72</v>
      </c>
      <c r="AY2945" s="150" t="s">
        <v>193</v>
      </c>
    </row>
    <row r="2946" spans="2:65" s="13" customFormat="1" ht="11.25">
      <c r="B2946" s="155"/>
      <c r="D2946" s="149" t="s">
        <v>203</v>
      </c>
      <c r="E2946" s="156" t="s">
        <v>19</v>
      </c>
      <c r="F2946" s="157" t="s">
        <v>240</v>
      </c>
      <c r="H2946" s="158">
        <v>6</v>
      </c>
      <c r="I2946" s="159"/>
      <c r="L2946" s="155"/>
      <c r="M2946" s="160"/>
      <c r="T2946" s="161"/>
      <c r="AT2946" s="156" t="s">
        <v>203</v>
      </c>
      <c r="AU2946" s="156" t="s">
        <v>82</v>
      </c>
      <c r="AV2946" s="13" t="s">
        <v>82</v>
      </c>
      <c r="AW2946" s="13" t="s">
        <v>33</v>
      </c>
      <c r="AX2946" s="13" t="s">
        <v>72</v>
      </c>
      <c r="AY2946" s="156" t="s">
        <v>193</v>
      </c>
    </row>
    <row r="2947" spans="2:65" s="1" customFormat="1" ht="16.5" customHeight="1">
      <c r="B2947" s="32"/>
      <c r="C2947" s="162" t="s">
        <v>2302</v>
      </c>
      <c r="D2947" s="162" t="s">
        <v>380</v>
      </c>
      <c r="E2947" s="163" t="s">
        <v>2303</v>
      </c>
      <c r="F2947" s="164" t="s">
        <v>2304</v>
      </c>
      <c r="G2947" s="165" t="s">
        <v>465</v>
      </c>
      <c r="H2947" s="166">
        <v>6</v>
      </c>
      <c r="I2947" s="167"/>
      <c r="J2947" s="168">
        <f>ROUND(I2947*H2947,2)</f>
        <v>0</v>
      </c>
      <c r="K2947" s="164" t="s">
        <v>199</v>
      </c>
      <c r="L2947" s="169"/>
      <c r="M2947" s="170" t="s">
        <v>19</v>
      </c>
      <c r="N2947" s="171" t="s">
        <v>43</v>
      </c>
      <c r="P2947" s="140">
        <f>O2947*H2947</f>
        <v>0</v>
      </c>
      <c r="Q2947" s="140">
        <v>2.0000000000000001E-4</v>
      </c>
      <c r="R2947" s="140">
        <f>Q2947*H2947</f>
        <v>1.2000000000000001E-3</v>
      </c>
      <c r="S2947" s="140">
        <v>0</v>
      </c>
      <c r="T2947" s="141">
        <f>S2947*H2947</f>
        <v>0</v>
      </c>
      <c r="AR2947" s="142" t="s">
        <v>436</v>
      </c>
      <c r="AT2947" s="142" t="s">
        <v>380</v>
      </c>
      <c r="AU2947" s="142" t="s">
        <v>82</v>
      </c>
      <c r="AY2947" s="17" t="s">
        <v>193</v>
      </c>
      <c r="BE2947" s="143">
        <f>IF(N2947="základní",J2947,0)</f>
        <v>0</v>
      </c>
      <c r="BF2947" s="143">
        <f>IF(N2947="snížená",J2947,0)</f>
        <v>0</v>
      </c>
      <c r="BG2947" s="143">
        <f>IF(N2947="zákl. přenesená",J2947,0)</f>
        <v>0</v>
      </c>
      <c r="BH2947" s="143">
        <f>IF(N2947="sníž. přenesená",J2947,0)</f>
        <v>0</v>
      </c>
      <c r="BI2947" s="143">
        <f>IF(N2947="nulová",J2947,0)</f>
        <v>0</v>
      </c>
      <c r="BJ2947" s="17" t="s">
        <v>80</v>
      </c>
      <c r="BK2947" s="143">
        <f>ROUND(I2947*H2947,2)</f>
        <v>0</v>
      </c>
      <c r="BL2947" s="17" t="s">
        <v>328</v>
      </c>
      <c r="BM2947" s="142" t="s">
        <v>2305</v>
      </c>
    </row>
    <row r="2948" spans="2:65" s="1" customFormat="1" ht="33" customHeight="1">
      <c r="B2948" s="32"/>
      <c r="C2948" s="131" t="s">
        <v>2306</v>
      </c>
      <c r="D2948" s="131" t="s">
        <v>195</v>
      </c>
      <c r="E2948" s="132" t="s">
        <v>2307</v>
      </c>
      <c r="F2948" s="133" t="s">
        <v>2308</v>
      </c>
      <c r="G2948" s="134" t="s">
        <v>349</v>
      </c>
      <c r="H2948" s="135">
        <v>7.6150000000000002</v>
      </c>
      <c r="I2948" s="136"/>
      <c r="J2948" s="137">
        <f>ROUND(I2948*H2948,2)</f>
        <v>0</v>
      </c>
      <c r="K2948" s="133" t="s">
        <v>199</v>
      </c>
      <c r="L2948" s="32"/>
      <c r="M2948" s="138" t="s">
        <v>19</v>
      </c>
      <c r="N2948" s="139" t="s">
        <v>43</v>
      </c>
      <c r="P2948" s="140">
        <f>O2948*H2948</f>
        <v>0</v>
      </c>
      <c r="Q2948" s="140">
        <v>0</v>
      </c>
      <c r="R2948" s="140">
        <f>Q2948*H2948</f>
        <v>0</v>
      </c>
      <c r="S2948" s="140">
        <v>0</v>
      </c>
      <c r="T2948" s="141">
        <f>S2948*H2948</f>
        <v>0</v>
      </c>
      <c r="AR2948" s="142" t="s">
        <v>328</v>
      </c>
      <c r="AT2948" s="142" t="s">
        <v>195</v>
      </c>
      <c r="AU2948" s="142" t="s">
        <v>82</v>
      </c>
      <c r="AY2948" s="17" t="s">
        <v>193</v>
      </c>
      <c r="BE2948" s="143">
        <f>IF(N2948="základní",J2948,0)</f>
        <v>0</v>
      </c>
      <c r="BF2948" s="143">
        <f>IF(N2948="snížená",J2948,0)</f>
        <v>0</v>
      </c>
      <c r="BG2948" s="143">
        <f>IF(N2948="zákl. přenesená",J2948,0)</f>
        <v>0</v>
      </c>
      <c r="BH2948" s="143">
        <f>IF(N2948="sníž. přenesená",J2948,0)</f>
        <v>0</v>
      </c>
      <c r="BI2948" s="143">
        <f>IF(N2948="nulová",J2948,0)</f>
        <v>0</v>
      </c>
      <c r="BJ2948" s="17" t="s">
        <v>80</v>
      </c>
      <c r="BK2948" s="143">
        <f>ROUND(I2948*H2948,2)</f>
        <v>0</v>
      </c>
      <c r="BL2948" s="17" t="s">
        <v>328</v>
      </c>
      <c r="BM2948" s="142" t="s">
        <v>2309</v>
      </c>
    </row>
    <row r="2949" spans="2:65" s="1" customFormat="1" ht="11.25">
      <c r="B2949" s="32"/>
      <c r="D2949" s="144" t="s">
        <v>201</v>
      </c>
      <c r="F2949" s="145" t="s">
        <v>2310</v>
      </c>
      <c r="I2949" s="146"/>
      <c r="L2949" s="32"/>
      <c r="M2949" s="147"/>
      <c r="T2949" s="53"/>
      <c r="AT2949" s="17" t="s">
        <v>201</v>
      </c>
      <c r="AU2949" s="17" t="s">
        <v>82</v>
      </c>
    </row>
    <row r="2950" spans="2:65" s="11" customFormat="1" ht="22.9" customHeight="1">
      <c r="B2950" s="119"/>
      <c r="D2950" s="120" t="s">
        <v>71</v>
      </c>
      <c r="E2950" s="129" t="s">
        <v>2311</v>
      </c>
      <c r="F2950" s="129" t="s">
        <v>2312</v>
      </c>
      <c r="I2950" s="122"/>
      <c r="J2950" s="130">
        <f>BK2950</f>
        <v>0</v>
      </c>
      <c r="L2950" s="119"/>
      <c r="M2950" s="124"/>
      <c r="P2950" s="125">
        <f>SUM(P2951:P3117)</f>
        <v>0</v>
      </c>
      <c r="R2950" s="125">
        <f>SUM(R2951:R3117)</f>
        <v>17.35131569</v>
      </c>
      <c r="T2950" s="126">
        <f>SUM(T2951:T3117)</f>
        <v>0</v>
      </c>
      <c r="AR2950" s="120" t="s">
        <v>82</v>
      </c>
      <c r="AT2950" s="127" t="s">
        <v>71</v>
      </c>
      <c r="AU2950" s="127" t="s">
        <v>80</v>
      </c>
      <c r="AY2950" s="120" t="s">
        <v>193</v>
      </c>
      <c r="BK2950" s="128">
        <f>SUM(BK2951:BK3117)</f>
        <v>0</v>
      </c>
    </row>
    <row r="2951" spans="2:65" s="1" customFormat="1" ht="16.5" customHeight="1">
      <c r="B2951" s="32"/>
      <c r="C2951" s="131" t="s">
        <v>2313</v>
      </c>
      <c r="D2951" s="131" t="s">
        <v>195</v>
      </c>
      <c r="E2951" s="132" t="s">
        <v>2314</v>
      </c>
      <c r="F2951" s="133" t="s">
        <v>2315</v>
      </c>
      <c r="G2951" s="134" t="s">
        <v>432</v>
      </c>
      <c r="H2951" s="135">
        <v>12.98</v>
      </c>
      <c r="I2951" s="136"/>
      <c r="J2951" s="137">
        <f>ROUND(I2951*H2951,2)</f>
        <v>0</v>
      </c>
      <c r="K2951" s="133" t="s">
        <v>19</v>
      </c>
      <c r="L2951" s="32"/>
      <c r="M2951" s="138" t="s">
        <v>19</v>
      </c>
      <c r="N2951" s="139" t="s">
        <v>43</v>
      </c>
      <c r="P2951" s="140">
        <f>O2951*H2951</f>
        <v>0</v>
      </c>
      <c r="Q2951" s="140">
        <v>2.5999999999999998E-4</v>
      </c>
      <c r="R2951" s="140">
        <f>Q2951*H2951</f>
        <v>3.3747999999999998E-3</v>
      </c>
      <c r="S2951" s="140">
        <v>0</v>
      </c>
      <c r="T2951" s="141">
        <f>S2951*H2951</f>
        <v>0</v>
      </c>
      <c r="AR2951" s="142" t="s">
        <v>328</v>
      </c>
      <c r="AT2951" s="142" t="s">
        <v>195</v>
      </c>
      <c r="AU2951" s="142" t="s">
        <v>82</v>
      </c>
      <c r="AY2951" s="17" t="s">
        <v>193</v>
      </c>
      <c r="BE2951" s="143">
        <f>IF(N2951="základní",J2951,0)</f>
        <v>0</v>
      </c>
      <c r="BF2951" s="143">
        <f>IF(N2951="snížená",J2951,0)</f>
        <v>0</v>
      </c>
      <c r="BG2951" s="143">
        <f>IF(N2951="zákl. přenesená",J2951,0)</f>
        <v>0</v>
      </c>
      <c r="BH2951" s="143">
        <f>IF(N2951="sníž. přenesená",J2951,0)</f>
        <v>0</v>
      </c>
      <c r="BI2951" s="143">
        <f>IF(N2951="nulová",J2951,0)</f>
        <v>0</v>
      </c>
      <c r="BJ2951" s="17" t="s">
        <v>80</v>
      </c>
      <c r="BK2951" s="143">
        <f>ROUND(I2951*H2951,2)</f>
        <v>0</v>
      </c>
      <c r="BL2951" s="17" t="s">
        <v>328</v>
      </c>
      <c r="BM2951" s="142" t="s">
        <v>2316</v>
      </c>
    </row>
    <row r="2952" spans="2:65" s="12" customFormat="1" ht="11.25">
      <c r="B2952" s="148"/>
      <c r="D2952" s="149" t="s">
        <v>203</v>
      </c>
      <c r="E2952" s="150" t="s">
        <v>19</v>
      </c>
      <c r="F2952" s="151" t="s">
        <v>286</v>
      </c>
      <c r="H2952" s="150" t="s">
        <v>19</v>
      </c>
      <c r="I2952" s="152"/>
      <c r="L2952" s="148"/>
      <c r="M2952" s="153"/>
      <c r="T2952" s="154"/>
      <c r="AT2952" s="150" t="s">
        <v>203</v>
      </c>
      <c r="AU2952" s="150" t="s">
        <v>82</v>
      </c>
      <c r="AV2952" s="12" t="s">
        <v>80</v>
      </c>
      <c r="AW2952" s="12" t="s">
        <v>33</v>
      </c>
      <c r="AX2952" s="12" t="s">
        <v>72</v>
      </c>
      <c r="AY2952" s="150" t="s">
        <v>193</v>
      </c>
    </row>
    <row r="2953" spans="2:65" s="12" customFormat="1" ht="11.25">
      <c r="B2953" s="148"/>
      <c r="D2953" s="149" t="s">
        <v>203</v>
      </c>
      <c r="E2953" s="150" t="s">
        <v>19</v>
      </c>
      <c r="F2953" s="151" t="s">
        <v>205</v>
      </c>
      <c r="H2953" s="150" t="s">
        <v>19</v>
      </c>
      <c r="I2953" s="152"/>
      <c r="L2953" s="148"/>
      <c r="M2953" s="153"/>
      <c r="T2953" s="154"/>
      <c r="AT2953" s="150" t="s">
        <v>203</v>
      </c>
      <c r="AU2953" s="150" t="s">
        <v>82</v>
      </c>
      <c r="AV2953" s="12" t="s">
        <v>80</v>
      </c>
      <c r="AW2953" s="12" t="s">
        <v>33</v>
      </c>
      <c r="AX2953" s="12" t="s">
        <v>72</v>
      </c>
      <c r="AY2953" s="150" t="s">
        <v>193</v>
      </c>
    </row>
    <row r="2954" spans="2:65" s="12" customFormat="1" ht="11.25">
      <c r="B2954" s="148"/>
      <c r="D2954" s="149" t="s">
        <v>203</v>
      </c>
      <c r="E2954" s="150" t="s">
        <v>19</v>
      </c>
      <c r="F2954" s="151" t="s">
        <v>206</v>
      </c>
      <c r="H2954" s="150" t="s">
        <v>19</v>
      </c>
      <c r="I2954" s="152"/>
      <c r="L2954" s="148"/>
      <c r="M2954" s="153"/>
      <c r="T2954" s="154"/>
      <c r="AT2954" s="150" t="s">
        <v>203</v>
      </c>
      <c r="AU2954" s="150" t="s">
        <v>82</v>
      </c>
      <c r="AV2954" s="12" t="s">
        <v>80</v>
      </c>
      <c r="AW2954" s="12" t="s">
        <v>33</v>
      </c>
      <c r="AX2954" s="12" t="s">
        <v>72</v>
      </c>
      <c r="AY2954" s="150" t="s">
        <v>193</v>
      </c>
    </row>
    <row r="2955" spans="2:65" s="12" customFormat="1" ht="11.25">
      <c r="B2955" s="148"/>
      <c r="D2955" s="149" t="s">
        <v>203</v>
      </c>
      <c r="E2955" s="150" t="s">
        <v>19</v>
      </c>
      <c r="F2955" s="151" t="s">
        <v>205</v>
      </c>
      <c r="H2955" s="150" t="s">
        <v>19</v>
      </c>
      <c r="I2955" s="152"/>
      <c r="L2955" s="148"/>
      <c r="M2955" s="153"/>
      <c r="T2955" s="154"/>
      <c r="AT2955" s="150" t="s">
        <v>203</v>
      </c>
      <c r="AU2955" s="150" t="s">
        <v>82</v>
      </c>
      <c r="AV2955" s="12" t="s">
        <v>80</v>
      </c>
      <c r="AW2955" s="12" t="s">
        <v>33</v>
      </c>
      <c r="AX2955" s="12" t="s">
        <v>72</v>
      </c>
      <c r="AY2955" s="150" t="s">
        <v>193</v>
      </c>
    </row>
    <row r="2956" spans="2:65" s="13" customFormat="1" ht="11.25">
      <c r="B2956" s="155"/>
      <c r="D2956" s="149" t="s">
        <v>203</v>
      </c>
      <c r="E2956" s="156" t="s">
        <v>19</v>
      </c>
      <c r="F2956" s="157" t="s">
        <v>2317</v>
      </c>
      <c r="H2956" s="158">
        <v>12.98</v>
      </c>
      <c r="I2956" s="159"/>
      <c r="L2956" s="155"/>
      <c r="M2956" s="160"/>
      <c r="T2956" s="161"/>
      <c r="AT2956" s="156" t="s">
        <v>203</v>
      </c>
      <c r="AU2956" s="156" t="s">
        <v>82</v>
      </c>
      <c r="AV2956" s="13" t="s">
        <v>82</v>
      </c>
      <c r="AW2956" s="13" t="s">
        <v>33</v>
      </c>
      <c r="AX2956" s="13" t="s">
        <v>72</v>
      </c>
      <c r="AY2956" s="156" t="s">
        <v>193</v>
      </c>
    </row>
    <row r="2957" spans="2:65" s="1" customFormat="1" ht="24.2" customHeight="1">
      <c r="B2957" s="32"/>
      <c r="C2957" s="131" t="s">
        <v>2318</v>
      </c>
      <c r="D2957" s="131" t="s">
        <v>195</v>
      </c>
      <c r="E2957" s="132" t="s">
        <v>2319</v>
      </c>
      <c r="F2957" s="133" t="s">
        <v>2320</v>
      </c>
      <c r="G2957" s="134" t="s">
        <v>198</v>
      </c>
      <c r="H2957" s="135">
        <v>181.369</v>
      </c>
      <c r="I2957" s="136"/>
      <c r="J2957" s="137">
        <f>ROUND(I2957*H2957,2)</f>
        <v>0</v>
      </c>
      <c r="K2957" s="133" t="s">
        <v>199</v>
      </c>
      <c r="L2957" s="32"/>
      <c r="M2957" s="138" t="s">
        <v>19</v>
      </c>
      <c r="N2957" s="139" t="s">
        <v>43</v>
      </c>
      <c r="P2957" s="140">
        <f>O2957*H2957</f>
        <v>0</v>
      </c>
      <c r="Q2957" s="140">
        <v>0</v>
      </c>
      <c r="R2957" s="140">
        <f>Q2957*H2957</f>
        <v>0</v>
      </c>
      <c r="S2957" s="140">
        <v>0</v>
      </c>
      <c r="T2957" s="141">
        <f>S2957*H2957</f>
        <v>0</v>
      </c>
      <c r="AR2957" s="142" t="s">
        <v>328</v>
      </c>
      <c r="AT2957" s="142" t="s">
        <v>195</v>
      </c>
      <c r="AU2957" s="142" t="s">
        <v>82</v>
      </c>
      <c r="AY2957" s="17" t="s">
        <v>193</v>
      </c>
      <c r="BE2957" s="143">
        <f>IF(N2957="základní",J2957,0)</f>
        <v>0</v>
      </c>
      <c r="BF2957" s="143">
        <f>IF(N2957="snížená",J2957,0)</f>
        <v>0</v>
      </c>
      <c r="BG2957" s="143">
        <f>IF(N2957="zákl. přenesená",J2957,0)</f>
        <v>0</v>
      </c>
      <c r="BH2957" s="143">
        <f>IF(N2957="sníž. přenesená",J2957,0)</f>
        <v>0</v>
      </c>
      <c r="BI2957" s="143">
        <f>IF(N2957="nulová",J2957,0)</f>
        <v>0</v>
      </c>
      <c r="BJ2957" s="17" t="s">
        <v>80</v>
      </c>
      <c r="BK2957" s="143">
        <f>ROUND(I2957*H2957,2)</f>
        <v>0</v>
      </c>
      <c r="BL2957" s="17" t="s">
        <v>328</v>
      </c>
      <c r="BM2957" s="142" t="s">
        <v>2321</v>
      </c>
    </row>
    <row r="2958" spans="2:65" s="1" customFormat="1" ht="11.25">
      <c r="B2958" s="32"/>
      <c r="D2958" s="144" t="s">
        <v>201</v>
      </c>
      <c r="F2958" s="145" t="s">
        <v>2322</v>
      </c>
      <c r="I2958" s="146"/>
      <c r="L2958" s="32"/>
      <c r="M2958" s="147"/>
      <c r="T2958" s="53"/>
      <c r="AT2958" s="17" t="s">
        <v>201</v>
      </c>
      <c r="AU2958" s="17" t="s">
        <v>82</v>
      </c>
    </row>
    <row r="2959" spans="2:65" s="12" customFormat="1" ht="11.25">
      <c r="B2959" s="148"/>
      <c r="D2959" s="149" t="s">
        <v>203</v>
      </c>
      <c r="E2959" s="150" t="s">
        <v>19</v>
      </c>
      <c r="F2959" s="151" t="s">
        <v>286</v>
      </c>
      <c r="H2959" s="150" t="s">
        <v>19</v>
      </c>
      <c r="I2959" s="152"/>
      <c r="L2959" s="148"/>
      <c r="M2959" s="153"/>
      <c r="T2959" s="154"/>
      <c r="AT2959" s="150" t="s">
        <v>203</v>
      </c>
      <c r="AU2959" s="150" t="s">
        <v>82</v>
      </c>
      <c r="AV2959" s="12" t="s">
        <v>80</v>
      </c>
      <c r="AW2959" s="12" t="s">
        <v>33</v>
      </c>
      <c r="AX2959" s="12" t="s">
        <v>72</v>
      </c>
      <c r="AY2959" s="150" t="s">
        <v>193</v>
      </c>
    </row>
    <row r="2960" spans="2:65" s="12" customFormat="1" ht="11.25">
      <c r="B2960" s="148"/>
      <c r="D2960" s="149" t="s">
        <v>203</v>
      </c>
      <c r="E2960" s="150" t="s">
        <v>19</v>
      </c>
      <c r="F2960" s="151" t="s">
        <v>205</v>
      </c>
      <c r="H2960" s="150" t="s">
        <v>19</v>
      </c>
      <c r="I2960" s="152"/>
      <c r="L2960" s="148"/>
      <c r="M2960" s="153"/>
      <c r="T2960" s="154"/>
      <c r="AT2960" s="150" t="s">
        <v>203</v>
      </c>
      <c r="AU2960" s="150" t="s">
        <v>82</v>
      </c>
      <c r="AV2960" s="12" t="s">
        <v>80</v>
      </c>
      <c r="AW2960" s="12" t="s">
        <v>33</v>
      </c>
      <c r="AX2960" s="12" t="s">
        <v>72</v>
      </c>
      <c r="AY2960" s="150" t="s">
        <v>193</v>
      </c>
    </row>
    <row r="2961" spans="2:65" s="12" customFormat="1" ht="11.25">
      <c r="B2961" s="148"/>
      <c r="D2961" s="149" t="s">
        <v>203</v>
      </c>
      <c r="E2961" s="150" t="s">
        <v>19</v>
      </c>
      <c r="F2961" s="151" t="s">
        <v>206</v>
      </c>
      <c r="H2961" s="150" t="s">
        <v>19</v>
      </c>
      <c r="I2961" s="152"/>
      <c r="L2961" s="148"/>
      <c r="M2961" s="153"/>
      <c r="T2961" s="154"/>
      <c r="AT2961" s="150" t="s">
        <v>203</v>
      </c>
      <c r="AU2961" s="150" t="s">
        <v>82</v>
      </c>
      <c r="AV2961" s="12" t="s">
        <v>80</v>
      </c>
      <c r="AW2961" s="12" t="s">
        <v>33</v>
      </c>
      <c r="AX2961" s="12" t="s">
        <v>72</v>
      </c>
      <c r="AY2961" s="150" t="s">
        <v>193</v>
      </c>
    </row>
    <row r="2962" spans="2:65" s="12" customFormat="1" ht="11.25">
      <c r="B2962" s="148"/>
      <c r="D2962" s="149" t="s">
        <v>203</v>
      </c>
      <c r="E2962" s="150" t="s">
        <v>19</v>
      </c>
      <c r="F2962" s="151" t="s">
        <v>205</v>
      </c>
      <c r="H2962" s="150" t="s">
        <v>19</v>
      </c>
      <c r="I2962" s="152"/>
      <c r="L2962" s="148"/>
      <c r="M2962" s="153"/>
      <c r="T2962" s="154"/>
      <c r="AT2962" s="150" t="s">
        <v>203</v>
      </c>
      <c r="AU2962" s="150" t="s">
        <v>82</v>
      </c>
      <c r="AV2962" s="12" t="s">
        <v>80</v>
      </c>
      <c r="AW2962" s="12" t="s">
        <v>33</v>
      </c>
      <c r="AX2962" s="12" t="s">
        <v>72</v>
      </c>
      <c r="AY2962" s="150" t="s">
        <v>193</v>
      </c>
    </row>
    <row r="2963" spans="2:65" s="12" customFormat="1" ht="11.25">
      <c r="B2963" s="148"/>
      <c r="D2963" s="149" t="s">
        <v>203</v>
      </c>
      <c r="E2963" s="150" t="s">
        <v>19</v>
      </c>
      <c r="F2963" s="151" t="s">
        <v>2323</v>
      </c>
      <c r="H2963" s="150" t="s">
        <v>19</v>
      </c>
      <c r="I2963" s="152"/>
      <c r="L2963" s="148"/>
      <c r="M2963" s="153"/>
      <c r="T2963" s="154"/>
      <c r="AT2963" s="150" t="s">
        <v>203</v>
      </c>
      <c r="AU2963" s="150" t="s">
        <v>82</v>
      </c>
      <c r="AV2963" s="12" t="s">
        <v>80</v>
      </c>
      <c r="AW2963" s="12" t="s">
        <v>33</v>
      </c>
      <c r="AX2963" s="12" t="s">
        <v>72</v>
      </c>
      <c r="AY2963" s="150" t="s">
        <v>193</v>
      </c>
    </row>
    <row r="2964" spans="2:65" s="13" customFormat="1" ht="11.25">
      <c r="B2964" s="155"/>
      <c r="D2964" s="149" t="s">
        <v>203</v>
      </c>
      <c r="E2964" s="156" t="s">
        <v>19</v>
      </c>
      <c r="F2964" s="157" t="s">
        <v>2324</v>
      </c>
      <c r="H2964" s="158">
        <v>154.22499999999999</v>
      </c>
      <c r="I2964" s="159"/>
      <c r="L2964" s="155"/>
      <c r="M2964" s="160"/>
      <c r="T2964" s="161"/>
      <c r="AT2964" s="156" t="s">
        <v>203</v>
      </c>
      <c r="AU2964" s="156" t="s">
        <v>82</v>
      </c>
      <c r="AV2964" s="13" t="s">
        <v>82</v>
      </c>
      <c r="AW2964" s="13" t="s">
        <v>33</v>
      </c>
      <c r="AX2964" s="13" t="s">
        <v>72</v>
      </c>
      <c r="AY2964" s="156" t="s">
        <v>193</v>
      </c>
    </row>
    <row r="2965" spans="2:65" s="12" customFormat="1" ht="11.25">
      <c r="B2965" s="148"/>
      <c r="D2965" s="149" t="s">
        <v>203</v>
      </c>
      <c r="E2965" s="150" t="s">
        <v>19</v>
      </c>
      <c r="F2965" s="151" t="s">
        <v>2325</v>
      </c>
      <c r="H2965" s="150" t="s">
        <v>19</v>
      </c>
      <c r="I2965" s="152"/>
      <c r="L2965" s="148"/>
      <c r="M2965" s="153"/>
      <c r="T2965" s="154"/>
      <c r="AT2965" s="150" t="s">
        <v>203</v>
      </c>
      <c r="AU2965" s="150" t="s">
        <v>82</v>
      </c>
      <c r="AV2965" s="12" t="s">
        <v>80</v>
      </c>
      <c r="AW2965" s="12" t="s">
        <v>33</v>
      </c>
      <c r="AX2965" s="12" t="s">
        <v>72</v>
      </c>
      <c r="AY2965" s="150" t="s">
        <v>193</v>
      </c>
    </row>
    <row r="2966" spans="2:65" s="13" customFormat="1" ht="11.25">
      <c r="B2966" s="155"/>
      <c r="D2966" s="149" t="s">
        <v>203</v>
      </c>
      <c r="E2966" s="156" t="s">
        <v>19</v>
      </c>
      <c r="F2966" s="157" t="s">
        <v>2326</v>
      </c>
      <c r="H2966" s="158">
        <v>27.143999999999998</v>
      </c>
      <c r="I2966" s="159"/>
      <c r="L2966" s="155"/>
      <c r="M2966" s="160"/>
      <c r="T2966" s="161"/>
      <c r="AT2966" s="156" t="s">
        <v>203</v>
      </c>
      <c r="AU2966" s="156" t="s">
        <v>82</v>
      </c>
      <c r="AV2966" s="13" t="s">
        <v>82</v>
      </c>
      <c r="AW2966" s="13" t="s">
        <v>33</v>
      </c>
      <c r="AX2966" s="13" t="s">
        <v>72</v>
      </c>
      <c r="AY2966" s="156" t="s">
        <v>193</v>
      </c>
    </row>
    <row r="2967" spans="2:65" s="1" customFormat="1" ht="24.2" customHeight="1">
      <c r="B2967" s="32"/>
      <c r="C2967" s="131" t="s">
        <v>2327</v>
      </c>
      <c r="D2967" s="131" t="s">
        <v>195</v>
      </c>
      <c r="E2967" s="132" t="s">
        <v>2328</v>
      </c>
      <c r="F2967" s="133" t="s">
        <v>2329</v>
      </c>
      <c r="G2967" s="134" t="s">
        <v>198</v>
      </c>
      <c r="H2967" s="135">
        <v>55.78</v>
      </c>
      <c r="I2967" s="136"/>
      <c r="J2967" s="137">
        <f>ROUND(I2967*H2967,2)</f>
        <v>0</v>
      </c>
      <c r="K2967" s="133" t="s">
        <v>199</v>
      </c>
      <c r="L2967" s="32"/>
      <c r="M2967" s="138" t="s">
        <v>19</v>
      </c>
      <c r="N2967" s="139" t="s">
        <v>43</v>
      </c>
      <c r="P2967" s="140">
        <f>O2967*H2967</f>
        <v>0</v>
      </c>
      <c r="Q2967" s="140">
        <v>0</v>
      </c>
      <c r="R2967" s="140">
        <f>Q2967*H2967</f>
        <v>0</v>
      </c>
      <c r="S2967" s="140">
        <v>0</v>
      </c>
      <c r="T2967" s="141">
        <f>S2967*H2967</f>
        <v>0</v>
      </c>
      <c r="AR2967" s="142" t="s">
        <v>328</v>
      </c>
      <c r="AT2967" s="142" t="s">
        <v>195</v>
      </c>
      <c r="AU2967" s="142" t="s">
        <v>82</v>
      </c>
      <c r="AY2967" s="17" t="s">
        <v>193</v>
      </c>
      <c r="BE2967" s="143">
        <f>IF(N2967="základní",J2967,0)</f>
        <v>0</v>
      </c>
      <c r="BF2967" s="143">
        <f>IF(N2967="snížená",J2967,0)</f>
        <v>0</v>
      </c>
      <c r="BG2967" s="143">
        <f>IF(N2967="zákl. přenesená",J2967,0)</f>
        <v>0</v>
      </c>
      <c r="BH2967" s="143">
        <f>IF(N2967="sníž. přenesená",J2967,0)</f>
        <v>0</v>
      </c>
      <c r="BI2967" s="143">
        <f>IF(N2967="nulová",J2967,0)</f>
        <v>0</v>
      </c>
      <c r="BJ2967" s="17" t="s">
        <v>80</v>
      </c>
      <c r="BK2967" s="143">
        <f>ROUND(I2967*H2967,2)</f>
        <v>0</v>
      </c>
      <c r="BL2967" s="17" t="s">
        <v>328</v>
      </c>
      <c r="BM2967" s="142" t="s">
        <v>2330</v>
      </c>
    </row>
    <row r="2968" spans="2:65" s="1" customFormat="1" ht="11.25">
      <c r="B2968" s="32"/>
      <c r="D2968" s="144" t="s">
        <v>201</v>
      </c>
      <c r="F2968" s="145" t="s">
        <v>2331</v>
      </c>
      <c r="I2968" s="146"/>
      <c r="L2968" s="32"/>
      <c r="M2968" s="147"/>
      <c r="T2968" s="53"/>
      <c r="AT2968" s="17" t="s">
        <v>201</v>
      </c>
      <c r="AU2968" s="17" t="s">
        <v>82</v>
      </c>
    </row>
    <row r="2969" spans="2:65" s="12" customFormat="1" ht="11.25">
      <c r="B2969" s="148"/>
      <c r="D2969" s="149" t="s">
        <v>203</v>
      </c>
      <c r="E2969" s="150" t="s">
        <v>19</v>
      </c>
      <c r="F2969" s="151" t="s">
        <v>286</v>
      </c>
      <c r="H2969" s="150" t="s">
        <v>19</v>
      </c>
      <c r="I2969" s="152"/>
      <c r="L2969" s="148"/>
      <c r="M2969" s="153"/>
      <c r="T2969" s="154"/>
      <c r="AT2969" s="150" t="s">
        <v>203</v>
      </c>
      <c r="AU2969" s="150" t="s">
        <v>82</v>
      </c>
      <c r="AV2969" s="12" t="s">
        <v>80</v>
      </c>
      <c r="AW2969" s="12" t="s">
        <v>33</v>
      </c>
      <c r="AX2969" s="12" t="s">
        <v>72</v>
      </c>
      <c r="AY2969" s="150" t="s">
        <v>193</v>
      </c>
    </row>
    <row r="2970" spans="2:65" s="12" customFormat="1" ht="11.25">
      <c r="B2970" s="148"/>
      <c r="D2970" s="149" t="s">
        <v>203</v>
      </c>
      <c r="E2970" s="150" t="s">
        <v>19</v>
      </c>
      <c r="F2970" s="151" t="s">
        <v>205</v>
      </c>
      <c r="H2970" s="150" t="s">
        <v>19</v>
      </c>
      <c r="I2970" s="152"/>
      <c r="L2970" s="148"/>
      <c r="M2970" s="153"/>
      <c r="T2970" s="154"/>
      <c r="AT2970" s="150" t="s">
        <v>203</v>
      </c>
      <c r="AU2970" s="150" t="s">
        <v>82</v>
      </c>
      <c r="AV2970" s="12" t="s">
        <v>80</v>
      </c>
      <c r="AW2970" s="12" t="s">
        <v>33</v>
      </c>
      <c r="AX2970" s="12" t="s">
        <v>72</v>
      </c>
      <c r="AY2970" s="150" t="s">
        <v>193</v>
      </c>
    </row>
    <row r="2971" spans="2:65" s="12" customFormat="1" ht="11.25">
      <c r="B2971" s="148"/>
      <c r="D2971" s="149" t="s">
        <v>203</v>
      </c>
      <c r="E2971" s="150" t="s">
        <v>19</v>
      </c>
      <c r="F2971" s="151" t="s">
        <v>206</v>
      </c>
      <c r="H2971" s="150" t="s">
        <v>19</v>
      </c>
      <c r="I2971" s="152"/>
      <c r="L2971" s="148"/>
      <c r="M2971" s="153"/>
      <c r="T2971" s="154"/>
      <c r="AT2971" s="150" t="s">
        <v>203</v>
      </c>
      <c r="AU2971" s="150" t="s">
        <v>82</v>
      </c>
      <c r="AV2971" s="12" t="s">
        <v>80</v>
      </c>
      <c r="AW2971" s="12" t="s">
        <v>33</v>
      </c>
      <c r="AX2971" s="12" t="s">
        <v>72</v>
      </c>
      <c r="AY2971" s="150" t="s">
        <v>193</v>
      </c>
    </row>
    <row r="2972" spans="2:65" s="12" customFormat="1" ht="11.25">
      <c r="B2972" s="148"/>
      <c r="D2972" s="149" t="s">
        <v>203</v>
      </c>
      <c r="E2972" s="150" t="s">
        <v>19</v>
      </c>
      <c r="F2972" s="151" t="s">
        <v>205</v>
      </c>
      <c r="H2972" s="150" t="s">
        <v>19</v>
      </c>
      <c r="I2972" s="152"/>
      <c r="L2972" s="148"/>
      <c r="M2972" s="153"/>
      <c r="T2972" s="154"/>
      <c r="AT2972" s="150" t="s">
        <v>203</v>
      </c>
      <c r="AU2972" s="150" t="s">
        <v>82</v>
      </c>
      <c r="AV2972" s="12" t="s">
        <v>80</v>
      </c>
      <c r="AW2972" s="12" t="s">
        <v>33</v>
      </c>
      <c r="AX2972" s="12" t="s">
        <v>72</v>
      </c>
      <c r="AY2972" s="150" t="s">
        <v>193</v>
      </c>
    </row>
    <row r="2973" spans="2:65" s="12" customFormat="1" ht="11.25">
      <c r="B2973" s="148"/>
      <c r="D2973" s="149" t="s">
        <v>203</v>
      </c>
      <c r="E2973" s="150" t="s">
        <v>19</v>
      </c>
      <c r="F2973" s="151" t="s">
        <v>1595</v>
      </c>
      <c r="H2973" s="150" t="s">
        <v>19</v>
      </c>
      <c r="I2973" s="152"/>
      <c r="L2973" s="148"/>
      <c r="M2973" s="153"/>
      <c r="T2973" s="154"/>
      <c r="AT2973" s="150" t="s">
        <v>203</v>
      </c>
      <c r="AU2973" s="150" t="s">
        <v>82</v>
      </c>
      <c r="AV2973" s="12" t="s">
        <v>80</v>
      </c>
      <c r="AW2973" s="12" t="s">
        <v>33</v>
      </c>
      <c r="AX2973" s="12" t="s">
        <v>72</v>
      </c>
      <c r="AY2973" s="150" t="s">
        <v>193</v>
      </c>
    </row>
    <row r="2974" spans="2:65" s="13" customFormat="1" ht="11.25">
      <c r="B2974" s="155"/>
      <c r="D2974" s="149" t="s">
        <v>203</v>
      </c>
      <c r="E2974" s="156" t="s">
        <v>19</v>
      </c>
      <c r="F2974" s="157" t="s">
        <v>2332</v>
      </c>
      <c r="H2974" s="158">
        <v>55.78</v>
      </c>
      <c r="I2974" s="159"/>
      <c r="L2974" s="155"/>
      <c r="M2974" s="160"/>
      <c r="T2974" s="161"/>
      <c r="AT2974" s="156" t="s">
        <v>203</v>
      </c>
      <c r="AU2974" s="156" t="s">
        <v>82</v>
      </c>
      <c r="AV2974" s="13" t="s">
        <v>82</v>
      </c>
      <c r="AW2974" s="13" t="s">
        <v>33</v>
      </c>
      <c r="AX2974" s="13" t="s">
        <v>72</v>
      </c>
      <c r="AY2974" s="156" t="s">
        <v>193</v>
      </c>
    </row>
    <row r="2975" spans="2:65" s="1" customFormat="1" ht="24.2" customHeight="1">
      <c r="B2975" s="32"/>
      <c r="C2975" s="162" t="s">
        <v>2333</v>
      </c>
      <c r="D2975" s="162" t="s">
        <v>380</v>
      </c>
      <c r="E2975" s="163" t="s">
        <v>2262</v>
      </c>
      <c r="F2975" s="164" t="s">
        <v>2263</v>
      </c>
      <c r="G2975" s="165" t="s">
        <v>349</v>
      </c>
      <c r="H2975" s="166">
        <v>7.3999999999999996E-2</v>
      </c>
      <c r="I2975" s="167"/>
      <c r="J2975" s="168">
        <f>ROUND(I2975*H2975,2)</f>
        <v>0</v>
      </c>
      <c r="K2975" s="164" t="s">
        <v>199</v>
      </c>
      <c r="L2975" s="169"/>
      <c r="M2975" s="170" t="s">
        <v>19</v>
      </c>
      <c r="N2975" s="171" t="s">
        <v>43</v>
      </c>
      <c r="P2975" s="140">
        <f>O2975*H2975</f>
        <v>0</v>
      </c>
      <c r="Q2975" s="140">
        <v>1</v>
      </c>
      <c r="R2975" s="140">
        <f>Q2975*H2975</f>
        <v>7.3999999999999996E-2</v>
      </c>
      <c r="S2975" s="140">
        <v>0</v>
      </c>
      <c r="T2975" s="141">
        <f>S2975*H2975</f>
        <v>0</v>
      </c>
      <c r="AR2975" s="142" t="s">
        <v>436</v>
      </c>
      <c r="AT2975" s="142" t="s">
        <v>380</v>
      </c>
      <c r="AU2975" s="142" t="s">
        <v>82</v>
      </c>
      <c r="AY2975" s="17" t="s">
        <v>193</v>
      </c>
      <c r="BE2975" s="143">
        <f>IF(N2975="základní",J2975,0)</f>
        <v>0</v>
      </c>
      <c r="BF2975" s="143">
        <f>IF(N2975="snížená",J2975,0)</f>
        <v>0</v>
      </c>
      <c r="BG2975" s="143">
        <f>IF(N2975="zákl. přenesená",J2975,0)</f>
        <v>0</v>
      </c>
      <c r="BH2975" s="143">
        <f>IF(N2975="sníž. přenesená",J2975,0)</f>
        <v>0</v>
      </c>
      <c r="BI2975" s="143">
        <f>IF(N2975="nulová",J2975,0)</f>
        <v>0</v>
      </c>
      <c r="BJ2975" s="17" t="s">
        <v>80</v>
      </c>
      <c r="BK2975" s="143">
        <f>ROUND(I2975*H2975,2)</f>
        <v>0</v>
      </c>
      <c r="BL2975" s="17" t="s">
        <v>328</v>
      </c>
      <c r="BM2975" s="142" t="s">
        <v>2334</v>
      </c>
    </row>
    <row r="2976" spans="2:65" s="1" customFormat="1" ht="19.5">
      <c r="B2976" s="32"/>
      <c r="D2976" s="149" t="s">
        <v>1499</v>
      </c>
      <c r="F2976" s="172" t="s">
        <v>2265</v>
      </c>
      <c r="I2976" s="146"/>
      <c r="L2976" s="32"/>
      <c r="M2976" s="147"/>
      <c r="T2976" s="53"/>
      <c r="AT2976" s="17" t="s">
        <v>1499</v>
      </c>
      <c r="AU2976" s="17" t="s">
        <v>82</v>
      </c>
    </row>
    <row r="2977" spans="2:65" s="13" customFormat="1" ht="11.25">
      <c r="B2977" s="155"/>
      <c r="D2977" s="149" t="s">
        <v>203</v>
      </c>
      <c r="E2977" s="156" t="s">
        <v>19</v>
      </c>
      <c r="F2977" s="157" t="s">
        <v>2335</v>
      </c>
      <c r="H2977" s="158">
        <v>5.3999999999999999E-2</v>
      </c>
      <c r="I2977" s="159"/>
      <c r="L2977" s="155"/>
      <c r="M2977" s="160"/>
      <c r="T2977" s="161"/>
      <c r="AT2977" s="156" t="s">
        <v>203</v>
      </c>
      <c r="AU2977" s="156" t="s">
        <v>82</v>
      </c>
      <c r="AV2977" s="13" t="s">
        <v>82</v>
      </c>
      <c r="AW2977" s="13" t="s">
        <v>33</v>
      </c>
      <c r="AX2977" s="13" t="s">
        <v>72</v>
      </c>
      <c r="AY2977" s="156" t="s">
        <v>193</v>
      </c>
    </row>
    <row r="2978" spans="2:65" s="13" customFormat="1" ht="11.25">
      <c r="B2978" s="155"/>
      <c r="D2978" s="149" t="s">
        <v>203</v>
      </c>
      <c r="E2978" s="156" t="s">
        <v>19</v>
      </c>
      <c r="F2978" s="157" t="s">
        <v>2336</v>
      </c>
      <c r="H2978" s="158">
        <v>0.02</v>
      </c>
      <c r="I2978" s="159"/>
      <c r="L2978" s="155"/>
      <c r="M2978" s="160"/>
      <c r="T2978" s="161"/>
      <c r="AT2978" s="156" t="s">
        <v>203</v>
      </c>
      <c r="AU2978" s="156" t="s">
        <v>82</v>
      </c>
      <c r="AV2978" s="13" t="s">
        <v>82</v>
      </c>
      <c r="AW2978" s="13" t="s">
        <v>33</v>
      </c>
      <c r="AX2978" s="13" t="s">
        <v>72</v>
      </c>
      <c r="AY2978" s="156" t="s">
        <v>193</v>
      </c>
    </row>
    <row r="2979" spans="2:65" s="1" customFormat="1" ht="33" customHeight="1">
      <c r="B2979" s="32"/>
      <c r="C2979" s="131" t="s">
        <v>2337</v>
      </c>
      <c r="D2979" s="131" t="s">
        <v>195</v>
      </c>
      <c r="E2979" s="132" t="s">
        <v>2338</v>
      </c>
      <c r="F2979" s="133" t="s">
        <v>2339</v>
      </c>
      <c r="G2979" s="134" t="s">
        <v>465</v>
      </c>
      <c r="H2979" s="135">
        <v>79</v>
      </c>
      <c r="I2979" s="136"/>
      <c r="J2979" s="137">
        <f>ROUND(I2979*H2979,2)</f>
        <v>0</v>
      </c>
      <c r="K2979" s="133" t="s">
        <v>199</v>
      </c>
      <c r="L2979" s="32"/>
      <c r="M2979" s="138" t="s">
        <v>19</v>
      </c>
      <c r="N2979" s="139" t="s">
        <v>43</v>
      </c>
      <c r="P2979" s="140">
        <f>O2979*H2979</f>
        <v>0</v>
      </c>
      <c r="Q2979" s="140">
        <v>7.4999999999999997E-3</v>
      </c>
      <c r="R2979" s="140">
        <f>Q2979*H2979</f>
        <v>0.59250000000000003</v>
      </c>
      <c r="S2979" s="140">
        <v>0</v>
      </c>
      <c r="T2979" s="141">
        <f>S2979*H2979</f>
        <v>0</v>
      </c>
      <c r="AR2979" s="142" t="s">
        <v>328</v>
      </c>
      <c r="AT2979" s="142" t="s">
        <v>195</v>
      </c>
      <c r="AU2979" s="142" t="s">
        <v>82</v>
      </c>
      <c r="AY2979" s="17" t="s">
        <v>193</v>
      </c>
      <c r="BE2979" s="143">
        <f>IF(N2979="základní",J2979,0)</f>
        <v>0</v>
      </c>
      <c r="BF2979" s="143">
        <f>IF(N2979="snížená",J2979,0)</f>
        <v>0</v>
      </c>
      <c r="BG2979" s="143">
        <f>IF(N2979="zákl. přenesená",J2979,0)</f>
        <v>0</v>
      </c>
      <c r="BH2979" s="143">
        <f>IF(N2979="sníž. přenesená",J2979,0)</f>
        <v>0</v>
      </c>
      <c r="BI2979" s="143">
        <f>IF(N2979="nulová",J2979,0)</f>
        <v>0</v>
      </c>
      <c r="BJ2979" s="17" t="s">
        <v>80</v>
      </c>
      <c r="BK2979" s="143">
        <f>ROUND(I2979*H2979,2)</f>
        <v>0</v>
      </c>
      <c r="BL2979" s="17" t="s">
        <v>328</v>
      </c>
      <c r="BM2979" s="142" t="s">
        <v>2340</v>
      </c>
    </row>
    <row r="2980" spans="2:65" s="1" customFormat="1" ht="11.25">
      <c r="B2980" s="32"/>
      <c r="D2980" s="144" t="s">
        <v>201</v>
      </c>
      <c r="F2980" s="145" t="s">
        <v>2341</v>
      </c>
      <c r="I2980" s="146"/>
      <c r="L2980" s="32"/>
      <c r="M2980" s="147"/>
      <c r="T2980" s="53"/>
      <c r="AT2980" s="17" t="s">
        <v>201</v>
      </c>
      <c r="AU2980" s="17" t="s">
        <v>82</v>
      </c>
    </row>
    <row r="2981" spans="2:65" s="12" customFormat="1" ht="11.25">
      <c r="B2981" s="148"/>
      <c r="D2981" s="149" t="s">
        <v>203</v>
      </c>
      <c r="E2981" s="150" t="s">
        <v>19</v>
      </c>
      <c r="F2981" s="151" t="s">
        <v>286</v>
      </c>
      <c r="H2981" s="150" t="s">
        <v>19</v>
      </c>
      <c r="I2981" s="152"/>
      <c r="L2981" s="148"/>
      <c r="M2981" s="153"/>
      <c r="T2981" s="154"/>
      <c r="AT2981" s="150" t="s">
        <v>203</v>
      </c>
      <c r="AU2981" s="150" t="s">
        <v>82</v>
      </c>
      <c r="AV2981" s="12" t="s">
        <v>80</v>
      </c>
      <c r="AW2981" s="12" t="s">
        <v>33</v>
      </c>
      <c r="AX2981" s="12" t="s">
        <v>72</v>
      </c>
      <c r="AY2981" s="150" t="s">
        <v>193</v>
      </c>
    </row>
    <row r="2982" spans="2:65" s="12" customFormat="1" ht="11.25">
      <c r="B2982" s="148"/>
      <c r="D2982" s="149" t="s">
        <v>203</v>
      </c>
      <c r="E2982" s="150" t="s">
        <v>19</v>
      </c>
      <c r="F2982" s="151" t="s">
        <v>205</v>
      </c>
      <c r="H2982" s="150" t="s">
        <v>19</v>
      </c>
      <c r="I2982" s="152"/>
      <c r="L2982" s="148"/>
      <c r="M2982" s="153"/>
      <c r="T2982" s="154"/>
      <c r="AT2982" s="150" t="s">
        <v>203</v>
      </c>
      <c r="AU2982" s="150" t="s">
        <v>82</v>
      </c>
      <c r="AV2982" s="12" t="s">
        <v>80</v>
      </c>
      <c r="AW2982" s="12" t="s">
        <v>33</v>
      </c>
      <c r="AX2982" s="12" t="s">
        <v>72</v>
      </c>
      <c r="AY2982" s="150" t="s">
        <v>193</v>
      </c>
    </row>
    <row r="2983" spans="2:65" s="12" customFormat="1" ht="11.25">
      <c r="B2983" s="148"/>
      <c r="D2983" s="149" t="s">
        <v>203</v>
      </c>
      <c r="E2983" s="150" t="s">
        <v>19</v>
      </c>
      <c r="F2983" s="151" t="s">
        <v>2342</v>
      </c>
      <c r="H2983" s="150" t="s">
        <v>19</v>
      </c>
      <c r="I2983" s="152"/>
      <c r="L2983" s="148"/>
      <c r="M2983" s="153"/>
      <c r="T2983" s="154"/>
      <c r="AT2983" s="150" t="s">
        <v>203</v>
      </c>
      <c r="AU2983" s="150" t="s">
        <v>82</v>
      </c>
      <c r="AV2983" s="12" t="s">
        <v>80</v>
      </c>
      <c r="AW2983" s="12" t="s">
        <v>33</v>
      </c>
      <c r="AX2983" s="12" t="s">
        <v>72</v>
      </c>
      <c r="AY2983" s="150" t="s">
        <v>193</v>
      </c>
    </row>
    <row r="2984" spans="2:65" s="13" customFormat="1" ht="11.25">
      <c r="B2984" s="155"/>
      <c r="D2984" s="149" t="s">
        <v>203</v>
      </c>
      <c r="E2984" s="156" t="s">
        <v>19</v>
      </c>
      <c r="F2984" s="157" t="s">
        <v>82</v>
      </c>
      <c r="H2984" s="158">
        <v>2</v>
      </c>
      <c r="I2984" s="159"/>
      <c r="L2984" s="155"/>
      <c r="M2984" s="160"/>
      <c r="T2984" s="161"/>
      <c r="AT2984" s="156" t="s">
        <v>203</v>
      </c>
      <c r="AU2984" s="156" t="s">
        <v>82</v>
      </c>
      <c r="AV2984" s="13" t="s">
        <v>82</v>
      </c>
      <c r="AW2984" s="13" t="s">
        <v>33</v>
      </c>
      <c r="AX2984" s="13" t="s">
        <v>72</v>
      </c>
      <c r="AY2984" s="156" t="s">
        <v>193</v>
      </c>
    </row>
    <row r="2985" spans="2:65" s="12" customFormat="1" ht="11.25">
      <c r="B2985" s="148"/>
      <c r="D2985" s="149" t="s">
        <v>203</v>
      </c>
      <c r="E2985" s="150" t="s">
        <v>19</v>
      </c>
      <c r="F2985" s="151" t="s">
        <v>2343</v>
      </c>
      <c r="H2985" s="150" t="s">
        <v>19</v>
      </c>
      <c r="I2985" s="152"/>
      <c r="L2985" s="148"/>
      <c r="M2985" s="153"/>
      <c r="T2985" s="154"/>
      <c r="AT2985" s="150" t="s">
        <v>203</v>
      </c>
      <c r="AU2985" s="150" t="s">
        <v>82</v>
      </c>
      <c r="AV2985" s="12" t="s">
        <v>80</v>
      </c>
      <c r="AW2985" s="12" t="s">
        <v>33</v>
      </c>
      <c r="AX2985" s="12" t="s">
        <v>72</v>
      </c>
      <c r="AY2985" s="150" t="s">
        <v>193</v>
      </c>
    </row>
    <row r="2986" spans="2:65" s="13" customFormat="1" ht="11.25">
      <c r="B2986" s="155"/>
      <c r="D2986" s="149" t="s">
        <v>203</v>
      </c>
      <c r="E2986" s="156" t="s">
        <v>19</v>
      </c>
      <c r="F2986" s="157" t="s">
        <v>273</v>
      </c>
      <c r="H2986" s="158">
        <v>11</v>
      </c>
      <c r="I2986" s="159"/>
      <c r="L2986" s="155"/>
      <c r="M2986" s="160"/>
      <c r="T2986" s="161"/>
      <c r="AT2986" s="156" t="s">
        <v>203</v>
      </c>
      <c r="AU2986" s="156" t="s">
        <v>82</v>
      </c>
      <c r="AV2986" s="13" t="s">
        <v>82</v>
      </c>
      <c r="AW2986" s="13" t="s">
        <v>33</v>
      </c>
      <c r="AX2986" s="13" t="s">
        <v>72</v>
      </c>
      <c r="AY2986" s="156" t="s">
        <v>193</v>
      </c>
    </row>
    <row r="2987" spans="2:65" s="12" customFormat="1" ht="11.25">
      <c r="B2987" s="148"/>
      <c r="D2987" s="149" t="s">
        <v>203</v>
      </c>
      <c r="E2987" s="150" t="s">
        <v>19</v>
      </c>
      <c r="F2987" s="151" t="s">
        <v>2344</v>
      </c>
      <c r="H2987" s="150" t="s">
        <v>19</v>
      </c>
      <c r="I2987" s="152"/>
      <c r="L2987" s="148"/>
      <c r="M2987" s="153"/>
      <c r="T2987" s="154"/>
      <c r="AT2987" s="150" t="s">
        <v>203</v>
      </c>
      <c r="AU2987" s="150" t="s">
        <v>82</v>
      </c>
      <c r="AV2987" s="12" t="s">
        <v>80</v>
      </c>
      <c r="AW2987" s="12" t="s">
        <v>33</v>
      </c>
      <c r="AX2987" s="12" t="s">
        <v>72</v>
      </c>
      <c r="AY2987" s="150" t="s">
        <v>193</v>
      </c>
    </row>
    <row r="2988" spans="2:65" s="13" customFormat="1" ht="11.25">
      <c r="B2988" s="155"/>
      <c r="D2988" s="149" t="s">
        <v>203</v>
      </c>
      <c r="E2988" s="156" t="s">
        <v>19</v>
      </c>
      <c r="F2988" s="157" t="s">
        <v>639</v>
      </c>
      <c r="H2988" s="158">
        <v>60</v>
      </c>
      <c r="I2988" s="159"/>
      <c r="L2988" s="155"/>
      <c r="M2988" s="160"/>
      <c r="T2988" s="161"/>
      <c r="AT2988" s="156" t="s">
        <v>203</v>
      </c>
      <c r="AU2988" s="156" t="s">
        <v>82</v>
      </c>
      <c r="AV2988" s="13" t="s">
        <v>82</v>
      </c>
      <c r="AW2988" s="13" t="s">
        <v>33</v>
      </c>
      <c r="AX2988" s="13" t="s">
        <v>72</v>
      </c>
      <c r="AY2988" s="156" t="s">
        <v>193</v>
      </c>
    </row>
    <row r="2989" spans="2:65" s="12" customFormat="1" ht="11.25">
      <c r="B2989" s="148"/>
      <c r="D2989" s="149" t="s">
        <v>203</v>
      </c>
      <c r="E2989" s="150" t="s">
        <v>19</v>
      </c>
      <c r="F2989" s="151" t="s">
        <v>2345</v>
      </c>
      <c r="H2989" s="150" t="s">
        <v>19</v>
      </c>
      <c r="I2989" s="152"/>
      <c r="L2989" s="148"/>
      <c r="M2989" s="153"/>
      <c r="T2989" s="154"/>
      <c r="AT2989" s="150" t="s">
        <v>203</v>
      </c>
      <c r="AU2989" s="150" t="s">
        <v>82</v>
      </c>
      <c r="AV2989" s="12" t="s">
        <v>80</v>
      </c>
      <c r="AW2989" s="12" t="s">
        <v>33</v>
      </c>
      <c r="AX2989" s="12" t="s">
        <v>72</v>
      </c>
      <c r="AY2989" s="150" t="s">
        <v>193</v>
      </c>
    </row>
    <row r="2990" spans="2:65" s="13" customFormat="1" ht="11.25">
      <c r="B2990" s="155"/>
      <c r="D2990" s="149" t="s">
        <v>203</v>
      </c>
      <c r="E2990" s="156" t="s">
        <v>19</v>
      </c>
      <c r="F2990" s="157" t="s">
        <v>240</v>
      </c>
      <c r="H2990" s="158">
        <v>6</v>
      </c>
      <c r="I2990" s="159"/>
      <c r="L2990" s="155"/>
      <c r="M2990" s="160"/>
      <c r="T2990" s="161"/>
      <c r="AT2990" s="156" t="s">
        <v>203</v>
      </c>
      <c r="AU2990" s="156" t="s">
        <v>82</v>
      </c>
      <c r="AV2990" s="13" t="s">
        <v>82</v>
      </c>
      <c r="AW2990" s="13" t="s">
        <v>33</v>
      </c>
      <c r="AX2990" s="13" t="s">
        <v>72</v>
      </c>
      <c r="AY2990" s="156" t="s">
        <v>193</v>
      </c>
    </row>
    <row r="2991" spans="2:65" s="1" customFormat="1" ht="33" customHeight="1">
      <c r="B2991" s="32"/>
      <c r="C2991" s="131" t="s">
        <v>2346</v>
      </c>
      <c r="D2991" s="131" t="s">
        <v>195</v>
      </c>
      <c r="E2991" s="132" t="s">
        <v>2347</v>
      </c>
      <c r="F2991" s="133" t="s">
        <v>2348</v>
      </c>
      <c r="G2991" s="134" t="s">
        <v>465</v>
      </c>
      <c r="H2991" s="135">
        <v>3</v>
      </c>
      <c r="I2991" s="136"/>
      <c r="J2991" s="137">
        <f>ROUND(I2991*H2991,2)</f>
        <v>0</v>
      </c>
      <c r="K2991" s="133" t="s">
        <v>199</v>
      </c>
      <c r="L2991" s="32"/>
      <c r="M2991" s="138" t="s">
        <v>19</v>
      </c>
      <c r="N2991" s="139" t="s">
        <v>43</v>
      </c>
      <c r="P2991" s="140">
        <f>O2991*H2991</f>
        <v>0</v>
      </c>
      <c r="Q2991" s="140">
        <v>1.8749999999999999E-2</v>
      </c>
      <c r="R2991" s="140">
        <f>Q2991*H2991</f>
        <v>5.6249999999999994E-2</v>
      </c>
      <c r="S2991" s="140">
        <v>0</v>
      </c>
      <c r="T2991" s="141">
        <f>S2991*H2991</f>
        <v>0</v>
      </c>
      <c r="AR2991" s="142" t="s">
        <v>328</v>
      </c>
      <c r="AT2991" s="142" t="s">
        <v>195</v>
      </c>
      <c r="AU2991" s="142" t="s">
        <v>82</v>
      </c>
      <c r="AY2991" s="17" t="s">
        <v>193</v>
      </c>
      <c r="BE2991" s="143">
        <f>IF(N2991="základní",J2991,0)</f>
        <v>0</v>
      </c>
      <c r="BF2991" s="143">
        <f>IF(N2991="snížená",J2991,0)</f>
        <v>0</v>
      </c>
      <c r="BG2991" s="143">
        <f>IF(N2991="zákl. přenesená",J2991,0)</f>
        <v>0</v>
      </c>
      <c r="BH2991" s="143">
        <f>IF(N2991="sníž. přenesená",J2991,0)</f>
        <v>0</v>
      </c>
      <c r="BI2991" s="143">
        <f>IF(N2991="nulová",J2991,0)</f>
        <v>0</v>
      </c>
      <c r="BJ2991" s="17" t="s">
        <v>80</v>
      </c>
      <c r="BK2991" s="143">
        <f>ROUND(I2991*H2991,2)</f>
        <v>0</v>
      </c>
      <c r="BL2991" s="17" t="s">
        <v>328</v>
      </c>
      <c r="BM2991" s="142" t="s">
        <v>2349</v>
      </c>
    </row>
    <row r="2992" spans="2:65" s="1" customFormat="1" ht="11.25">
      <c r="B2992" s="32"/>
      <c r="D2992" s="144" t="s">
        <v>201</v>
      </c>
      <c r="F2992" s="145" t="s">
        <v>2350</v>
      </c>
      <c r="I2992" s="146"/>
      <c r="L2992" s="32"/>
      <c r="M2992" s="147"/>
      <c r="T2992" s="53"/>
      <c r="AT2992" s="17" t="s">
        <v>201</v>
      </c>
      <c r="AU2992" s="17" t="s">
        <v>82</v>
      </c>
    </row>
    <row r="2993" spans="2:65" s="12" customFormat="1" ht="11.25">
      <c r="B2993" s="148"/>
      <c r="D2993" s="149" t="s">
        <v>203</v>
      </c>
      <c r="E2993" s="150" t="s">
        <v>19</v>
      </c>
      <c r="F2993" s="151" t="s">
        <v>286</v>
      </c>
      <c r="H2993" s="150" t="s">
        <v>19</v>
      </c>
      <c r="I2993" s="152"/>
      <c r="L2993" s="148"/>
      <c r="M2993" s="153"/>
      <c r="T2993" s="154"/>
      <c r="AT2993" s="150" t="s">
        <v>203</v>
      </c>
      <c r="AU2993" s="150" t="s">
        <v>82</v>
      </c>
      <c r="AV2993" s="12" t="s">
        <v>80</v>
      </c>
      <c r="AW2993" s="12" t="s">
        <v>33</v>
      </c>
      <c r="AX2993" s="12" t="s">
        <v>72</v>
      </c>
      <c r="AY2993" s="150" t="s">
        <v>193</v>
      </c>
    </row>
    <row r="2994" spans="2:65" s="12" customFormat="1" ht="11.25">
      <c r="B2994" s="148"/>
      <c r="D2994" s="149" t="s">
        <v>203</v>
      </c>
      <c r="E2994" s="150" t="s">
        <v>19</v>
      </c>
      <c r="F2994" s="151" t="s">
        <v>205</v>
      </c>
      <c r="H2994" s="150" t="s">
        <v>19</v>
      </c>
      <c r="I2994" s="152"/>
      <c r="L2994" s="148"/>
      <c r="M2994" s="153"/>
      <c r="T2994" s="154"/>
      <c r="AT2994" s="150" t="s">
        <v>203</v>
      </c>
      <c r="AU2994" s="150" t="s">
        <v>82</v>
      </c>
      <c r="AV2994" s="12" t="s">
        <v>80</v>
      </c>
      <c r="AW2994" s="12" t="s">
        <v>33</v>
      </c>
      <c r="AX2994" s="12" t="s">
        <v>72</v>
      </c>
      <c r="AY2994" s="150" t="s">
        <v>193</v>
      </c>
    </row>
    <row r="2995" spans="2:65" s="12" customFormat="1" ht="11.25">
      <c r="B2995" s="148"/>
      <c r="D2995" s="149" t="s">
        <v>203</v>
      </c>
      <c r="E2995" s="150" t="s">
        <v>19</v>
      </c>
      <c r="F2995" s="151" t="s">
        <v>2345</v>
      </c>
      <c r="H2995" s="150" t="s">
        <v>19</v>
      </c>
      <c r="I2995" s="152"/>
      <c r="L2995" s="148"/>
      <c r="M2995" s="153"/>
      <c r="T2995" s="154"/>
      <c r="AT2995" s="150" t="s">
        <v>203</v>
      </c>
      <c r="AU2995" s="150" t="s">
        <v>82</v>
      </c>
      <c r="AV2995" s="12" t="s">
        <v>80</v>
      </c>
      <c r="AW2995" s="12" t="s">
        <v>33</v>
      </c>
      <c r="AX2995" s="12" t="s">
        <v>72</v>
      </c>
      <c r="AY2995" s="150" t="s">
        <v>193</v>
      </c>
    </row>
    <row r="2996" spans="2:65" s="13" customFormat="1" ht="11.25">
      <c r="B2996" s="155"/>
      <c r="D2996" s="149" t="s">
        <v>203</v>
      </c>
      <c r="E2996" s="156" t="s">
        <v>19</v>
      </c>
      <c r="F2996" s="157" t="s">
        <v>100</v>
      </c>
      <c r="H2996" s="158">
        <v>3</v>
      </c>
      <c r="I2996" s="159"/>
      <c r="L2996" s="155"/>
      <c r="M2996" s="160"/>
      <c r="T2996" s="161"/>
      <c r="AT2996" s="156" t="s">
        <v>203</v>
      </c>
      <c r="AU2996" s="156" t="s">
        <v>82</v>
      </c>
      <c r="AV2996" s="13" t="s">
        <v>82</v>
      </c>
      <c r="AW2996" s="13" t="s">
        <v>33</v>
      </c>
      <c r="AX2996" s="13" t="s">
        <v>72</v>
      </c>
      <c r="AY2996" s="156" t="s">
        <v>193</v>
      </c>
    </row>
    <row r="2997" spans="2:65" s="1" customFormat="1" ht="37.9" customHeight="1">
      <c r="B2997" s="32"/>
      <c r="C2997" s="131" t="s">
        <v>2351</v>
      </c>
      <c r="D2997" s="131" t="s">
        <v>195</v>
      </c>
      <c r="E2997" s="132" t="s">
        <v>2352</v>
      </c>
      <c r="F2997" s="133" t="s">
        <v>2353</v>
      </c>
      <c r="G2997" s="134" t="s">
        <v>465</v>
      </c>
      <c r="H2997" s="135">
        <v>8</v>
      </c>
      <c r="I2997" s="136"/>
      <c r="J2997" s="137">
        <f>ROUND(I2997*H2997,2)</f>
        <v>0</v>
      </c>
      <c r="K2997" s="133" t="s">
        <v>199</v>
      </c>
      <c r="L2997" s="32"/>
      <c r="M2997" s="138" t="s">
        <v>19</v>
      </c>
      <c r="N2997" s="139" t="s">
        <v>43</v>
      </c>
      <c r="P2997" s="140">
        <f>O2997*H2997</f>
        <v>0</v>
      </c>
      <c r="Q2997" s="140">
        <v>0</v>
      </c>
      <c r="R2997" s="140">
        <f>Q2997*H2997</f>
        <v>0</v>
      </c>
      <c r="S2997" s="140">
        <v>0</v>
      </c>
      <c r="T2997" s="141">
        <f>S2997*H2997</f>
        <v>0</v>
      </c>
      <c r="AR2997" s="142" t="s">
        <v>328</v>
      </c>
      <c r="AT2997" s="142" t="s">
        <v>195</v>
      </c>
      <c r="AU2997" s="142" t="s">
        <v>82</v>
      </c>
      <c r="AY2997" s="17" t="s">
        <v>193</v>
      </c>
      <c r="BE2997" s="143">
        <f>IF(N2997="základní",J2997,0)</f>
        <v>0</v>
      </c>
      <c r="BF2997" s="143">
        <f>IF(N2997="snížená",J2997,0)</f>
        <v>0</v>
      </c>
      <c r="BG2997" s="143">
        <f>IF(N2997="zákl. přenesená",J2997,0)</f>
        <v>0</v>
      </c>
      <c r="BH2997" s="143">
        <f>IF(N2997="sníž. přenesená",J2997,0)</f>
        <v>0</v>
      </c>
      <c r="BI2997" s="143">
        <f>IF(N2997="nulová",J2997,0)</f>
        <v>0</v>
      </c>
      <c r="BJ2997" s="17" t="s">
        <v>80</v>
      </c>
      <c r="BK2997" s="143">
        <f>ROUND(I2997*H2997,2)</f>
        <v>0</v>
      </c>
      <c r="BL2997" s="17" t="s">
        <v>328</v>
      </c>
      <c r="BM2997" s="142" t="s">
        <v>2354</v>
      </c>
    </row>
    <row r="2998" spans="2:65" s="1" customFormat="1" ht="11.25">
      <c r="B2998" s="32"/>
      <c r="D2998" s="144" t="s">
        <v>201</v>
      </c>
      <c r="F2998" s="145" t="s">
        <v>2355</v>
      </c>
      <c r="I2998" s="146"/>
      <c r="L2998" s="32"/>
      <c r="M2998" s="147"/>
      <c r="T2998" s="53"/>
      <c r="AT2998" s="17" t="s">
        <v>201</v>
      </c>
      <c r="AU2998" s="17" t="s">
        <v>82</v>
      </c>
    </row>
    <row r="2999" spans="2:65" s="12" customFormat="1" ht="11.25">
      <c r="B2999" s="148"/>
      <c r="D2999" s="149" t="s">
        <v>203</v>
      </c>
      <c r="E2999" s="150" t="s">
        <v>19</v>
      </c>
      <c r="F2999" s="151" t="s">
        <v>286</v>
      </c>
      <c r="H2999" s="150" t="s">
        <v>19</v>
      </c>
      <c r="I2999" s="152"/>
      <c r="L2999" s="148"/>
      <c r="M2999" s="153"/>
      <c r="T2999" s="154"/>
      <c r="AT2999" s="150" t="s">
        <v>203</v>
      </c>
      <c r="AU2999" s="150" t="s">
        <v>82</v>
      </c>
      <c r="AV2999" s="12" t="s">
        <v>80</v>
      </c>
      <c r="AW2999" s="12" t="s">
        <v>33</v>
      </c>
      <c r="AX2999" s="12" t="s">
        <v>72</v>
      </c>
      <c r="AY2999" s="150" t="s">
        <v>193</v>
      </c>
    </row>
    <row r="3000" spans="2:65" s="12" customFormat="1" ht="11.25">
      <c r="B3000" s="148"/>
      <c r="D3000" s="149" t="s">
        <v>203</v>
      </c>
      <c r="E3000" s="150" t="s">
        <v>19</v>
      </c>
      <c r="F3000" s="151" t="s">
        <v>205</v>
      </c>
      <c r="H3000" s="150" t="s">
        <v>19</v>
      </c>
      <c r="I3000" s="152"/>
      <c r="L3000" s="148"/>
      <c r="M3000" s="153"/>
      <c r="T3000" s="154"/>
      <c r="AT3000" s="150" t="s">
        <v>203</v>
      </c>
      <c r="AU3000" s="150" t="s">
        <v>82</v>
      </c>
      <c r="AV3000" s="12" t="s">
        <v>80</v>
      </c>
      <c r="AW3000" s="12" t="s">
        <v>33</v>
      </c>
      <c r="AX3000" s="12" t="s">
        <v>72</v>
      </c>
      <c r="AY3000" s="150" t="s">
        <v>193</v>
      </c>
    </row>
    <row r="3001" spans="2:65" s="12" customFormat="1" ht="11.25">
      <c r="B3001" s="148"/>
      <c r="D3001" s="149" t="s">
        <v>203</v>
      </c>
      <c r="E3001" s="150" t="s">
        <v>19</v>
      </c>
      <c r="F3001" s="151" t="s">
        <v>2323</v>
      </c>
      <c r="H3001" s="150" t="s">
        <v>19</v>
      </c>
      <c r="I3001" s="152"/>
      <c r="L3001" s="148"/>
      <c r="M3001" s="153"/>
      <c r="T3001" s="154"/>
      <c r="AT3001" s="150" t="s">
        <v>203</v>
      </c>
      <c r="AU3001" s="150" t="s">
        <v>82</v>
      </c>
      <c r="AV3001" s="12" t="s">
        <v>80</v>
      </c>
      <c r="AW3001" s="12" t="s">
        <v>33</v>
      </c>
      <c r="AX3001" s="12" t="s">
        <v>72</v>
      </c>
      <c r="AY3001" s="150" t="s">
        <v>193</v>
      </c>
    </row>
    <row r="3002" spans="2:65" s="13" customFormat="1" ht="11.25">
      <c r="B3002" s="155"/>
      <c r="D3002" s="149" t="s">
        <v>203</v>
      </c>
      <c r="E3002" s="156" t="s">
        <v>19</v>
      </c>
      <c r="F3002" s="157" t="s">
        <v>254</v>
      </c>
      <c r="H3002" s="158">
        <v>8</v>
      </c>
      <c r="I3002" s="159"/>
      <c r="L3002" s="155"/>
      <c r="M3002" s="160"/>
      <c r="T3002" s="161"/>
      <c r="AT3002" s="156" t="s">
        <v>203</v>
      </c>
      <c r="AU3002" s="156" t="s">
        <v>82</v>
      </c>
      <c r="AV3002" s="13" t="s">
        <v>82</v>
      </c>
      <c r="AW3002" s="13" t="s">
        <v>33</v>
      </c>
      <c r="AX3002" s="13" t="s">
        <v>72</v>
      </c>
      <c r="AY3002" s="156" t="s">
        <v>193</v>
      </c>
    </row>
    <row r="3003" spans="2:65" s="1" customFormat="1" ht="37.9" customHeight="1">
      <c r="B3003" s="32"/>
      <c r="C3003" s="131" t="s">
        <v>2356</v>
      </c>
      <c r="D3003" s="131" t="s">
        <v>195</v>
      </c>
      <c r="E3003" s="132" t="s">
        <v>2357</v>
      </c>
      <c r="F3003" s="133" t="s">
        <v>2358</v>
      </c>
      <c r="G3003" s="134" t="s">
        <v>198</v>
      </c>
      <c r="H3003" s="135">
        <v>74.275000000000006</v>
      </c>
      <c r="I3003" s="136"/>
      <c r="J3003" s="137">
        <f>ROUND(I3003*H3003,2)</f>
        <v>0</v>
      </c>
      <c r="K3003" s="133" t="s">
        <v>199</v>
      </c>
      <c r="L3003" s="32"/>
      <c r="M3003" s="138" t="s">
        <v>19</v>
      </c>
      <c r="N3003" s="139" t="s">
        <v>43</v>
      </c>
      <c r="P3003" s="140">
        <f>O3003*H3003</f>
        <v>0</v>
      </c>
      <c r="Q3003" s="140">
        <v>1.3999999999999999E-4</v>
      </c>
      <c r="R3003" s="140">
        <f>Q3003*H3003</f>
        <v>1.03985E-2</v>
      </c>
      <c r="S3003" s="140">
        <v>0</v>
      </c>
      <c r="T3003" s="141">
        <f>S3003*H3003</f>
        <v>0</v>
      </c>
      <c r="AR3003" s="142" t="s">
        <v>328</v>
      </c>
      <c r="AT3003" s="142" t="s">
        <v>195</v>
      </c>
      <c r="AU3003" s="142" t="s">
        <v>82</v>
      </c>
      <c r="AY3003" s="17" t="s">
        <v>193</v>
      </c>
      <c r="BE3003" s="143">
        <f>IF(N3003="základní",J3003,0)</f>
        <v>0</v>
      </c>
      <c r="BF3003" s="143">
        <f>IF(N3003="snížená",J3003,0)</f>
        <v>0</v>
      </c>
      <c r="BG3003" s="143">
        <f>IF(N3003="zákl. přenesená",J3003,0)</f>
        <v>0</v>
      </c>
      <c r="BH3003" s="143">
        <f>IF(N3003="sníž. přenesená",J3003,0)</f>
        <v>0</v>
      </c>
      <c r="BI3003" s="143">
        <f>IF(N3003="nulová",J3003,0)</f>
        <v>0</v>
      </c>
      <c r="BJ3003" s="17" t="s">
        <v>80</v>
      </c>
      <c r="BK3003" s="143">
        <f>ROUND(I3003*H3003,2)</f>
        <v>0</v>
      </c>
      <c r="BL3003" s="17" t="s">
        <v>328</v>
      </c>
      <c r="BM3003" s="142" t="s">
        <v>2359</v>
      </c>
    </row>
    <row r="3004" spans="2:65" s="1" customFormat="1" ht="11.25">
      <c r="B3004" s="32"/>
      <c r="D3004" s="144" t="s">
        <v>201</v>
      </c>
      <c r="F3004" s="145" t="s">
        <v>2360</v>
      </c>
      <c r="I3004" s="146"/>
      <c r="L3004" s="32"/>
      <c r="M3004" s="147"/>
      <c r="T3004" s="53"/>
      <c r="AT3004" s="17" t="s">
        <v>201</v>
      </c>
      <c r="AU3004" s="17" t="s">
        <v>82</v>
      </c>
    </row>
    <row r="3005" spans="2:65" s="12" customFormat="1" ht="11.25">
      <c r="B3005" s="148"/>
      <c r="D3005" s="149" t="s">
        <v>203</v>
      </c>
      <c r="E3005" s="150" t="s">
        <v>19</v>
      </c>
      <c r="F3005" s="151" t="s">
        <v>286</v>
      </c>
      <c r="H3005" s="150" t="s">
        <v>19</v>
      </c>
      <c r="I3005" s="152"/>
      <c r="L3005" s="148"/>
      <c r="M3005" s="153"/>
      <c r="T3005" s="154"/>
      <c r="AT3005" s="150" t="s">
        <v>203</v>
      </c>
      <c r="AU3005" s="150" t="s">
        <v>82</v>
      </c>
      <c r="AV3005" s="12" t="s">
        <v>80</v>
      </c>
      <c r="AW3005" s="12" t="s">
        <v>33</v>
      </c>
      <c r="AX3005" s="12" t="s">
        <v>72</v>
      </c>
      <c r="AY3005" s="150" t="s">
        <v>193</v>
      </c>
    </row>
    <row r="3006" spans="2:65" s="12" customFormat="1" ht="11.25">
      <c r="B3006" s="148"/>
      <c r="D3006" s="149" t="s">
        <v>203</v>
      </c>
      <c r="E3006" s="150" t="s">
        <v>19</v>
      </c>
      <c r="F3006" s="151" t="s">
        <v>205</v>
      </c>
      <c r="H3006" s="150" t="s">
        <v>19</v>
      </c>
      <c r="I3006" s="152"/>
      <c r="L3006" s="148"/>
      <c r="M3006" s="153"/>
      <c r="T3006" s="154"/>
      <c r="AT3006" s="150" t="s">
        <v>203</v>
      </c>
      <c r="AU3006" s="150" t="s">
        <v>82</v>
      </c>
      <c r="AV3006" s="12" t="s">
        <v>80</v>
      </c>
      <c r="AW3006" s="12" t="s">
        <v>33</v>
      </c>
      <c r="AX3006" s="12" t="s">
        <v>72</v>
      </c>
      <c r="AY3006" s="150" t="s">
        <v>193</v>
      </c>
    </row>
    <row r="3007" spans="2:65" s="12" customFormat="1" ht="11.25">
      <c r="B3007" s="148"/>
      <c r="D3007" s="149" t="s">
        <v>203</v>
      </c>
      <c r="E3007" s="150" t="s">
        <v>19</v>
      </c>
      <c r="F3007" s="151" t="s">
        <v>206</v>
      </c>
      <c r="H3007" s="150" t="s">
        <v>19</v>
      </c>
      <c r="I3007" s="152"/>
      <c r="L3007" s="148"/>
      <c r="M3007" s="153"/>
      <c r="T3007" s="154"/>
      <c r="AT3007" s="150" t="s">
        <v>203</v>
      </c>
      <c r="AU3007" s="150" t="s">
        <v>82</v>
      </c>
      <c r="AV3007" s="12" t="s">
        <v>80</v>
      </c>
      <c r="AW3007" s="12" t="s">
        <v>33</v>
      </c>
      <c r="AX3007" s="12" t="s">
        <v>72</v>
      </c>
      <c r="AY3007" s="150" t="s">
        <v>193</v>
      </c>
    </row>
    <row r="3008" spans="2:65" s="12" customFormat="1" ht="11.25">
      <c r="B3008" s="148"/>
      <c r="D3008" s="149" t="s">
        <v>203</v>
      </c>
      <c r="E3008" s="150" t="s">
        <v>19</v>
      </c>
      <c r="F3008" s="151" t="s">
        <v>205</v>
      </c>
      <c r="H3008" s="150" t="s">
        <v>19</v>
      </c>
      <c r="I3008" s="152"/>
      <c r="L3008" s="148"/>
      <c r="M3008" s="153"/>
      <c r="T3008" s="154"/>
      <c r="AT3008" s="150" t="s">
        <v>203</v>
      </c>
      <c r="AU3008" s="150" t="s">
        <v>82</v>
      </c>
      <c r="AV3008" s="12" t="s">
        <v>80</v>
      </c>
      <c r="AW3008" s="12" t="s">
        <v>33</v>
      </c>
      <c r="AX3008" s="12" t="s">
        <v>72</v>
      </c>
      <c r="AY3008" s="150" t="s">
        <v>193</v>
      </c>
    </row>
    <row r="3009" spans="2:65" s="12" customFormat="1" ht="11.25">
      <c r="B3009" s="148"/>
      <c r="D3009" s="149" t="s">
        <v>203</v>
      </c>
      <c r="E3009" s="150" t="s">
        <v>19</v>
      </c>
      <c r="F3009" s="151" t="s">
        <v>2323</v>
      </c>
      <c r="H3009" s="150" t="s">
        <v>19</v>
      </c>
      <c r="I3009" s="152"/>
      <c r="L3009" s="148"/>
      <c r="M3009" s="153"/>
      <c r="T3009" s="154"/>
      <c r="AT3009" s="150" t="s">
        <v>203</v>
      </c>
      <c r="AU3009" s="150" t="s">
        <v>82</v>
      </c>
      <c r="AV3009" s="12" t="s">
        <v>80</v>
      </c>
      <c r="AW3009" s="12" t="s">
        <v>33</v>
      </c>
      <c r="AX3009" s="12" t="s">
        <v>72</v>
      </c>
      <c r="AY3009" s="150" t="s">
        <v>193</v>
      </c>
    </row>
    <row r="3010" spans="2:65" s="13" customFormat="1" ht="11.25">
      <c r="B3010" s="155"/>
      <c r="D3010" s="149" t="s">
        <v>203</v>
      </c>
      <c r="E3010" s="156" t="s">
        <v>19</v>
      </c>
      <c r="F3010" s="157" t="s">
        <v>2324</v>
      </c>
      <c r="H3010" s="158">
        <v>154.22499999999999</v>
      </c>
      <c r="I3010" s="159"/>
      <c r="L3010" s="155"/>
      <c r="M3010" s="160"/>
      <c r="T3010" s="161"/>
      <c r="AT3010" s="156" t="s">
        <v>203</v>
      </c>
      <c r="AU3010" s="156" t="s">
        <v>82</v>
      </c>
      <c r="AV3010" s="13" t="s">
        <v>82</v>
      </c>
      <c r="AW3010" s="13" t="s">
        <v>33</v>
      </c>
      <c r="AX3010" s="13" t="s">
        <v>72</v>
      </c>
      <c r="AY3010" s="156" t="s">
        <v>193</v>
      </c>
    </row>
    <row r="3011" spans="2:65" s="13" customFormat="1" ht="11.25">
      <c r="B3011" s="155"/>
      <c r="D3011" s="149" t="s">
        <v>203</v>
      </c>
      <c r="E3011" s="156" t="s">
        <v>19</v>
      </c>
      <c r="F3011" s="157" t="s">
        <v>2361</v>
      </c>
      <c r="H3011" s="158">
        <v>-70.95</v>
      </c>
      <c r="I3011" s="159"/>
      <c r="L3011" s="155"/>
      <c r="M3011" s="160"/>
      <c r="T3011" s="161"/>
      <c r="AT3011" s="156" t="s">
        <v>203</v>
      </c>
      <c r="AU3011" s="156" t="s">
        <v>82</v>
      </c>
      <c r="AV3011" s="13" t="s">
        <v>82</v>
      </c>
      <c r="AW3011" s="13" t="s">
        <v>33</v>
      </c>
      <c r="AX3011" s="13" t="s">
        <v>72</v>
      </c>
      <c r="AY3011" s="156" t="s">
        <v>193</v>
      </c>
    </row>
    <row r="3012" spans="2:65" s="13" customFormat="1" ht="11.25">
      <c r="B3012" s="155"/>
      <c r="D3012" s="149" t="s">
        <v>203</v>
      </c>
      <c r="E3012" s="156" t="s">
        <v>19</v>
      </c>
      <c r="F3012" s="157" t="s">
        <v>2362</v>
      </c>
      <c r="H3012" s="158">
        <v>-9</v>
      </c>
      <c r="I3012" s="159"/>
      <c r="L3012" s="155"/>
      <c r="M3012" s="160"/>
      <c r="T3012" s="161"/>
      <c r="AT3012" s="156" t="s">
        <v>203</v>
      </c>
      <c r="AU3012" s="156" t="s">
        <v>82</v>
      </c>
      <c r="AV3012" s="13" t="s">
        <v>82</v>
      </c>
      <c r="AW3012" s="13" t="s">
        <v>33</v>
      </c>
      <c r="AX3012" s="13" t="s">
        <v>72</v>
      </c>
      <c r="AY3012" s="156" t="s">
        <v>193</v>
      </c>
    </row>
    <row r="3013" spans="2:65" s="1" customFormat="1" ht="37.9" customHeight="1">
      <c r="B3013" s="32"/>
      <c r="C3013" s="131" t="s">
        <v>2363</v>
      </c>
      <c r="D3013" s="131" t="s">
        <v>195</v>
      </c>
      <c r="E3013" s="132" t="s">
        <v>2364</v>
      </c>
      <c r="F3013" s="133" t="s">
        <v>2365</v>
      </c>
      <c r="G3013" s="134" t="s">
        <v>198</v>
      </c>
      <c r="H3013" s="135">
        <v>70.95</v>
      </c>
      <c r="I3013" s="136"/>
      <c r="J3013" s="137">
        <f>ROUND(I3013*H3013,2)</f>
        <v>0</v>
      </c>
      <c r="K3013" s="133" t="s">
        <v>199</v>
      </c>
      <c r="L3013" s="32"/>
      <c r="M3013" s="138" t="s">
        <v>19</v>
      </c>
      <c r="N3013" s="139" t="s">
        <v>43</v>
      </c>
      <c r="P3013" s="140">
        <f>O3013*H3013</f>
        <v>0</v>
      </c>
      <c r="Q3013" s="140">
        <v>2.7999999999999998E-4</v>
      </c>
      <c r="R3013" s="140">
        <f>Q3013*H3013</f>
        <v>1.9865999999999998E-2</v>
      </c>
      <c r="S3013" s="140">
        <v>0</v>
      </c>
      <c r="T3013" s="141">
        <f>S3013*H3013</f>
        <v>0</v>
      </c>
      <c r="AR3013" s="142" t="s">
        <v>328</v>
      </c>
      <c r="AT3013" s="142" t="s">
        <v>195</v>
      </c>
      <c r="AU3013" s="142" t="s">
        <v>82</v>
      </c>
      <c r="AY3013" s="17" t="s">
        <v>193</v>
      </c>
      <c r="BE3013" s="143">
        <f>IF(N3013="základní",J3013,0)</f>
        <v>0</v>
      </c>
      <c r="BF3013" s="143">
        <f>IF(N3013="snížená",J3013,0)</f>
        <v>0</v>
      </c>
      <c r="BG3013" s="143">
        <f>IF(N3013="zákl. přenesená",J3013,0)</f>
        <v>0</v>
      </c>
      <c r="BH3013" s="143">
        <f>IF(N3013="sníž. přenesená",J3013,0)</f>
        <v>0</v>
      </c>
      <c r="BI3013" s="143">
        <f>IF(N3013="nulová",J3013,0)</f>
        <v>0</v>
      </c>
      <c r="BJ3013" s="17" t="s">
        <v>80</v>
      </c>
      <c r="BK3013" s="143">
        <f>ROUND(I3013*H3013,2)</f>
        <v>0</v>
      </c>
      <c r="BL3013" s="17" t="s">
        <v>328</v>
      </c>
      <c r="BM3013" s="142" t="s">
        <v>2366</v>
      </c>
    </row>
    <row r="3014" spans="2:65" s="1" customFormat="1" ht="11.25">
      <c r="B3014" s="32"/>
      <c r="D3014" s="144" t="s">
        <v>201</v>
      </c>
      <c r="F3014" s="145" t="s">
        <v>2367</v>
      </c>
      <c r="I3014" s="146"/>
      <c r="L3014" s="32"/>
      <c r="M3014" s="147"/>
      <c r="T3014" s="53"/>
      <c r="AT3014" s="17" t="s">
        <v>201</v>
      </c>
      <c r="AU3014" s="17" t="s">
        <v>82</v>
      </c>
    </row>
    <row r="3015" spans="2:65" s="12" customFormat="1" ht="11.25">
      <c r="B3015" s="148"/>
      <c r="D3015" s="149" t="s">
        <v>203</v>
      </c>
      <c r="E3015" s="150" t="s">
        <v>19</v>
      </c>
      <c r="F3015" s="151" t="s">
        <v>286</v>
      </c>
      <c r="H3015" s="150" t="s">
        <v>19</v>
      </c>
      <c r="I3015" s="152"/>
      <c r="L3015" s="148"/>
      <c r="M3015" s="153"/>
      <c r="T3015" s="154"/>
      <c r="AT3015" s="150" t="s">
        <v>203</v>
      </c>
      <c r="AU3015" s="150" t="s">
        <v>82</v>
      </c>
      <c r="AV3015" s="12" t="s">
        <v>80</v>
      </c>
      <c r="AW3015" s="12" t="s">
        <v>33</v>
      </c>
      <c r="AX3015" s="12" t="s">
        <v>72</v>
      </c>
      <c r="AY3015" s="150" t="s">
        <v>193</v>
      </c>
    </row>
    <row r="3016" spans="2:65" s="12" customFormat="1" ht="11.25">
      <c r="B3016" s="148"/>
      <c r="D3016" s="149" t="s">
        <v>203</v>
      </c>
      <c r="E3016" s="150" t="s">
        <v>19</v>
      </c>
      <c r="F3016" s="151" t="s">
        <v>205</v>
      </c>
      <c r="H3016" s="150" t="s">
        <v>19</v>
      </c>
      <c r="I3016" s="152"/>
      <c r="L3016" s="148"/>
      <c r="M3016" s="153"/>
      <c r="T3016" s="154"/>
      <c r="AT3016" s="150" t="s">
        <v>203</v>
      </c>
      <c r="AU3016" s="150" t="s">
        <v>82</v>
      </c>
      <c r="AV3016" s="12" t="s">
        <v>80</v>
      </c>
      <c r="AW3016" s="12" t="s">
        <v>33</v>
      </c>
      <c r="AX3016" s="12" t="s">
        <v>72</v>
      </c>
      <c r="AY3016" s="150" t="s">
        <v>193</v>
      </c>
    </row>
    <row r="3017" spans="2:65" s="12" customFormat="1" ht="11.25">
      <c r="B3017" s="148"/>
      <c r="D3017" s="149" t="s">
        <v>203</v>
      </c>
      <c r="E3017" s="150" t="s">
        <v>19</v>
      </c>
      <c r="F3017" s="151" t="s">
        <v>206</v>
      </c>
      <c r="H3017" s="150" t="s">
        <v>19</v>
      </c>
      <c r="I3017" s="152"/>
      <c r="L3017" s="148"/>
      <c r="M3017" s="153"/>
      <c r="T3017" s="154"/>
      <c r="AT3017" s="150" t="s">
        <v>203</v>
      </c>
      <c r="AU3017" s="150" t="s">
        <v>82</v>
      </c>
      <c r="AV3017" s="12" t="s">
        <v>80</v>
      </c>
      <c r="AW3017" s="12" t="s">
        <v>33</v>
      </c>
      <c r="AX3017" s="12" t="s">
        <v>72</v>
      </c>
      <c r="AY3017" s="150" t="s">
        <v>193</v>
      </c>
    </row>
    <row r="3018" spans="2:65" s="12" customFormat="1" ht="11.25">
      <c r="B3018" s="148"/>
      <c r="D3018" s="149" t="s">
        <v>203</v>
      </c>
      <c r="E3018" s="150" t="s">
        <v>19</v>
      </c>
      <c r="F3018" s="151" t="s">
        <v>205</v>
      </c>
      <c r="H3018" s="150" t="s">
        <v>19</v>
      </c>
      <c r="I3018" s="152"/>
      <c r="L3018" s="148"/>
      <c r="M3018" s="153"/>
      <c r="T3018" s="154"/>
      <c r="AT3018" s="150" t="s">
        <v>203</v>
      </c>
      <c r="AU3018" s="150" t="s">
        <v>82</v>
      </c>
      <c r="AV3018" s="12" t="s">
        <v>80</v>
      </c>
      <c r="AW3018" s="12" t="s">
        <v>33</v>
      </c>
      <c r="AX3018" s="12" t="s">
        <v>72</v>
      </c>
      <c r="AY3018" s="150" t="s">
        <v>193</v>
      </c>
    </row>
    <row r="3019" spans="2:65" s="12" customFormat="1" ht="11.25">
      <c r="B3019" s="148"/>
      <c r="D3019" s="149" t="s">
        <v>203</v>
      </c>
      <c r="E3019" s="150" t="s">
        <v>19</v>
      </c>
      <c r="F3019" s="151" t="s">
        <v>2323</v>
      </c>
      <c r="H3019" s="150" t="s">
        <v>19</v>
      </c>
      <c r="I3019" s="152"/>
      <c r="L3019" s="148"/>
      <c r="M3019" s="153"/>
      <c r="T3019" s="154"/>
      <c r="AT3019" s="150" t="s">
        <v>203</v>
      </c>
      <c r="AU3019" s="150" t="s">
        <v>82</v>
      </c>
      <c r="AV3019" s="12" t="s">
        <v>80</v>
      </c>
      <c r="AW3019" s="12" t="s">
        <v>33</v>
      </c>
      <c r="AX3019" s="12" t="s">
        <v>72</v>
      </c>
      <c r="AY3019" s="150" t="s">
        <v>193</v>
      </c>
    </row>
    <row r="3020" spans="2:65" s="13" customFormat="1" ht="11.25">
      <c r="B3020" s="155"/>
      <c r="D3020" s="149" t="s">
        <v>203</v>
      </c>
      <c r="E3020" s="156" t="s">
        <v>19</v>
      </c>
      <c r="F3020" s="157" t="s">
        <v>2368</v>
      </c>
      <c r="H3020" s="158">
        <v>70.95</v>
      </c>
      <c r="I3020" s="159"/>
      <c r="L3020" s="155"/>
      <c r="M3020" s="160"/>
      <c r="T3020" s="161"/>
      <c r="AT3020" s="156" t="s">
        <v>203</v>
      </c>
      <c r="AU3020" s="156" t="s">
        <v>82</v>
      </c>
      <c r="AV3020" s="13" t="s">
        <v>82</v>
      </c>
      <c r="AW3020" s="13" t="s">
        <v>33</v>
      </c>
      <c r="AX3020" s="13" t="s">
        <v>72</v>
      </c>
      <c r="AY3020" s="156" t="s">
        <v>193</v>
      </c>
    </row>
    <row r="3021" spans="2:65" s="1" customFormat="1" ht="37.9" customHeight="1">
      <c r="B3021" s="32"/>
      <c r="C3021" s="131" t="s">
        <v>2369</v>
      </c>
      <c r="D3021" s="131" t="s">
        <v>195</v>
      </c>
      <c r="E3021" s="132" t="s">
        <v>2370</v>
      </c>
      <c r="F3021" s="133" t="s">
        <v>2371</v>
      </c>
      <c r="G3021" s="134" t="s">
        <v>198</v>
      </c>
      <c r="H3021" s="135">
        <v>9</v>
      </c>
      <c r="I3021" s="136"/>
      <c r="J3021" s="137">
        <f>ROUND(I3021*H3021,2)</f>
        <v>0</v>
      </c>
      <c r="K3021" s="133" t="s">
        <v>199</v>
      </c>
      <c r="L3021" s="32"/>
      <c r="M3021" s="138" t="s">
        <v>19</v>
      </c>
      <c r="N3021" s="139" t="s">
        <v>43</v>
      </c>
      <c r="P3021" s="140">
        <f>O3021*H3021</f>
        <v>0</v>
      </c>
      <c r="Q3021" s="140">
        <v>4.2999999999999999E-4</v>
      </c>
      <c r="R3021" s="140">
        <f>Q3021*H3021</f>
        <v>3.8699999999999997E-3</v>
      </c>
      <c r="S3021" s="140">
        <v>0</v>
      </c>
      <c r="T3021" s="141">
        <f>S3021*H3021</f>
        <v>0</v>
      </c>
      <c r="AR3021" s="142" t="s">
        <v>328</v>
      </c>
      <c r="AT3021" s="142" t="s">
        <v>195</v>
      </c>
      <c r="AU3021" s="142" t="s">
        <v>82</v>
      </c>
      <c r="AY3021" s="17" t="s">
        <v>193</v>
      </c>
      <c r="BE3021" s="143">
        <f>IF(N3021="základní",J3021,0)</f>
        <v>0</v>
      </c>
      <c r="BF3021" s="143">
        <f>IF(N3021="snížená",J3021,0)</f>
        <v>0</v>
      </c>
      <c r="BG3021" s="143">
        <f>IF(N3021="zákl. přenesená",J3021,0)</f>
        <v>0</v>
      </c>
      <c r="BH3021" s="143">
        <f>IF(N3021="sníž. přenesená",J3021,0)</f>
        <v>0</v>
      </c>
      <c r="BI3021" s="143">
        <f>IF(N3021="nulová",J3021,0)</f>
        <v>0</v>
      </c>
      <c r="BJ3021" s="17" t="s">
        <v>80</v>
      </c>
      <c r="BK3021" s="143">
        <f>ROUND(I3021*H3021,2)</f>
        <v>0</v>
      </c>
      <c r="BL3021" s="17" t="s">
        <v>328</v>
      </c>
      <c r="BM3021" s="142" t="s">
        <v>2372</v>
      </c>
    </row>
    <row r="3022" spans="2:65" s="1" customFormat="1" ht="11.25">
      <c r="B3022" s="32"/>
      <c r="D3022" s="144" t="s">
        <v>201</v>
      </c>
      <c r="F3022" s="145" t="s">
        <v>2373</v>
      </c>
      <c r="I3022" s="146"/>
      <c r="L3022" s="32"/>
      <c r="M3022" s="147"/>
      <c r="T3022" s="53"/>
      <c r="AT3022" s="17" t="s">
        <v>201</v>
      </c>
      <c r="AU3022" s="17" t="s">
        <v>82</v>
      </c>
    </row>
    <row r="3023" spans="2:65" s="12" customFormat="1" ht="11.25">
      <c r="B3023" s="148"/>
      <c r="D3023" s="149" t="s">
        <v>203</v>
      </c>
      <c r="E3023" s="150" t="s">
        <v>19</v>
      </c>
      <c r="F3023" s="151" t="s">
        <v>286</v>
      </c>
      <c r="H3023" s="150" t="s">
        <v>19</v>
      </c>
      <c r="I3023" s="152"/>
      <c r="L3023" s="148"/>
      <c r="M3023" s="153"/>
      <c r="T3023" s="154"/>
      <c r="AT3023" s="150" t="s">
        <v>203</v>
      </c>
      <c r="AU3023" s="150" t="s">
        <v>82</v>
      </c>
      <c r="AV3023" s="12" t="s">
        <v>80</v>
      </c>
      <c r="AW3023" s="12" t="s">
        <v>33</v>
      </c>
      <c r="AX3023" s="12" t="s">
        <v>72</v>
      </c>
      <c r="AY3023" s="150" t="s">
        <v>193</v>
      </c>
    </row>
    <row r="3024" spans="2:65" s="12" customFormat="1" ht="11.25">
      <c r="B3024" s="148"/>
      <c r="D3024" s="149" t="s">
        <v>203</v>
      </c>
      <c r="E3024" s="150" t="s">
        <v>19</v>
      </c>
      <c r="F3024" s="151" t="s">
        <v>205</v>
      </c>
      <c r="H3024" s="150" t="s">
        <v>19</v>
      </c>
      <c r="I3024" s="152"/>
      <c r="L3024" s="148"/>
      <c r="M3024" s="153"/>
      <c r="T3024" s="154"/>
      <c r="AT3024" s="150" t="s">
        <v>203</v>
      </c>
      <c r="AU3024" s="150" t="s">
        <v>82</v>
      </c>
      <c r="AV3024" s="12" t="s">
        <v>80</v>
      </c>
      <c r="AW3024" s="12" t="s">
        <v>33</v>
      </c>
      <c r="AX3024" s="12" t="s">
        <v>72</v>
      </c>
      <c r="AY3024" s="150" t="s">
        <v>193</v>
      </c>
    </row>
    <row r="3025" spans="2:65" s="12" customFormat="1" ht="11.25">
      <c r="B3025" s="148"/>
      <c r="D3025" s="149" t="s">
        <v>203</v>
      </c>
      <c r="E3025" s="150" t="s">
        <v>19</v>
      </c>
      <c r="F3025" s="151" t="s">
        <v>206</v>
      </c>
      <c r="H3025" s="150" t="s">
        <v>19</v>
      </c>
      <c r="I3025" s="152"/>
      <c r="L3025" s="148"/>
      <c r="M3025" s="153"/>
      <c r="T3025" s="154"/>
      <c r="AT3025" s="150" t="s">
        <v>203</v>
      </c>
      <c r="AU3025" s="150" t="s">
        <v>82</v>
      </c>
      <c r="AV3025" s="12" t="s">
        <v>80</v>
      </c>
      <c r="AW3025" s="12" t="s">
        <v>33</v>
      </c>
      <c r="AX3025" s="12" t="s">
        <v>72</v>
      </c>
      <c r="AY3025" s="150" t="s">
        <v>193</v>
      </c>
    </row>
    <row r="3026" spans="2:65" s="12" customFormat="1" ht="11.25">
      <c r="B3026" s="148"/>
      <c r="D3026" s="149" t="s">
        <v>203</v>
      </c>
      <c r="E3026" s="150" t="s">
        <v>19</v>
      </c>
      <c r="F3026" s="151" t="s">
        <v>205</v>
      </c>
      <c r="H3026" s="150" t="s">
        <v>19</v>
      </c>
      <c r="I3026" s="152"/>
      <c r="L3026" s="148"/>
      <c r="M3026" s="153"/>
      <c r="T3026" s="154"/>
      <c r="AT3026" s="150" t="s">
        <v>203</v>
      </c>
      <c r="AU3026" s="150" t="s">
        <v>82</v>
      </c>
      <c r="AV3026" s="12" t="s">
        <v>80</v>
      </c>
      <c r="AW3026" s="12" t="s">
        <v>33</v>
      </c>
      <c r="AX3026" s="12" t="s">
        <v>72</v>
      </c>
      <c r="AY3026" s="150" t="s">
        <v>193</v>
      </c>
    </row>
    <row r="3027" spans="2:65" s="12" customFormat="1" ht="11.25">
      <c r="B3027" s="148"/>
      <c r="D3027" s="149" t="s">
        <v>203</v>
      </c>
      <c r="E3027" s="150" t="s">
        <v>19</v>
      </c>
      <c r="F3027" s="151" t="s">
        <v>2323</v>
      </c>
      <c r="H3027" s="150" t="s">
        <v>19</v>
      </c>
      <c r="I3027" s="152"/>
      <c r="L3027" s="148"/>
      <c r="M3027" s="153"/>
      <c r="T3027" s="154"/>
      <c r="AT3027" s="150" t="s">
        <v>203</v>
      </c>
      <c r="AU3027" s="150" t="s">
        <v>82</v>
      </c>
      <c r="AV3027" s="12" t="s">
        <v>80</v>
      </c>
      <c r="AW3027" s="12" t="s">
        <v>33</v>
      </c>
      <c r="AX3027" s="12" t="s">
        <v>72</v>
      </c>
      <c r="AY3027" s="150" t="s">
        <v>193</v>
      </c>
    </row>
    <row r="3028" spans="2:65" s="13" customFormat="1" ht="11.25">
      <c r="B3028" s="155"/>
      <c r="D3028" s="149" t="s">
        <v>203</v>
      </c>
      <c r="E3028" s="156" t="s">
        <v>19</v>
      </c>
      <c r="F3028" s="157" t="s">
        <v>2374</v>
      </c>
      <c r="H3028" s="158">
        <v>9</v>
      </c>
      <c r="I3028" s="159"/>
      <c r="L3028" s="155"/>
      <c r="M3028" s="160"/>
      <c r="T3028" s="161"/>
      <c r="AT3028" s="156" t="s">
        <v>203</v>
      </c>
      <c r="AU3028" s="156" t="s">
        <v>82</v>
      </c>
      <c r="AV3028" s="13" t="s">
        <v>82</v>
      </c>
      <c r="AW3028" s="13" t="s">
        <v>33</v>
      </c>
      <c r="AX3028" s="13" t="s">
        <v>72</v>
      </c>
      <c r="AY3028" s="156" t="s">
        <v>193</v>
      </c>
    </row>
    <row r="3029" spans="2:65" s="1" customFormat="1" ht="16.5" customHeight="1">
      <c r="B3029" s="32"/>
      <c r="C3029" s="162" t="s">
        <v>2375</v>
      </c>
      <c r="D3029" s="162" t="s">
        <v>380</v>
      </c>
      <c r="E3029" s="163" t="s">
        <v>2376</v>
      </c>
      <c r="F3029" s="164" t="s">
        <v>2377</v>
      </c>
      <c r="G3029" s="165" t="s">
        <v>198</v>
      </c>
      <c r="H3029" s="166">
        <v>200.49299999999999</v>
      </c>
      <c r="I3029" s="167"/>
      <c r="J3029" s="168">
        <f>ROUND(I3029*H3029,2)</f>
        <v>0</v>
      </c>
      <c r="K3029" s="164" t="s">
        <v>199</v>
      </c>
      <c r="L3029" s="169"/>
      <c r="M3029" s="170" t="s">
        <v>19</v>
      </c>
      <c r="N3029" s="171" t="s">
        <v>43</v>
      </c>
      <c r="P3029" s="140">
        <f>O3029*H3029</f>
        <v>0</v>
      </c>
      <c r="Q3029" s="140">
        <v>2.2000000000000001E-3</v>
      </c>
      <c r="R3029" s="140">
        <f>Q3029*H3029</f>
        <v>0.44108459999999999</v>
      </c>
      <c r="S3029" s="140">
        <v>0</v>
      </c>
      <c r="T3029" s="141">
        <f>S3029*H3029</f>
        <v>0</v>
      </c>
      <c r="AR3029" s="142" t="s">
        <v>436</v>
      </c>
      <c r="AT3029" s="142" t="s">
        <v>380</v>
      </c>
      <c r="AU3029" s="142" t="s">
        <v>82</v>
      </c>
      <c r="AY3029" s="17" t="s">
        <v>193</v>
      </c>
      <c r="BE3029" s="143">
        <f>IF(N3029="základní",J3029,0)</f>
        <v>0</v>
      </c>
      <c r="BF3029" s="143">
        <f>IF(N3029="snížená",J3029,0)</f>
        <v>0</v>
      </c>
      <c r="BG3029" s="143">
        <f>IF(N3029="zákl. přenesená",J3029,0)</f>
        <v>0</v>
      </c>
      <c r="BH3029" s="143">
        <f>IF(N3029="sníž. přenesená",J3029,0)</f>
        <v>0</v>
      </c>
      <c r="BI3029" s="143">
        <f>IF(N3029="nulová",J3029,0)</f>
        <v>0</v>
      </c>
      <c r="BJ3029" s="17" t="s">
        <v>80</v>
      </c>
      <c r="BK3029" s="143">
        <f>ROUND(I3029*H3029,2)</f>
        <v>0</v>
      </c>
      <c r="BL3029" s="17" t="s">
        <v>328</v>
      </c>
      <c r="BM3029" s="142" t="s">
        <v>2378</v>
      </c>
    </row>
    <row r="3030" spans="2:65" s="13" customFormat="1" ht="11.25">
      <c r="B3030" s="155"/>
      <c r="D3030" s="149" t="s">
        <v>203</v>
      </c>
      <c r="F3030" s="157" t="s">
        <v>2379</v>
      </c>
      <c r="H3030" s="158">
        <v>200.49299999999999</v>
      </c>
      <c r="I3030" s="159"/>
      <c r="L3030" s="155"/>
      <c r="M3030" s="160"/>
      <c r="T3030" s="161"/>
      <c r="AT3030" s="156" t="s">
        <v>203</v>
      </c>
      <c r="AU3030" s="156" t="s">
        <v>82</v>
      </c>
      <c r="AV3030" s="13" t="s">
        <v>82</v>
      </c>
      <c r="AW3030" s="13" t="s">
        <v>4</v>
      </c>
      <c r="AX3030" s="13" t="s">
        <v>80</v>
      </c>
      <c r="AY3030" s="156" t="s">
        <v>193</v>
      </c>
    </row>
    <row r="3031" spans="2:65" s="1" customFormat="1" ht="21.75" customHeight="1">
      <c r="B3031" s="32"/>
      <c r="C3031" s="131" t="s">
        <v>2380</v>
      </c>
      <c r="D3031" s="131" t="s">
        <v>195</v>
      </c>
      <c r="E3031" s="132" t="s">
        <v>2381</v>
      </c>
      <c r="F3031" s="133" t="s">
        <v>2382</v>
      </c>
      <c r="G3031" s="134" t="s">
        <v>198</v>
      </c>
      <c r="H3031" s="135">
        <v>123.575</v>
      </c>
      <c r="I3031" s="136"/>
      <c r="J3031" s="137">
        <f>ROUND(I3031*H3031,2)</f>
        <v>0</v>
      </c>
      <c r="K3031" s="133" t="s">
        <v>199</v>
      </c>
      <c r="L3031" s="32"/>
      <c r="M3031" s="138" t="s">
        <v>19</v>
      </c>
      <c r="N3031" s="139" t="s">
        <v>43</v>
      </c>
      <c r="P3031" s="140">
        <f>O3031*H3031</f>
        <v>0</v>
      </c>
      <c r="Q3031" s="140">
        <v>0</v>
      </c>
      <c r="R3031" s="140">
        <f>Q3031*H3031</f>
        <v>0</v>
      </c>
      <c r="S3031" s="140">
        <v>0</v>
      </c>
      <c r="T3031" s="141">
        <f>S3031*H3031</f>
        <v>0</v>
      </c>
      <c r="AR3031" s="142" t="s">
        <v>328</v>
      </c>
      <c r="AT3031" s="142" t="s">
        <v>195</v>
      </c>
      <c r="AU3031" s="142" t="s">
        <v>82</v>
      </c>
      <c r="AY3031" s="17" t="s">
        <v>193</v>
      </c>
      <c r="BE3031" s="143">
        <f>IF(N3031="základní",J3031,0)</f>
        <v>0</v>
      </c>
      <c r="BF3031" s="143">
        <f>IF(N3031="snížená",J3031,0)</f>
        <v>0</v>
      </c>
      <c r="BG3031" s="143">
        <f>IF(N3031="zákl. přenesená",J3031,0)</f>
        <v>0</v>
      </c>
      <c r="BH3031" s="143">
        <f>IF(N3031="sníž. přenesená",J3031,0)</f>
        <v>0</v>
      </c>
      <c r="BI3031" s="143">
        <f>IF(N3031="nulová",J3031,0)</f>
        <v>0</v>
      </c>
      <c r="BJ3031" s="17" t="s">
        <v>80</v>
      </c>
      <c r="BK3031" s="143">
        <f>ROUND(I3031*H3031,2)</f>
        <v>0</v>
      </c>
      <c r="BL3031" s="17" t="s">
        <v>328</v>
      </c>
      <c r="BM3031" s="142" t="s">
        <v>2383</v>
      </c>
    </row>
    <row r="3032" spans="2:65" s="1" customFormat="1" ht="11.25">
      <c r="B3032" s="32"/>
      <c r="D3032" s="144" t="s">
        <v>201</v>
      </c>
      <c r="F3032" s="145" t="s">
        <v>2384</v>
      </c>
      <c r="I3032" s="146"/>
      <c r="L3032" s="32"/>
      <c r="M3032" s="147"/>
      <c r="T3032" s="53"/>
      <c r="AT3032" s="17" t="s">
        <v>201</v>
      </c>
      <c r="AU3032" s="17" t="s">
        <v>82</v>
      </c>
    </row>
    <row r="3033" spans="2:65" s="12" customFormat="1" ht="11.25">
      <c r="B3033" s="148"/>
      <c r="D3033" s="149" t="s">
        <v>203</v>
      </c>
      <c r="E3033" s="150" t="s">
        <v>19</v>
      </c>
      <c r="F3033" s="151" t="s">
        <v>286</v>
      </c>
      <c r="H3033" s="150" t="s">
        <v>19</v>
      </c>
      <c r="I3033" s="152"/>
      <c r="L3033" s="148"/>
      <c r="M3033" s="153"/>
      <c r="T3033" s="154"/>
      <c r="AT3033" s="150" t="s">
        <v>203</v>
      </c>
      <c r="AU3033" s="150" t="s">
        <v>82</v>
      </c>
      <c r="AV3033" s="12" t="s">
        <v>80</v>
      </c>
      <c r="AW3033" s="12" t="s">
        <v>33</v>
      </c>
      <c r="AX3033" s="12" t="s">
        <v>72</v>
      </c>
      <c r="AY3033" s="150" t="s">
        <v>193</v>
      </c>
    </row>
    <row r="3034" spans="2:65" s="12" customFormat="1" ht="11.25">
      <c r="B3034" s="148"/>
      <c r="D3034" s="149" t="s">
        <v>203</v>
      </c>
      <c r="E3034" s="150" t="s">
        <v>19</v>
      </c>
      <c r="F3034" s="151" t="s">
        <v>205</v>
      </c>
      <c r="H3034" s="150" t="s">
        <v>19</v>
      </c>
      <c r="I3034" s="152"/>
      <c r="L3034" s="148"/>
      <c r="M3034" s="153"/>
      <c r="T3034" s="154"/>
      <c r="AT3034" s="150" t="s">
        <v>203</v>
      </c>
      <c r="AU3034" s="150" t="s">
        <v>82</v>
      </c>
      <c r="AV3034" s="12" t="s">
        <v>80</v>
      </c>
      <c r="AW3034" s="12" t="s">
        <v>33</v>
      </c>
      <c r="AX3034" s="12" t="s">
        <v>72</v>
      </c>
      <c r="AY3034" s="150" t="s">
        <v>193</v>
      </c>
    </row>
    <row r="3035" spans="2:65" s="12" customFormat="1" ht="11.25">
      <c r="B3035" s="148"/>
      <c r="D3035" s="149" t="s">
        <v>203</v>
      </c>
      <c r="E3035" s="150" t="s">
        <v>19</v>
      </c>
      <c r="F3035" s="151" t="s">
        <v>206</v>
      </c>
      <c r="H3035" s="150" t="s">
        <v>19</v>
      </c>
      <c r="I3035" s="152"/>
      <c r="L3035" s="148"/>
      <c r="M3035" s="153"/>
      <c r="T3035" s="154"/>
      <c r="AT3035" s="150" t="s">
        <v>203</v>
      </c>
      <c r="AU3035" s="150" t="s">
        <v>82</v>
      </c>
      <c r="AV3035" s="12" t="s">
        <v>80</v>
      </c>
      <c r="AW3035" s="12" t="s">
        <v>33</v>
      </c>
      <c r="AX3035" s="12" t="s">
        <v>72</v>
      </c>
      <c r="AY3035" s="150" t="s">
        <v>193</v>
      </c>
    </row>
    <row r="3036" spans="2:65" s="12" customFormat="1" ht="11.25">
      <c r="B3036" s="148"/>
      <c r="D3036" s="149" t="s">
        <v>203</v>
      </c>
      <c r="E3036" s="150" t="s">
        <v>19</v>
      </c>
      <c r="F3036" s="151" t="s">
        <v>205</v>
      </c>
      <c r="H3036" s="150" t="s">
        <v>19</v>
      </c>
      <c r="I3036" s="152"/>
      <c r="L3036" s="148"/>
      <c r="M3036" s="153"/>
      <c r="T3036" s="154"/>
      <c r="AT3036" s="150" t="s">
        <v>203</v>
      </c>
      <c r="AU3036" s="150" t="s">
        <v>82</v>
      </c>
      <c r="AV3036" s="12" t="s">
        <v>80</v>
      </c>
      <c r="AW3036" s="12" t="s">
        <v>33</v>
      </c>
      <c r="AX3036" s="12" t="s">
        <v>72</v>
      </c>
      <c r="AY3036" s="150" t="s">
        <v>193</v>
      </c>
    </row>
    <row r="3037" spans="2:65" s="12" customFormat="1" ht="11.25">
      <c r="B3037" s="148"/>
      <c r="D3037" s="149" t="s">
        <v>203</v>
      </c>
      <c r="E3037" s="150" t="s">
        <v>19</v>
      </c>
      <c r="F3037" s="151" t="s">
        <v>2323</v>
      </c>
      <c r="H3037" s="150" t="s">
        <v>19</v>
      </c>
      <c r="I3037" s="152"/>
      <c r="L3037" s="148"/>
      <c r="M3037" s="153"/>
      <c r="T3037" s="154"/>
      <c r="AT3037" s="150" t="s">
        <v>203</v>
      </c>
      <c r="AU3037" s="150" t="s">
        <v>82</v>
      </c>
      <c r="AV3037" s="12" t="s">
        <v>80</v>
      </c>
      <c r="AW3037" s="12" t="s">
        <v>33</v>
      </c>
      <c r="AX3037" s="12" t="s">
        <v>72</v>
      </c>
      <c r="AY3037" s="150" t="s">
        <v>193</v>
      </c>
    </row>
    <row r="3038" spans="2:65" s="13" customFormat="1" ht="11.25">
      <c r="B3038" s="155"/>
      <c r="D3038" s="149" t="s">
        <v>203</v>
      </c>
      <c r="E3038" s="156" t="s">
        <v>19</v>
      </c>
      <c r="F3038" s="157" t="s">
        <v>2324</v>
      </c>
      <c r="H3038" s="158">
        <v>154.22499999999999</v>
      </c>
      <c r="I3038" s="159"/>
      <c r="L3038" s="155"/>
      <c r="M3038" s="160"/>
      <c r="T3038" s="161"/>
      <c r="AT3038" s="156" t="s">
        <v>203</v>
      </c>
      <c r="AU3038" s="156" t="s">
        <v>82</v>
      </c>
      <c r="AV3038" s="13" t="s">
        <v>82</v>
      </c>
      <c r="AW3038" s="13" t="s">
        <v>33</v>
      </c>
      <c r="AX3038" s="13" t="s">
        <v>72</v>
      </c>
      <c r="AY3038" s="156" t="s">
        <v>193</v>
      </c>
    </row>
    <row r="3039" spans="2:65" s="13" customFormat="1" ht="11.25">
      <c r="B3039" s="155"/>
      <c r="D3039" s="149" t="s">
        <v>203</v>
      </c>
      <c r="E3039" s="156" t="s">
        <v>19</v>
      </c>
      <c r="F3039" s="157" t="s">
        <v>2385</v>
      </c>
      <c r="H3039" s="158">
        <v>-30.65</v>
      </c>
      <c r="I3039" s="159"/>
      <c r="L3039" s="155"/>
      <c r="M3039" s="160"/>
      <c r="T3039" s="161"/>
      <c r="AT3039" s="156" t="s">
        <v>203</v>
      </c>
      <c r="AU3039" s="156" t="s">
        <v>82</v>
      </c>
      <c r="AV3039" s="13" t="s">
        <v>82</v>
      </c>
      <c r="AW3039" s="13" t="s">
        <v>33</v>
      </c>
      <c r="AX3039" s="13" t="s">
        <v>72</v>
      </c>
      <c r="AY3039" s="156" t="s">
        <v>193</v>
      </c>
    </row>
    <row r="3040" spans="2:65" s="1" customFormat="1" ht="16.5" customHeight="1">
      <c r="B3040" s="32"/>
      <c r="C3040" s="162" t="s">
        <v>2386</v>
      </c>
      <c r="D3040" s="162" t="s">
        <v>380</v>
      </c>
      <c r="E3040" s="163" t="s">
        <v>2387</v>
      </c>
      <c r="F3040" s="164" t="s">
        <v>2388</v>
      </c>
      <c r="G3040" s="165" t="s">
        <v>198</v>
      </c>
      <c r="H3040" s="166">
        <v>135.93299999999999</v>
      </c>
      <c r="I3040" s="167"/>
      <c r="J3040" s="168">
        <f>ROUND(I3040*H3040,2)</f>
        <v>0</v>
      </c>
      <c r="K3040" s="164" t="s">
        <v>199</v>
      </c>
      <c r="L3040" s="169"/>
      <c r="M3040" s="170" t="s">
        <v>19</v>
      </c>
      <c r="N3040" s="171" t="s">
        <v>43</v>
      </c>
      <c r="P3040" s="140">
        <f>O3040*H3040</f>
        <v>0</v>
      </c>
      <c r="Q3040" s="140">
        <v>1.0999999999999999E-2</v>
      </c>
      <c r="R3040" s="140">
        <f>Q3040*H3040</f>
        <v>1.4952629999999998</v>
      </c>
      <c r="S3040" s="140">
        <v>0</v>
      </c>
      <c r="T3040" s="141">
        <f>S3040*H3040</f>
        <v>0</v>
      </c>
      <c r="AR3040" s="142" t="s">
        <v>436</v>
      </c>
      <c r="AT3040" s="142" t="s">
        <v>380</v>
      </c>
      <c r="AU3040" s="142" t="s">
        <v>82</v>
      </c>
      <c r="AY3040" s="17" t="s">
        <v>193</v>
      </c>
      <c r="BE3040" s="143">
        <f>IF(N3040="základní",J3040,0)</f>
        <v>0</v>
      </c>
      <c r="BF3040" s="143">
        <f>IF(N3040="snížená",J3040,0)</f>
        <v>0</v>
      </c>
      <c r="BG3040" s="143">
        <f>IF(N3040="zákl. přenesená",J3040,0)</f>
        <v>0</v>
      </c>
      <c r="BH3040" s="143">
        <f>IF(N3040="sníž. přenesená",J3040,0)</f>
        <v>0</v>
      </c>
      <c r="BI3040" s="143">
        <f>IF(N3040="nulová",J3040,0)</f>
        <v>0</v>
      </c>
      <c r="BJ3040" s="17" t="s">
        <v>80</v>
      </c>
      <c r="BK3040" s="143">
        <f>ROUND(I3040*H3040,2)</f>
        <v>0</v>
      </c>
      <c r="BL3040" s="17" t="s">
        <v>328</v>
      </c>
      <c r="BM3040" s="142" t="s">
        <v>2389</v>
      </c>
    </row>
    <row r="3041" spans="2:65" s="13" customFormat="1" ht="11.25">
      <c r="B3041" s="155"/>
      <c r="D3041" s="149" t="s">
        <v>203</v>
      </c>
      <c r="F3041" s="157" t="s">
        <v>2390</v>
      </c>
      <c r="H3041" s="158">
        <v>135.93299999999999</v>
      </c>
      <c r="I3041" s="159"/>
      <c r="L3041" s="155"/>
      <c r="M3041" s="160"/>
      <c r="T3041" s="161"/>
      <c r="AT3041" s="156" t="s">
        <v>203</v>
      </c>
      <c r="AU3041" s="156" t="s">
        <v>82</v>
      </c>
      <c r="AV3041" s="13" t="s">
        <v>82</v>
      </c>
      <c r="AW3041" s="13" t="s">
        <v>4</v>
      </c>
      <c r="AX3041" s="13" t="s">
        <v>80</v>
      </c>
      <c r="AY3041" s="156" t="s">
        <v>193</v>
      </c>
    </row>
    <row r="3042" spans="2:65" s="1" customFormat="1" ht="21.75" customHeight="1">
      <c r="B3042" s="32"/>
      <c r="C3042" s="131" t="s">
        <v>2391</v>
      </c>
      <c r="D3042" s="131" t="s">
        <v>195</v>
      </c>
      <c r="E3042" s="132" t="s">
        <v>2392</v>
      </c>
      <c r="F3042" s="133" t="s">
        <v>2393</v>
      </c>
      <c r="G3042" s="134" t="s">
        <v>198</v>
      </c>
      <c r="H3042" s="135">
        <v>123.575</v>
      </c>
      <c r="I3042" s="136"/>
      <c r="J3042" s="137">
        <f>ROUND(I3042*H3042,2)</f>
        <v>0</v>
      </c>
      <c r="K3042" s="133" t="s">
        <v>199</v>
      </c>
      <c r="L3042" s="32"/>
      <c r="M3042" s="138" t="s">
        <v>19</v>
      </c>
      <c r="N3042" s="139" t="s">
        <v>43</v>
      </c>
      <c r="P3042" s="140">
        <f>O3042*H3042</f>
        <v>0</v>
      </c>
      <c r="Q3042" s="140">
        <v>0</v>
      </c>
      <c r="R3042" s="140">
        <f>Q3042*H3042</f>
        <v>0</v>
      </c>
      <c r="S3042" s="140">
        <v>0</v>
      </c>
      <c r="T3042" s="141">
        <f>S3042*H3042</f>
        <v>0</v>
      </c>
      <c r="AR3042" s="142" t="s">
        <v>328</v>
      </c>
      <c r="AT3042" s="142" t="s">
        <v>195</v>
      </c>
      <c r="AU3042" s="142" t="s">
        <v>82</v>
      </c>
      <c r="AY3042" s="17" t="s">
        <v>193</v>
      </c>
      <c r="BE3042" s="143">
        <f>IF(N3042="základní",J3042,0)</f>
        <v>0</v>
      </c>
      <c r="BF3042" s="143">
        <f>IF(N3042="snížená",J3042,0)</f>
        <v>0</v>
      </c>
      <c r="BG3042" s="143">
        <f>IF(N3042="zákl. přenesená",J3042,0)</f>
        <v>0</v>
      </c>
      <c r="BH3042" s="143">
        <f>IF(N3042="sníž. přenesená",J3042,0)</f>
        <v>0</v>
      </c>
      <c r="BI3042" s="143">
        <f>IF(N3042="nulová",J3042,0)</f>
        <v>0</v>
      </c>
      <c r="BJ3042" s="17" t="s">
        <v>80</v>
      </c>
      <c r="BK3042" s="143">
        <f>ROUND(I3042*H3042,2)</f>
        <v>0</v>
      </c>
      <c r="BL3042" s="17" t="s">
        <v>328</v>
      </c>
      <c r="BM3042" s="142" t="s">
        <v>2394</v>
      </c>
    </row>
    <row r="3043" spans="2:65" s="1" customFormat="1" ht="11.25">
      <c r="B3043" s="32"/>
      <c r="D3043" s="144" t="s">
        <v>201</v>
      </c>
      <c r="F3043" s="145" t="s">
        <v>2395</v>
      </c>
      <c r="I3043" s="146"/>
      <c r="L3043" s="32"/>
      <c r="M3043" s="147"/>
      <c r="T3043" s="53"/>
      <c r="AT3043" s="17" t="s">
        <v>201</v>
      </c>
      <c r="AU3043" s="17" t="s">
        <v>82</v>
      </c>
    </row>
    <row r="3044" spans="2:65" s="12" customFormat="1" ht="11.25">
      <c r="B3044" s="148"/>
      <c r="D3044" s="149" t="s">
        <v>203</v>
      </c>
      <c r="E3044" s="150" t="s">
        <v>19</v>
      </c>
      <c r="F3044" s="151" t="s">
        <v>286</v>
      </c>
      <c r="H3044" s="150" t="s">
        <v>19</v>
      </c>
      <c r="I3044" s="152"/>
      <c r="L3044" s="148"/>
      <c r="M3044" s="153"/>
      <c r="T3044" s="154"/>
      <c r="AT3044" s="150" t="s">
        <v>203</v>
      </c>
      <c r="AU3044" s="150" t="s">
        <v>82</v>
      </c>
      <c r="AV3044" s="12" t="s">
        <v>80</v>
      </c>
      <c r="AW3044" s="12" t="s">
        <v>33</v>
      </c>
      <c r="AX3044" s="12" t="s">
        <v>72</v>
      </c>
      <c r="AY3044" s="150" t="s">
        <v>193</v>
      </c>
    </row>
    <row r="3045" spans="2:65" s="12" customFormat="1" ht="11.25">
      <c r="B3045" s="148"/>
      <c r="D3045" s="149" t="s">
        <v>203</v>
      </c>
      <c r="E3045" s="150" t="s">
        <v>19</v>
      </c>
      <c r="F3045" s="151" t="s">
        <v>205</v>
      </c>
      <c r="H3045" s="150" t="s">
        <v>19</v>
      </c>
      <c r="I3045" s="152"/>
      <c r="L3045" s="148"/>
      <c r="M3045" s="153"/>
      <c r="T3045" s="154"/>
      <c r="AT3045" s="150" t="s">
        <v>203</v>
      </c>
      <c r="AU3045" s="150" t="s">
        <v>82</v>
      </c>
      <c r="AV3045" s="12" t="s">
        <v>80</v>
      </c>
      <c r="AW3045" s="12" t="s">
        <v>33</v>
      </c>
      <c r="AX3045" s="12" t="s">
        <v>72</v>
      </c>
      <c r="AY3045" s="150" t="s">
        <v>193</v>
      </c>
    </row>
    <row r="3046" spans="2:65" s="12" customFormat="1" ht="11.25">
      <c r="B3046" s="148"/>
      <c r="D3046" s="149" t="s">
        <v>203</v>
      </c>
      <c r="E3046" s="150" t="s">
        <v>19</v>
      </c>
      <c r="F3046" s="151" t="s">
        <v>206</v>
      </c>
      <c r="H3046" s="150" t="s">
        <v>19</v>
      </c>
      <c r="I3046" s="152"/>
      <c r="L3046" s="148"/>
      <c r="M3046" s="153"/>
      <c r="T3046" s="154"/>
      <c r="AT3046" s="150" t="s">
        <v>203</v>
      </c>
      <c r="AU3046" s="150" t="s">
        <v>82</v>
      </c>
      <c r="AV3046" s="12" t="s">
        <v>80</v>
      </c>
      <c r="AW3046" s="12" t="s">
        <v>33</v>
      </c>
      <c r="AX3046" s="12" t="s">
        <v>72</v>
      </c>
      <c r="AY3046" s="150" t="s">
        <v>193</v>
      </c>
    </row>
    <row r="3047" spans="2:65" s="12" customFormat="1" ht="11.25">
      <c r="B3047" s="148"/>
      <c r="D3047" s="149" t="s">
        <v>203</v>
      </c>
      <c r="E3047" s="150" t="s">
        <v>19</v>
      </c>
      <c r="F3047" s="151" t="s">
        <v>205</v>
      </c>
      <c r="H3047" s="150" t="s">
        <v>19</v>
      </c>
      <c r="I3047" s="152"/>
      <c r="L3047" s="148"/>
      <c r="M3047" s="153"/>
      <c r="T3047" s="154"/>
      <c r="AT3047" s="150" t="s">
        <v>203</v>
      </c>
      <c r="AU3047" s="150" t="s">
        <v>82</v>
      </c>
      <c r="AV3047" s="12" t="s">
        <v>80</v>
      </c>
      <c r="AW3047" s="12" t="s">
        <v>33</v>
      </c>
      <c r="AX3047" s="12" t="s">
        <v>72</v>
      </c>
      <c r="AY3047" s="150" t="s">
        <v>193</v>
      </c>
    </row>
    <row r="3048" spans="2:65" s="12" customFormat="1" ht="11.25">
      <c r="B3048" s="148"/>
      <c r="D3048" s="149" t="s">
        <v>203</v>
      </c>
      <c r="E3048" s="150" t="s">
        <v>19</v>
      </c>
      <c r="F3048" s="151" t="s">
        <v>2323</v>
      </c>
      <c r="H3048" s="150" t="s">
        <v>19</v>
      </c>
      <c r="I3048" s="152"/>
      <c r="L3048" s="148"/>
      <c r="M3048" s="153"/>
      <c r="T3048" s="154"/>
      <c r="AT3048" s="150" t="s">
        <v>203</v>
      </c>
      <c r="AU3048" s="150" t="s">
        <v>82</v>
      </c>
      <c r="AV3048" s="12" t="s">
        <v>80</v>
      </c>
      <c r="AW3048" s="12" t="s">
        <v>33</v>
      </c>
      <c r="AX3048" s="12" t="s">
        <v>72</v>
      </c>
      <c r="AY3048" s="150" t="s">
        <v>193</v>
      </c>
    </row>
    <row r="3049" spans="2:65" s="13" customFormat="1" ht="11.25">
      <c r="B3049" s="155"/>
      <c r="D3049" s="149" t="s">
        <v>203</v>
      </c>
      <c r="E3049" s="156" t="s">
        <v>19</v>
      </c>
      <c r="F3049" s="157" t="s">
        <v>2324</v>
      </c>
      <c r="H3049" s="158">
        <v>154.22499999999999</v>
      </c>
      <c r="I3049" s="159"/>
      <c r="L3049" s="155"/>
      <c r="M3049" s="160"/>
      <c r="T3049" s="161"/>
      <c r="AT3049" s="156" t="s">
        <v>203</v>
      </c>
      <c r="AU3049" s="156" t="s">
        <v>82</v>
      </c>
      <c r="AV3049" s="13" t="s">
        <v>82</v>
      </c>
      <c r="AW3049" s="13" t="s">
        <v>33</v>
      </c>
      <c r="AX3049" s="13" t="s">
        <v>72</v>
      </c>
      <c r="AY3049" s="156" t="s">
        <v>193</v>
      </c>
    </row>
    <row r="3050" spans="2:65" s="13" customFormat="1" ht="11.25">
      <c r="B3050" s="155"/>
      <c r="D3050" s="149" t="s">
        <v>203</v>
      </c>
      <c r="E3050" s="156" t="s">
        <v>19</v>
      </c>
      <c r="F3050" s="157" t="s">
        <v>2385</v>
      </c>
      <c r="H3050" s="158">
        <v>-30.65</v>
      </c>
      <c r="I3050" s="159"/>
      <c r="L3050" s="155"/>
      <c r="M3050" s="160"/>
      <c r="T3050" s="161"/>
      <c r="AT3050" s="156" t="s">
        <v>203</v>
      </c>
      <c r="AU3050" s="156" t="s">
        <v>82</v>
      </c>
      <c r="AV3050" s="13" t="s">
        <v>82</v>
      </c>
      <c r="AW3050" s="13" t="s">
        <v>33</v>
      </c>
      <c r="AX3050" s="13" t="s">
        <v>72</v>
      </c>
      <c r="AY3050" s="156" t="s">
        <v>193</v>
      </c>
    </row>
    <row r="3051" spans="2:65" s="1" customFormat="1" ht="16.5" customHeight="1">
      <c r="B3051" s="32"/>
      <c r="C3051" s="162" t="s">
        <v>2396</v>
      </c>
      <c r="D3051" s="162" t="s">
        <v>380</v>
      </c>
      <c r="E3051" s="163" t="s">
        <v>2397</v>
      </c>
      <c r="F3051" s="164" t="s">
        <v>2398</v>
      </c>
      <c r="G3051" s="165" t="s">
        <v>210</v>
      </c>
      <c r="H3051" s="166">
        <v>9.8859999999999992</v>
      </c>
      <c r="I3051" s="167"/>
      <c r="J3051" s="168">
        <f>ROUND(I3051*H3051,2)</f>
        <v>0</v>
      </c>
      <c r="K3051" s="164" t="s">
        <v>199</v>
      </c>
      <c r="L3051" s="169"/>
      <c r="M3051" s="170" t="s">
        <v>19</v>
      </c>
      <c r="N3051" s="171" t="s">
        <v>43</v>
      </c>
      <c r="P3051" s="140">
        <f>O3051*H3051</f>
        <v>0</v>
      </c>
      <c r="Q3051" s="140">
        <v>0.75</v>
      </c>
      <c r="R3051" s="140">
        <f>Q3051*H3051</f>
        <v>7.4144999999999994</v>
      </c>
      <c r="S3051" s="140">
        <v>0</v>
      </c>
      <c r="T3051" s="141">
        <f>S3051*H3051</f>
        <v>0</v>
      </c>
      <c r="AR3051" s="142" t="s">
        <v>436</v>
      </c>
      <c r="AT3051" s="142" t="s">
        <v>380</v>
      </c>
      <c r="AU3051" s="142" t="s">
        <v>82</v>
      </c>
      <c r="AY3051" s="17" t="s">
        <v>193</v>
      </c>
      <c r="BE3051" s="143">
        <f>IF(N3051="základní",J3051,0)</f>
        <v>0</v>
      </c>
      <c r="BF3051" s="143">
        <f>IF(N3051="snížená",J3051,0)</f>
        <v>0</v>
      </c>
      <c r="BG3051" s="143">
        <f>IF(N3051="zákl. přenesená",J3051,0)</f>
        <v>0</v>
      </c>
      <c r="BH3051" s="143">
        <f>IF(N3051="sníž. přenesená",J3051,0)</f>
        <v>0</v>
      </c>
      <c r="BI3051" s="143">
        <f>IF(N3051="nulová",J3051,0)</f>
        <v>0</v>
      </c>
      <c r="BJ3051" s="17" t="s">
        <v>80</v>
      </c>
      <c r="BK3051" s="143">
        <f>ROUND(I3051*H3051,2)</f>
        <v>0</v>
      </c>
      <c r="BL3051" s="17" t="s">
        <v>328</v>
      </c>
      <c r="BM3051" s="142" t="s">
        <v>2399</v>
      </c>
    </row>
    <row r="3052" spans="2:65" s="12" customFormat="1" ht="11.25">
      <c r="B3052" s="148"/>
      <c r="D3052" s="149" t="s">
        <v>203</v>
      </c>
      <c r="E3052" s="150" t="s">
        <v>19</v>
      </c>
      <c r="F3052" s="151" t="s">
        <v>286</v>
      </c>
      <c r="H3052" s="150" t="s">
        <v>19</v>
      </c>
      <c r="I3052" s="152"/>
      <c r="L3052" s="148"/>
      <c r="M3052" s="153"/>
      <c r="T3052" s="154"/>
      <c r="AT3052" s="150" t="s">
        <v>203</v>
      </c>
      <c r="AU3052" s="150" t="s">
        <v>82</v>
      </c>
      <c r="AV3052" s="12" t="s">
        <v>80</v>
      </c>
      <c r="AW3052" s="12" t="s">
        <v>33</v>
      </c>
      <c r="AX3052" s="12" t="s">
        <v>72</v>
      </c>
      <c r="AY3052" s="150" t="s">
        <v>193</v>
      </c>
    </row>
    <row r="3053" spans="2:65" s="12" customFormat="1" ht="11.25">
      <c r="B3053" s="148"/>
      <c r="D3053" s="149" t="s">
        <v>203</v>
      </c>
      <c r="E3053" s="150" t="s">
        <v>19</v>
      </c>
      <c r="F3053" s="151" t="s">
        <v>205</v>
      </c>
      <c r="H3053" s="150" t="s">
        <v>19</v>
      </c>
      <c r="I3053" s="152"/>
      <c r="L3053" s="148"/>
      <c r="M3053" s="153"/>
      <c r="T3053" s="154"/>
      <c r="AT3053" s="150" t="s">
        <v>203</v>
      </c>
      <c r="AU3053" s="150" t="s">
        <v>82</v>
      </c>
      <c r="AV3053" s="12" t="s">
        <v>80</v>
      </c>
      <c r="AW3053" s="12" t="s">
        <v>33</v>
      </c>
      <c r="AX3053" s="12" t="s">
        <v>72</v>
      </c>
      <c r="AY3053" s="150" t="s">
        <v>193</v>
      </c>
    </row>
    <row r="3054" spans="2:65" s="12" customFormat="1" ht="11.25">
      <c r="B3054" s="148"/>
      <c r="D3054" s="149" t="s">
        <v>203</v>
      </c>
      <c r="E3054" s="150" t="s">
        <v>19</v>
      </c>
      <c r="F3054" s="151" t="s">
        <v>206</v>
      </c>
      <c r="H3054" s="150" t="s">
        <v>19</v>
      </c>
      <c r="I3054" s="152"/>
      <c r="L3054" s="148"/>
      <c r="M3054" s="153"/>
      <c r="T3054" s="154"/>
      <c r="AT3054" s="150" t="s">
        <v>203</v>
      </c>
      <c r="AU3054" s="150" t="s">
        <v>82</v>
      </c>
      <c r="AV3054" s="12" t="s">
        <v>80</v>
      </c>
      <c r="AW3054" s="12" t="s">
        <v>33</v>
      </c>
      <c r="AX3054" s="12" t="s">
        <v>72</v>
      </c>
      <c r="AY3054" s="150" t="s">
        <v>193</v>
      </c>
    </row>
    <row r="3055" spans="2:65" s="12" customFormat="1" ht="11.25">
      <c r="B3055" s="148"/>
      <c r="D3055" s="149" t="s">
        <v>203</v>
      </c>
      <c r="E3055" s="150" t="s">
        <v>19</v>
      </c>
      <c r="F3055" s="151" t="s">
        <v>205</v>
      </c>
      <c r="H3055" s="150" t="s">
        <v>19</v>
      </c>
      <c r="I3055" s="152"/>
      <c r="L3055" s="148"/>
      <c r="M3055" s="153"/>
      <c r="T3055" s="154"/>
      <c r="AT3055" s="150" t="s">
        <v>203</v>
      </c>
      <c r="AU3055" s="150" t="s">
        <v>82</v>
      </c>
      <c r="AV3055" s="12" t="s">
        <v>80</v>
      </c>
      <c r="AW3055" s="12" t="s">
        <v>33</v>
      </c>
      <c r="AX3055" s="12" t="s">
        <v>72</v>
      </c>
      <c r="AY3055" s="150" t="s">
        <v>193</v>
      </c>
    </row>
    <row r="3056" spans="2:65" s="12" customFormat="1" ht="11.25">
      <c r="B3056" s="148"/>
      <c r="D3056" s="149" t="s">
        <v>203</v>
      </c>
      <c r="E3056" s="150" t="s">
        <v>19</v>
      </c>
      <c r="F3056" s="151" t="s">
        <v>2323</v>
      </c>
      <c r="H3056" s="150" t="s">
        <v>19</v>
      </c>
      <c r="I3056" s="152"/>
      <c r="L3056" s="148"/>
      <c r="M3056" s="153"/>
      <c r="T3056" s="154"/>
      <c r="AT3056" s="150" t="s">
        <v>203</v>
      </c>
      <c r="AU3056" s="150" t="s">
        <v>82</v>
      </c>
      <c r="AV3056" s="12" t="s">
        <v>80</v>
      </c>
      <c r="AW3056" s="12" t="s">
        <v>33</v>
      </c>
      <c r="AX3056" s="12" t="s">
        <v>72</v>
      </c>
      <c r="AY3056" s="150" t="s">
        <v>193</v>
      </c>
    </row>
    <row r="3057" spans="2:65" s="13" customFormat="1" ht="11.25">
      <c r="B3057" s="155"/>
      <c r="D3057" s="149" t="s">
        <v>203</v>
      </c>
      <c r="E3057" s="156" t="s">
        <v>19</v>
      </c>
      <c r="F3057" s="157" t="s">
        <v>2400</v>
      </c>
      <c r="H3057" s="158">
        <v>12.337999999999999</v>
      </c>
      <c r="I3057" s="159"/>
      <c r="L3057" s="155"/>
      <c r="M3057" s="160"/>
      <c r="T3057" s="161"/>
      <c r="AT3057" s="156" t="s">
        <v>203</v>
      </c>
      <c r="AU3057" s="156" t="s">
        <v>82</v>
      </c>
      <c r="AV3057" s="13" t="s">
        <v>82</v>
      </c>
      <c r="AW3057" s="13" t="s">
        <v>33</v>
      </c>
      <c r="AX3057" s="13" t="s">
        <v>72</v>
      </c>
      <c r="AY3057" s="156" t="s">
        <v>193</v>
      </c>
    </row>
    <row r="3058" spans="2:65" s="13" customFormat="1" ht="11.25">
      <c r="B3058" s="155"/>
      <c r="D3058" s="149" t="s">
        <v>203</v>
      </c>
      <c r="E3058" s="156" t="s">
        <v>19</v>
      </c>
      <c r="F3058" s="157" t="s">
        <v>2401</v>
      </c>
      <c r="H3058" s="158">
        <v>-2.452</v>
      </c>
      <c r="I3058" s="159"/>
      <c r="L3058" s="155"/>
      <c r="M3058" s="160"/>
      <c r="T3058" s="161"/>
      <c r="AT3058" s="156" t="s">
        <v>203</v>
      </c>
      <c r="AU3058" s="156" t="s">
        <v>82</v>
      </c>
      <c r="AV3058" s="13" t="s">
        <v>82</v>
      </c>
      <c r="AW3058" s="13" t="s">
        <v>33</v>
      </c>
      <c r="AX3058" s="13" t="s">
        <v>72</v>
      </c>
      <c r="AY3058" s="156" t="s">
        <v>193</v>
      </c>
    </row>
    <row r="3059" spans="2:65" s="1" customFormat="1" ht="16.5" customHeight="1">
      <c r="B3059" s="32"/>
      <c r="C3059" s="131" t="s">
        <v>2402</v>
      </c>
      <c r="D3059" s="131" t="s">
        <v>195</v>
      </c>
      <c r="E3059" s="132" t="s">
        <v>2403</v>
      </c>
      <c r="F3059" s="133" t="s">
        <v>2404</v>
      </c>
      <c r="G3059" s="134" t="s">
        <v>198</v>
      </c>
      <c r="H3059" s="135">
        <v>181.369</v>
      </c>
      <c r="I3059" s="136"/>
      <c r="J3059" s="137">
        <f>ROUND(I3059*H3059,2)</f>
        <v>0</v>
      </c>
      <c r="K3059" s="133" t="s">
        <v>199</v>
      </c>
      <c r="L3059" s="32"/>
      <c r="M3059" s="138" t="s">
        <v>19</v>
      </c>
      <c r="N3059" s="139" t="s">
        <v>43</v>
      </c>
      <c r="P3059" s="140">
        <f>O3059*H3059</f>
        <v>0</v>
      </c>
      <c r="Q3059" s="140">
        <v>3.6000000000000002E-4</v>
      </c>
      <c r="R3059" s="140">
        <f>Q3059*H3059</f>
        <v>6.5292840000000005E-2</v>
      </c>
      <c r="S3059" s="140">
        <v>0</v>
      </c>
      <c r="T3059" s="141">
        <f>S3059*H3059</f>
        <v>0</v>
      </c>
      <c r="AR3059" s="142" t="s">
        <v>328</v>
      </c>
      <c r="AT3059" s="142" t="s">
        <v>195</v>
      </c>
      <c r="AU3059" s="142" t="s">
        <v>82</v>
      </c>
      <c r="AY3059" s="17" t="s">
        <v>193</v>
      </c>
      <c r="BE3059" s="143">
        <f>IF(N3059="základní",J3059,0)</f>
        <v>0</v>
      </c>
      <c r="BF3059" s="143">
        <f>IF(N3059="snížená",J3059,0)</f>
        <v>0</v>
      </c>
      <c r="BG3059" s="143">
        <f>IF(N3059="zákl. přenesená",J3059,0)</f>
        <v>0</v>
      </c>
      <c r="BH3059" s="143">
        <f>IF(N3059="sníž. přenesená",J3059,0)</f>
        <v>0</v>
      </c>
      <c r="BI3059" s="143">
        <f>IF(N3059="nulová",J3059,0)</f>
        <v>0</v>
      </c>
      <c r="BJ3059" s="17" t="s">
        <v>80</v>
      </c>
      <c r="BK3059" s="143">
        <f>ROUND(I3059*H3059,2)</f>
        <v>0</v>
      </c>
      <c r="BL3059" s="17" t="s">
        <v>328</v>
      </c>
      <c r="BM3059" s="142" t="s">
        <v>2405</v>
      </c>
    </row>
    <row r="3060" spans="2:65" s="1" customFormat="1" ht="11.25">
      <c r="B3060" s="32"/>
      <c r="D3060" s="144" t="s">
        <v>201</v>
      </c>
      <c r="F3060" s="145" t="s">
        <v>2406</v>
      </c>
      <c r="I3060" s="146"/>
      <c r="L3060" s="32"/>
      <c r="M3060" s="147"/>
      <c r="T3060" s="53"/>
      <c r="AT3060" s="17" t="s">
        <v>201</v>
      </c>
      <c r="AU3060" s="17" t="s">
        <v>82</v>
      </c>
    </row>
    <row r="3061" spans="2:65" s="12" customFormat="1" ht="11.25">
      <c r="B3061" s="148"/>
      <c r="D3061" s="149" t="s">
        <v>203</v>
      </c>
      <c r="E3061" s="150" t="s">
        <v>19</v>
      </c>
      <c r="F3061" s="151" t="s">
        <v>286</v>
      </c>
      <c r="H3061" s="150" t="s">
        <v>19</v>
      </c>
      <c r="I3061" s="152"/>
      <c r="L3061" s="148"/>
      <c r="M3061" s="153"/>
      <c r="T3061" s="154"/>
      <c r="AT3061" s="150" t="s">
        <v>203</v>
      </c>
      <c r="AU3061" s="150" t="s">
        <v>82</v>
      </c>
      <c r="AV3061" s="12" t="s">
        <v>80</v>
      </c>
      <c r="AW3061" s="12" t="s">
        <v>33</v>
      </c>
      <c r="AX3061" s="12" t="s">
        <v>72</v>
      </c>
      <c r="AY3061" s="150" t="s">
        <v>193</v>
      </c>
    </row>
    <row r="3062" spans="2:65" s="12" customFormat="1" ht="11.25">
      <c r="B3062" s="148"/>
      <c r="D3062" s="149" t="s">
        <v>203</v>
      </c>
      <c r="E3062" s="150" t="s">
        <v>19</v>
      </c>
      <c r="F3062" s="151" t="s">
        <v>205</v>
      </c>
      <c r="H3062" s="150" t="s">
        <v>19</v>
      </c>
      <c r="I3062" s="152"/>
      <c r="L3062" s="148"/>
      <c r="M3062" s="153"/>
      <c r="T3062" s="154"/>
      <c r="AT3062" s="150" t="s">
        <v>203</v>
      </c>
      <c r="AU3062" s="150" t="s">
        <v>82</v>
      </c>
      <c r="AV3062" s="12" t="s">
        <v>80</v>
      </c>
      <c r="AW3062" s="12" t="s">
        <v>33</v>
      </c>
      <c r="AX3062" s="12" t="s">
        <v>72</v>
      </c>
      <c r="AY3062" s="150" t="s">
        <v>193</v>
      </c>
    </row>
    <row r="3063" spans="2:65" s="12" customFormat="1" ht="11.25">
      <c r="B3063" s="148"/>
      <c r="D3063" s="149" t="s">
        <v>203</v>
      </c>
      <c r="E3063" s="150" t="s">
        <v>19</v>
      </c>
      <c r="F3063" s="151" t="s">
        <v>206</v>
      </c>
      <c r="H3063" s="150" t="s">
        <v>19</v>
      </c>
      <c r="I3063" s="152"/>
      <c r="L3063" s="148"/>
      <c r="M3063" s="153"/>
      <c r="T3063" s="154"/>
      <c r="AT3063" s="150" t="s">
        <v>203</v>
      </c>
      <c r="AU3063" s="150" t="s">
        <v>82</v>
      </c>
      <c r="AV3063" s="12" t="s">
        <v>80</v>
      </c>
      <c r="AW3063" s="12" t="s">
        <v>33</v>
      </c>
      <c r="AX3063" s="12" t="s">
        <v>72</v>
      </c>
      <c r="AY3063" s="150" t="s">
        <v>193</v>
      </c>
    </row>
    <row r="3064" spans="2:65" s="12" customFormat="1" ht="11.25">
      <c r="B3064" s="148"/>
      <c r="D3064" s="149" t="s">
        <v>203</v>
      </c>
      <c r="E3064" s="150" t="s">
        <v>19</v>
      </c>
      <c r="F3064" s="151" t="s">
        <v>205</v>
      </c>
      <c r="H3064" s="150" t="s">
        <v>19</v>
      </c>
      <c r="I3064" s="152"/>
      <c r="L3064" s="148"/>
      <c r="M3064" s="153"/>
      <c r="T3064" s="154"/>
      <c r="AT3064" s="150" t="s">
        <v>203</v>
      </c>
      <c r="AU3064" s="150" t="s">
        <v>82</v>
      </c>
      <c r="AV3064" s="12" t="s">
        <v>80</v>
      </c>
      <c r="AW3064" s="12" t="s">
        <v>33</v>
      </c>
      <c r="AX3064" s="12" t="s">
        <v>72</v>
      </c>
      <c r="AY3064" s="150" t="s">
        <v>193</v>
      </c>
    </row>
    <row r="3065" spans="2:65" s="12" customFormat="1" ht="11.25">
      <c r="B3065" s="148"/>
      <c r="D3065" s="149" t="s">
        <v>203</v>
      </c>
      <c r="E3065" s="150" t="s">
        <v>19</v>
      </c>
      <c r="F3065" s="151" t="s">
        <v>2323</v>
      </c>
      <c r="H3065" s="150" t="s">
        <v>19</v>
      </c>
      <c r="I3065" s="152"/>
      <c r="L3065" s="148"/>
      <c r="M3065" s="153"/>
      <c r="T3065" s="154"/>
      <c r="AT3065" s="150" t="s">
        <v>203</v>
      </c>
      <c r="AU3065" s="150" t="s">
        <v>82</v>
      </c>
      <c r="AV3065" s="12" t="s">
        <v>80</v>
      </c>
      <c r="AW3065" s="12" t="s">
        <v>33</v>
      </c>
      <c r="AX3065" s="12" t="s">
        <v>72</v>
      </c>
      <c r="AY3065" s="150" t="s">
        <v>193</v>
      </c>
    </row>
    <row r="3066" spans="2:65" s="12" customFormat="1" ht="11.25">
      <c r="B3066" s="148"/>
      <c r="D3066" s="149" t="s">
        <v>203</v>
      </c>
      <c r="E3066" s="150" t="s">
        <v>19</v>
      </c>
      <c r="F3066" s="151" t="s">
        <v>2407</v>
      </c>
      <c r="H3066" s="150" t="s">
        <v>19</v>
      </c>
      <c r="I3066" s="152"/>
      <c r="L3066" s="148"/>
      <c r="M3066" s="153"/>
      <c r="T3066" s="154"/>
      <c r="AT3066" s="150" t="s">
        <v>203</v>
      </c>
      <c r="AU3066" s="150" t="s">
        <v>82</v>
      </c>
      <c r="AV3066" s="12" t="s">
        <v>80</v>
      </c>
      <c r="AW3066" s="12" t="s">
        <v>33</v>
      </c>
      <c r="AX3066" s="12" t="s">
        <v>72</v>
      </c>
      <c r="AY3066" s="150" t="s">
        <v>193</v>
      </c>
    </row>
    <row r="3067" spans="2:65" s="13" customFormat="1" ht="11.25">
      <c r="B3067" s="155"/>
      <c r="D3067" s="149" t="s">
        <v>203</v>
      </c>
      <c r="E3067" s="156" t="s">
        <v>19</v>
      </c>
      <c r="F3067" s="157" t="s">
        <v>2324</v>
      </c>
      <c r="H3067" s="158">
        <v>154.22499999999999</v>
      </c>
      <c r="I3067" s="159"/>
      <c r="L3067" s="155"/>
      <c r="M3067" s="160"/>
      <c r="T3067" s="161"/>
      <c r="AT3067" s="156" t="s">
        <v>203</v>
      </c>
      <c r="AU3067" s="156" t="s">
        <v>82</v>
      </c>
      <c r="AV3067" s="13" t="s">
        <v>82</v>
      </c>
      <c r="AW3067" s="13" t="s">
        <v>33</v>
      </c>
      <c r="AX3067" s="13" t="s">
        <v>72</v>
      </c>
      <c r="AY3067" s="156" t="s">
        <v>193</v>
      </c>
    </row>
    <row r="3068" spans="2:65" s="12" customFormat="1" ht="11.25">
      <c r="B3068" s="148"/>
      <c r="D3068" s="149" t="s">
        <v>203</v>
      </c>
      <c r="E3068" s="150" t="s">
        <v>19</v>
      </c>
      <c r="F3068" s="151" t="s">
        <v>2325</v>
      </c>
      <c r="H3068" s="150" t="s">
        <v>19</v>
      </c>
      <c r="I3068" s="152"/>
      <c r="L3068" s="148"/>
      <c r="M3068" s="153"/>
      <c r="T3068" s="154"/>
      <c r="AT3068" s="150" t="s">
        <v>203</v>
      </c>
      <c r="AU3068" s="150" t="s">
        <v>82</v>
      </c>
      <c r="AV3068" s="12" t="s">
        <v>80</v>
      </c>
      <c r="AW3068" s="12" t="s">
        <v>33</v>
      </c>
      <c r="AX3068" s="12" t="s">
        <v>72</v>
      </c>
      <c r="AY3068" s="150" t="s">
        <v>193</v>
      </c>
    </row>
    <row r="3069" spans="2:65" s="13" customFormat="1" ht="11.25">
      <c r="B3069" s="155"/>
      <c r="D3069" s="149" t="s">
        <v>203</v>
      </c>
      <c r="E3069" s="156" t="s">
        <v>19</v>
      </c>
      <c r="F3069" s="157" t="s">
        <v>2326</v>
      </c>
      <c r="H3069" s="158">
        <v>27.143999999999998</v>
      </c>
      <c r="I3069" s="159"/>
      <c r="L3069" s="155"/>
      <c r="M3069" s="160"/>
      <c r="T3069" s="161"/>
      <c r="AT3069" s="156" t="s">
        <v>203</v>
      </c>
      <c r="AU3069" s="156" t="s">
        <v>82</v>
      </c>
      <c r="AV3069" s="13" t="s">
        <v>82</v>
      </c>
      <c r="AW3069" s="13" t="s">
        <v>33</v>
      </c>
      <c r="AX3069" s="13" t="s">
        <v>72</v>
      </c>
      <c r="AY3069" s="156" t="s">
        <v>193</v>
      </c>
    </row>
    <row r="3070" spans="2:65" s="1" customFormat="1" ht="24.2" customHeight="1">
      <c r="B3070" s="32"/>
      <c r="C3070" s="131" t="s">
        <v>2408</v>
      </c>
      <c r="D3070" s="131" t="s">
        <v>195</v>
      </c>
      <c r="E3070" s="132" t="s">
        <v>2409</v>
      </c>
      <c r="F3070" s="133" t="s">
        <v>2410</v>
      </c>
      <c r="G3070" s="134" t="s">
        <v>198</v>
      </c>
      <c r="H3070" s="135">
        <v>55.78</v>
      </c>
      <c r="I3070" s="136"/>
      <c r="J3070" s="137">
        <f>ROUND(I3070*H3070,2)</f>
        <v>0</v>
      </c>
      <c r="K3070" s="133" t="s">
        <v>199</v>
      </c>
      <c r="L3070" s="32"/>
      <c r="M3070" s="138" t="s">
        <v>19</v>
      </c>
      <c r="N3070" s="139" t="s">
        <v>43</v>
      </c>
      <c r="P3070" s="140">
        <f>O3070*H3070</f>
        <v>0</v>
      </c>
      <c r="Q3070" s="140">
        <v>9.3999999999999997E-4</v>
      </c>
      <c r="R3070" s="140">
        <f>Q3070*H3070</f>
        <v>5.2433199999999999E-2</v>
      </c>
      <c r="S3070" s="140">
        <v>0</v>
      </c>
      <c r="T3070" s="141">
        <f>S3070*H3070</f>
        <v>0</v>
      </c>
      <c r="AR3070" s="142" t="s">
        <v>328</v>
      </c>
      <c r="AT3070" s="142" t="s">
        <v>195</v>
      </c>
      <c r="AU3070" s="142" t="s">
        <v>82</v>
      </c>
      <c r="AY3070" s="17" t="s">
        <v>193</v>
      </c>
      <c r="BE3070" s="143">
        <f>IF(N3070="základní",J3070,0)</f>
        <v>0</v>
      </c>
      <c r="BF3070" s="143">
        <f>IF(N3070="snížená",J3070,0)</f>
        <v>0</v>
      </c>
      <c r="BG3070" s="143">
        <f>IF(N3070="zákl. přenesená",J3070,0)</f>
        <v>0</v>
      </c>
      <c r="BH3070" s="143">
        <f>IF(N3070="sníž. přenesená",J3070,0)</f>
        <v>0</v>
      </c>
      <c r="BI3070" s="143">
        <f>IF(N3070="nulová",J3070,0)</f>
        <v>0</v>
      </c>
      <c r="BJ3070" s="17" t="s">
        <v>80</v>
      </c>
      <c r="BK3070" s="143">
        <f>ROUND(I3070*H3070,2)</f>
        <v>0</v>
      </c>
      <c r="BL3070" s="17" t="s">
        <v>328</v>
      </c>
      <c r="BM3070" s="142" t="s">
        <v>2411</v>
      </c>
    </row>
    <row r="3071" spans="2:65" s="1" customFormat="1" ht="11.25">
      <c r="B3071" s="32"/>
      <c r="D3071" s="144" t="s">
        <v>201</v>
      </c>
      <c r="F3071" s="145" t="s">
        <v>2412</v>
      </c>
      <c r="I3071" s="146"/>
      <c r="L3071" s="32"/>
      <c r="M3071" s="147"/>
      <c r="T3071" s="53"/>
      <c r="AT3071" s="17" t="s">
        <v>201</v>
      </c>
      <c r="AU3071" s="17" t="s">
        <v>82</v>
      </c>
    </row>
    <row r="3072" spans="2:65" s="12" customFormat="1" ht="11.25">
      <c r="B3072" s="148"/>
      <c r="D3072" s="149" t="s">
        <v>203</v>
      </c>
      <c r="E3072" s="150" t="s">
        <v>19</v>
      </c>
      <c r="F3072" s="151" t="s">
        <v>286</v>
      </c>
      <c r="H3072" s="150" t="s">
        <v>19</v>
      </c>
      <c r="I3072" s="152"/>
      <c r="L3072" s="148"/>
      <c r="M3072" s="153"/>
      <c r="T3072" s="154"/>
      <c r="AT3072" s="150" t="s">
        <v>203</v>
      </c>
      <c r="AU3072" s="150" t="s">
        <v>82</v>
      </c>
      <c r="AV3072" s="12" t="s">
        <v>80</v>
      </c>
      <c r="AW3072" s="12" t="s">
        <v>33</v>
      </c>
      <c r="AX3072" s="12" t="s">
        <v>72</v>
      </c>
      <c r="AY3072" s="150" t="s">
        <v>193</v>
      </c>
    </row>
    <row r="3073" spans="2:65" s="12" customFormat="1" ht="11.25">
      <c r="B3073" s="148"/>
      <c r="D3073" s="149" t="s">
        <v>203</v>
      </c>
      <c r="E3073" s="150" t="s">
        <v>19</v>
      </c>
      <c r="F3073" s="151" t="s">
        <v>205</v>
      </c>
      <c r="H3073" s="150" t="s">
        <v>19</v>
      </c>
      <c r="I3073" s="152"/>
      <c r="L3073" s="148"/>
      <c r="M3073" s="153"/>
      <c r="T3073" s="154"/>
      <c r="AT3073" s="150" t="s">
        <v>203</v>
      </c>
      <c r="AU3073" s="150" t="s">
        <v>82</v>
      </c>
      <c r="AV3073" s="12" t="s">
        <v>80</v>
      </c>
      <c r="AW3073" s="12" t="s">
        <v>33</v>
      </c>
      <c r="AX3073" s="12" t="s">
        <v>72</v>
      </c>
      <c r="AY3073" s="150" t="s">
        <v>193</v>
      </c>
    </row>
    <row r="3074" spans="2:65" s="12" customFormat="1" ht="11.25">
      <c r="B3074" s="148"/>
      <c r="D3074" s="149" t="s">
        <v>203</v>
      </c>
      <c r="E3074" s="150" t="s">
        <v>19</v>
      </c>
      <c r="F3074" s="151" t="s">
        <v>206</v>
      </c>
      <c r="H3074" s="150" t="s">
        <v>19</v>
      </c>
      <c r="I3074" s="152"/>
      <c r="L3074" s="148"/>
      <c r="M3074" s="153"/>
      <c r="T3074" s="154"/>
      <c r="AT3074" s="150" t="s">
        <v>203</v>
      </c>
      <c r="AU3074" s="150" t="s">
        <v>82</v>
      </c>
      <c r="AV3074" s="12" t="s">
        <v>80</v>
      </c>
      <c r="AW3074" s="12" t="s">
        <v>33</v>
      </c>
      <c r="AX3074" s="12" t="s">
        <v>72</v>
      </c>
      <c r="AY3074" s="150" t="s">
        <v>193</v>
      </c>
    </row>
    <row r="3075" spans="2:65" s="12" customFormat="1" ht="11.25">
      <c r="B3075" s="148"/>
      <c r="D3075" s="149" t="s">
        <v>203</v>
      </c>
      <c r="E3075" s="150" t="s">
        <v>19</v>
      </c>
      <c r="F3075" s="151" t="s">
        <v>205</v>
      </c>
      <c r="H3075" s="150" t="s">
        <v>19</v>
      </c>
      <c r="I3075" s="152"/>
      <c r="L3075" s="148"/>
      <c r="M3075" s="153"/>
      <c r="T3075" s="154"/>
      <c r="AT3075" s="150" t="s">
        <v>203</v>
      </c>
      <c r="AU3075" s="150" t="s">
        <v>82</v>
      </c>
      <c r="AV3075" s="12" t="s">
        <v>80</v>
      </c>
      <c r="AW3075" s="12" t="s">
        <v>33</v>
      </c>
      <c r="AX3075" s="12" t="s">
        <v>72</v>
      </c>
      <c r="AY3075" s="150" t="s">
        <v>193</v>
      </c>
    </row>
    <row r="3076" spans="2:65" s="12" customFormat="1" ht="11.25">
      <c r="B3076" s="148"/>
      <c r="D3076" s="149" t="s">
        <v>203</v>
      </c>
      <c r="E3076" s="150" t="s">
        <v>19</v>
      </c>
      <c r="F3076" s="151" t="s">
        <v>1595</v>
      </c>
      <c r="H3076" s="150" t="s">
        <v>19</v>
      </c>
      <c r="I3076" s="152"/>
      <c r="L3076" s="148"/>
      <c r="M3076" s="153"/>
      <c r="T3076" s="154"/>
      <c r="AT3076" s="150" t="s">
        <v>203</v>
      </c>
      <c r="AU3076" s="150" t="s">
        <v>82</v>
      </c>
      <c r="AV3076" s="12" t="s">
        <v>80</v>
      </c>
      <c r="AW3076" s="12" t="s">
        <v>33</v>
      </c>
      <c r="AX3076" s="12" t="s">
        <v>72</v>
      </c>
      <c r="AY3076" s="150" t="s">
        <v>193</v>
      </c>
    </row>
    <row r="3077" spans="2:65" s="12" customFormat="1" ht="11.25">
      <c r="B3077" s="148"/>
      <c r="D3077" s="149" t="s">
        <v>203</v>
      </c>
      <c r="E3077" s="150" t="s">
        <v>19</v>
      </c>
      <c r="F3077" s="151" t="s">
        <v>2407</v>
      </c>
      <c r="H3077" s="150" t="s">
        <v>19</v>
      </c>
      <c r="I3077" s="152"/>
      <c r="L3077" s="148"/>
      <c r="M3077" s="153"/>
      <c r="T3077" s="154"/>
      <c r="AT3077" s="150" t="s">
        <v>203</v>
      </c>
      <c r="AU3077" s="150" t="s">
        <v>82</v>
      </c>
      <c r="AV3077" s="12" t="s">
        <v>80</v>
      </c>
      <c r="AW3077" s="12" t="s">
        <v>33</v>
      </c>
      <c r="AX3077" s="12" t="s">
        <v>72</v>
      </c>
      <c r="AY3077" s="150" t="s">
        <v>193</v>
      </c>
    </row>
    <row r="3078" spans="2:65" s="13" customFormat="1" ht="11.25">
      <c r="B3078" s="155"/>
      <c r="D3078" s="149" t="s">
        <v>203</v>
      </c>
      <c r="E3078" s="156" t="s">
        <v>19</v>
      </c>
      <c r="F3078" s="157" t="s">
        <v>2332</v>
      </c>
      <c r="H3078" s="158">
        <v>55.78</v>
      </c>
      <c r="I3078" s="159"/>
      <c r="L3078" s="155"/>
      <c r="M3078" s="160"/>
      <c r="T3078" s="161"/>
      <c r="AT3078" s="156" t="s">
        <v>203</v>
      </c>
      <c r="AU3078" s="156" t="s">
        <v>82</v>
      </c>
      <c r="AV3078" s="13" t="s">
        <v>82</v>
      </c>
      <c r="AW3078" s="13" t="s">
        <v>33</v>
      </c>
      <c r="AX3078" s="13" t="s">
        <v>72</v>
      </c>
      <c r="AY3078" s="156" t="s">
        <v>193</v>
      </c>
    </row>
    <row r="3079" spans="2:65" s="1" customFormat="1" ht="24.2" customHeight="1">
      <c r="B3079" s="32"/>
      <c r="C3079" s="162" t="s">
        <v>2413</v>
      </c>
      <c r="D3079" s="162" t="s">
        <v>380</v>
      </c>
      <c r="E3079" s="163" t="s">
        <v>2287</v>
      </c>
      <c r="F3079" s="164" t="s">
        <v>2288</v>
      </c>
      <c r="G3079" s="165" t="s">
        <v>198</v>
      </c>
      <c r="H3079" s="166">
        <v>275.51</v>
      </c>
      <c r="I3079" s="167"/>
      <c r="J3079" s="168">
        <f>ROUND(I3079*H3079,2)</f>
        <v>0</v>
      </c>
      <c r="K3079" s="164" t="s">
        <v>199</v>
      </c>
      <c r="L3079" s="169"/>
      <c r="M3079" s="170" t="s">
        <v>19</v>
      </c>
      <c r="N3079" s="171" t="s">
        <v>43</v>
      </c>
      <c r="P3079" s="140">
        <f>O3079*H3079</f>
        <v>0</v>
      </c>
      <c r="Q3079" s="140">
        <v>5.4000000000000003E-3</v>
      </c>
      <c r="R3079" s="140">
        <f>Q3079*H3079</f>
        <v>1.487754</v>
      </c>
      <c r="S3079" s="140">
        <v>0</v>
      </c>
      <c r="T3079" s="141">
        <f>S3079*H3079</f>
        <v>0</v>
      </c>
      <c r="AR3079" s="142" t="s">
        <v>436</v>
      </c>
      <c r="AT3079" s="142" t="s">
        <v>380</v>
      </c>
      <c r="AU3079" s="142" t="s">
        <v>82</v>
      </c>
      <c r="AY3079" s="17" t="s">
        <v>193</v>
      </c>
      <c r="BE3079" s="143">
        <f>IF(N3079="základní",J3079,0)</f>
        <v>0</v>
      </c>
      <c r="BF3079" s="143">
        <f>IF(N3079="snížená",J3079,0)</f>
        <v>0</v>
      </c>
      <c r="BG3079" s="143">
        <f>IF(N3079="zákl. přenesená",J3079,0)</f>
        <v>0</v>
      </c>
      <c r="BH3079" s="143">
        <f>IF(N3079="sníž. přenesená",J3079,0)</f>
        <v>0</v>
      </c>
      <c r="BI3079" s="143">
        <f>IF(N3079="nulová",J3079,0)</f>
        <v>0</v>
      </c>
      <c r="BJ3079" s="17" t="s">
        <v>80</v>
      </c>
      <c r="BK3079" s="143">
        <f>ROUND(I3079*H3079,2)</f>
        <v>0</v>
      </c>
      <c r="BL3079" s="17" t="s">
        <v>328</v>
      </c>
      <c r="BM3079" s="142" t="s">
        <v>2414</v>
      </c>
    </row>
    <row r="3080" spans="2:65" s="12" customFormat="1" ht="11.25">
      <c r="B3080" s="148"/>
      <c r="D3080" s="149" t="s">
        <v>203</v>
      </c>
      <c r="E3080" s="150" t="s">
        <v>19</v>
      </c>
      <c r="F3080" s="151" t="s">
        <v>286</v>
      </c>
      <c r="H3080" s="150" t="s">
        <v>19</v>
      </c>
      <c r="I3080" s="152"/>
      <c r="L3080" s="148"/>
      <c r="M3080" s="153"/>
      <c r="T3080" s="154"/>
      <c r="AT3080" s="150" t="s">
        <v>203</v>
      </c>
      <c r="AU3080" s="150" t="s">
        <v>82</v>
      </c>
      <c r="AV3080" s="12" t="s">
        <v>80</v>
      </c>
      <c r="AW3080" s="12" t="s">
        <v>33</v>
      </c>
      <c r="AX3080" s="12" t="s">
        <v>72</v>
      </c>
      <c r="AY3080" s="150" t="s">
        <v>193</v>
      </c>
    </row>
    <row r="3081" spans="2:65" s="12" customFormat="1" ht="11.25">
      <c r="B3081" s="148"/>
      <c r="D3081" s="149" t="s">
        <v>203</v>
      </c>
      <c r="E3081" s="150" t="s">
        <v>19</v>
      </c>
      <c r="F3081" s="151" t="s">
        <v>2266</v>
      </c>
      <c r="H3081" s="150" t="s">
        <v>19</v>
      </c>
      <c r="I3081" s="152"/>
      <c r="L3081" s="148"/>
      <c r="M3081" s="153"/>
      <c r="T3081" s="154"/>
      <c r="AT3081" s="150" t="s">
        <v>203</v>
      </c>
      <c r="AU3081" s="150" t="s">
        <v>82</v>
      </c>
      <c r="AV3081" s="12" t="s">
        <v>80</v>
      </c>
      <c r="AW3081" s="12" t="s">
        <v>33</v>
      </c>
      <c r="AX3081" s="12" t="s">
        <v>72</v>
      </c>
      <c r="AY3081" s="150" t="s">
        <v>193</v>
      </c>
    </row>
    <row r="3082" spans="2:65" s="12" customFormat="1" ht="11.25">
      <c r="B3082" s="148"/>
      <c r="D3082" s="149" t="s">
        <v>203</v>
      </c>
      <c r="E3082" s="150" t="s">
        <v>19</v>
      </c>
      <c r="F3082" s="151" t="s">
        <v>205</v>
      </c>
      <c r="H3082" s="150" t="s">
        <v>19</v>
      </c>
      <c r="I3082" s="152"/>
      <c r="L3082" s="148"/>
      <c r="M3082" s="153"/>
      <c r="T3082" s="154"/>
      <c r="AT3082" s="150" t="s">
        <v>203</v>
      </c>
      <c r="AU3082" s="150" t="s">
        <v>82</v>
      </c>
      <c r="AV3082" s="12" t="s">
        <v>80</v>
      </c>
      <c r="AW3082" s="12" t="s">
        <v>33</v>
      </c>
      <c r="AX3082" s="12" t="s">
        <v>72</v>
      </c>
      <c r="AY3082" s="150" t="s">
        <v>193</v>
      </c>
    </row>
    <row r="3083" spans="2:65" s="12" customFormat="1" ht="11.25">
      <c r="B3083" s="148"/>
      <c r="D3083" s="149" t="s">
        <v>203</v>
      </c>
      <c r="E3083" s="150" t="s">
        <v>19</v>
      </c>
      <c r="F3083" s="151" t="s">
        <v>2407</v>
      </c>
      <c r="H3083" s="150" t="s">
        <v>19</v>
      </c>
      <c r="I3083" s="152"/>
      <c r="L3083" s="148"/>
      <c r="M3083" s="153"/>
      <c r="T3083" s="154"/>
      <c r="AT3083" s="150" t="s">
        <v>203</v>
      </c>
      <c r="AU3083" s="150" t="s">
        <v>82</v>
      </c>
      <c r="AV3083" s="12" t="s">
        <v>80</v>
      </c>
      <c r="AW3083" s="12" t="s">
        <v>33</v>
      </c>
      <c r="AX3083" s="12" t="s">
        <v>72</v>
      </c>
      <c r="AY3083" s="150" t="s">
        <v>193</v>
      </c>
    </row>
    <row r="3084" spans="2:65" s="13" customFormat="1" ht="11.25">
      <c r="B3084" s="155"/>
      <c r="D3084" s="149" t="s">
        <v>203</v>
      </c>
      <c r="E3084" s="156" t="s">
        <v>19</v>
      </c>
      <c r="F3084" s="157" t="s">
        <v>2415</v>
      </c>
      <c r="H3084" s="158">
        <v>275.51</v>
      </c>
      <c r="I3084" s="159"/>
      <c r="L3084" s="155"/>
      <c r="M3084" s="160"/>
      <c r="T3084" s="161"/>
      <c r="AT3084" s="156" t="s">
        <v>203</v>
      </c>
      <c r="AU3084" s="156" t="s">
        <v>82</v>
      </c>
      <c r="AV3084" s="13" t="s">
        <v>82</v>
      </c>
      <c r="AW3084" s="13" t="s">
        <v>33</v>
      </c>
      <c r="AX3084" s="13" t="s">
        <v>72</v>
      </c>
      <c r="AY3084" s="156" t="s">
        <v>193</v>
      </c>
    </row>
    <row r="3085" spans="2:65" s="1" customFormat="1" ht="24.2" customHeight="1">
      <c r="B3085" s="32"/>
      <c r="C3085" s="131" t="s">
        <v>2416</v>
      </c>
      <c r="D3085" s="131" t="s">
        <v>195</v>
      </c>
      <c r="E3085" s="132" t="s">
        <v>2417</v>
      </c>
      <c r="F3085" s="133" t="s">
        <v>2418</v>
      </c>
      <c r="G3085" s="134" t="s">
        <v>210</v>
      </c>
      <c r="H3085" s="135">
        <v>3.7250000000000001</v>
      </c>
      <c r="I3085" s="136"/>
      <c r="J3085" s="137">
        <f>ROUND(I3085*H3085,2)</f>
        <v>0</v>
      </c>
      <c r="K3085" s="133" t="s">
        <v>19</v>
      </c>
      <c r="L3085" s="32"/>
      <c r="M3085" s="138" t="s">
        <v>19</v>
      </c>
      <c r="N3085" s="139" t="s">
        <v>43</v>
      </c>
      <c r="P3085" s="140">
        <f>O3085*H3085</f>
        <v>0</v>
      </c>
      <c r="Q3085" s="140">
        <v>1.4</v>
      </c>
      <c r="R3085" s="140">
        <f>Q3085*H3085</f>
        <v>5.2149999999999999</v>
      </c>
      <c r="S3085" s="140">
        <v>0</v>
      </c>
      <c r="T3085" s="141">
        <f>S3085*H3085</f>
        <v>0</v>
      </c>
      <c r="AR3085" s="142" t="s">
        <v>328</v>
      </c>
      <c r="AT3085" s="142" t="s">
        <v>195</v>
      </c>
      <c r="AU3085" s="142" t="s">
        <v>82</v>
      </c>
      <c r="AY3085" s="17" t="s">
        <v>193</v>
      </c>
      <c r="BE3085" s="143">
        <f>IF(N3085="základní",J3085,0)</f>
        <v>0</v>
      </c>
      <c r="BF3085" s="143">
        <f>IF(N3085="snížená",J3085,0)</f>
        <v>0</v>
      </c>
      <c r="BG3085" s="143">
        <f>IF(N3085="zákl. přenesená",J3085,0)</f>
        <v>0</v>
      </c>
      <c r="BH3085" s="143">
        <f>IF(N3085="sníž. přenesená",J3085,0)</f>
        <v>0</v>
      </c>
      <c r="BI3085" s="143">
        <f>IF(N3085="nulová",J3085,0)</f>
        <v>0</v>
      </c>
      <c r="BJ3085" s="17" t="s">
        <v>80</v>
      </c>
      <c r="BK3085" s="143">
        <f>ROUND(I3085*H3085,2)</f>
        <v>0</v>
      </c>
      <c r="BL3085" s="17" t="s">
        <v>328</v>
      </c>
      <c r="BM3085" s="142" t="s">
        <v>2419</v>
      </c>
    </row>
    <row r="3086" spans="2:65" s="12" customFormat="1" ht="11.25">
      <c r="B3086" s="148"/>
      <c r="D3086" s="149" t="s">
        <v>203</v>
      </c>
      <c r="E3086" s="150" t="s">
        <v>19</v>
      </c>
      <c r="F3086" s="151" t="s">
        <v>286</v>
      </c>
      <c r="H3086" s="150" t="s">
        <v>19</v>
      </c>
      <c r="I3086" s="152"/>
      <c r="L3086" s="148"/>
      <c r="M3086" s="153"/>
      <c r="T3086" s="154"/>
      <c r="AT3086" s="150" t="s">
        <v>203</v>
      </c>
      <c r="AU3086" s="150" t="s">
        <v>82</v>
      </c>
      <c r="AV3086" s="12" t="s">
        <v>80</v>
      </c>
      <c r="AW3086" s="12" t="s">
        <v>33</v>
      </c>
      <c r="AX3086" s="12" t="s">
        <v>72</v>
      </c>
      <c r="AY3086" s="150" t="s">
        <v>193</v>
      </c>
    </row>
    <row r="3087" spans="2:65" s="12" customFormat="1" ht="11.25">
      <c r="B3087" s="148"/>
      <c r="D3087" s="149" t="s">
        <v>203</v>
      </c>
      <c r="E3087" s="150" t="s">
        <v>19</v>
      </c>
      <c r="F3087" s="151" t="s">
        <v>205</v>
      </c>
      <c r="H3087" s="150" t="s">
        <v>19</v>
      </c>
      <c r="I3087" s="152"/>
      <c r="L3087" s="148"/>
      <c r="M3087" s="153"/>
      <c r="T3087" s="154"/>
      <c r="AT3087" s="150" t="s">
        <v>203</v>
      </c>
      <c r="AU3087" s="150" t="s">
        <v>82</v>
      </c>
      <c r="AV3087" s="12" t="s">
        <v>80</v>
      </c>
      <c r="AW3087" s="12" t="s">
        <v>33</v>
      </c>
      <c r="AX3087" s="12" t="s">
        <v>72</v>
      </c>
      <c r="AY3087" s="150" t="s">
        <v>193</v>
      </c>
    </row>
    <row r="3088" spans="2:65" s="12" customFormat="1" ht="11.25">
      <c r="B3088" s="148"/>
      <c r="D3088" s="149" t="s">
        <v>203</v>
      </c>
      <c r="E3088" s="150" t="s">
        <v>19</v>
      </c>
      <c r="F3088" s="151" t="s">
        <v>206</v>
      </c>
      <c r="H3088" s="150" t="s">
        <v>19</v>
      </c>
      <c r="I3088" s="152"/>
      <c r="L3088" s="148"/>
      <c r="M3088" s="153"/>
      <c r="T3088" s="154"/>
      <c r="AT3088" s="150" t="s">
        <v>203</v>
      </c>
      <c r="AU3088" s="150" t="s">
        <v>82</v>
      </c>
      <c r="AV3088" s="12" t="s">
        <v>80</v>
      </c>
      <c r="AW3088" s="12" t="s">
        <v>33</v>
      </c>
      <c r="AX3088" s="12" t="s">
        <v>72</v>
      </c>
      <c r="AY3088" s="150" t="s">
        <v>193</v>
      </c>
    </row>
    <row r="3089" spans="2:65" s="12" customFormat="1" ht="11.25">
      <c r="B3089" s="148"/>
      <c r="D3089" s="149" t="s">
        <v>203</v>
      </c>
      <c r="E3089" s="150" t="s">
        <v>19</v>
      </c>
      <c r="F3089" s="151" t="s">
        <v>205</v>
      </c>
      <c r="H3089" s="150" t="s">
        <v>19</v>
      </c>
      <c r="I3089" s="152"/>
      <c r="L3089" s="148"/>
      <c r="M3089" s="153"/>
      <c r="T3089" s="154"/>
      <c r="AT3089" s="150" t="s">
        <v>203</v>
      </c>
      <c r="AU3089" s="150" t="s">
        <v>82</v>
      </c>
      <c r="AV3089" s="12" t="s">
        <v>80</v>
      </c>
      <c r="AW3089" s="12" t="s">
        <v>33</v>
      </c>
      <c r="AX3089" s="12" t="s">
        <v>72</v>
      </c>
      <c r="AY3089" s="150" t="s">
        <v>193</v>
      </c>
    </row>
    <row r="3090" spans="2:65" s="12" customFormat="1" ht="11.25">
      <c r="B3090" s="148"/>
      <c r="D3090" s="149" t="s">
        <v>203</v>
      </c>
      <c r="E3090" s="150" t="s">
        <v>19</v>
      </c>
      <c r="F3090" s="151" t="s">
        <v>2323</v>
      </c>
      <c r="H3090" s="150" t="s">
        <v>19</v>
      </c>
      <c r="I3090" s="152"/>
      <c r="L3090" s="148"/>
      <c r="M3090" s="153"/>
      <c r="T3090" s="154"/>
      <c r="AT3090" s="150" t="s">
        <v>203</v>
      </c>
      <c r="AU3090" s="150" t="s">
        <v>82</v>
      </c>
      <c r="AV3090" s="12" t="s">
        <v>80</v>
      </c>
      <c r="AW3090" s="12" t="s">
        <v>33</v>
      </c>
      <c r="AX3090" s="12" t="s">
        <v>72</v>
      </c>
      <c r="AY3090" s="150" t="s">
        <v>193</v>
      </c>
    </row>
    <row r="3091" spans="2:65" s="13" customFormat="1" ht="11.25">
      <c r="B3091" s="155"/>
      <c r="D3091" s="149" t="s">
        <v>203</v>
      </c>
      <c r="E3091" s="156" t="s">
        <v>19</v>
      </c>
      <c r="F3091" s="157" t="s">
        <v>2420</v>
      </c>
      <c r="H3091" s="158">
        <v>3.7250000000000001</v>
      </c>
      <c r="I3091" s="159"/>
      <c r="L3091" s="155"/>
      <c r="M3091" s="160"/>
      <c r="T3091" s="161"/>
      <c r="AT3091" s="156" t="s">
        <v>203</v>
      </c>
      <c r="AU3091" s="156" t="s">
        <v>82</v>
      </c>
      <c r="AV3091" s="13" t="s">
        <v>82</v>
      </c>
      <c r="AW3091" s="13" t="s">
        <v>33</v>
      </c>
      <c r="AX3091" s="13" t="s">
        <v>72</v>
      </c>
      <c r="AY3091" s="156" t="s">
        <v>193</v>
      </c>
    </row>
    <row r="3092" spans="2:65" s="1" customFormat="1" ht="16.5" customHeight="1">
      <c r="B3092" s="32"/>
      <c r="C3092" s="162" t="s">
        <v>2421</v>
      </c>
      <c r="D3092" s="162" t="s">
        <v>380</v>
      </c>
      <c r="E3092" s="163" t="s">
        <v>2422</v>
      </c>
      <c r="F3092" s="164" t="s">
        <v>2423</v>
      </c>
      <c r="G3092" s="165" t="s">
        <v>432</v>
      </c>
      <c r="H3092" s="166">
        <v>57.3</v>
      </c>
      <c r="I3092" s="167"/>
      <c r="J3092" s="168">
        <f>ROUND(I3092*H3092,2)</f>
        <v>0</v>
      </c>
      <c r="K3092" s="164" t="s">
        <v>19</v>
      </c>
      <c r="L3092" s="169"/>
      <c r="M3092" s="170" t="s">
        <v>19</v>
      </c>
      <c r="N3092" s="171" t="s">
        <v>43</v>
      </c>
      <c r="P3092" s="140">
        <f>O3092*H3092</f>
        <v>0</v>
      </c>
      <c r="Q3092" s="140">
        <v>1E-3</v>
      </c>
      <c r="R3092" s="140">
        <f>Q3092*H3092</f>
        <v>5.7299999999999997E-2</v>
      </c>
      <c r="S3092" s="140">
        <v>0</v>
      </c>
      <c r="T3092" s="141">
        <f>S3092*H3092</f>
        <v>0</v>
      </c>
      <c r="AR3092" s="142" t="s">
        <v>436</v>
      </c>
      <c r="AT3092" s="142" t="s">
        <v>380</v>
      </c>
      <c r="AU3092" s="142" t="s">
        <v>82</v>
      </c>
      <c r="AY3092" s="17" t="s">
        <v>193</v>
      </c>
      <c r="BE3092" s="143">
        <f>IF(N3092="základní",J3092,0)</f>
        <v>0</v>
      </c>
      <c r="BF3092" s="143">
        <f>IF(N3092="snížená",J3092,0)</f>
        <v>0</v>
      </c>
      <c r="BG3092" s="143">
        <f>IF(N3092="zákl. přenesená",J3092,0)</f>
        <v>0</v>
      </c>
      <c r="BH3092" s="143">
        <f>IF(N3092="sníž. přenesená",J3092,0)</f>
        <v>0</v>
      </c>
      <c r="BI3092" s="143">
        <f>IF(N3092="nulová",J3092,0)</f>
        <v>0</v>
      </c>
      <c r="BJ3092" s="17" t="s">
        <v>80</v>
      </c>
      <c r="BK3092" s="143">
        <f>ROUND(I3092*H3092,2)</f>
        <v>0</v>
      </c>
      <c r="BL3092" s="17" t="s">
        <v>328</v>
      </c>
      <c r="BM3092" s="142" t="s">
        <v>2424</v>
      </c>
    </row>
    <row r="3093" spans="2:65" s="12" customFormat="1" ht="11.25">
      <c r="B3093" s="148"/>
      <c r="D3093" s="149" t="s">
        <v>203</v>
      </c>
      <c r="E3093" s="150" t="s">
        <v>19</v>
      </c>
      <c r="F3093" s="151" t="s">
        <v>286</v>
      </c>
      <c r="H3093" s="150" t="s">
        <v>19</v>
      </c>
      <c r="I3093" s="152"/>
      <c r="L3093" s="148"/>
      <c r="M3093" s="153"/>
      <c r="T3093" s="154"/>
      <c r="AT3093" s="150" t="s">
        <v>203</v>
      </c>
      <c r="AU3093" s="150" t="s">
        <v>82</v>
      </c>
      <c r="AV3093" s="12" t="s">
        <v>80</v>
      </c>
      <c r="AW3093" s="12" t="s">
        <v>33</v>
      </c>
      <c r="AX3093" s="12" t="s">
        <v>72</v>
      </c>
      <c r="AY3093" s="150" t="s">
        <v>193</v>
      </c>
    </row>
    <row r="3094" spans="2:65" s="12" customFormat="1" ht="11.25">
      <c r="B3094" s="148"/>
      <c r="D3094" s="149" t="s">
        <v>203</v>
      </c>
      <c r="E3094" s="150" t="s">
        <v>19</v>
      </c>
      <c r="F3094" s="151" t="s">
        <v>205</v>
      </c>
      <c r="H3094" s="150" t="s">
        <v>19</v>
      </c>
      <c r="I3094" s="152"/>
      <c r="L3094" s="148"/>
      <c r="M3094" s="153"/>
      <c r="T3094" s="154"/>
      <c r="AT3094" s="150" t="s">
        <v>203</v>
      </c>
      <c r="AU3094" s="150" t="s">
        <v>82</v>
      </c>
      <c r="AV3094" s="12" t="s">
        <v>80</v>
      </c>
      <c r="AW3094" s="12" t="s">
        <v>33</v>
      </c>
      <c r="AX3094" s="12" t="s">
        <v>72</v>
      </c>
      <c r="AY3094" s="150" t="s">
        <v>193</v>
      </c>
    </row>
    <row r="3095" spans="2:65" s="12" customFormat="1" ht="11.25">
      <c r="B3095" s="148"/>
      <c r="D3095" s="149" t="s">
        <v>203</v>
      </c>
      <c r="E3095" s="150" t="s">
        <v>19</v>
      </c>
      <c r="F3095" s="151" t="s">
        <v>206</v>
      </c>
      <c r="H3095" s="150" t="s">
        <v>19</v>
      </c>
      <c r="I3095" s="152"/>
      <c r="L3095" s="148"/>
      <c r="M3095" s="153"/>
      <c r="T3095" s="154"/>
      <c r="AT3095" s="150" t="s">
        <v>203</v>
      </c>
      <c r="AU3095" s="150" t="s">
        <v>82</v>
      </c>
      <c r="AV3095" s="12" t="s">
        <v>80</v>
      </c>
      <c r="AW3095" s="12" t="s">
        <v>33</v>
      </c>
      <c r="AX3095" s="12" t="s">
        <v>72</v>
      </c>
      <c r="AY3095" s="150" t="s">
        <v>193</v>
      </c>
    </row>
    <row r="3096" spans="2:65" s="12" customFormat="1" ht="11.25">
      <c r="B3096" s="148"/>
      <c r="D3096" s="149" t="s">
        <v>203</v>
      </c>
      <c r="E3096" s="150" t="s">
        <v>19</v>
      </c>
      <c r="F3096" s="151" t="s">
        <v>205</v>
      </c>
      <c r="H3096" s="150" t="s">
        <v>19</v>
      </c>
      <c r="I3096" s="152"/>
      <c r="L3096" s="148"/>
      <c r="M3096" s="153"/>
      <c r="T3096" s="154"/>
      <c r="AT3096" s="150" t="s">
        <v>203</v>
      </c>
      <c r="AU3096" s="150" t="s">
        <v>82</v>
      </c>
      <c r="AV3096" s="12" t="s">
        <v>80</v>
      </c>
      <c r="AW3096" s="12" t="s">
        <v>33</v>
      </c>
      <c r="AX3096" s="12" t="s">
        <v>72</v>
      </c>
      <c r="AY3096" s="150" t="s">
        <v>193</v>
      </c>
    </row>
    <row r="3097" spans="2:65" s="12" customFormat="1" ht="11.25">
      <c r="B3097" s="148"/>
      <c r="D3097" s="149" t="s">
        <v>203</v>
      </c>
      <c r="E3097" s="150" t="s">
        <v>19</v>
      </c>
      <c r="F3097" s="151" t="s">
        <v>2323</v>
      </c>
      <c r="H3097" s="150" t="s">
        <v>19</v>
      </c>
      <c r="I3097" s="152"/>
      <c r="L3097" s="148"/>
      <c r="M3097" s="153"/>
      <c r="T3097" s="154"/>
      <c r="AT3097" s="150" t="s">
        <v>203</v>
      </c>
      <c r="AU3097" s="150" t="s">
        <v>82</v>
      </c>
      <c r="AV3097" s="12" t="s">
        <v>80</v>
      </c>
      <c r="AW3097" s="12" t="s">
        <v>33</v>
      </c>
      <c r="AX3097" s="12" t="s">
        <v>72</v>
      </c>
      <c r="AY3097" s="150" t="s">
        <v>193</v>
      </c>
    </row>
    <row r="3098" spans="2:65" s="12" customFormat="1" ht="11.25">
      <c r="B3098" s="148"/>
      <c r="D3098" s="149" t="s">
        <v>203</v>
      </c>
      <c r="E3098" s="150" t="s">
        <v>19</v>
      </c>
      <c r="F3098" s="151" t="s">
        <v>2425</v>
      </c>
      <c r="H3098" s="150" t="s">
        <v>19</v>
      </c>
      <c r="I3098" s="152"/>
      <c r="L3098" s="148"/>
      <c r="M3098" s="153"/>
      <c r="T3098" s="154"/>
      <c r="AT3098" s="150" t="s">
        <v>203</v>
      </c>
      <c r="AU3098" s="150" t="s">
        <v>82</v>
      </c>
      <c r="AV3098" s="12" t="s">
        <v>80</v>
      </c>
      <c r="AW3098" s="12" t="s">
        <v>33</v>
      </c>
      <c r="AX3098" s="12" t="s">
        <v>72</v>
      </c>
      <c r="AY3098" s="150" t="s">
        <v>193</v>
      </c>
    </row>
    <row r="3099" spans="2:65" s="13" customFormat="1" ht="11.25">
      <c r="B3099" s="155"/>
      <c r="D3099" s="149" t="s">
        <v>203</v>
      </c>
      <c r="E3099" s="156" t="s">
        <v>19</v>
      </c>
      <c r="F3099" s="157" t="s">
        <v>2426</v>
      </c>
      <c r="H3099" s="158">
        <v>57.3</v>
      </c>
      <c r="I3099" s="159"/>
      <c r="L3099" s="155"/>
      <c r="M3099" s="160"/>
      <c r="T3099" s="161"/>
      <c r="AT3099" s="156" t="s">
        <v>203</v>
      </c>
      <c r="AU3099" s="156" t="s">
        <v>82</v>
      </c>
      <c r="AV3099" s="13" t="s">
        <v>82</v>
      </c>
      <c r="AW3099" s="13" t="s">
        <v>33</v>
      </c>
      <c r="AX3099" s="13" t="s">
        <v>72</v>
      </c>
      <c r="AY3099" s="156" t="s">
        <v>193</v>
      </c>
    </row>
    <row r="3100" spans="2:65" s="1" customFormat="1" ht="16.5" customHeight="1">
      <c r="B3100" s="32"/>
      <c r="C3100" s="131" t="s">
        <v>2427</v>
      </c>
      <c r="D3100" s="131" t="s">
        <v>195</v>
      </c>
      <c r="E3100" s="132" t="s">
        <v>1376</v>
      </c>
      <c r="F3100" s="133" t="s">
        <v>1377</v>
      </c>
      <c r="G3100" s="134" t="s">
        <v>198</v>
      </c>
      <c r="H3100" s="135">
        <v>462.67500000000001</v>
      </c>
      <c r="I3100" s="136"/>
      <c r="J3100" s="137">
        <f>ROUND(I3100*H3100,2)</f>
        <v>0</v>
      </c>
      <c r="K3100" s="133" t="s">
        <v>199</v>
      </c>
      <c r="L3100" s="32"/>
      <c r="M3100" s="138" t="s">
        <v>19</v>
      </c>
      <c r="N3100" s="139" t="s">
        <v>43</v>
      </c>
      <c r="P3100" s="140">
        <f>O3100*H3100</f>
        <v>0</v>
      </c>
      <c r="Q3100" s="140">
        <v>4.6999999999999999E-4</v>
      </c>
      <c r="R3100" s="140">
        <f>Q3100*H3100</f>
        <v>0.21745724999999999</v>
      </c>
      <c r="S3100" s="140">
        <v>0</v>
      </c>
      <c r="T3100" s="141">
        <f>S3100*H3100</f>
        <v>0</v>
      </c>
      <c r="AR3100" s="142" t="s">
        <v>328</v>
      </c>
      <c r="AT3100" s="142" t="s">
        <v>195</v>
      </c>
      <c r="AU3100" s="142" t="s">
        <v>82</v>
      </c>
      <c r="AY3100" s="17" t="s">
        <v>193</v>
      </c>
      <c r="BE3100" s="143">
        <f>IF(N3100="základní",J3100,0)</f>
        <v>0</v>
      </c>
      <c r="BF3100" s="143">
        <f>IF(N3100="snížená",J3100,0)</f>
        <v>0</v>
      </c>
      <c r="BG3100" s="143">
        <f>IF(N3100="zákl. přenesená",J3100,0)</f>
        <v>0</v>
      </c>
      <c r="BH3100" s="143">
        <f>IF(N3100="sníž. přenesená",J3100,0)</f>
        <v>0</v>
      </c>
      <c r="BI3100" s="143">
        <f>IF(N3100="nulová",J3100,0)</f>
        <v>0</v>
      </c>
      <c r="BJ3100" s="17" t="s">
        <v>80</v>
      </c>
      <c r="BK3100" s="143">
        <f>ROUND(I3100*H3100,2)</f>
        <v>0</v>
      </c>
      <c r="BL3100" s="17" t="s">
        <v>328</v>
      </c>
      <c r="BM3100" s="142" t="s">
        <v>2428</v>
      </c>
    </row>
    <row r="3101" spans="2:65" s="1" customFormat="1" ht="11.25">
      <c r="B3101" s="32"/>
      <c r="D3101" s="144" t="s">
        <v>201</v>
      </c>
      <c r="F3101" s="145" t="s">
        <v>1379</v>
      </c>
      <c r="I3101" s="146"/>
      <c r="L3101" s="32"/>
      <c r="M3101" s="147"/>
      <c r="T3101" s="53"/>
      <c r="AT3101" s="17" t="s">
        <v>201</v>
      </c>
      <c r="AU3101" s="17" t="s">
        <v>82</v>
      </c>
    </row>
    <row r="3102" spans="2:65" s="12" customFormat="1" ht="11.25">
      <c r="B3102" s="148"/>
      <c r="D3102" s="149" t="s">
        <v>203</v>
      </c>
      <c r="E3102" s="150" t="s">
        <v>19</v>
      </c>
      <c r="F3102" s="151" t="s">
        <v>286</v>
      </c>
      <c r="H3102" s="150" t="s">
        <v>19</v>
      </c>
      <c r="I3102" s="152"/>
      <c r="L3102" s="148"/>
      <c r="M3102" s="153"/>
      <c r="T3102" s="154"/>
      <c r="AT3102" s="150" t="s">
        <v>203</v>
      </c>
      <c r="AU3102" s="150" t="s">
        <v>82</v>
      </c>
      <c r="AV3102" s="12" t="s">
        <v>80</v>
      </c>
      <c r="AW3102" s="12" t="s">
        <v>33</v>
      </c>
      <c r="AX3102" s="12" t="s">
        <v>72</v>
      </c>
      <c r="AY3102" s="150" t="s">
        <v>193</v>
      </c>
    </row>
    <row r="3103" spans="2:65" s="12" customFormat="1" ht="11.25">
      <c r="B3103" s="148"/>
      <c r="D3103" s="149" t="s">
        <v>203</v>
      </c>
      <c r="E3103" s="150" t="s">
        <v>19</v>
      </c>
      <c r="F3103" s="151" t="s">
        <v>2266</v>
      </c>
      <c r="H3103" s="150" t="s">
        <v>19</v>
      </c>
      <c r="I3103" s="152"/>
      <c r="L3103" s="148"/>
      <c r="M3103" s="153"/>
      <c r="T3103" s="154"/>
      <c r="AT3103" s="150" t="s">
        <v>203</v>
      </c>
      <c r="AU3103" s="150" t="s">
        <v>82</v>
      </c>
      <c r="AV3103" s="12" t="s">
        <v>80</v>
      </c>
      <c r="AW3103" s="12" t="s">
        <v>33</v>
      </c>
      <c r="AX3103" s="12" t="s">
        <v>72</v>
      </c>
      <c r="AY3103" s="150" t="s">
        <v>193</v>
      </c>
    </row>
    <row r="3104" spans="2:65" s="12" customFormat="1" ht="11.25">
      <c r="B3104" s="148"/>
      <c r="D3104" s="149" t="s">
        <v>203</v>
      </c>
      <c r="E3104" s="150" t="s">
        <v>19</v>
      </c>
      <c r="F3104" s="151" t="s">
        <v>205</v>
      </c>
      <c r="H3104" s="150" t="s">
        <v>19</v>
      </c>
      <c r="I3104" s="152"/>
      <c r="L3104" s="148"/>
      <c r="M3104" s="153"/>
      <c r="T3104" s="154"/>
      <c r="AT3104" s="150" t="s">
        <v>203</v>
      </c>
      <c r="AU3104" s="150" t="s">
        <v>82</v>
      </c>
      <c r="AV3104" s="12" t="s">
        <v>80</v>
      </c>
      <c r="AW3104" s="12" t="s">
        <v>33</v>
      </c>
      <c r="AX3104" s="12" t="s">
        <v>72</v>
      </c>
      <c r="AY3104" s="150" t="s">
        <v>193</v>
      </c>
    </row>
    <row r="3105" spans="2:65" s="12" customFormat="1" ht="11.25">
      <c r="B3105" s="148"/>
      <c r="D3105" s="149" t="s">
        <v>203</v>
      </c>
      <c r="E3105" s="150" t="s">
        <v>19</v>
      </c>
      <c r="F3105" s="151" t="s">
        <v>2323</v>
      </c>
      <c r="H3105" s="150" t="s">
        <v>19</v>
      </c>
      <c r="I3105" s="152"/>
      <c r="L3105" s="148"/>
      <c r="M3105" s="153"/>
      <c r="T3105" s="154"/>
      <c r="AT3105" s="150" t="s">
        <v>203</v>
      </c>
      <c r="AU3105" s="150" t="s">
        <v>82</v>
      </c>
      <c r="AV3105" s="12" t="s">
        <v>80</v>
      </c>
      <c r="AW3105" s="12" t="s">
        <v>33</v>
      </c>
      <c r="AX3105" s="12" t="s">
        <v>72</v>
      </c>
      <c r="AY3105" s="150" t="s">
        <v>193</v>
      </c>
    </row>
    <row r="3106" spans="2:65" s="12" customFormat="1" ht="11.25">
      <c r="B3106" s="148"/>
      <c r="D3106" s="149" t="s">
        <v>203</v>
      </c>
      <c r="E3106" s="150" t="s">
        <v>19</v>
      </c>
      <c r="F3106" s="151" t="s">
        <v>2429</v>
      </c>
      <c r="H3106" s="150" t="s">
        <v>19</v>
      </c>
      <c r="I3106" s="152"/>
      <c r="L3106" s="148"/>
      <c r="M3106" s="153"/>
      <c r="T3106" s="154"/>
      <c r="AT3106" s="150" t="s">
        <v>203</v>
      </c>
      <c r="AU3106" s="150" t="s">
        <v>82</v>
      </c>
      <c r="AV3106" s="12" t="s">
        <v>80</v>
      </c>
      <c r="AW3106" s="12" t="s">
        <v>33</v>
      </c>
      <c r="AX3106" s="12" t="s">
        <v>72</v>
      </c>
      <c r="AY3106" s="150" t="s">
        <v>193</v>
      </c>
    </row>
    <row r="3107" spans="2:65" s="13" customFormat="1" ht="11.25">
      <c r="B3107" s="155"/>
      <c r="D3107" s="149" t="s">
        <v>203</v>
      </c>
      <c r="E3107" s="156" t="s">
        <v>19</v>
      </c>
      <c r="F3107" s="157" t="s">
        <v>2430</v>
      </c>
      <c r="H3107" s="158">
        <v>462.67500000000001</v>
      </c>
      <c r="I3107" s="159"/>
      <c r="L3107" s="155"/>
      <c r="M3107" s="160"/>
      <c r="T3107" s="161"/>
      <c r="AT3107" s="156" t="s">
        <v>203</v>
      </c>
      <c r="AU3107" s="156" t="s">
        <v>82</v>
      </c>
      <c r="AV3107" s="13" t="s">
        <v>82</v>
      </c>
      <c r="AW3107" s="13" t="s">
        <v>33</v>
      </c>
      <c r="AX3107" s="13" t="s">
        <v>72</v>
      </c>
      <c r="AY3107" s="156" t="s">
        <v>193</v>
      </c>
    </row>
    <row r="3108" spans="2:65" s="1" customFormat="1" ht="24.2" customHeight="1">
      <c r="B3108" s="32"/>
      <c r="C3108" s="131" t="s">
        <v>2431</v>
      </c>
      <c r="D3108" s="131" t="s">
        <v>195</v>
      </c>
      <c r="E3108" s="132" t="s">
        <v>2432</v>
      </c>
      <c r="F3108" s="133" t="s">
        <v>2433</v>
      </c>
      <c r="G3108" s="134" t="s">
        <v>198</v>
      </c>
      <c r="H3108" s="135">
        <v>154.22499999999999</v>
      </c>
      <c r="I3108" s="136"/>
      <c r="J3108" s="137">
        <f>ROUND(I3108*H3108,2)</f>
        <v>0</v>
      </c>
      <c r="K3108" s="133" t="s">
        <v>199</v>
      </c>
      <c r="L3108" s="32"/>
      <c r="M3108" s="138" t="s">
        <v>19</v>
      </c>
      <c r="N3108" s="139" t="s">
        <v>43</v>
      </c>
      <c r="P3108" s="140">
        <f>O3108*H3108</f>
        <v>0</v>
      </c>
      <c r="Q3108" s="140">
        <v>9.3999999999999997E-4</v>
      </c>
      <c r="R3108" s="140">
        <f>Q3108*H3108</f>
        <v>0.1449715</v>
      </c>
      <c r="S3108" s="140">
        <v>0</v>
      </c>
      <c r="T3108" s="141">
        <f>S3108*H3108</f>
        <v>0</v>
      </c>
      <c r="AR3108" s="142" t="s">
        <v>328</v>
      </c>
      <c r="AT3108" s="142" t="s">
        <v>195</v>
      </c>
      <c r="AU3108" s="142" t="s">
        <v>82</v>
      </c>
      <c r="AY3108" s="17" t="s">
        <v>193</v>
      </c>
      <c r="BE3108" s="143">
        <f>IF(N3108="základní",J3108,0)</f>
        <v>0</v>
      </c>
      <c r="BF3108" s="143">
        <f>IF(N3108="snížená",J3108,0)</f>
        <v>0</v>
      </c>
      <c r="BG3108" s="143">
        <f>IF(N3108="zákl. přenesená",J3108,0)</f>
        <v>0</v>
      </c>
      <c r="BH3108" s="143">
        <f>IF(N3108="sníž. přenesená",J3108,0)</f>
        <v>0</v>
      </c>
      <c r="BI3108" s="143">
        <f>IF(N3108="nulová",J3108,0)</f>
        <v>0</v>
      </c>
      <c r="BJ3108" s="17" t="s">
        <v>80</v>
      </c>
      <c r="BK3108" s="143">
        <f>ROUND(I3108*H3108,2)</f>
        <v>0</v>
      </c>
      <c r="BL3108" s="17" t="s">
        <v>328</v>
      </c>
      <c r="BM3108" s="142" t="s">
        <v>2434</v>
      </c>
    </row>
    <row r="3109" spans="2:65" s="1" customFormat="1" ht="11.25">
      <c r="B3109" s="32"/>
      <c r="D3109" s="144" t="s">
        <v>201</v>
      </c>
      <c r="F3109" s="145" t="s">
        <v>2435</v>
      </c>
      <c r="I3109" s="146"/>
      <c r="L3109" s="32"/>
      <c r="M3109" s="147"/>
      <c r="T3109" s="53"/>
      <c r="AT3109" s="17" t="s">
        <v>201</v>
      </c>
      <c r="AU3109" s="17" t="s">
        <v>82</v>
      </c>
    </row>
    <row r="3110" spans="2:65" s="12" customFormat="1" ht="11.25">
      <c r="B3110" s="148"/>
      <c r="D3110" s="149" t="s">
        <v>203</v>
      </c>
      <c r="E3110" s="150" t="s">
        <v>19</v>
      </c>
      <c r="F3110" s="151" t="s">
        <v>286</v>
      </c>
      <c r="H3110" s="150" t="s">
        <v>19</v>
      </c>
      <c r="I3110" s="152"/>
      <c r="L3110" s="148"/>
      <c r="M3110" s="153"/>
      <c r="T3110" s="154"/>
      <c r="AT3110" s="150" t="s">
        <v>203</v>
      </c>
      <c r="AU3110" s="150" t="s">
        <v>82</v>
      </c>
      <c r="AV3110" s="12" t="s">
        <v>80</v>
      </c>
      <c r="AW3110" s="12" t="s">
        <v>33</v>
      </c>
      <c r="AX3110" s="12" t="s">
        <v>72</v>
      </c>
      <c r="AY3110" s="150" t="s">
        <v>193</v>
      </c>
    </row>
    <row r="3111" spans="2:65" s="12" customFormat="1" ht="11.25">
      <c r="B3111" s="148"/>
      <c r="D3111" s="149" t="s">
        <v>203</v>
      </c>
      <c r="E3111" s="150" t="s">
        <v>19</v>
      </c>
      <c r="F3111" s="151" t="s">
        <v>2266</v>
      </c>
      <c r="H3111" s="150" t="s">
        <v>19</v>
      </c>
      <c r="I3111" s="152"/>
      <c r="L3111" s="148"/>
      <c r="M3111" s="153"/>
      <c r="T3111" s="154"/>
      <c r="AT3111" s="150" t="s">
        <v>203</v>
      </c>
      <c r="AU3111" s="150" t="s">
        <v>82</v>
      </c>
      <c r="AV3111" s="12" t="s">
        <v>80</v>
      </c>
      <c r="AW3111" s="12" t="s">
        <v>33</v>
      </c>
      <c r="AX3111" s="12" t="s">
        <v>72</v>
      </c>
      <c r="AY3111" s="150" t="s">
        <v>193</v>
      </c>
    </row>
    <row r="3112" spans="2:65" s="12" customFormat="1" ht="11.25">
      <c r="B3112" s="148"/>
      <c r="D3112" s="149" t="s">
        <v>203</v>
      </c>
      <c r="E3112" s="150" t="s">
        <v>19</v>
      </c>
      <c r="F3112" s="151" t="s">
        <v>205</v>
      </c>
      <c r="H3112" s="150" t="s">
        <v>19</v>
      </c>
      <c r="I3112" s="152"/>
      <c r="L3112" s="148"/>
      <c r="M3112" s="153"/>
      <c r="T3112" s="154"/>
      <c r="AT3112" s="150" t="s">
        <v>203</v>
      </c>
      <c r="AU3112" s="150" t="s">
        <v>82</v>
      </c>
      <c r="AV3112" s="12" t="s">
        <v>80</v>
      </c>
      <c r="AW3112" s="12" t="s">
        <v>33</v>
      </c>
      <c r="AX3112" s="12" t="s">
        <v>72</v>
      </c>
      <c r="AY3112" s="150" t="s">
        <v>193</v>
      </c>
    </row>
    <row r="3113" spans="2:65" s="12" customFormat="1" ht="11.25">
      <c r="B3113" s="148"/>
      <c r="D3113" s="149" t="s">
        <v>203</v>
      </c>
      <c r="E3113" s="150" t="s">
        <v>19</v>
      </c>
      <c r="F3113" s="151" t="s">
        <v>2323</v>
      </c>
      <c r="H3113" s="150" t="s">
        <v>19</v>
      </c>
      <c r="I3113" s="152"/>
      <c r="L3113" s="148"/>
      <c r="M3113" s="153"/>
      <c r="T3113" s="154"/>
      <c r="AT3113" s="150" t="s">
        <v>203</v>
      </c>
      <c r="AU3113" s="150" t="s">
        <v>82</v>
      </c>
      <c r="AV3113" s="12" t="s">
        <v>80</v>
      </c>
      <c r="AW3113" s="12" t="s">
        <v>33</v>
      </c>
      <c r="AX3113" s="12" t="s">
        <v>72</v>
      </c>
      <c r="AY3113" s="150" t="s">
        <v>193</v>
      </c>
    </row>
    <row r="3114" spans="2:65" s="12" customFormat="1" ht="11.25">
      <c r="B3114" s="148"/>
      <c r="D3114" s="149" t="s">
        <v>203</v>
      </c>
      <c r="E3114" s="150" t="s">
        <v>19</v>
      </c>
      <c r="F3114" s="151" t="s">
        <v>2436</v>
      </c>
      <c r="H3114" s="150" t="s">
        <v>19</v>
      </c>
      <c r="I3114" s="152"/>
      <c r="L3114" s="148"/>
      <c r="M3114" s="153"/>
      <c r="T3114" s="154"/>
      <c r="AT3114" s="150" t="s">
        <v>203</v>
      </c>
      <c r="AU3114" s="150" t="s">
        <v>82</v>
      </c>
      <c r="AV3114" s="12" t="s">
        <v>80</v>
      </c>
      <c r="AW3114" s="12" t="s">
        <v>33</v>
      </c>
      <c r="AX3114" s="12" t="s">
        <v>72</v>
      </c>
      <c r="AY3114" s="150" t="s">
        <v>193</v>
      </c>
    </row>
    <row r="3115" spans="2:65" s="13" customFormat="1" ht="11.25">
      <c r="B3115" s="155"/>
      <c r="D3115" s="149" t="s">
        <v>203</v>
      </c>
      <c r="E3115" s="156" t="s">
        <v>19</v>
      </c>
      <c r="F3115" s="157" t="s">
        <v>2324</v>
      </c>
      <c r="H3115" s="158">
        <v>154.22499999999999</v>
      </c>
      <c r="I3115" s="159"/>
      <c r="L3115" s="155"/>
      <c r="M3115" s="160"/>
      <c r="T3115" s="161"/>
      <c r="AT3115" s="156" t="s">
        <v>203</v>
      </c>
      <c r="AU3115" s="156" t="s">
        <v>82</v>
      </c>
      <c r="AV3115" s="13" t="s">
        <v>82</v>
      </c>
      <c r="AW3115" s="13" t="s">
        <v>33</v>
      </c>
      <c r="AX3115" s="13" t="s">
        <v>72</v>
      </c>
      <c r="AY3115" s="156" t="s">
        <v>193</v>
      </c>
    </row>
    <row r="3116" spans="2:65" s="1" customFormat="1" ht="24.2" customHeight="1">
      <c r="B3116" s="32"/>
      <c r="C3116" s="131" t="s">
        <v>2437</v>
      </c>
      <c r="D3116" s="131" t="s">
        <v>195</v>
      </c>
      <c r="E3116" s="132" t="s">
        <v>2438</v>
      </c>
      <c r="F3116" s="133" t="s">
        <v>2439</v>
      </c>
      <c r="G3116" s="134" t="s">
        <v>349</v>
      </c>
      <c r="H3116" s="135">
        <v>17.350999999999999</v>
      </c>
      <c r="I3116" s="136"/>
      <c r="J3116" s="137">
        <f>ROUND(I3116*H3116,2)</f>
        <v>0</v>
      </c>
      <c r="K3116" s="133" t="s">
        <v>199</v>
      </c>
      <c r="L3116" s="32"/>
      <c r="M3116" s="138" t="s">
        <v>19</v>
      </c>
      <c r="N3116" s="139" t="s">
        <v>43</v>
      </c>
      <c r="P3116" s="140">
        <f>O3116*H3116</f>
        <v>0</v>
      </c>
      <c r="Q3116" s="140">
        <v>0</v>
      </c>
      <c r="R3116" s="140">
        <f>Q3116*H3116</f>
        <v>0</v>
      </c>
      <c r="S3116" s="140">
        <v>0</v>
      </c>
      <c r="T3116" s="141">
        <f>S3116*H3116</f>
        <v>0</v>
      </c>
      <c r="AR3116" s="142" t="s">
        <v>328</v>
      </c>
      <c r="AT3116" s="142" t="s">
        <v>195</v>
      </c>
      <c r="AU3116" s="142" t="s">
        <v>82</v>
      </c>
      <c r="AY3116" s="17" t="s">
        <v>193</v>
      </c>
      <c r="BE3116" s="143">
        <f>IF(N3116="základní",J3116,0)</f>
        <v>0</v>
      </c>
      <c r="BF3116" s="143">
        <f>IF(N3116="snížená",J3116,0)</f>
        <v>0</v>
      </c>
      <c r="BG3116" s="143">
        <f>IF(N3116="zákl. přenesená",J3116,0)</f>
        <v>0</v>
      </c>
      <c r="BH3116" s="143">
        <f>IF(N3116="sníž. přenesená",J3116,0)</f>
        <v>0</v>
      </c>
      <c r="BI3116" s="143">
        <f>IF(N3116="nulová",J3116,0)</f>
        <v>0</v>
      </c>
      <c r="BJ3116" s="17" t="s">
        <v>80</v>
      </c>
      <c r="BK3116" s="143">
        <f>ROUND(I3116*H3116,2)</f>
        <v>0</v>
      </c>
      <c r="BL3116" s="17" t="s">
        <v>328</v>
      </c>
      <c r="BM3116" s="142" t="s">
        <v>2440</v>
      </c>
    </row>
    <row r="3117" spans="2:65" s="1" customFormat="1" ht="11.25">
      <c r="B3117" s="32"/>
      <c r="D3117" s="144" t="s">
        <v>201</v>
      </c>
      <c r="F3117" s="145" t="s">
        <v>2441</v>
      </c>
      <c r="I3117" s="146"/>
      <c r="L3117" s="32"/>
      <c r="M3117" s="147"/>
      <c r="T3117" s="53"/>
      <c r="AT3117" s="17" t="s">
        <v>201</v>
      </c>
      <c r="AU3117" s="17" t="s">
        <v>82</v>
      </c>
    </row>
    <row r="3118" spans="2:65" s="11" customFormat="1" ht="22.9" customHeight="1">
      <c r="B3118" s="119"/>
      <c r="D3118" s="120" t="s">
        <v>71</v>
      </c>
      <c r="E3118" s="129" t="s">
        <v>2442</v>
      </c>
      <c r="F3118" s="129" t="s">
        <v>2443</v>
      </c>
      <c r="I3118" s="122"/>
      <c r="J3118" s="130">
        <f>BK3118</f>
        <v>0</v>
      </c>
      <c r="L3118" s="119"/>
      <c r="M3118" s="124"/>
      <c r="P3118" s="125">
        <f>SUM(P3119:P3377)</f>
        <v>0</v>
      </c>
      <c r="R3118" s="125">
        <f>SUM(R3119:R3377)</f>
        <v>10.50895616</v>
      </c>
      <c r="T3118" s="126">
        <f>SUM(T3119:T3377)</f>
        <v>0</v>
      </c>
      <c r="AR3118" s="120" t="s">
        <v>82</v>
      </c>
      <c r="AT3118" s="127" t="s">
        <v>71</v>
      </c>
      <c r="AU3118" s="127" t="s">
        <v>80</v>
      </c>
      <c r="AY3118" s="120" t="s">
        <v>193</v>
      </c>
      <c r="BK3118" s="128">
        <f>SUM(BK3119:BK3377)</f>
        <v>0</v>
      </c>
    </row>
    <row r="3119" spans="2:65" s="1" customFormat="1" ht="24.2" customHeight="1">
      <c r="B3119" s="32"/>
      <c r="C3119" s="131" t="s">
        <v>2444</v>
      </c>
      <c r="D3119" s="131" t="s">
        <v>195</v>
      </c>
      <c r="E3119" s="132" t="s">
        <v>2445</v>
      </c>
      <c r="F3119" s="133" t="s">
        <v>2446</v>
      </c>
      <c r="G3119" s="134" t="s">
        <v>198</v>
      </c>
      <c r="H3119" s="135">
        <v>722.99400000000003</v>
      </c>
      <c r="I3119" s="136"/>
      <c r="J3119" s="137">
        <f>ROUND(I3119*H3119,2)</f>
        <v>0</v>
      </c>
      <c r="K3119" s="133" t="s">
        <v>199</v>
      </c>
      <c r="L3119" s="32"/>
      <c r="M3119" s="138" t="s">
        <v>19</v>
      </c>
      <c r="N3119" s="139" t="s">
        <v>43</v>
      </c>
      <c r="P3119" s="140">
        <f>O3119*H3119</f>
        <v>0</v>
      </c>
      <c r="Q3119" s="140">
        <v>0</v>
      </c>
      <c r="R3119" s="140">
        <f>Q3119*H3119</f>
        <v>0</v>
      </c>
      <c r="S3119" s="140">
        <v>0</v>
      </c>
      <c r="T3119" s="141">
        <f>S3119*H3119</f>
        <v>0</v>
      </c>
      <c r="AR3119" s="142" t="s">
        <v>328</v>
      </c>
      <c r="AT3119" s="142" t="s">
        <v>195</v>
      </c>
      <c r="AU3119" s="142" t="s">
        <v>82</v>
      </c>
      <c r="AY3119" s="17" t="s">
        <v>193</v>
      </c>
      <c r="BE3119" s="143">
        <f>IF(N3119="základní",J3119,0)</f>
        <v>0</v>
      </c>
      <c r="BF3119" s="143">
        <f>IF(N3119="snížená",J3119,0)</f>
        <v>0</v>
      </c>
      <c r="BG3119" s="143">
        <f>IF(N3119="zákl. přenesená",J3119,0)</f>
        <v>0</v>
      </c>
      <c r="BH3119" s="143">
        <f>IF(N3119="sníž. přenesená",J3119,0)</f>
        <v>0</v>
      </c>
      <c r="BI3119" s="143">
        <f>IF(N3119="nulová",J3119,0)</f>
        <v>0</v>
      </c>
      <c r="BJ3119" s="17" t="s">
        <v>80</v>
      </c>
      <c r="BK3119" s="143">
        <f>ROUND(I3119*H3119,2)</f>
        <v>0</v>
      </c>
      <c r="BL3119" s="17" t="s">
        <v>328</v>
      </c>
      <c r="BM3119" s="142" t="s">
        <v>2447</v>
      </c>
    </row>
    <row r="3120" spans="2:65" s="1" customFormat="1" ht="11.25">
      <c r="B3120" s="32"/>
      <c r="D3120" s="144" t="s">
        <v>201</v>
      </c>
      <c r="F3120" s="145" t="s">
        <v>2448</v>
      </c>
      <c r="I3120" s="146"/>
      <c r="L3120" s="32"/>
      <c r="M3120" s="147"/>
      <c r="T3120" s="53"/>
      <c r="AT3120" s="17" t="s">
        <v>201</v>
      </c>
      <c r="AU3120" s="17" t="s">
        <v>82</v>
      </c>
    </row>
    <row r="3121" spans="2:65" s="1" customFormat="1" ht="16.5" customHeight="1">
      <c r="B3121" s="32"/>
      <c r="C3121" s="162" t="s">
        <v>2449</v>
      </c>
      <c r="D3121" s="162" t="s">
        <v>380</v>
      </c>
      <c r="E3121" s="163" t="s">
        <v>2450</v>
      </c>
      <c r="F3121" s="164" t="s">
        <v>2451</v>
      </c>
      <c r="G3121" s="165" t="s">
        <v>198</v>
      </c>
      <c r="H3121" s="166">
        <v>18.291</v>
      </c>
      <c r="I3121" s="167"/>
      <c r="J3121" s="168">
        <f>ROUND(I3121*H3121,2)</f>
        <v>0</v>
      </c>
      <c r="K3121" s="164" t="s">
        <v>199</v>
      </c>
      <c r="L3121" s="169"/>
      <c r="M3121" s="170" t="s">
        <v>19</v>
      </c>
      <c r="N3121" s="171" t="s">
        <v>43</v>
      </c>
      <c r="P3121" s="140">
        <f>O3121*H3121</f>
        <v>0</v>
      </c>
      <c r="Q3121" s="140">
        <v>4.1000000000000003E-3</v>
      </c>
      <c r="R3121" s="140">
        <f>Q3121*H3121</f>
        <v>7.4993100000000007E-2</v>
      </c>
      <c r="S3121" s="140">
        <v>0</v>
      </c>
      <c r="T3121" s="141">
        <f>S3121*H3121</f>
        <v>0</v>
      </c>
      <c r="AR3121" s="142" t="s">
        <v>436</v>
      </c>
      <c r="AT3121" s="142" t="s">
        <v>380</v>
      </c>
      <c r="AU3121" s="142" t="s">
        <v>82</v>
      </c>
      <c r="AY3121" s="17" t="s">
        <v>193</v>
      </c>
      <c r="BE3121" s="143">
        <f>IF(N3121="základní",J3121,0)</f>
        <v>0</v>
      </c>
      <c r="BF3121" s="143">
        <f>IF(N3121="snížená",J3121,0)</f>
        <v>0</v>
      </c>
      <c r="BG3121" s="143">
        <f>IF(N3121="zákl. přenesená",J3121,0)</f>
        <v>0</v>
      </c>
      <c r="BH3121" s="143">
        <f>IF(N3121="sníž. přenesená",J3121,0)</f>
        <v>0</v>
      </c>
      <c r="BI3121" s="143">
        <f>IF(N3121="nulová",J3121,0)</f>
        <v>0</v>
      </c>
      <c r="BJ3121" s="17" t="s">
        <v>80</v>
      </c>
      <c r="BK3121" s="143">
        <f>ROUND(I3121*H3121,2)</f>
        <v>0</v>
      </c>
      <c r="BL3121" s="17" t="s">
        <v>328</v>
      </c>
      <c r="BM3121" s="142" t="s">
        <v>2452</v>
      </c>
    </row>
    <row r="3122" spans="2:65" s="12" customFormat="1" ht="11.25">
      <c r="B3122" s="148"/>
      <c r="D3122" s="149" t="s">
        <v>203</v>
      </c>
      <c r="E3122" s="150" t="s">
        <v>19</v>
      </c>
      <c r="F3122" s="151" t="s">
        <v>286</v>
      </c>
      <c r="H3122" s="150" t="s">
        <v>19</v>
      </c>
      <c r="I3122" s="152"/>
      <c r="L3122" s="148"/>
      <c r="M3122" s="153"/>
      <c r="T3122" s="154"/>
      <c r="AT3122" s="150" t="s">
        <v>203</v>
      </c>
      <c r="AU3122" s="150" t="s">
        <v>82</v>
      </c>
      <c r="AV3122" s="12" t="s">
        <v>80</v>
      </c>
      <c r="AW3122" s="12" t="s">
        <v>33</v>
      </c>
      <c r="AX3122" s="12" t="s">
        <v>72</v>
      </c>
      <c r="AY3122" s="150" t="s">
        <v>193</v>
      </c>
    </row>
    <row r="3123" spans="2:65" s="12" customFormat="1" ht="11.25">
      <c r="B3123" s="148"/>
      <c r="D3123" s="149" t="s">
        <v>203</v>
      </c>
      <c r="E3123" s="150" t="s">
        <v>19</v>
      </c>
      <c r="F3123" s="151" t="s">
        <v>205</v>
      </c>
      <c r="H3123" s="150" t="s">
        <v>19</v>
      </c>
      <c r="I3123" s="152"/>
      <c r="L3123" s="148"/>
      <c r="M3123" s="153"/>
      <c r="T3123" s="154"/>
      <c r="AT3123" s="150" t="s">
        <v>203</v>
      </c>
      <c r="AU3123" s="150" t="s">
        <v>82</v>
      </c>
      <c r="AV3123" s="12" t="s">
        <v>80</v>
      </c>
      <c r="AW3123" s="12" t="s">
        <v>33</v>
      </c>
      <c r="AX3123" s="12" t="s">
        <v>72</v>
      </c>
      <c r="AY3123" s="150" t="s">
        <v>193</v>
      </c>
    </row>
    <row r="3124" spans="2:65" s="12" customFormat="1" ht="11.25">
      <c r="B3124" s="148"/>
      <c r="D3124" s="149" t="s">
        <v>203</v>
      </c>
      <c r="E3124" s="150" t="s">
        <v>19</v>
      </c>
      <c r="F3124" s="151" t="s">
        <v>2453</v>
      </c>
      <c r="H3124" s="150" t="s">
        <v>19</v>
      </c>
      <c r="I3124" s="152"/>
      <c r="L3124" s="148"/>
      <c r="M3124" s="153"/>
      <c r="T3124" s="154"/>
      <c r="AT3124" s="150" t="s">
        <v>203</v>
      </c>
      <c r="AU3124" s="150" t="s">
        <v>82</v>
      </c>
      <c r="AV3124" s="12" t="s">
        <v>80</v>
      </c>
      <c r="AW3124" s="12" t="s">
        <v>33</v>
      </c>
      <c r="AX3124" s="12" t="s">
        <v>72</v>
      </c>
      <c r="AY3124" s="150" t="s">
        <v>193</v>
      </c>
    </row>
    <row r="3125" spans="2:65" s="12" customFormat="1" ht="11.25">
      <c r="B3125" s="148"/>
      <c r="D3125" s="149" t="s">
        <v>203</v>
      </c>
      <c r="E3125" s="150" t="s">
        <v>19</v>
      </c>
      <c r="F3125" s="151" t="s">
        <v>648</v>
      </c>
      <c r="H3125" s="150" t="s">
        <v>19</v>
      </c>
      <c r="I3125" s="152"/>
      <c r="L3125" s="148"/>
      <c r="M3125" s="153"/>
      <c r="T3125" s="154"/>
      <c r="AT3125" s="150" t="s">
        <v>203</v>
      </c>
      <c r="AU3125" s="150" t="s">
        <v>82</v>
      </c>
      <c r="AV3125" s="12" t="s">
        <v>80</v>
      </c>
      <c r="AW3125" s="12" t="s">
        <v>33</v>
      </c>
      <c r="AX3125" s="12" t="s">
        <v>72</v>
      </c>
      <c r="AY3125" s="150" t="s">
        <v>193</v>
      </c>
    </row>
    <row r="3126" spans="2:65" s="13" customFormat="1" ht="11.25">
      <c r="B3126" s="155"/>
      <c r="D3126" s="149" t="s">
        <v>203</v>
      </c>
      <c r="E3126" s="156" t="s">
        <v>19</v>
      </c>
      <c r="F3126" s="157" t="s">
        <v>2454</v>
      </c>
      <c r="H3126" s="158">
        <v>7.9</v>
      </c>
      <c r="I3126" s="159"/>
      <c r="L3126" s="155"/>
      <c r="M3126" s="160"/>
      <c r="T3126" s="161"/>
      <c r="AT3126" s="156" t="s">
        <v>203</v>
      </c>
      <c r="AU3126" s="156" t="s">
        <v>82</v>
      </c>
      <c r="AV3126" s="13" t="s">
        <v>82</v>
      </c>
      <c r="AW3126" s="13" t="s">
        <v>33</v>
      </c>
      <c r="AX3126" s="13" t="s">
        <v>72</v>
      </c>
      <c r="AY3126" s="156" t="s">
        <v>193</v>
      </c>
    </row>
    <row r="3127" spans="2:65" s="12" customFormat="1" ht="11.25">
      <c r="B3127" s="148"/>
      <c r="D3127" s="149" t="s">
        <v>203</v>
      </c>
      <c r="E3127" s="150" t="s">
        <v>19</v>
      </c>
      <c r="F3127" s="151" t="s">
        <v>205</v>
      </c>
      <c r="H3127" s="150" t="s">
        <v>19</v>
      </c>
      <c r="I3127" s="152"/>
      <c r="L3127" s="148"/>
      <c r="M3127" s="153"/>
      <c r="T3127" s="154"/>
      <c r="AT3127" s="150" t="s">
        <v>203</v>
      </c>
      <c r="AU3127" s="150" t="s">
        <v>82</v>
      </c>
      <c r="AV3127" s="12" t="s">
        <v>80</v>
      </c>
      <c r="AW3127" s="12" t="s">
        <v>33</v>
      </c>
      <c r="AX3127" s="12" t="s">
        <v>72</v>
      </c>
      <c r="AY3127" s="150" t="s">
        <v>193</v>
      </c>
    </row>
    <row r="3128" spans="2:65" s="12" customFormat="1" ht="11.25">
      <c r="B3128" s="148"/>
      <c r="D3128" s="149" t="s">
        <v>203</v>
      </c>
      <c r="E3128" s="150" t="s">
        <v>19</v>
      </c>
      <c r="F3128" s="151" t="s">
        <v>2455</v>
      </c>
      <c r="H3128" s="150" t="s">
        <v>19</v>
      </c>
      <c r="I3128" s="152"/>
      <c r="L3128" s="148"/>
      <c r="M3128" s="153"/>
      <c r="T3128" s="154"/>
      <c r="AT3128" s="150" t="s">
        <v>203</v>
      </c>
      <c r="AU3128" s="150" t="s">
        <v>82</v>
      </c>
      <c r="AV3128" s="12" t="s">
        <v>80</v>
      </c>
      <c r="AW3128" s="12" t="s">
        <v>33</v>
      </c>
      <c r="AX3128" s="12" t="s">
        <v>72</v>
      </c>
      <c r="AY3128" s="150" t="s">
        <v>193</v>
      </c>
    </row>
    <row r="3129" spans="2:65" s="13" customFormat="1" ht="11.25">
      <c r="B3129" s="155"/>
      <c r="D3129" s="149" t="s">
        <v>203</v>
      </c>
      <c r="E3129" s="156" t="s">
        <v>19</v>
      </c>
      <c r="F3129" s="157" t="s">
        <v>2456</v>
      </c>
      <c r="H3129" s="158">
        <v>9.52</v>
      </c>
      <c r="I3129" s="159"/>
      <c r="L3129" s="155"/>
      <c r="M3129" s="160"/>
      <c r="T3129" s="161"/>
      <c r="AT3129" s="156" t="s">
        <v>203</v>
      </c>
      <c r="AU3129" s="156" t="s">
        <v>82</v>
      </c>
      <c r="AV3129" s="13" t="s">
        <v>82</v>
      </c>
      <c r="AW3129" s="13" t="s">
        <v>33</v>
      </c>
      <c r="AX3129" s="13" t="s">
        <v>72</v>
      </c>
      <c r="AY3129" s="156" t="s">
        <v>193</v>
      </c>
    </row>
    <row r="3130" spans="2:65" s="13" customFormat="1" ht="11.25">
      <c r="B3130" s="155"/>
      <c r="D3130" s="149" t="s">
        <v>203</v>
      </c>
      <c r="F3130" s="157" t="s">
        <v>2457</v>
      </c>
      <c r="H3130" s="158">
        <v>18.291</v>
      </c>
      <c r="I3130" s="159"/>
      <c r="L3130" s="155"/>
      <c r="M3130" s="160"/>
      <c r="T3130" s="161"/>
      <c r="AT3130" s="156" t="s">
        <v>203</v>
      </c>
      <c r="AU3130" s="156" t="s">
        <v>82</v>
      </c>
      <c r="AV3130" s="13" t="s">
        <v>82</v>
      </c>
      <c r="AW3130" s="13" t="s">
        <v>4</v>
      </c>
      <c r="AX3130" s="13" t="s">
        <v>80</v>
      </c>
      <c r="AY3130" s="156" t="s">
        <v>193</v>
      </c>
    </row>
    <row r="3131" spans="2:65" s="1" customFormat="1" ht="16.5" customHeight="1">
      <c r="B3131" s="32"/>
      <c r="C3131" s="162" t="s">
        <v>2458</v>
      </c>
      <c r="D3131" s="162" t="s">
        <v>380</v>
      </c>
      <c r="E3131" s="163" t="s">
        <v>2459</v>
      </c>
      <c r="F3131" s="164" t="s">
        <v>2460</v>
      </c>
      <c r="G3131" s="165" t="s">
        <v>198</v>
      </c>
      <c r="H3131" s="166">
        <v>261.90199999999999</v>
      </c>
      <c r="I3131" s="167"/>
      <c r="J3131" s="168">
        <f>ROUND(I3131*H3131,2)</f>
        <v>0</v>
      </c>
      <c r="K3131" s="164" t="s">
        <v>199</v>
      </c>
      <c r="L3131" s="169"/>
      <c r="M3131" s="170" t="s">
        <v>19</v>
      </c>
      <c r="N3131" s="171" t="s">
        <v>43</v>
      </c>
      <c r="P3131" s="140">
        <f>O3131*H3131</f>
        <v>0</v>
      </c>
      <c r="Q3131" s="140">
        <v>1.5E-3</v>
      </c>
      <c r="R3131" s="140">
        <f>Q3131*H3131</f>
        <v>0.39285300000000001</v>
      </c>
      <c r="S3131" s="140">
        <v>0</v>
      </c>
      <c r="T3131" s="141">
        <f>S3131*H3131</f>
        <v>0</v>
      </c>
      <c r="AR3131" s="142" t="s">
        <v>436</v>
      </c>
      <c r="AT3131" s="142" t="s">
        <v>380</v>
      </c>
      <c r="AU3131" s="142" t="s">
        <v>82</v>
      </c>
      <c r="AY3131" s="17" t="s">
        <v>193</v>
      </c>
      <c r="BE3131" s="143">
        <f>IF(N3131="základní",J3131,0)</f>
        <v>0</v>
      </c>
      <c r="BF3131" s="143">
        <f>IF(N3131="snížená",J3131,0)</f>
        <v>0</v>
      </c>
      <c r="BG3131" s="143">
        <f>IF(N3131="zákl. přenesená",J3131,0)</f>
        <v>0</v>
      </c>
      <c r="BH3131" s="143">
        <f>IF(N3131="sníž. přenesená",J3131,0)</f>
        <v>0</v>
      </c>
      <c r="BI3131" s="143">
        <f>IF(N3131="nulová",J3131,0)</f>
        <v>0</v>
      </c>
      <c r="BJ3131" s="17" t="s">
        <v>80</v>
      </c>
      <c r="BK3131" s="143">
        <f>ROUND(I3131*H3131,2)</f>
        <v>0</v>
      </c>
      <c r="BL3131" s="17" t="s">
        <v>328</v>
      </c>
      <c r="BM3131" s="142" t="s">
        <v>2461</v>
      </c>
    </row>
    <row r="3132" spans="2:65" s="12" customFormat="1" ht="11.25">
      <c r="B3132" s="148"/>
      <c r="D3132" s="149" t="s">
        <v>203</v>
      </c>
      <c r="E3132" s="150" t="s">
        <v>19</v>
      </c>
      <c r="F3132" s="151" t="s">
        <v>286</v>
      </c>
      <c r="H3132" s="150" t="s">
        <v>19</v>
      </c>
      <c r="I3132" s="152"/>
      <c r="L3132" s="148"/>
      <c r="M3132" s="153"/>
      <c r="T3132" s="154"/>
      <c r="AT3132" s="150" t="s">
        <v>203</v>
      </c>
      <c r="AU3132" s="150" t="s">
        <v>82</v>
      </c>
      <c r="AV3132" s="12" t="s">
        <v>80</v>
      </c>
      <c r="AW3132" s="12" t="s">
        <v>33</v>
      </c>
      <c r="AX3132" s="12" t="s">
        <v>72</v>
      </c>
      <c r="AY3132" s="150" t="s">
        <v>193</v>
      </c>
    </row>
    <row r="3133" spans="2:65" s="12" customFormat="1" ht="11.25">
      <c r="B3133" s="148"/>
      <c r="D3133" s="149" t="s">
        <v>203</v>
      </c>
      <c r="E3133" s="150" t="s">
        <v>19</v>
      </c>
      <c r="F3133" s="151" t="s">
        <v>205</v>
      </c>
      <c r="H3133" s="150" t="s">
        <v>19</v>
      </c>
      <c r="I3133" s="152"/>
      <c r="L3133" s="148"/>
      <c r="M3133" s="153"/>
      <c r="T3133" s="154"/>
      <c r="AT3133" s="150" t="s">
        <v>203</v>
      </c>
      <c r="AU3133" s="150" t="s">
        <v>82</v>
      </c>
      <c r="AV3133" s="12" t="s">
        <v>80</v>
      </c>
      <c r="AW3133" s="12" t="s">
        <v>33</v>
      </c>
      <c r="AX3133" s="12" t="s">
        <v>72</v>
      </c>
      <c r="AY3133" s="150" t="s">
        <v>193</v>
      </c>
    </row>
    <row r="3134" spans="2:65" s="12" customFormat="1" ht="11.25">
      <c r="B3134" s="148"/>
      <c r="D3134" s="149" t="s">
        <v>203</v>
      </c>
      <c r="E3134" s="150" t="s">
        <v>19</v>
      </c>
      <c r="F3134" s="151" t="s">
        <v>206</v>
      </c>
      <c r="H3134" s="150" t="s">
        <v>19</v>
      </c>
      <c r="I3134" s="152"/>
      <c r="L3134" s="148"/>
      <c r="M3134" s="153"/>
      <c r="T3134" s="154"/>
      <c r="AT3134" s="150" t="s">
        <v>203</v>
      </c>
      <c r="AU3134" s="150" t="s">
        <v>82</v>
      </c>
      <c r="AV3134" s="12" t="s">
        <v>80</v>
      </c>
      <c r="AW3134" s="12" t="s">
        <v>33</v>
      </c>
      <c r="AX3134" s="12" t="s">
        <v>72</v>
      </c>
      <c r="AY3134" s="150" t="s">
        <v>193</v>
      </c>
    </row>
    <row r="3135" spans="2:65" s="12" customFormat="1" ht="11.25">
      <c r="B3135" s="148"/>
      <c r="D3135" s="149" t="s">
        <v>203</v>
      </c>
      <c r="E3135" s="150" t="s">
        <v>19</v>
      </c>
      <c r="F3135" s="151" t="s">
        <v>205</v>
      </c>
      <c r="H3135" s="150" t="s">
        <v>19</v>
      </c>
      <c r="I3135" s="152"/>
      <c r="L3135" s="148"/>
      <c r="M3135" s="153"/>
      <c r="T3135" s="154"/>
      <c r="AT3135" s="150" t="s">
        <v>203</v>
      </c>
      <c r="AU3135" s="150" t="s">
        <v>82</v>
      </c>
      <c r="AV3135" s="12" t="s">
        <v>80</v>
      </c>
      <c r="AW3135" s="12" t="s">
        <v>33</v>
      </c>
      <c r="AX3135" s="12" t="s">
        <v>72</v>
      </c>
      <c r="AY3135" s="150" t="s">
        <v>193</v>
      </c>
    </row>
    <row r="3136" spans="2:65" s="12" customFormat="1" ht="11.25">
      <c r="B3136" s="148"/>
      <c r="D3136" s="149" t="s">
        <v>203</v>
      </c>
      <c r="E3136" s="150" t="s">
        <v>19</v>
      </c>
      <c r="F3136" s="151" t="s">
        <v>561</v>
      </c>
      <c r="H3136" s="150" t="s">
        <v>19</v>
      </c>
      <c r="I3136" s="152"/>
      <c r="L3136" s="148"/>
      <c r="M3136" s="153"/>
      <c r="T3136" s="154"/>
      <c r="AT3136" s="150" t="s">
        <v>203</v>
      </c>
      <c r="AU3136" s="150" t="s">
        <v>82</v>
      </c>
      <c r="AV3136" s="12" t="s">
        <v>80</v>
      </c>
      <c r="AW3136" s="12" t="s">
        <v>33</v>
      </c>
      <c r="AX3136" s="12" t="s">
        <v>72</v>
      </c>
      <c r="AY3136" s="150" t="s">
        <v>193</v>
      </c>
    </row>
    <row r="3137" spans="2:65" s="13" customFormat="1" ht="11.25">
      <c r="B3137" s="155"/>
      <c r="D3137" s="149" t="s">
        <v>203</v>
      </c>
      <c r="E3137" s="156" t="s">
        <v>19</v>
      </c>
      <c r="F3137" s="157" t="s">
        <v>2462</v>
      </c>
      <c r="H3137" s="158">
        <v>19.332999999999998</v>
      </c>
      <c r="I3137" s="159"/>
      <c r="L3137" s="155"/>
      <c r="M3137" s="160"/>
      <c r="T3137" s="161"/>
      <c r="AT3137" s="156" t="s">
        <v>203</v>
      </c>
      <c r="AU3137" s="156" t="s">
        <v>82</v>
      </c>
      <c r="AV3137" s="13" t="s">
        <v>82</v>
      </c>
      <c r="AW3137" s="13" t="s">
        <v>33</v>
      </c>
      <c r="AX3137" s="13" t="s">
        <v>72</v>
      </c>
      <c r="AY3137" s="156" t="s">
        <v>193</v>
      </c>
    </row>
    <row r="3138" spans="2:65" s="13" customFormat="1" ht="11.25">
      <c r="B3138" s="155"/>
      <c r="D3138" s="149" t="s">
        <v>203</v>
      </c>
      <c r="E3138" s="156" t="s">
        <v>19</v>
      </c>
      <c r="F3138" s="157" t="s">
        <v>2463</v>
      </c>
      <c r="H3138" s="158">
        <v>10.077999999999999</v>
      </c>
      <c r="I3138" s="159"/>
      <c r="L3138" s="155"/>
      <c r="M3138" s="160"/>
      <c r="T3138" s="161"/>
      <c r="AT3138" s="156" t="s">
        <v>203</v>
      </c>
      <c r="AU3138" s="156" t="s">
        <v>82</v>
      </c>
      <c r="AV3138" s="13" t="s">
        <v>82</v>
      </c>
      <c r="AW3138" s="13" t="s">
        <v>33</v>
      </c>
      <c r="AX3138" s="13" t="s">
        <v>72</v>
      </c>
      <c r="AY3138" s="156" t="s">
        <v>193</v>
      </c>
    </row>
    <row r="3139" spans="2:65" s="13" customFormat="1" ht="11.25">
      <c r="B3139" s="155"/>
      <c r="D3139" s="149" t="s">
        <v>203</v>
      </c>
      <c r="E3139" s="156" t="s">
        <v>19</v>
      </c>
      <c r="F3139" s="157" t="s">
        <v>2464</v>
      </c>
      <c r="H3139" s="158">
        <v>30.933</v>
      </c>
      <c r="I3139" s="159"/>
      <c r="L3139" s="155"/>
      <c r="M3139" s="160"/>
      <c r="T3139" s="161"/>
      <c r="AT3139" s="156" t="s">
        <v>203</v>
      </c>
      <c r="AU3139" s="156" t="s">
        <v>82</v>
      </c>
      <c r="AV3139" s="13" t="s">
        <v>82</v>
      </c>
      <c r="AW3139" s="13" t="s">
        <v>33</v>
      </c>
      <c r="AX3139" s="13" t="s">
        <v>72</v>
      </c>
      <c r="AY3139" s="156" t="s">
        <v>193</v>
      </c>
    </row>
    <row r="3140" spans="2:65" s="13" customFormat="1" ht="11.25">
      <c r="B3140" s="155"/>
      <c r="D3140" s="149" t="s">
        <v>203</v>
      </c>
      <c r="E3140" s="156" t="s">
        <v>19</v>
      </c>
      <c r="F3140" s="157" t="s">
        <v>2465</v>
      </c>
      <c r="H3140" s="158">
        <v>42.04</v>
      </c>
      <c r="I3140" s="159"/>
      <c r="L3140" s="155"/>
      <c r="M3140" s="160"/>
      <c r="T3140" s="161"/>
      <c r="AT3140" s="156" t="s">
        <v>203</v>
      </c>
      <c r="AU3140" s="156" t="s">
        <v>82</v>
      </c>
      <c r="AV3140" s="13" t="s">
        <v>82</v>
      </c>
      <c r="AW3140" s="13" t="s">
        <v>33</v>
      </c>
      <c r="AX3140" s="13" t="s">
        <v>72</v>
      </c>
      <c r="AY3140" s="156" t="s">
        <v>193</v>
      </c>
    </row>
    <row r="3141" spans="2:65" s="12" customFormat="1" ht="11.25">
      <c r="B3141" s="148"/>
      <c r="D3141" s="149" t="s">
        <v>203</v>
      </c>
      <c r="E3141" s="150" t="s">
        <v>19</v>
      </c>
      <c r="F3141" s="151" t="s">
        <v>205</v>
      </c>
      <c r="H3141" s="150" t="s">
        <v>19</v>
      </c>
      <c r="I3141" s="152"/>
      <c r="L3141" s="148"/>
      <c r="M3141" s="153"/>
      <c r="T3141" s="154"/>
      <c r="AT3141" s="150" t="s">
        <v>203</v>
      </c>
      <c r="AU3141" s="150" t="s">
        <v>82</v>
      </c>
      <c r="AV3141" s="12" t="s">
        <v>80</v>
      </c>
      <c r="AW3141" s="12" t="s">
        <v>33</v>
      </c>
      <c r="AX3141" s="12" t="s">
        <v>72</v>
      </c>
      <c r="AY3141" s="150" t="s">
        <v>193</v>
      </c>
    </row>
    <row r="3142" spans="2:65" s="12" customFormat="1" ht="11.25">
      <c r="B3142" s="148"/>
      <c r="D3142" s="149" t="s">
        <v>203</v>
      </c>
      <c r="E3142" s="150" t="s">
        <v>19</v>
      </c>
      <c r="F3142" s="151" t="s">
        <v>564</v>
      </c>
      <c r="H3142" s="150" t="s">
        <v>19</v>
      </c>
      <c r="I3142" s="152"/>
      <c r="L3142" s="148"/>
      <c r="M3142" s="153"/>
      <c r="T3142" s="154"/>
      <c r="AT3142" s="150" t="s">
        <v>203</v>
      </c>
      <c r="AU3142" s="150" t="s">
        <v>82</v>
      </c>
      <c r="AV3142" s="12" t="s">
        <v>80</v>
      </c>
      <c r="AW3142" s="12" t="s">
        <v>33</v>
      </c>
      <c r="AX3142" s="12" t="s">
        <v>72</v>
      </c>
      <c r="AY3142" s="150" t="s">
        <v>193</v>
      </c>
    </row>
    <row r="3143" spans="2:65" s="13" customFormat="1" ht="11.25">
      <c r="B3143" s="155"/>
      <c r="D3143" s="149" t="s">
        <v>203</v>
      </c>
      <c r="E3143" s="156" t="s">
        <v>19</v>
      </c>
      <c r="F3143" s="157" t="s">
        <v>2466</v>
      </c>
      <c r="H3143" s="158">
        <v>73.528000000000006</v>
      </c>
      <c r="I3143" s="159"/>
      <c r="L3143" s="155"/>
      <c r="M3143" s="160"/>
      <c r="T3143" s="161"/>
      <c r="AT3143" s="156" t="s">
        <v>203</v>
      </c>
      <c r="AU3143" s="156" t="s">
        <v>82</v>
      </c>
      <c r="AV3143" s="13" t="s">
        <v>82</v>
      </c>
      <c r="AW3143" s="13" t="s">
        <v>33</v>
      </c>
      <c r="AX3143" s="13" t="s">
        <v>72</v>
      </c>
      <c r="AY3143" s="156" t="s">
        <v>193</v>
      </c>
    </row>
    <row r="3144" spans="2:65" s="13" customFormat="1" ht="11.25">
      <c r="B3144" s="155"/>
      <c r="D3144" s="149" t="s">
        <v>203</v>
      </c>
      <c r="E3144" s="156" t="s">
        <v>19</v>
      </c>
      <c r="F3144" s="157" t="s">
        <v>2467</v>
      </c>
      <c r="H3144" s="158">
        <v>73.518000000000001</v>
      </c>
      <c r="I3144" s="159"/>
      <c r="L3144" s="155"/>
      <c r="M3144" s="160"/>
      <c r="T3144" s="161"/>
      <c r="AT3144" s="156" t="s">
        <v>203</v>
      </c>
      <c r="AU3144" s="156" t="s">
        <v>82</v>
      </c>
      <c r="AV3144" s="13" t="s">
        <v>82</v>
      </c>
      <c r="AW3144" s="13" t="s">
        <v>33</v>
      </c>
      <c r="AX3144" s="13" t="s">
        <v>72</v>
      </c>
      <c r="AY3144" s="156" t="s">
        <v>193</v>
      </c>
    </row>
    <row r="3145" spans="2:65" s="13" customFormat="1" ht="11.25">
      <c r="B3145" s="155"/>
      <c r="D3145" s="149" t="s">
        <v>203</v>
      </c>
      <c r="F3145" s="157" t="s">
        <v>2468</v>
      </c>
      <c r="H3145" s="158">
        <v>261.90199999999999</v>
      </c>
      <c r="I3145" s="159"/>
      <c r="L3145" s="155"/>
      <c r="M3145" s="160"/>
      <c r="T3145" s="161"/>
      <c r="AT3145" s="156" t="s">
        <v>203</v>
      </c>
      <c r="AU3145" s="156" t="s">
        <v>82</v>
      </c>
      <c r="AV3145" s="13" t="s">
        <v>82</v>
      </c>
      <c r="AW3145" s="13" t="s">
        <v>4</v>
      </c>
      <c r="AX3145" s="13" t="s">
        <v>80</v>
      </c>
      <c r="AY3145" s="156" t="s">
        <v>193</v>
      </c>
    </row>
    <row r="3146" spans="2:65" s="1" customFormat="1" ht="16.5" customHeight="1">
      <c r="B3146" s="32"/>
      <c r="C3146" s="162" t="s">
        <v>2469</v>
      </c>
      <c r="D3146" s="162" t="s">
        <v>380</v>
      </c>
      <c r="E3146" s="163" t="s">
        <v>2470</v>
      </c>
      <c r="F3146" s="164" t="s">
        <v>2471</v>
      </c>
      <c r="G3146" s="165" t="s">
        <v>198</v>
      </c>
      <c r="H3146" s="166">
        <v>478.95100000000002</v>
      </c>
      <c r="I3146" s="167"/>
      <c r="J3146" s="168">
        <f>ROUND(I3146*H3146,2)</f>
        <v>0</v>
      </c>
      <c r="K3146" s="164" t="s">
        <v>199</v>
      </c>
      <c r="L3146" s="169"/>
      <c r="M3146" s="170" t="s">
        <v>19</v>
      </c>
      <c r="N3146" s="171" t="s">
        <v>43</v>
      </c>
      <c r="P3146" s="140">
        <f>O3146*H3146</f>
        <v>0</v>
      </c>
      <c r="Q3146" s="140">
        <v>4.4400000000000004E-3</v>
      </c>
      <c r="R3146" s="140">
        <f>Q3146*H3146</f>
        <v>2.1265424400000001</v>
      </c>
      <c r="S3146" s="140">
        <v>0</v>
      </c>
      <c r="T3146" s="141">
        <f>S3146*H3146</f>
        <v>0</v>
      </c>
      <c r="AR3146" s="142" t="s">
        <v>436</v>
      </c>
      <c r="AT3146" s="142" t="s">
        <v>380</v>
      </c>
      <c r="AU3146" s="142" t="s">
        <v>82</v>
      </c>
      <c r="AY3146" s="17" t="s">
        <v>193</v>
      </c>
      <c r="BE3146" s="143">
        <f>IF(N3146="základní",J3146,0)</f>
        <v>0</v>
      </c>
      <c r="BF3146" s="143">
        <f>IF(N3146="snížená",J3146,0)</f>
        <v>0</v>
      </c>
      <c r="BG3146" s="143">
        <f>IF(N3146="zákl. přenesená",J3146,0)</f>
        <v>0</v>
      </c>
      <c r="BH3146" s="143">
        <f>IF(N3146="sníž. přenesená",J3146,0)</f>
        <v>0</v>
      </c>
      <c r="BI3146" s="143">
        <f>IF(N3146="nulová",J3146,0)</f>
        <v>0</v>
      </c>
      <c r="BJ3146" s="17" t="s">
        <v>80</v>
      </c>
      <c r="BK3146" s="143">
        <f>ROUND(I3146*H3146,2)</f>
        <v>0</v>
      </c>
      <c r="BL3146" s="17" t="s">
        <v>328</v>
      </c>
      <c r="BM3146" s="142" t="s">
        <v>2472</v>
      </c>
    </row>
    <row r="3147" spans="2:65" s="12" customFormat="1" ht="11.25">
      <c r="B3147" s="148"/>
      <c r="D3147" s="149" t="s">
        <v>203</v>
      </c>
      <c r="E3147" s="150" t="s">
        <v>19</v>
      </c>
      <c r="F3147" s="151" t="s">
        <v>286</v>
      </c>
      <c r="H3147" s="150" t="s">
        <v>19</v>
      </c>
      <c r="I3147" s="152"/>
      <c r="L3147" s="148"/>
      <c r="M3147" s="153"/>
      <c r="T3147" s="154"/>
      <c r="AT3147" s="150" t="s">
        <v>203</v>
      </c>
      <c r="AU3147" s="150" t="s">
        <v>82</v>
      </c>
      <c r="AV3147" s="12" t="s">
        <v>80</v>
      </c>
      <c r="AW3147" s="12" t="s">
        <v>33</v>
      </c>
      <c r="AX3147" s="12" t="s">
        <v>72</v>
      </c>
      <c r="AY3147" s="150" t="s">
        <v>193</v>
      </c>
    </row>
    <row r="3148" spans="2:65" s="12" customFormat="1" ht="11.25">
      <c r="B3148" s="148"/>
      <c r="D3148" s="149" t="s">
        <v>203</v>
      </c>
      <c r="E3148" s="150" t="s">
        <v>19</v>
      </c>
      <c r="F3148" s="151" t="s">
        <v>205</v>
      </c>
      <c r="H3148" s="150" t="s">
        <v>19</v>
      </c>
      <c r="I3148" s="152"/>
      <c r="L3148" s="148"/>
      <c r="M3148" s="153"/>
      <c r="T3148" s="154"/>
      <c r="AT3148" s="150" t="s">
        <v>203</v>
      </c>
      <c r="AU3148" s="150" t="s">
        <v>82</v>
      </c>
      <c r="AV3148" s="12" t="s">
        <v>80</v>
      </c>
      <c r="AW3148" s="12" t="s">
        <v>33</v>
      </c>
      <c r="AX3148" s="12" t="s">
        <v>72</v>
      </c>
      <c r="AY3148" s="150" t="s">
        <v>193</v>
      </c>
    </row>
    <row r="3149" spans="2:65" s="12" customFormat="1" ht="11.25">
      <c r="B3149" s="148"/>
      <c r="D3149" s="149" t="s">
        <v>203</v>
      </c>
      <c r="E3149" s="150" t="s">
        <v>19</v>
      </c>
      <c r="F3149" s="151" t="s">
        <v>206</v>
      </c>
      <c r="H3149" s="150" t="s">
        <v>19</v>
      </c>
      <c r="I3149" s="152"/>
      <c r="L3149" s="148"/>
      <c r="M3149" s="153"/>
      <c r="T3149" s="154"/>
      <c r="AT3149" s="150" t="s">
        <v>203</v>
      </c>
      <c r="AU3149" s="150" t="s">
        <v>82</v>
      </c>
      <c r="AV3149" s="12" t="s">
        <v>80</v>
      </c>
      <c r="AW3149" s="12" t="s">
        <v>33</v>
      </c>
      <c r="AX3149" s="12" t="s">
        <v>72</v>
      </c>
      <c r="AY3149" s="150" t="s">
        <v>193</v>
      </c>
    </row>
    <row r="3150" spans="2:65" s="12" customFormat="1" ht="11.25">
      <c r="B3150" s="148"/>
      <c r="D3150" s="149" t="s">
        <v>203</v>
      </c>
      <c r="E3150" s="150" t="s">
        <v>19</v>
      </c>
      <c r="F3150" s="151" t="s">
        <v>205</v>
      </c>
      <c r="H3150" s="150" t="s">
        <v>19</v>
      </c>
      <c r="I3150" s="152"/>
      <c r="L3150" s="148"/>
      <c r="M3150" s="153"/>
      <c r="T3150" s="154"/>
      <c r="AT3150" s="150" t="s">
        <v>203</v>
      </c>
      <c r="AU3150" s="150" t="s">
        <v>82</v>
      </c>
      <c r="AV3150" s="12" t="s">
        <v>80</v>
      </c>
      <c r="AW3150" s="12" t="s">
        <v>33</v>
      </c>
      <c r="AX3150" s="12" t="s">
        <v>72</v>
      </c>
      <c r="AY3150" s="150" t="s">
        <v>193</v>
      </c>
    </row>
    <row r="3151" spans="2:65" s="12" customFormat="1" ht="11.25">
      <c r="B3151" s="148"/>
      <c r="D3151" s="149" t="s">
        <v>203</v>
      </c>
      <c r="E3151" s="150" t="s">
        <v>19</v>
      </c>
      <c r="F3151" s="151" t="s">
        <v>1743</v>
      </c>
      <c r="H3151" s="150" t="s">
        <v>19</v>
      </c>
      <c r="I3151" s="152"/>
      <c r="L3151" s="148"/>
      <c r="M3151" s="153"/>
      <c r="T3151" s="154"/>
      <c r="AT3151" s="150" t="s">
        <v>203</v>
      </c>
      <c r="AU3151" s="150" t="s">
        <v>82</v>
      </c>
      <c r="AV3151" s="12" t="s">
        <v>80</v>
      </c>
      <c r="AW3151" s="12" t="s">
        <v>33</v>
      </c>
      <c r="AX3151" s="12" t="s">
        <v>72</v>
      </c>
      <c r="AY3151" s="150" t="s">
        <v>193</v>
      </c>
    </row>
    <row r="3152" spans="2:65" s="12" customFormat="1" ht="11.25">
      <c r="B3152" s="148"/>
      <c r="D3152" s="149" t="s">
        <v>203</v>
      </c>
      <c r="E3152" s="150" t="s">
        <v>19</v>
      </c>
      <c r="F3152" s="151" t="s">
        <v>820</v>
      </c>
      <c r="H3152" s="150" t="s">
        <v>19</v>
      </c>
      <c r="I3152" s="152"/>
      <c r="L3152" s="148"/>
      <c r="M3152" s="153"/>
      <c r="T3152" s="154"/>
      <c r="AT3152" s="150" t="s">
        <v>203</v>
      </c>
      <c r="AU3152" s="150" t="s">
        <v>82</v>
      </c>
      <c r="AV3152" s="12" t="s">
        <v>80</v>
      </c>
      <c r="AW3152" s="12" t="s">
        <v>33</v>
      </c>
      <c r="AX3152" s="12" t="s">
        <v>72</v>
      </c>
      <c r="AY3152" s="150" t="s">
        <v>193</v>
      </c>
    </row>
    <row r="3153" spans="2:51" s="13" customFormat="1" ht="11.25">
      <c r="B3153" s="155"/>
      <c r="D3153" s="149" t="s">
        <v>203</v>
      </c>
      <c r="E3153" s="156" t="s">
        <v>19</v>
      </c>
      <c r="F3153" s="157" t="s">
        <v>2473</v>
      </c>
      <c r="H3153" s="158">
        <v>76.31</v>
      </c>
      <c r="I3153" s="159"/>
      <c r="L3153" s="155"/>
      <c r="M3153" s="160"/>
      <c r="T3153" s="161"/>
      <c r="AT3153" s="156" t="s">
        <v>203</v>
      </c>
      <c r="AU3153" s="156" t="s">
        <v>82</v>
      </c>
      <c r="AV3153" s="13" t="s">
        <v>82</v>
      </c>
      <c r="AW3153" s="13" t="s">
        <v>33</v>
      </c>
      <c r="AX3153" s="13" t="s">
        <v>72</v>
      </c>
      <c r="AY3153" s="156" t="s">
        <v>193</v>
      </c>
    </row>
    <row r="3154" spans="2:51" s="13" customFormat="1" ht="11.25">
      <c r="B3154" s="155"/>
      <c r="D3154" s="149" t="s">
        <v>203</v>
      </c>
      <c r="E3154" s="156" t="s">
        <v>19</v>
      </c>
      <c r="F3154" s="157" t="s">
        <v>2474</v>
      </c>
      <c r="H3154" s="158">
        <v>19.484999999999999</v>
      </c>
      <c r="I3154" s="159"/>
      <c r="L3154" s="155"/>
      <c r="M3154" s="160"/>
      <c r="T3154" s="161"/>
      <c r="AT3154" s="156" t="s">
        <v>203</v>
      </c>
      <c r="AU3154" s="156" t="s">
        <v>82</v>
      </c>
      <c r="AV3154" s="13" t="s">
        <v>82</v>
      </c>
      <c r="AW3154" s="13" t="s">
        <v>33</v>
      </c>
      <c r="AX3154" s="13" t="s">
        <v>72</v>
      </c>
      <c r="AY3154" s="156" t="s">
        <v>193</v>
      </c>
    </row>
    <row r="3155" spans="2:51" s="13" customFormat="1" ht="11.25">
      <c r="B3155" s="155"/>
      <c r="D3155" s="149" t="s">
        <v>203</v>
      </c>
      <c r="E3155" s="156" t="s">
        <v>19</v>
      </c>
      <c r="F3155" s="157" t="s">
        <v>2475</v>
      </c>
      <c r="H3155" s="158">
        <v>4.1500000000000004</v>
      </c>
      <c r="I3155" s="159"/>
      <c r="L3155" s="155"/>
      <c r="M3155" s="160"/>
      <c r="T3155" s="161"/>
      <c r="AT3155" s="156" t="s">
        <v>203</v>
      </c>
      <c r="AU3155" s="156" t="s">
        <v>82</v>
      </c>
      <c r="AV3155" s="13" t="s">
        <v>82</v>
      </c>
      <c r="AW3155" s="13" t="s">
        <v>33</v>
      </c>
      <c r="AX3155" s="13" t="s">
        <v>72</v>
      </c>
      <c r="AY3155" s="156" t="s">
        <v>193</v>
      </c>
    </row>
    <row r="3156" spans="2:51" s="13" customFormat="1" ht="11.25">
      <c r="B3156" s="155"/>
      <c r="D3156" s="149" t="s">
        <v>203</v>
      </c>
      <c r="E3156" s="156" t="s">
        <v>19</v>
      </c>
      <c r="F3156" s="157" t="s">
        <v>2476</v>
      </c>
      <c r="H3156" s="158">
        <v>2.5499999999999998</v>
      </c>
      <c r="I3156" s="159"/>
      <c r="L3156" s="155"/>
      <c r="M3156" s="160"/>
      <c r="T3156" s="161"/>
      <c r="AT3156" s="156" t="s">
        <v>203</v>
      </c>
      <c r="AU3156" s="156" t="s">
        <v>82</v>
      </c>
      <c r="AV3156" s="13" t="s">
        <v>82</v>
      </c>
      <c r="AW3156" s="13" t="s">
        <v>33</v>
      </c>
      <c r="AX3156" s="13" t="s">
        <v>72</v>
      </c>
      <c r="AY3156" s="156" t="s">
        <v>193</v>
      </c>
    </row>
    <row r="3157" spans="2:51" s="12" customFormat="1" ht="11.25">
      <c r="B3157" s="148"/>
      <c r="D3157" s="149" t="s">
        <v>203</v>
      </c>
      <c r="E3157" s="150" t="s">
        <v>19</v>
      </c>
      <c r="F3157" s="151" t="s">
        <v>822</v>
      </c>
      <c r="H3157" s="150" t="s">
        <v>19</v>
      </c>
      <c r="I3157" s="152"/>
      <c r="L3157" s="148"/>
      <c r="M3157" s="153"/>
      <c r="T3157" s="154"/>
      <c r="AT3157" s="150" t="s">
        <v>203</v>
      </c>
      <c r="AU3157" s="150" t="s">
        <v>82</v>
      </c>
      <c r="AV3157" s="12" t="s">
        <v>80</v>
      </c>
      <c r="AW3157" s="12" t="s">
        <v>33</v>
      </c>
      <c r="AX3157" s="12" t="s">
        <v>72</v>
      </c>
      <c r="AY3157" s="150" t="s">
        <v>193</v>
      </c>
    </row>
    <row r="3158" spans="2:51" s="13" customFormat="1" ht="11.25">
      <c r="B3158" s="155"/>
      <c r="D3158" s="149" t="s">
        <v>203</v>
      </c>
      <c r="E3158" s="156" t="s">
        <v>19</v>
      </c>
      <c r="F3158" s="157" t="s">
        <v>2477</v>
      </c>
      <c r="H3158" s="158">
        <v>75.03</v>
      </c>
      <c r="I3158" s="159"/>
      <c r="L3158" s="155"/>
      <c r="M3158" s="160"/>
      <c r="T3158" s="161"/>
      <c r="AT3158" s="156" t="s">
        <v>203</v>
      </c>
      <c r="AU3158" s="156" t="s">
        <v>82</v>
      </c>
      <c r="AV3158" s="13" t="s">
        <v>82</v>
      </c>
      <c r="AW3158" s="13" t="s">
        <v>33</v>
      </c>
      <c r="AX3158" s="13" t="s">
        <v>72</v>
      </c>
      <c r="AY3158" s="156" t="s">
        <v>193</v>
      </c>
    </row>
    <row r="3159" spans="2:51" s="13" customFormat="1" ht="11.25">
      <c r="B3159" s="155"/>
      <c r="D3159" s="149" t="s">
        <v>203</v>
      </c>
      <c r="E3159" s="156" t="s">
        <v>19</v>
      </c>
      <c r="F3159" s="157" t="s">
        <v>2478</v>
      </c>
      <c r="H3159" s="158">
        <v>22.614999999999998</v>
      </c>
      <c r="I3159" s="159"/>
      <c r="L3159" s="155"/>
      <c r="M3159" s="160"/>
      <c r="T3159" s="161"/>
      <c r="AT3159" s="156" t="s">
        <v>203</v>
      </c>
      <c r="AU3159" s="156" t="s">
        <v>82</v>
      </c>
      <c r="AV3159" s="13" t="s">
        <v>82</v>
      </c>
      <c r="AW3159" s="13" t="s">
        <v>33</v>
      </c>
      <c r="AX3159" s="13" t="s">
        <v>72</v>
      </c>
      <c r="AY3159" s="156" t="s">
        <v>193</v>
      </c>
    </row>
    <row r="3160" spans="2:51" s="13" customFormat="1" ht="11.25">
      <c r="B3160" s="155"/>
      <c r="D3160" s="149" t="s">
        <v>203</v>
      </c>
      <c r="E3160" s="156" t="s">
        <v>19</v>
      </c>
      <c r="F3160" s="157" t="s">
        <v>2479</v>
      </c>
      <c r="H3160" s="158">
        <v>3.2749999999999999</v>
      </c>
      <c r="I3160" s="159"/>
      <c r="L3160" s="155"/>
      <c r="M3160" s="160"/>
      <c r="T3160" s="161"/>
      <c r="AT3160" s="156" t="s">
        <v>203</v>
      </c>
      <c r="AU3160" s="156" t="s">
        <v>82</v>
      </c>
      <c r="AV3160" s="13" t="s">
        <v>82</v>
      </c>
      <c r="AW3160" s="13" t="s">
        <v>33</v>
      </c>
      <c r="AX3160" s="13" t="s">
        <v>72</v>
      </c>
      <c r="AY3160" s="156" t="s">
        <v>193</v>
      </c>
    </row>
    <row r="3161" spans="2:51" s="12" customFormat="1" ht="11.25">
      <c r="B3161" s="148"/>
      <c r="D3161" s="149" t="s">
        <v>203</v>
      </c>
      <c r="E3161" s="150" t="s">
        <v>19</v>
      </c>
      <c r="F3161" s="151" t="s">
        <v>828</v>
      </c>
      <c r="H3161" s="150" t="s">
        <v>19</v>
      </c>
      <c r="I3161" s="152"/>
      <c r="L3161" s="148"/>
      <c r="M3161" s="153"/>
      <c r="T3161" s="154"/>
      <c r="AT3161" s="150" t="s">
        <v>203</v>
      </c>
      <c r="AU3161" s="150" t="s">
        <v>82</v>
      </c>
      <c r="AV3161" s="12" t="s">
        <v>80</v>
      </c>
      <c r="AW3161" s="12" t="s">
        <v>33</v>
      </c>
      <c r="AX3161" s="12" t="s">
        <v>72</v>
      </c>
      <c r="AY3161" s="150" t="s">
        <v>193</v>
      </c>
    </row>
    <row r="3162" spans="2:51" s="13" customFormat="1" ht="11.25">
      <c r="B3162" s="155"/>
      <c r="D3162" s="149" t="s">
        <v>203</v>
      </c>
      <c r="E3162" s="156" t="s">
        <v>19</v>
      </c>
      <c r="F3162" s="157" t="s">
        <v>2480</v>
      </c>
      <c r="H3162" s="158">
        <v>40.243000000000002</v>
      </c>
      <c r="I3162" s="159"/>
      <c r="L3162" s="155"/>
      <c r="M3162" s="160"/>
      <c r="T3162" s="161"/>
      <c r="AT3162" s="156" t="s">
        <v>203</v>
      </c>
      <c r="AU3162" s="156" t="s">
        <v>82</v>
      </c>
      <c r="AV3162" s="13" t="s">
        <v>82</v>
      </c>
      <c r="AW3162" s="13" t="s">
        <v>33</v>
      </c>
      <c r="AX3162" s="13" t="s">
        <v>72</v>
      </c>
      <c r="AY3162" s="156" t="s">
        <v>193</v>
      </c>
    </row>
    <row r="3163" spans="2:51" s="13" customFormat="1" ht="11.25">
      <c r="B3163" s="155"/>
      <c r="D3163" s="149" t="s">
        <v>203</v>
      </c>
      <c r="E3163" s="156" t="s">
        <v>19</v>
      </c>
      <c r="F3163" s="157" t="s">
        <v>2481</v>
      </c>
      <c r="H3163" s="158">
        <v>6.9450000000000003</v>
      </c>
      <c r="I3163" s="159"/>
      <c r="L3163" s="155"/>
      <c r="M3163" s="160"/>
      <c r="T3163" s="161"/>
      <c r="AT3163" s="156" t="s">
        <v>203</v>
      </c>
      <c r="AU3163" s="156" t="s">
        <v>82</v>
      </c>
      <c r="AV3163" s="13" t="s">
        <v>82</v>
      </c>
      <c r="AW3163" s="13" t="s">
        <v>33</v>
      </c>
      <c r="AX3163" s="13" t="s">
        <v>72</v>
      </c>
      <c r="AY3163" s="156" t="s">
        <v>193</v>
      </c>
    </row>
    <row r="3164" spans="2:51" s="13" customFormat="1" ht="11.25">
      <c r="B3164" s="155"/>
      <c r="D3164" s="149" t="s">
        <v>203</v>
      </c>
      <c r="E3164" s="156" t="s">
        <v>19</v>
      </c>
      <c r="F3164" s="157" t="s">
        <v>2482</v>
      </c>
      <c r="H3164" s="158">
        <v>6.6749999999999998</v>
      </c>
      <c r="I3164" s="159"/>
      <c r="L3164" s="155"/>
      <c r="M3164" s="160"/>
      <c r="T3164" s="161"/>
      <c r="AT3164" s="156" t="s">
        <v>203</v>
      </c>
      <c r="AU3164" s="156" t="s">
        <v>82</v>
      </c>
      <c r="AV3164" s="13" t="s">
        <v>82</v>
      </c>
      <c r="AW3164" s="13" t="s">
        <v>33</v>
      </c>
      <c r="AX3164" s="13" t="s">
        <v>72</v>
      </c>
      <c r="AY3164" s="156" t="s">
        <v>193</v>
      </c>
    </row>
    <row r="3165" spans="2:51" s="12" customFormat="1" ht="11.25">
      <c r="B3165" s="148"/>
      <c r="D3165" s="149" t="s">
        <v>203</v>
      </c>
      <c r="E3165" s="150" t="s">
        <v>19</v>
      </c>
      <c r="F3165" s="151" t="s">
        <v>205</v>
      </c>
      <c r="H3165" s="150" t="s">
        <v>19</v>
      </c>
      <c r="I3165" s="152"/>
      <c r="L3165" s="148"/>
      <c r="M3165" s="153"/>
      <c r="T3165" s="154"/>
      <c r="AT3165" s="150" t="s">
        <v>203</v>
      </c>
      <c r="AU3165" s="150" t="s">
        <v>82</v>
      </c>
      <c r="AV3165" s="12" t="s">
        <v>80</v>
      </c>
      <c r="AW3165" s="12" t="s">
        <v>33</v>
      </c>
      <c r="AX3165" s="12" t="s">
        <v>72</v>
      </c>
      <c r="AY3165" s="150" t="s">
        <v>193</v>
      </c>
    </row>
    <row r="3166" spans="2:51" s="12" customFormat="1" ht="11.25">
      <c r="B3166" s="148"/>
      <c r="D3166" s="149" t="s">
        <v>203</v>
      </c>
      <c r="E3166" s="150" t="s">
        <v>19</v>
      </c>
      <c r="F3166" s="151" t="s">
        <v>1754</v>
      </c>
      <c r="H3166" s="150" t="s">
        <v>19</v>
      </c>
      <c r="I3166" s="152"/>
      <c r="L3166" s="148"/>
      <c r="M3166" s="153"/>
      <c r="T3166" s="154"/>
      <c r="AT3166" s="150" t="s">
        <v>203</v>
      </c>
      <c r="AU3166" s="150" t="s">
        <v>82</v>
      </c>
      <c r="AV3166" s="12" t="s">
        <v>80</v>
      </c>
      <c r="AW3166" s="12" t="s">
        <v>33</v>
      </c>
      <c r="AX3166" s="12" t="s">
        <v>72</v>
      </c>
      <c r="AY3166" s="150" t="s">
        <v>193</v>
      </c>
    </row>
    <row r="3167" spans="2:51" s="12" customFormat="1" ht="11.25">
      <c r="B3167" s="148"/>
      <c r="D3167" s="149" t="s">
        <v>203</v>
      </c>
      <c r="E3167" s="150" t="s">
        <v>19</v>
      </c>
      <c r="F3167" s="151" t="s">
        <v>822</v>
      </c>
      <c r="H3167" s="150" t="s">
        <v>19</v>
      </c>
      <c r="I3167" s="152"/>
      <c r="L3167" s="148"/>
      <c r="M3167" s="153"/>
      <c r="T3167" s="154"/>
      <c r="AT3167" s="150" t="s">
        <v>203</v>
      </c>
      <c r="AU3167" s="150" t="s">
        <v>82</v>
      </c>
      <c r="AV3167" s="12" t="s">
        <v>80</v>
      </c>
      <c r="AW3167" s="12" t="s">
        <v>33</v>
      </c>
      <c r="AX3167" s="12" t="s">
        <v>72</v>
      </c>
      <c r="AY3167" s="150" t="s">
        <v>193</v>
      </c>
    </row>
    <row r="3168" spans="2:51" s="13" customFormat="1" ht="11.25">
      <c r="B3168" s="155"/>
      <c r="D3168" s="149" t="s">
        <v>203</v>
      </c>
      <c r="E3168" s="156" t="s">
        <v>19</v>
      </c>
      <c r="F3168" s="157" t="s">
        <v>2483</v>
      </c>
      <c r="H3168" s="158">
        <v>73.707999999999998</v>
      </c>
      <c r="I3168" s="159"/>
      <c r="L3168" s="155"/>
      <c r="M3168" s="160"/>
      <c r="T3168" s="161"/>
      <c r="AT3168" s="156" t="s">
        <v>203</v>
      </c>
      <c r="AU3168" s="156" t="s">
        <v>82</v>
      </c>
      <c r="AV3168" s="13" t="s">
        <v>82</v>
      </c>
      <c r="AW3168" s="13" t="s">
        <v>33</v>
      </c>
      <c r="AX3168" s="13" t="s">
        <v>72</v>
      </c>
      <c r="AY3168" s="156" t="s">
        <v>193</v>
      </c>
    </row>
    <row r="3169" spans="2:65" s="13" customFormat="1" ht="11.25">
      <c r="B3169" s="155"/>
      <c r="D3169" s="149" t="s">
        <v>203</v>
      </c>
      <c r="E3169" s="156" t="s">
        <v>19</v>
      </c>
      <c r="F3169" s="157" t="s">
        <v>2484</v>
      </c>
      <c r="H3169" s="158">
        <v>73.707999999999998</v>
      </c>
      <c r="I3169" s="159"/>
      <c r="L3169" s="155"/>
      <c r="M3169" s="160"/>
      <c r="T3169" s="161"/>
      <c r="AT3169" s="156" t="s">
        <v>203</v>
      </c>
      <c r="AU3169" s="156" t="s">
        <v>82</v>
      </c>
      <c r="AV3169" s="13" t="s">
        <v>82</v>
      </c>
      <c r="AW3169" s="13" t="s">
        <v>33</v>
      </c>
      <c r="AX3169" s="13" t="s">
        <v>72</v>
      </c>
      <c r="AY3169" s="156" t="s">
        <v>193</v>
      </c>
    </row>
    <row r="3170" spans="2:65" s="12" customFormat="1" ht="11.25">
      <c r="B3170" s="148"/>
      <c r="D3170" s="149" t="s">
        <v>203</v>
      </c>
      <c r="E3170" s="150" t="s">
        <v>19</v>
      </c>
      <c r="F3170" s="151" t="s">
        <v>828</v>
      </c>
      <c r="H3170" s="150" t="s">
        <v>19</v>
      </c>
      <c r="I3170" s="152"/>
      <c r="L3170" s="148"/>
      <c r="M3170" s="153"/>
      <c r="T3170" s="154"/>
      <c r="AT3170" s="150" t="s">
        <v>203</v>
      </c>
      <c r="AU3170" s="150" t="s">
        <v>82</v>
      </c>
      <c r="AV3170" s="12" t="s">
        <v>80</v>
      </c>
      <c r="AW3170" s="12" t="s">
        <v>33</v>
      </c>
      <c r="AX3170" s="12" t="s">
        <v>72</v>
      </c>
      <c r="AY3170" s="150" t="s">
        <v>193</v>
      </c>
    </row>
    <row r="3171" spans="2:65" s="13" customFormat="1" ht="11.25">
      <c r="B3171" s="155"/>
      <c r="D3171" s="149" t="s">
        <v>203</v>
      </c>
      <c r="E3171" s="156" t="s">
        <v>19</v>
      </c>
      <c r="F3171" s="157" t="s">
        <v>2485</v>
      </c>
      <c r="H3171" s="158">
        <v>10.175000000000001</v>
      </c>
      <c r="I3171" s="159"/>
      <c r="L3171" s="155"/>
      <c r="M3171" s="160"/>
      <c r="T3171" s="161"/>
      <c r="AT3171" s="156" t="s">
        <v>203</v>
      </c>
      <c r="AU3171" s="156" t="s">
        <v>82</v>
      </c>
      <c r="AV3171" s="13" t="s">
        <v>82</v>
      </c>
      <c r="AW3171" s="13" t="s">
        <v>33</v>
      </c>
      <c r="AX3171" s="13" t="s">
        <v>72</v>
      </c>
      <c r="AY3171" s="156" t="s">
        <v>193</v>
      </c>
    </row>
    <row r="3172" spans="2:65" s="13" customFormat="1" ht="11.25">
      <c r="B3172" s="155"/>
      <c r="D3172" s="149" t="s">
        <v>203</v>
      </c>
      <c r="E3172" s="156" t="s">
        <v>19</v>
      </c>
      <c r="F3172" s="157" t="s">
        <v>2486</v>
      </c>
      <c r="H3172" s="158">
        <v>11.295</v>
      </c>
      <c r="I3172" s="159"/>
      <c r="L3172" s="155"/>
      <c r="M3172" s="160"/>
      <c r="T3172" s="161"/>
      <c r="AT3172" s="156" t="s">
        <v>203</v>
      </c>
      <c r="AU3172" s="156" t="s">
        <v>82</v>
      </c>
      <c r="AV3172" s="13" t="s">
        <v>82</v>
      </c>
      <c r="AW3172" s="13" t="s">
        <v>33</v>
      </c>
      <c r="AX3172" s="13" t="s">
        <v>72</v>
      </c>
      <c r="AY3172" s="156" t="s">
        <v>193</v>
      </c>
    </row>
    <row r="3173" spans="2:65" s="13" customFormat="1" ht="11.25">
      <c r="B3173" s="155"/>
      <c r="D3173" s="149" t="s">
        <v>203</v>
      </c>
      <c r="E3173" s="156" t="s">
        <v>19</v>
      </c>
      <c r="F3173" s="157" t="s">
        <v>2487</v>
      </c>
      <c r="H3173" s="158">
        <v>11.815</v>
      </c>
      <c r="I3173" s="159"/>
      <c r="L3173" s="155"/>
      <c r="M3173" s="160"/>
      <c r="T3173" s="161"/>
      <c r="AT3173" s="156" t="s">
        <v>203</v>
      </c>
      <c r="AU3173" s="156" t="s">
        <v>82</v>
      </c>
      <c r="AV3173" s="13" t="s">
        <v>82</v>
      </c>
      <c r="AW3173" s="13" t="s">
        <v>33</v>
      </c>
      <c r="AX3173" s="13" t="s">
        <v>72</v>
      </c>
      <c r="AY3173" s="156" t="s">
        <v>193</v>
      </c>
    </row>
    <row r="3174" spans="2:65" s="13" customFormat="1" ht="11.25">
      <c r="B3174" s="155"/>
      <c r="D3174" s="149" t="s">
        <v>203</v>
      </c>
      <c r="E3174" s="156" t="s">
        <v>19</v>
      </c>
      <c r="F3174" s="157" t="s">
        <v>2488</v>
      </c>
      <c r="H3174" s="158">
        <v>18.164999999999999</v>
      </c>
      <c r="I3174" s="159"/>
      <c r="L3174" s="155"/>
      <c r="M3174" s="160"/>
      <c r="T3174" s="161"/>
      <c r="AT3174" s="156" t="s">
        <v>203</v>
      </c>
      <c r="AU3174" s="156" t="s">
        <v>82</v>
      </c>
      <c r="AV3174" s="13" t="s">
        <v>82</v>
      </c>
      <c r="AW3174" s="13" t="s">
        <v>33</v>
      </c>
      <c r="AX3174" s="13" t="s">
        <v>72</v>
      </c>
      <c r="AY3174" s="156" t="s">
        <v>193</v>
      </c>
    </row>
    <row r="3175" spans="2:65" s="13" customFormat="1" ht="11.25">
      <c r="B3175" s="155"/>
      <c r="D3175" s="149" t="s">
        <v>203</v>
      </c>
      <c r="F3175" s="157" t="s">
        <v>2489</v>
      </c>
      <c r="H3175" s="158">
        <v>478.95100000000002</v>
      </c>
      <c r="I3175" s="159"/>
      <c r="L3175" s="155"/>
      <c r="M3175" s="160"/>
      <c r="T3175" s="161"/>
      <c r="AT3175" s="156" t="s">
        <v>203</v>
      </c>
      <c r="AU3175" s="156" t="s">
        <v>82</v>
      </c>
      <c r="AV3175" s="13" t="s">
        <v>82</v>
      </c>
      <c r="AW3175" s="13" t="s">
        <v>4</v>
      </c>
      <c r="AX3175" s="13" t="s">
        <v>80</v>
      </c>
      <c r="AY3175" s="156" t="s">
        <v>193</v>
      </c>
    </row>
    <row r="3176" spans="2:65" s="1" customFormat="1" ht="24.2" customHeight="1">
      <c r="B3176" s="32"/>
      <c r="C3176" s="131" t="s">
        <v>2490</v>
      </c>
      <c r="D3176" s="131" t="s">
        <v>195</v>
      </c>
      <c r="E3176" s="132" t="s">
        <v>2491</v>
      </c>
      <c r="F3176" s="133" t="s">
        <v>2492</v>
      </c>
      <c r="G3176" s="134" t="s">
        <v>198</v>
      </c>
      <c r="H3176" s="135">
        <v>249.43</v>
      </c>
      <c r="I3176" s="136"/>
      <c r="J3176" s="137">
        <f>ROUND(I3176*H3176,2)</f>
        <v>0</v>
      </c>
      <c r="K3176" s="133" t="s">
        <v>199</v>
      </c>
      <c r="L3176" s="32"/>
      <c r="M3176" s="138" t="s">
        <v>19</v>
      </c>
      <c r="N3176" s="139" t="s">
        <v>43</v>
      </c>
      <c r="P3176" s="140">
        <f>O3176*H3176</f>
        <v>0</v>
      </c>
      <c r="Q3176" s="140">
        <v>0</v>
      </c>
      <c r="R3176" s="140">
        <f>Q3176*H3176</f>
        <v>0</v>
      </c>
      <c r="S3176" s="140">
        <v>0</v>
      </c>
      <c r="T3176" s="141">
        <f>S3176*H3176</f>
        <v>0</v>
      </c>
      <c r="AR3176" s="142" t="s">
        <v>328</v>
      </c>
      <c r="AT3176" s="142" t="s">
        <v>195</v>
      </c>
      <c r="AU3176" s="142" t="s">
        <v>82</v>
      </c>
      <c r="AY3176" s="17" t="s">
        <v>193</v>
      </c>
      <c r="BE3176" s="143">
        <f>IF(N3176="základní",J3176,0)</f>
        <v>0</v>
      </c>
      <c r="BF3176" s="143">
        <f>IF(N3176="snížená",J3176,0)</f>
        <v>0</v>
      </c>
      <c r="BG3176" s="143">
        <f>IF(N3176="zákl. přenesená",J3176,0)</f>
        <v>0</v>
      </c>
      <c r="BH3176" s="143">
        <f>IF(N3176="sníž. přenesená",J3176,0)</f>
        <v>0</v>
      </c>
      <c r="BI3176" s="143">
        <f>IF(N3176="nulová",J3176,0)</f>
        <v>0</v>
      </c>
      <c r="BJ3176" s="17" t="s">
        <v>80</v>
      </c>
      <c r="BK3176" s="143">
        <f>ROUND(I3176*H3176,2)</f>
        <v>0</v>
      </c>
      <c r="BL3176" s="17" t="s">
        <v>328</v>
      </c>
      <c r="BM3176" s="142" t="s">
        <v>2493</v>
      </c>
    </row>
    <row r="3177" spans="2:65" s="1" customFormat="1" ht="11.25">
      <c r="B3177" s="32"/>
      <c r="D3177" s="144" t="s">
        <v>201</v>
      </c>
      <c r="F3177" s="145" t="s">
        <v>2494</v>
      </c>
      <c r="I3177" s="146"/>
      <c r="L3177" s="32"/>
      <c r="M3177" s="147"/>
      <c r="T3177" s="53"/>
      <c r="AT3177" s="17" t="s">
        <v>201</v>
      </c>
      <c r="AU3177" s="17" t="s">
        <v>82</v>
      </c>
    </row>
    <row r="3178" spans="2:65" s="12" customFormat="1" ht="11.25">
      <c r="B3178" s="148"/>
      <c r="D3178" s="149" t="s">
        <v>203</v>
      </c>
      <c r="E3178" s="150" t="s">
        <v>19</v>
      </c>
      <c r="F3178" s="151" t="s">
        <v>286</v>
      </c>
      <c r="H3178" s="150" t="s">
        <v>19</v>
      </c>
      <c r="I3178" s="152"/>
      <c r="L3178" s="148"/>
      <c r="M3178" s="153"/>
      <c r="T3178" s="154"/>
      <c r="AT3178" s="150" t="s">
        <v>203</v>
      </c>
      <c r="AU3178" s="150" t="s">
        <v>82</v>
      </c>
      <c r="AV3178" s="12" t="s">
        <v>80</v>
      </c>
      <c r="AW3178" s="12" t="s">
        <v>33</v>
      </c>
      <c r="AX3178" s="12" t="s">
        <v>72</v>
      </c>
      <c r="AY3178" s="150" t="s">
        <v>193</v>
      </c>
    </row>
    <row r="3179" spans="2:65" s="12" customFormat="1" ht="11.25">
      <c r="B3179" s="148"/>
      <c r="D3179" s="149" t="s">
        <v>203</v>
      </c>
      <c r="E3179" s="150" t="s">
        <v>19</v>
      </c>
      <c r="F3179" s="151" t="s">
        <v>205</v>
      </c>
      <c r="H3179" s="150" t="s">
        <v>19</v>
      </c>
      <c r="I3179" s="152"/>
      <c r="L3179" s="148"/>
      <c r="M3179" s="153"/>
      <c r="T3179" s="154"/>
      <c r="AT3179" s="150" t="s">
        <v>203</v>
      </c>
      <c r="AU3179" s="150" t="s">
        <v>82</v>
      </c>
      <c r="AV3179" s="12" t="s">
        <v>80</v>
      </c>
      <c r="AW3179" s="12" t="s">
        <v>33</v>
      </c>
      <c r="AX3179" s="12" t="s">
        <v>72</v>
      </c>
      <c r="AY3179" s="150" t="s">
        <v>193</v>
      </c>
    </row>
    <row r="3180" spans="2:65" s="12" customFormat="1" ht="11.25">
      <c r="B3180" s="148"/>
      <c r="D3180" s="149" t="s">
        <v>203</v>
      </c>
      <c r="E3180" s="150" t="s">
        <v>19</v>
      </c>
      <c r="F3180" s="151" t="s">
        <v>206</v>
      </c>
      <c r="H3180" s="150" t="s">
        <v>19</v>
      </c>
      <c r="I3180" s="152"/>
      <c r="L3180" s="148"/>
      <c r="M3180" s="153"/>
      <c r="T3180" s="154"/>
      <c r="AT3180" s="150" t="s">
        <v>203</v>
      </c>
      <c r="AU3180" s="150" t="s">
        <v>82</v>
      </c>
      <c r="AV3180" s="12" t="s">
        <v>80</v>
      </c>
      <c r="AW3180" s="12" t="s">
        <v>33</v>
      </c>
      <c r="AX3180" s="12" t="s">
        <v>72</v>
      </c>
      <c r="AY3180" s="150" t="s">
        <v>193</v>
      </c>
    </row>
    <row r="3181" spans="2:65" s="12" customFormat="1" ht="11.25">
      <c r="B3181" s="148"/>
      <c r="D3181" s="149" t="s">
        <v>203</v>
      </c>
      <c r="E3181" s="150" t="s">
        <v>19</v>
      </c>
      <c r="F3181" s="151" t="s">
        <v>205</v>
      </c>
      <c r="H3181" s="150" t="s">
        <v>19</v>
      </c>
      <c r="I3181" s="152"/>
      <c r="L3181" s="148"/>
      <c r="M3181" s="153"/>
      <c r="T3181" s="154"/>
      <c r="AT3181" s="150" t="s">
        <v>203</v>
      </c>
      <c r="AU3181" s="150" t="s">
        <v>82</v>
      </c>
      <c r="AV3181" s="12" t="s">
        <v>80</v>
      </c>
      <c r="AW3181" s="12" t="s">
        <v>33</v>
      </c>
      <c r="AX3181" s="12" t="s">
        <v>72</v>
      </c>
      <c r="AY3181" s="150" t="s">
        <v>193</v>
      </c>
    </row>
    <row r="3182" spans="2:65" s="12" customFormat="1" ht="11.25">
      <c r="B3182" s="148"/>
      <c r="D3182" s="149" t="s">
        <v>203</v>
      </c>
      <c r="E3182" s="150" t="s">
        <v>19</v>
      </c>
      <c r="F3182" s="151" t="s">
        <v>561</v>
      </c>
      <c r="H3182" s="150" t="s">
        <v>19</v>
      </c>
      <c r="I3182" s="152"/>
      <c r="L3182" s="148"/>
      <c r="M3182" s="153"/>
      <c r="T3182" s="154"/>
      <c r="AT3182" s="150" t="s">
        <v>203</v>
      </c>
      <c r="AU3182" s="150" t="s">
        <v>82</v>
      </c>
      <c r="AV3182" s="12" t="s">
        <v>80</v>
      </c>
      <c r="AW3182" s="12" t="s">
        <v>33</v>
      </c>
      <c r="AX3182" s="12" t="s">
        <v>72</v>
      </c>
      <c r="AY3182" s="150" t="s">
        <v>193</v>
      </c>
    </row>
    <row r="3183" spans="2:65" s="13" customFormat="1" ht="11.25">
      <c r="B3183" s="155"/>
      <c r="D3183" s="149" t="s">
        <v>203</v>
      </c>
      <c r="E3183" s="156" t="s">
        <v>19</v>
      </c>
      <c r="F3183" s="157" t="s">
        <v>2462</v>
      </c>
      <c r="H3183" s="158">
        <v>19.332999999999998</v>
      </c>
      <c r="I3183" s="159"/>
      <c r="L3183" s="155"/>
      <c r="M3183" s="160"/>
      <c r="T3183" s="161"/>
      <c r="AT3183" s="156" t="s">
        <v>203</v>
      </c>
      <c r="AU3183" s="156" t="s">
        <v>82</v>
      </c>
      <c r="AV3183" s="13" t="s">
        <v>82</v>
      </c>
      <c r="AW3183" s="13" t="s">
        <v>33</v>
      </c>
      <c r="AX3183" s="13" t="s">
        <v>72</v>
      </c>
      <c r="AY3183" s="156" t="s">
        <v>193</v>
      </c>
    </row>
    <row r="3184" spans="2:65" s="13" customFormat="1" ht="11.25">
      <c r="B3184" s="155"/>
      <c r="D3184" s="149" t="s">
        <v>203</v>
      </c>
      <c r="E3184" s="156" t="s">
        <v>19</v>
      </c>
      <c r="F3184" s="157" t="s">
        <v>2463</v>
      </c>
      <c r="H3184" s="158">
        <v>10.077999999999999</v>
      </c>
      <c r="I3184" s="159"/>
      <c r="L3184" s="155"/>
      <c r="M3184" s="160"/>
      <c r="T3184" s="161"/>
      <c r="AT3184" s="156" t="s">
        <v>203</v>
      </c>
      <c r="AU3184" s="156" t="s">
        <v>82</v>
      </c>
      <c r="AV3184" s="13" t="s">
        <v>82</v>
      </c>
      <c r="AW3184" s="13" t="s">
        <v>33</v>
      </c>
      <c r="AX3184" s="13" t="s">
        <v>72</v>
      </c>
      <c r="AY3184" s="156" t="s">
        <v>193</v>
      </c>
    </row>
    <row r="3185" spans="2:65" s="13" customFormat="1" ht="11.25">
      <c r="B3185" s="155"/>
      <c r="D3185" s="149" t="s">
        <v>203</v>
      </c>
      <c r="E3185" s="156" t="s">
        <v>19</v>
      </c>
      <c r="F3185" s="157" t="s">
        <v>2464</v>
      </c>
      <c r="H3185" s="158">
        <v>30.933</v>
      </c>
      <c r="I3185" s="159"/>
      <c r="L3185" s="155"/>
      <c r="M3185" s="160"/>
      <c r="T3185" s="161"/>
      <c r="AT3185" s="156" t="s">
        <v>203</v>
      </c>
      <c r="AU3185" s="156" t="s">
        <v>82</v>
      </c>
      <c r="AV3185" s="13" t="s">
        <v>82</v>
      </c>
      <c r="AW3185" s="13" t="s">
        <v>33</v>
      </c>
      <c r="AX3185" s="13" t="s">
        <v>72</v>
      </c>
      <c r="AY3185" s="156" t="s">
        <v>193</v>
      </c>
    </row>
    <row r="3186" spans="2:65" s="13" customFormat="1" ht="11.25">
      <c r="B3186" s="155"/>
      <c r="D3186" s="149" t="s">
        <v>203</v>
      </c>
      <c r="E3186" s="156" t="s">
        <v>19</v>
      </c>
      <c r="F3186" s="157" t="s">
        <v>2465</v>
      </c>
      <c r="H3186" s="158">
        <v>42.04</v>
      </c>
      <c r="I3186" s="159"/>
      <c r="L3186" s="155"/>
      <c r="M3186" s="160"/>
      <c r="T3186" s="161"/>
      <c r="AT3186" s="156" t="s">
        <v>203</v>
      </c>
      <c r="AU3186" s="156" t="s">
        <v>82</v>
      </c>
      <c r="AV3186" s="13" t="s">
        <v>82</v>
      </c>
      <c r="AW3186" s="13" t="s">
        <v>33</v>
      </c>
      <c r="AX3186" s="13" t="s">
        <v>72</v>
      </c>
      <c r="AY3186" s="156" t="s">
        <v>193</v>
      </c>
    </row>
    <row r="3187" spans="2:65" s="12" customFormat="1" ht="11.25">
      <c r="B3187" s="148"/>
      <c r="D3187" s="149" t="s">
        <v>203</v>
      </c>
      <c r="E3187" s="150" t="s">
        <v>19</v>
      </c>
      <c r="F3187" s="151" t="s">
        <v>205</v>
      </c>
      <c r="H3187" s="150" t="s">
        <v>19</v>
      </c>
      <c r="I3187" s="152"/>
      <c r="L3187" s="148"/>
      <c r="M3187" s="153"/>
      <c r="T3187" s="154"/>
      <c r="AT3187" s="150" t="s">
        <v>203</v>
      </c>
      <c r="AU3187" s="150" t="s">
        <v>82</v>
      </c>
      <c r="AV3187" s="12" t="s">
        <v>80</v>
      </c>
      <c r="AW3187" s="12" t="s">
        <v>33</v>
      </c>
      <c r="AX3187" s="12" t="s">
        <v>72</v>
      </c>
      <c r="AY3187" s="150" t="s">
        <v>193</v>
      </c>
    </row>
    <row r="3188" spans="2:65" s="12" customFormat="1" ht="11.25">
      <c r="B3188" s="148"/>
      <c r="D3188" s="149" t="s">
        <v>203</v>
      </c>
      <c r="E3188" s="150" t="s">
        <v>19</v>
      </c>
      <c r="F3188" s="151" t="s">
        <v>564</v>
      </c>
      <c r="H3188" s="150" t="s">
        <v>19</v>
      </c>
      <c r="I3188" s="152"/>
      <c r="L3188" s="148"/>
      <c r="M3188" s="153"/>
      <c r="T3188" s="154"/>
      <c r="AT3188" s="150" t="s">
        <v>203</v>
      </c>
      <c r="AU3188" s="150" t="s">
        <v>82</v>
      </c>
      <c r="AV3188" s="12" t="s">
        <v>80</v>
      </c>
      <c r="AW3188" s="12" t="s">
        <v>33</v>
      </c>
      <c r="AX3188" s="12" t="s">
        <v>72</v>
      </c>
      <c r="AY3188" s="150" t="s">
        <v>193</v>
      </c>
    </row>
    <row r="3189" spans="2:65" s="13" customFormat="1" ht="11.25">
      <c r="B3189" s="155"/>
      <c r="D3189" s="149" t="s">
        <v>203</v>
      </c>
      <c r="E3189" s="156" t="s">
        <v>19</v>
      </c>
      <c r="F3189" s="157" t="s">
        <v>2466</v>
      </c>
      <c r="H3189" s="158">
        <v>73.528000000000006</v>
      </c>
      <c r="I3189" s="159"/>
      <c r="L3189" s="155"/>
      <c r="M3189" s="160"/>
      <c r="T3189" s="161"/>
      <c r="AT3189" s="156" t="s">
        <v>203</v>
      </c>
      <c r="AU3189" s="156" t="s">
        <v>82</v>
      </c>
      <c r="AV3189" s="13" t="s">
        <v>82</v>
      </c>
      <c r="AW3189" s="13" t="s">
        <v>33</v>
      </c>
      <c r="AX3189" s="13" t="s">
        <v>72</v>
      </c>
      <c r="AY3189" s="156" t="s">
        <v>193</v>
      </c>
    </row>
    <row r="3190" spans="2:65" s="13" customFormat="1" ht="11.25">
      <c r="B3190" s="155"/>
      <c r="D3190" s="149" t="s">
        <v>203</v>
      </c>
      <c r="E3190" s="156" t="s">
        <v>19</v>
      </c>
      <c r="F3190" s="157" t="s">
        <v>2467</v>
      </c>
      <c r="H3190" s="158">
        <v>73.518000000000001</v>
      </c>
      <c r="I3190" s="159"/>
      <c r="L3190" s="155"/>
      <c r="M3190" s="160"/>
      <c r="T3190" s="161"/>
      <c r="AT3190" s="156" t="s">
        <v>203</v>
      </c>
      <c r="AU3190" s="156" t="s">
        <v>82</v>
      </c>
      <c r="AV3190" s="13" t="s">
        <v>82</v>
      </c>
      <c r="AW3190" s="13" t="s">
        <v>33</v>
      </c>
      <c r="AX3190" s="13" t="s">
        <v>72</v>
      </c>
      <c r="AY3190" s="156" t="s">
        <v>193</v>
      </c>
    </row>
    <row r="3191" spans="2:65" s="1" customFormat="1" ht="16.5" customHeight="1">
      <c r="B3191" s="32"/>
      <c r="C3191" s="162" t="s">
        <v>2495</v>
      </c>
      <c r="D3191" s="162" t="s">
        <v>380</v>
      </c>
      <c r="E3191" s="163" t="s">
        <v>2496</v>
      </c>
      <c r="F3191" s="164" t="s">
        <v>2497</v>
      </c>
      <c r="G3191" s="165" t="s">
        <v>198</v>
      </c>
      <c r="H3191" s="166">
        <v>523.803</v>
      </c>
      <c r="I3191" s="167"/>
      <c r="J3191" s="168">
        <f>ROUND(I3191*H3191,2)</f>
        <v>0</v>
      </c>
      <c r="K3191" s="164" t="s">
        <v>199</v>
      </c>
      <c r="L3191" s="169"/>
      <c r="M3191" s="170" t="s">
        <v>19</v>
      </c>
      <c r="N3191" s="171" t="s">
        <v>43</v>
      </c>
      <c r="P3191" s="140">
        <f>O3191*H3191</f>
        <v>0</v>
      </c>
      <c r="Q3191" s="140">
        <v>2.0999999999999999E-3</v>
      </c>
      <c r="R3191" s="140">
        <f>Q3191*H3191</f>
        <v>1.0999862999999999</v>
      </c>
      <c r="S3191" s="140">
        <v>0</v>
      </c>
      <c r="T3191" s="141">
        <f>S3191*H3191</f>
        <v>0</v>
      </c>
      <c r="AR3191" s="142" t="s">
        <v>436</v>
      </c>
      <c r="AT3191" s="142" t="s">
        <v>380</v>
      </c>
      <c r="AU3191" s="142" t="s">
        <v>82</v>
      </c>
      <c r="AY3191" s="17" t="s">
        <v>193</v>
      </c>
      <c r="BE3191" s="143">
        <f>IF(N3191="základní",J3191,0)</f>
        <v>0</v>
      </c>
      <c r="BF3191" s="143">
        <f>IF(N3191="snížená",J3191,0)</f>
        <v>0</v>
      </c>
      <c r="BG3191" s="143">
        <f>IF(N3191="zákl. přenesená",J3191,0)</f>
        <v>0</v>
      </c>
      <c r="BH3191" s="143">
        <f>IF(N3191="sníž. přenesená",J3191,0)</f>
        <v>0</v>
      </c>
      <c r="BI3191" s="143">
        <f>IF(N3191="nulová",J3191,0)</f>
        <v>0</v>
      </c>
      <c r="BJ3191" s="17" t="s">
        <v>80</v>
      </c>
      <c r="BK3191" s="143">
        <f>ROUND(I3191*H3191,2)</f>
        <v>0</v>
      </c>
      <c r="BL3191" s="17" t="s">
        <v>328</v>
      </c>
      <c r="BM3191" s="142" t="s">
        <v>2498</v>
      </c>
    </row>
    <row r="3192" spans="2:65" s="13" customFormat="1" ht="11.25">
      <c r="B3192" s="155"/>
      <c r="D3192" s="149" t="s">
        <v>203</v>
      </c>
      <c r="F3192" s="157" t="s">
        <v>2499</v>
      </c>
      <c r="H3192" s="158">
        <v>523.803</v>
      </c>
      <c r="I3192" s="159"/>
      <c r="L3192" s="155"/>
      <c r="M3192" s="160"/>
      <c r="T3192" s="161"/>
      <c r="AT3192" s="156" t="s">
        <v>203</v>
      </c>
      <c r="AU3192" s="156" t="s">
        <v>82</v>
      </c>
      <c r="AV3192" s="13" t="s">
        <v>82</v>
      </c>
      <c r="AW3192" s="13" t="s">
        <v>4</v>
      </c>
      <c r="AX3192" s="13" t="s">
        <v>80</v>
      </c>
      <c r="AY3192" s="156" t="s">
        <v>193</v>
      </c>
    </row>
    <row r="3193" spans="2:65" s="1" customFormat="1" ht="16.5" customHeight="1">
      <c r="B3193" s="32"/>
      <c r="C3193" s="131" t="s">
        <v>2500</v>
      </c>
      <c r="D3193" s="131" t="s">
        <v>195</v>
      </c>
      <c r="E3193" s="132" t="s">
        <v>2501</v>
      </c>
      <c r="F3193" s="133" t="s">
        <v>2502</v>
      </c>
      <c r="G3193" s="134" t="s">
        <v>432</v>
      </c>
      <c r="H3193" s="135">
        <v>525.05999999999995</v>
      </c>
      <c r="I3193" s="136"/>
      <c r="J3193" s="137">
        <f>ROUND(I3193*H3193,2)</f>
        <v>0</v>
      </c>
      <c r="K3193" s="133" t="s">
        <v>199</v>
      </c>
      <c r="L3193" s="32"/>
      <c r="M3193" s="138" t="s">
        <v>19</v>
      </c>
      <c r="N3193" s="139" t="s">
        <v>43</v>
      </c>
      <c r="P3193" s="140">
        <f>O3193*H3193</f>
        <v>0</v>
      </c>
      <c r="Q3193" s="140">
        <v>0</v>
      </c>
      <c r="R3193" s="140">
        <f>Q3193*H3193</f>
        <v>0</v>
      </c>
      <c r="S3193" s="140">
        <v>0</v>
      </c>
      <c r="T3193" s="141">
        <f>S3193*H3193</f>
        <v>0</v>
      </c>
      <c r="AR3193" s="142" t="s">
        <v>328</v>
      </c>
      <c r="AT3193" s="142" t="s">
        <v>195</v>
      </c>
      <c r="AU3193" s="142" t="s">
        <v>82</v>
      </c>
      <c r="AY3193" s="17" t="s">
        <v>193</v>
      </c>
      <c r="BE3193" s="143">
        <f>IF(N3193="základní",J3193,0)</f>
        <v>0</v>
      </c>
      <c r="BF3193" s="143">
        <f>IF(N3193="snížená",J3193,0)</f>
        <v>0</v>
      </c>
      <c r="BG3193" s="143">
        <f>IF(N3193="zákl. přenesená",J3193,0)</f>
        <v>0</v>
      </c>
      <c r="BH3193" s="143">
        <f>IF(N3193="sníž. přenesená",J3193,0)</f>
        <v>0</v>
      </c>
      <c r="BI3193" s="143">
        <f>IF(N3193="nulová",J3193,0)</f>
        <v>0</v>
      </c>
      <c r="BJ3193" s="17" t="s">
        <v>80</v>
      </c>
      <c r="BK3193" s="143">
        <f>ROUND(I3193*H3193,2)</f>
        <v>0</v>
      </c>
      <c r="BL3193" s="17" t="s">
        <v>328</v>
      </c>
      <c r="BM3193" s="142" t="s">
        <v>2503</v>
      </c>
    </row>
    <row r="3194" spans="2:65" s="1" customFormat="1" ht="11.25">
      <c r="B3194" s="32"/>
      <c r="D3194" s="144" t="s">
        <v>201</v>
      </c>
      <c r="F3194" s="145" t="s">
        <v>2504</v>
      </c>
      <c r="I3194" s="146"/>
      <c r="L3194" s="32"/>
      <c r="M3194" s="147"/>
      <c r="T3194" s="53"/>
      <c r="AT3194" s="17" t="s">
        <v>201</v>
      </c>
      <c r="AU3194" s="17" t="s">
        <v>82</v>
      </c>
    </row>
    <row r="3195" spans="2:65" s="1" customFormat="1" ht="16.5" customHeight="1">
      <c r="B3195" s="32"/>
      <c r="C3195" s="162" t="s">
        <v>2505</v>
      </c>
      <c r="D3195" s="162" t="s">
        <v>380</v>
      </c>
      <c r="E3195" s="163" t="s">
        <v>2506</v>
      </c>
      <c r="F3195" s="164" t="s">
        <v>2507</v>
      </c>
      <c r="G3195" s="165" t="s">
        <v>432</v>
      </c>
      <c r="H3195" s="166">
        <v>370.39800000000002</v>
      </c>
      <c r="I3195" s="167"/>
      <c r="J3195" s="168">
        <f>ROUND(I3195*H3195,2)</f>
        <v>0</v>
      </c>
      <c r="K3195" s="164" t="s">
        <v>19</v>
      </c>
      <c r="L3195" s="169"/>
      <c r="M3195" s="170" t="s">
        <v>19</v>
      </c>
      <c r="N3195" s="171" t="s">
        <v>43</v>
      </c>
      <c r="P3195" s="140">
        <f>O3195*H3195</f>
        <v>0</v>
      </c>
      <c r="Q3195" s="140">
        <v>4.0000000000000003E-5</v>
      </c>
      <c r="R3195" s="140">
        <f>Q3195*H3195</f>
        <v>1.4815920000000002E-2</v>
      </c>
      <c r="S3195" s="140">
        <v>0</v>
      </c>
      <c r="T3195" s="141">
        <f>S3195*H3195</f>
        <v>0</v>
      </c>
      <c r="AR3195" s="142" t="s">
        <v>436</v>
      </c>
      <c r="AT3195" s="142" t="s">
        <v>380</v>
      </c>
      <c r="AU3195" s="142" t="s">
        <v>82</v>
      </c>
      <c r="AY3195" s="17" t="s">
        <v>193</v>
      </c>
      <c r="BE3195" s="143">
        <f>IF(N3195="základní",J3195,0)</f>
        <v>0</v>
      </c>
      <c r="BF3195" s="143">
        <f>IF(N3195="snížená",J3195,0)</f>
        <v>0</v>
      </c>
      <c r="BG3195" s="143">
        <f>IF(N3195="zákl. přenesená",J3195,0)</f>
        <v>0</v>
      </c>
      <c r="BH3195" s="143">
        <f>IF(N3195="sníž. přenesená",J3195,0)</f>
        <v>0</v>
      </c>
      <c r="BI3195" s="143">
        <f>IF(N3195="nulová",J3195,0)</f>
        <v>0</v>
      </c>
      <c r="BJ3195" s="17" t="s">
        <v>80</v>
      </c>
      <c r="BK3195" s="143">
        <f>ROUND(I3195*H3195,2)</f>
        <v>0</v>
      </c>
      <c r="BL3195" s="17" t="s">
        <v>328</v>
      </c>
      <c r="BM3195" s="142" t="s">
        <v>2508</v>
      </c>
    </row>
    <row r="3196" spans="2:65" s="12" customFormat="1" ht="11.25">
      <c r="B3196" s="148"/>
      <c r="D3196" s="149" t="s">
        <v>203</v>
      </c>
      <c r="E3196" s="150" t="s">
        <v>19</v>
      </c>
      <c r="F3196" s="151" t="s">
        <v>204</v>
      </c>
      <c r="H3196" s="150" t="s">
        <v>19</v>
      </c>
      <c r="I3196" s="152"/>
      <c r="L3196" s="148"/>
      <c r="M3196" s="153"/>
      <c r="T3196" s="154"/>
      <c r="AT3196" s="150" t="s">
        <v>203</v>
      </c>
      <c r="AU3196" s="150" t="s">
        <v>82</v>
      </c>
      <c r="AV3196" s="12" t="s">
        <v>80</v>
      </c>
      <c r="AW3196" s="12" t="s">
        <v>33</v>
      </c>
      <c r="AX3196" s="12" t="s">
        <v>72</v>
      </c>
      <c r="AY3196" s="150" t="s">
        <v>193</v>
      </c>
    </row>
    <row r="3197" spans="2:65" s="12" customFormat="1" ht="11.25">
      <c r="B3197" s="148"/>
      <c r="D3197" s="149" t="s">
        <v>203</v>
      </c>
      <c r="E3197" s="150" t="s">
        <v>19</v>
      </c>
      <c r="F3197" s="151" t="s">
        <v>205</v>
      </c>
      <c r="H3197" s="150" t="s">
        <v>19</v>
      </c>
      <c r="I3197" s="152"/>
      <c r="L3197" s="148"/>
      <c r="M3197" s="153"/>
      <c r="T3197" s="154"/>
      <c r="AT3197" s="150" t="s">
        <v>203</v>
      </c>
      <c r="AU3197" s="150" t="s">
        <v>82</v>
      </c>
      <c r="AV3197" s="12" t="s">
        <v>80</v>
      </c>
      <c r="AW3197" s="12" t="s">
        <v>33</v>
      </c>
      <c r="AX3197" s="12" t="s">
        <v>72</v>
      </c>
      <c r="AY3197" s="150" t="s">
        <v>193</v>
      </c>
    </row>
    <row r="3198" spans="2:65" s="12" customFormat="1" ht="11.25">
      <c r="B3198" s="148"/>
      <c r="D3198" s="149" t="s">
        <v>203</v>
      </c>
      <c r="E3198" s="150" t="s">
        <v>19</v>
      </c>
      <c r="F3198" s="151" t="s">
        <v>1743</v>
      </c>
      <c r="H3198" s="150" t="s">
        <v>19</v>
      </c>
      <c r="I3198" s="152"/>
      <c r="L3198" s="148"/>
      <c r="M3198" s="153"/>
      <c r="T3198" s="154"/>
      <c r="AT3198" s="150" t="s">
        <v>203</v>
      </c>
      <c r="AU3198" s="150" t="s">
        <v>82</v>
      </c>
      <c r="AV3198" s="12" t="s">
        <v>80</v>
      </c>
      <c r="AW3198" s="12" t="s">
        <v>33</v>
      </c>
      <c r="AX3198" s="12" t="s">
        <v>72</v>
      </c>
      <c r="AY3198" s="150" t="s">
        <v>193</v>
      </c>
    </row>
    <row r="3199" spans="2:65" s="12" customFormat="1" ht="11.25">
      <c r="B3199" s="148"/>
      <c r="D3199" s="149" t="s">
        <v>203</v>
      </c>
      <c r="E3199" s="150" t="s">
        <v>19</v>
      </c>
      <c r="F3199" s="151" t="s">
        <v>820</v>
      </c>
      <c r="H3199" s="150" t="s">
        <v>19</v>
      </c>
      <c r="I3199" s="152"/>
      <c r="L3199" s="148"/>
      <c r="M3199" s="153"/>
      <c r="T3199" s="154"/>
      <c r="AT3199" s="150" t="s">
        <v>203</v>
      </c>
      <c r="AU3199" s="150" t="s">
        <v>82</v>
      </c>
      <c r="AV3199" s="12" t="s">
        <v>80</v>
      </c>
      <c r="AW3199" s="12" t="s">
        <v>33</v>
      </c>
      <c r="AX3199" s="12" t="s">
        <v>72</v>
      </c>
      <c r="AY3199" s="150" t="s">
        <v>193</v>
      </c>
    </row>
    <row r="3200" spans="2:65" s="13" customFormat="1" ht="11.25">
      <c r="B3200" s="155"/>
      <c r="D3200" s="149" t="s">
        <v>203</v>
      </c>
      <c r="E3200" s="156" t="s">
        <v>19</v>
      </c>
      <c r="F3200" s="157" t="s">
        <v>2509</v>
      </c>
      <c r="H3200" s="158">
        <v>34.5</v>
      </c>
      <c r="I3200" s="159"/>
      <c r="L3200" s="155"/>
      <c r="M3200" s="160"/>
      <c r="T3200" s="161"/>
      <c r="AT3200" s="156" t="s">
        <v>203</v>
      </c>
      <c r="AU3200" s="156" t="s">
        <v>82</v>
      </c>
      <c r="AV3200" s="13" t="s">
        <v>82</v>
      </c>
      <c r="AW3200" s="13" t="s">
        <v>33</v>
      </c>
      <c r="AX3200" s="13" t="s">
        <v>72</v>
      </c>
      <c r="AY3200" s="156" t="s">
        <v>193</v>
      </c>
    </row>
    <row r="3201" spans="2:51" s="13" customFormat="1" ht="11.25">
      <c r="B3201" s="155"/>
      <c r="D3201" s="149" t="s">
        <v>203</v>
      </c>
      <c r="E3201" s="156" t="s">
        <v>19</v>
      </c>
      <c r="F3201" s="157" t="s">
        <v>2510</v>
      </c>
      <c r="H3201" s="158">
        <v>26.21</v>
      </c>
      <c r="I3201" s="159"/>
      <c r="L3201" s="155"/>
      <c r="M3201" s="160"/>
      <c r="T3201" s="161"/>
      <c r="AT3201" s="156" t="s">
        <v>203</v>
      </c>
      <c r="AU3201" s="156" t="s">
        <v>82</v>
      </c>
      <c r="AV3201" s="13" t="s">
        <v>82</v>
      </c>
      <c r="AW3201" s="13" t="s">
        <v>33</v>
      </c>
      <c r="AX3201" s="13" t="s">
        <v>72</v>
      </c>
      <c r="AY3201" s="156" t="s">
        <v>193</v>
      </c>
    </row>
    <row r="3202" spans="2:51" s="13" customFormat="1" ht="11.25">
      <c r="B3202" s="155"/>
      <c r="D3202" s="149" t="s">
        <v>203</v>
      </c>
      <c r="E3202" s="156" t="s">
        <v>19</v>
      </c>
      <c r="F3202" s="157" t="s">
        <v>2511</v>
      </c>
      <c r="H3202" s="158">
        <v>8.0500000000000007</v>
      </c>
      <c r="I3202" s="159"/>
      <c r="L3202" s="155"/>
      <c r="M3202" s="160"/>
      <c r="T3202" s="161"/>
      <c r="AT3202" s="156" t="s">
        <v>203</v>
      </c>
      <c r="AU3202" s="156" t="s">
        <v>82</v>
      </c>
      <c r="AV3202" s="13" t="s">
        <v>82</v>
      </c>
      <c r="AW3202" s="13" t="s">
        <v>33</v>
      </c>
      <c r="AX3202" s="13" t="s">
        <v>72</v>
      </c>
      <c r="AY3202" s="156" t="s">
        <v>193</v>
      </c>
    </row>
    <row r="3203" spans="2:51" s="13" customFormat="1" ht="11.25">
      <c r="B3203" s="155"/>
      <c r="D3203" s="149" t="s">
        <v>203</v>
      </c>
      <c r="E3203" s="156" t="s">
        <v>19</v>
      </c>
      <c r="F3203" s="157" t="s">
        <v>2512</v>
      </c>
      <c r="H3203" s="158">
        <v>6.73</v>
      </c>
      <c r="I3203" s="159"/>
      <c r="L3203" s="155"/>
      <c r="M3203" s="160"/>
      <c r="T3203" s="161"/>
      <c r="AT3203" s="156" t="s">
        <v>203</v>
      </c>
      <c r="AU3203" s="156" t="s">
        <v>82</v>
      </c>
      <c r="AV3203" s="13" t="s">
        <v>82</v>
      </c>
      <c r="AW3203" s="13" t="s">
        <v>33</v>
      </c>
      <c r="AX3203" s="13" t="s">
        <v>72</v>
      </c>
      <c r="AY3203" s="156" t="s">
        <v>193</v>
      </c>
    </row>
    <row r="3204" spans="2:51" s="12" customFormat="1" ht="11.25">
      <c r="B3204" s="148"/>
      <c r="D3204" s="149" t="s">
        <v>203</v>
      </c>
      <c r="E3204" s="150" t="s">
        <v>19</v>
      </c>
      <c r="F3204" s="151" t="s">
        <v>822</v>
      </c>
      <c r="H3204" s="150" t="s">
        <v>19</v>
      </c>
      <c r="I3204" s="152"/>
      <c r="L3204" s="148"/>
      <c r="M3204" s="153"/>
      <c r="T3204" s="154"/>
      <c r="AT3204" s="150" t="s">
        <v>203</v>
      </c>
      <c r="AU3204" s="150" t="s">
        <v>82</v>
      </c>
      <c r="AV3204" s="12" t="s">
        <v>80</v>
      </c>
      <c r="AW3204" s="12" t="s">
        <v>33</v>
      </c>
      <c r="AX3204" s="12" t="s">
        <v>72</v>
      </c>
      <c r="AY3204" s="150" t="s">
        <v>193</v>
      </c>
    </row>
    <row r="3205" spans="2:51" s="13" customFormat="1" ht="11.25">
      <c r="B3205" s="155"/>
      <c r="D3205" s="149" t="s">
        <v>203</v>
      </c>
      <c r="E3205" s="156" t="s">
        <v>19</v>
      </c>
      <c r="F3205" s="157" t="s">
        <v>2513</v>
      </c>
      <c r="H3205" s="158">
        <v>34.5</v>
      </c>
      <c r="I3205" s="159"/>
      <c r="L3205" s="155"/>
      <c r="M3205" s="160"/>
      <c r="T3205" s="161"/>
      <c r="AT3205" s="156" t="s">
        <v>203</v>
      </c>
      <c r="AU3205" s="156" t="s">
        <v>82</v>
      </c>
      <c r="AV3205" s="13" t="s">
        <v>82</v>
      </c>
      <c r="AW3205" s="13" t="s">
        <v>33</v>
      </c>
      <c r="AX3205" s="13" t="s">
        <v>72</v>
      </c>
      <c r="AY3205" s="156" t="s">
        <v>193</v>
      </c>
    </row>
    <row r="3206" spans="2:51" s="13" customFormat="1" ht="11.25">
      <c r="B3206" s="155"/>
      <c r="D3206" s="149" t="s">
        <v>203</v>
      </c>
      <c r="E3206" s="156" t="s">
        <v>19</v>
      </c>
      <c r="F3206" s="157" t="s">
        <v>2514</v>
      </c>
      <c r="H3206" s="158">
        <v>29.33</v>
      </c>
      <c r="I3206" s="159"/>
      <c r="L3206" s="155"/>
      <c r="M3206" s="160"/>
      <c r="T3206" s="161"/>
      <c r="AT3206" s="156" t="s">
        <v>203</v>
      </c>
      <c r="AU3206" s="156" t="s">
        <v>82</v>
      </c>
      <c r="AV3206" s="13" t="s">
        <v>82</v>
      </c>
      <c r="AW3206" s="13" t="s">
        <v>33</v>
      </c>
      <c r="AX3206" s="13" t="s">
        <v>72</v>
      </c>
      <c r="AY3206" s="156" t="s">
        <v>193</v>
      </c>
    </row>
    <row r="3207" spans="2:51" s="13" customFormat="1" ht="11.25">
      <c r="B3207" s="155"/>
      <c r="D3207" s="149" t="s">
        <v>203</v>
      </c>
      <c r="E3207" s="156" t="s">
        <v>19</v>
      </c>
      <c r="F3207" s="157" t="s">
        <v>2515</v>
      </c>
      <c r="H3207" s="158">
        <v>7.33</v>
      </c>
      <c r="I3207" s="159"/>
      <c r="L3207" s="155"/>
      <c r="M3207" s="160"/>
      <c r="T3207" s="161"/>
      <c r="AT3207" s="156" t="s">
        <v>203</v>
      </c>
      <c r="AU3207" s="156" t="s">
        <v>82</v>
      </c>
      <c r="AV3207" s="13" t="s">
        <v>82</v>
      </c>
      <c r="AW3207" s="13" t="s">
        <v>33</v>
      </c>
      <c r="AX3207" s="13" t="s">
        <v>72</v>
      </c>
      <c r="AY3207" s="156" t="s">
        <v>193</v>
      </c>
    </row>
    <row r="3208" spans="2:51" s="12" customFormat="1" ht="11.25">
      <c r="B3208" s="148"/>
      <c r="D3208" s="149" t="s">
        <v>203</v>
      </c>
      <c r="E3208" s="150" t="s">
        <v>19</v>
      </c>
      <c r="F3208" s="151" t="s">
        <v>828</v>
      </c>
      <c r="H3208" s="150" t="s">
        <v>19</v>
      </c>
      <c r="I3208" s="152"/>
      <c r="L3208" s="148"/>
      <c r="M3208" s="153"/>
      <c r="T3208" s="154"/>
      <c r="AT3208" s="150" t="s">
        <v>203</v>
      </c>
      <c r="AU3208" s="150" t="s">
        <v>82</v>
      </c>
      <c r="AV3208" s="12" t="s">
        <v>80</v>
      </c>
      <c r="AW3208" s="12" t="s">
        <v>33</v>
      </c>
      <c r="AX3208" s="12" t="s">
        <v>72</v>
      </c>
      <c r="AY3208" s="150" t="s">
        <v>193</v>
      </c>
    </row>
    <row r="3209" spans="2:51" s="13" customFormat="1" ht="11.25">
      <c r="B3209" s="155"/>
      <c r="D3209" s="149" t="s">
        <v>203</v>
      </c>
      <c r="E3209" s="156" t="s">
        <v>19</v>
      </c>
      <c r="F3209" s="157" t="s">
        <v>2516</v>
      </c>
      <c r="H3209" s="158">
        <v>28.91</v>
      </c>
      <c r="I3209" s="159"/>
      <c r="L3209" s="155"/>
      <c r="M3209" s="160"/>
      <c r="T3209" s="161"/>
      <c r="AT3209" s="156" t="s">
        <v>203</v>
      </c>
      <c r="AU3209" s="156" t="s">
        <v>82</v>
      </c>
      <c r="AV3209" s="13" t="s">
        <v>82</v>
      </c>
      <c r="AW3209" s="13" t="s">
        <v>33</v>
      </c>
      <c r="AX3209" s="13" t="s">
        <v>72</v>
      </c>
      <c r="AY3209" s="156" t="s">
        <v>193</v>
      </c>
    </row>
    <row r="3210" spans="2:51" s="13" customFormat="1" ht="11.25">
      <c r="B3210" s="155"/>
      <c r="D3210" s="149" t="s">
        <v>203</v>
      </c>
      <c r="E3210" s="156" t="s">
        <v>19</v>
      </c>
      <c r="F3210" s="157" t="s">
        <v>2517</v>
      </c>
      <c r="H3210" s="158">
        <v>18.25</v>
      </c>
      <c r="I3210" s="159"/>
      <c r="L3210" s="155"/>
      <c r="M3210" s="160"/>
      <c r="T3210" s="161"/>
      <c r="AT3210" s="156" t="s">
        <v>203</v>
      </c>
      <c r="AU3210" s="156" t="s">
        <v>82</v>
      </c>
      <c r="AV3210" s="13" t="s">
        <v>82</v>
      </c>
      <c r="AW3210" s="13" t="s">
        <v>33</v>
      </c>
      <c r="AX3210" s="13" t="s">
        <v>72</v>
      </c>
      <c r="AY3210" s="156" t="s">
        <v>193</v>
      </c>
    </row>
    <row r="3211" spans="2:51" s="13" customFormat="1" ht="11.25">
      <c r="B3211" s="155"/>
      <c r="D3211" s="149" t="s">
        <v>203</v>
      </c>
      <c r="E3211" s="156" t="s">
        <v>19</v>
      </c>
      <c r="F3211" s="157" t="s">
        <v>2518</v>
      </c>
      <c r="H3211" s="158">
        <v>17.95</v>
      </c>
      <c r="I3211" s="159"/>
      <c r="L3211" s="155"/>
      <c r="M3211" s="160"/>
      <c r="T3211" s="161"/>
      <c r="AT3211" s="156" t="s">
        <v>203</v>
      </c>
      <c r="AU3211" s="156" t="s">
        <v>82</v>
      </c>
      <c r="AV3211" s="13" t="s">
        <v>82</v>
      </c>
      <c r="AW3211" s="13" t="s">
        <v>33</v>
      </c>
      <c r="AX3211" s="13" t="s">
        <v>72</v>
      </c>
      <c r="AY3211" s="156" t="s">
        <v>193</v>
      </c>
    </row>
    <row r="3212" spans="2:51" s="12" customFormat="1" ht="11.25">
      <c r="B3212" s="148"/>
      <c r="D3212" s="149" t="s">
        <v>203</v>
      </c>
      <c r="E3212" s="150" t="s">
        <v>19</v>
      </c>
      <c r="F3212" s="151" t="s">
        <v>205</v>
      </c>
      <c r="H3212" s="150" t="s">
        <v>19</v>
      </c>
      <c r="I3212" s="152"/>
      <c r="L3212" s="148"/>
      <c r="M3212" s="153"/>
      <c r="T3212" s="154"/>
      <c r="AT3212" s="150" t="s">
        <v>203</v>
      </c>
      <c r="AU3212" s="150" t="s">
        <v>82</v>
      </c>
      <c r="AV3212" s="12" t="s">
        <v>80</v>
      </c>
      <c r="AW3212" s="12" t="s">
        <v>33</v>
      </c>
      <c r="AX3212" s="12" t="s">
        <v>72</v>
      </c>
      <c r="AY3212" s="150" t="s">
        <v>193</v>
      </c>
    </row>
    <row r="3213" spans="2:51" s="12" customFormat="1" ht="11.25">
      <c r="B3213" s="148"/>
      <c r="D3213" s="149" t="s">
        <v>203</v>
      </c>
      <c r="E3213" s="150" t="s">
        <v>19</v>
      </c>
      <c r="F3213" s="151" t="s">
        <v>1754</v>
      </c>
      <c r="H3213" s="150" t="s">
        <v>19</v>
      </c>
      <c r="I3213" s="152"/>
      <c r="L3213" s="148"/>
      <c r="M3213" s="153"/>
      <c r="T3213" s="154"/>
      <c r="AT3213" s="150" t="s">
        <v>203</v>
      </c>
      <c r="AU3213" s="150" t="s">
        <v>82</v>
      </c>
      <c r="AV3213" s="12" t="s">
        <v>80</v>
      </c>
      <c r="AW3213" s="12" t="s">
        <v>33</v>
      </c>
      <c r="AX3213" s="12" t="s">
        <v>72</v>
      </c>
      <c r="AY3213" s="150" t="s">
        <v>193</v>
      </c>
    </row>
    <row r="3214" spans="2:51" s="12" customFormat="1" ht="11.25">
      <c r="B3214" s="148"/>
      <c r="D3214" s="149" t="s">
        <v>203</v>
      </c>
      <c r="E3214" s="150" t="s">
        <v>19</v>
      </c>
      <c r="F3214" s="151" t="s">
        <v>822</v>
      </c>
      <c r="H3214" s="150" t="s">
        <v>19</v>
      </c>
      <c r="I3214" s="152"/>
      <c r="L3214" s="148"/>
      <c r="M3214" s="153"/>
      <c r="T3214" s="154"/>
      <c r="AT3214" s="150" t="s">
        <v>203</v>
      </c>
      <c r="AU3214" s="150" t="s">
        <v>82</v>
      </c>
      <c r="AV3214" s="12" t="s">
        <v>80</v>
      </c>
      <c r="AW3214" s="12" t="s">
        <v>33</v>
      </c>
      <c r="AX3214" s="12" t="s">
        <v>72</v>
      </c>
      <c r="AY3214" s="150" t="s">
        <v>193</v>
      </c>
    </row>
    <row r="3215" spans="2:51" s="13" customFormat="1" ht="11.25">
      <c r="B3215" s="155"/>
      <c r="D3215" s="149" t="s">
        <v>203</v>
      </c>
      <c r="E3215" s="156" t="s">
        <v>19</v>
      </c>
      <c r="F3215" s="157" t="s">
        <v>2519</v>
      </c>
      <c r="H3215" s="158">
        <v>39.299999999999997</v>
      </c>
      <c r="I3215" s="159"/>
      <c r="L3215" s="155"/>
      <c r="M3215" s="160"/>
      <c r="T3215" s="161"/>
      <c r="AT3215" s="156" t="s">
        <v>203</v>
      </c>
      <c r="AU3215" s="156" t="s">
        <v>82</v>
      </c>
      <c r="AV3215" s="13" t="s">
        <v>82</v>
      </c>
      <c r="AW3215" s="13" t="s">
        <v>33</v>
      </c>
      <c r="AX3215" s="13" t="s">
        <v>72</v>
      </c>
      <c r="AY3215" s="156" t="s">
        <v>193</v>
      </c>
    </row>
    <row r="3216" spans="2:51" s="13" customFormat="1" ht="11.25">
      <c r="B3216" s="155"/>
      <c r="D3216" s="149" t="s">
        <v>203</v>
      </c>
      <c r="E3216" s="156" t="s">
        <v>19</v>
      </c>
      <c r="F3216" s="157" t="s">
        <v>2520</v>
      </c>
      <c r="H3216" s="158">
        <v>39.299999999999997</v>
      </c>
      <c r="I3216" s="159"/>
      <c r="L3216" s="155"/>
      <c r="M3216" s="160"/>
      <c r="T3216" s="161"/>
      <c r="AT3216" s="156" t="s">
        <v>203</v>
      </c>
      <c r="AU3216" s="156" t="s">
        <v>82</v>
      </c>
      <c r="AV3216" s="13" t="s">
        <v>82</v>
      </c>
      <c r="AW3216" s="13" t="s">
        <v>33</v>
      </c>
      <c r="AX3216" s="13" t="s">
        <v>72</v>
      </c>
      <c r="AY3216" s="156" t="s">
        <v>193</v>
      </c>
    </row>
    <row r="3217" spans="2:65" s="12" customFormat="1" ht="11.25">
      <c r="B3217" s="148"/>
      <c r="D3217" s="149" t="s">
        <v>203</v>
      </c>
      <c r="E3217" s="150" t="s">
        <v>19</v>
      </c>
      <c r="F3217" s="151" t="s">
        <v>828</v>
      </c>
      <c r="H3217" s="150" t="s">
        <v>19</v>
      </c>
      <c r="I3217" s="152"/>
      <c r="L3217" s="148"/>
      <c r="M3217" s="153"/>
      <c r="T3217" s="154"/>
      <c r="AT3217" s="150" t="s">
        <v>203</v>
      </c>
      <c r="AU3217" s="150" t="s">
        <v>82</v>
      </c>
      <c r="AV3217" s="12" t="s">
        <v>80</v>
      </c>
      <c r="AW3217" s="12" t="s">
        <v>33</v>
      </c>
      <c r="AX3217" s="12" t="s">
        <v>72</v>
      </c>
      <c r="AY3217" s="150" t="s">
        <v>193</v>
      </c>
    </row>
    <row r="3218" spans="2:65" s="13" customFormat="1" ht="11.25">
      <c r="B3218" s="155"/>
      <c r="D3218" s="149" t="s">
        <v>203</v>
      </c>
      <c r="E3218" s="156" t="s">
        <v>19</v>
      </c>
      <c r="F3218" s="157" t="s">
        <v>2521</v>
      </c>
      <c r="H3218" s="158">
        <v>17.899999999999999</v>
      </c>
      <c r="I3218" s="159"/>
      <c r="L3218" s="155"/>
      <c r="M3218" s="160"/>
      <c r="T3218" s="161"/>
      <c r="AT3218" s="156" t="s">
        <v>203</v>
      </c>
      <c r="AU3218" s="156" t="s">
        <v>82</v>
      </c>
      <c r="AV3218" s="13" t="s">
        <v>82</v>
      </c>
      <c r="AW3218" s="13" t="s">
        <v>33</v>
      </c>
      <c r="AX3218" s="13" t="s">
        <v>72</v>
      </c>
      <c r="AY3218" s="156" t="s">
        <v>193</v>
      </c>
    </row>
    <row r="3219" spans="2:65" s="13" customFormat="1" ht="11.25">
      <c r="B3219" s="155"/>
      <c r="D3219" s="149" t="s">
        <v>203</v>
      </c>
      <c r="E3219" s="156" t="s">
        <v>19</v>
      </c>
      <c r="F3219" s="157" t="s">
        <v>2522</v>
      </c>
      <c r="H3219" s="158">
        <v>13.7</v>
      </c>
      <c r="I3219" s="159"/>
      <c r="L3219" s="155"/>
      <c r="M3219" s="160"/>
      <c r="T3219" s="161"/>
      <c r="AT3219" s="156" t="s">
        <v>203</v>
      </c>
      <c r="AU3219" s="156" t="s">
        <v>82</v>
      </c>
      <c r="AV3219" s="13" t="s">
        <v>82</v>
      </c>
      <c r="AW3219" s="13" t="s">
        <v>33</v>
      </c>
      <c r="AX3219" s="13" t="s">
        <v>72</v>
      </c>
      <c r="AY3219" s="156" t="s">
        <v>193</v>
      </c>
    </row>
    <row r="3220" spans="2:65" s="13" customFormat="1" ht="11.25">
      <c r="B3220" s="155"/>
      <c r="D3220" s="149" t="s">
        <v>203</v>
      </c>
      <c r="E3220" s="156" t="s">
        <v>19</v>
      </c>
      <c r="F3220" s="157" t="s">
        <v>2523</v>
      </c>
      <c r="H3220" s="158">
        <v>13.95</v>
      </c>
      <c r="I3220" s="159"/>
      <c r="L3220" s="155"/>
      <c r="M3220" s="160"/>
      <c r="T3220" s="161"/>
      <c r="AT3220" s="156" t="s">
        <v>203</v>
      </c>
      <c r="AU3220" s="156" t="s">
        <v>82</v>
      </c>
      <c r="AV3220" s="13" t="s">
        <v>82</v>
      </c>
      <c r="AW3220" s="13" t="s">
        <v>33</v>
      </c>
      <c r="AX3220" s="13" t="s">
        <v>72</v>
      </c>
      <c r="AY3220" s="156" t="s">
        <v>193</v>
      </c>
    </row>
    <row r="3221" spans="2:65" s="13" customFormat="1" ht="11.25">
      <c r="B3221" s="155"/>
      <c r="D3221" s="149" t="s">
        <v>203</v>
      </c>
      <c r="E3221" s="156" t="s">
        <v>19</v>
      </c>
      <c r="F3221" s="157" t="s">
        <v>2524</v>
      </c>
      <c r="H3221" s="158">
        <v>16.850000000000001</v>
      </c>
      <c r="I3221" s="159"/>
      <c r="L3221" s="155"/>
      <c r="M3221" s="160"/>
      <c r="T3221" s="161"/>
      <c r="AT3221" s="156" t="s">
        <v>203</v>
      </c>
      <c r="AU3221" s="156" t="s">
        <v>82</v>
      </c>
      <c r="AV3221" s="13" t="s">
        <v>82</v>
      </c>
      <c r="AW3221" s="13" t="s">
        <v>33</v>
      </c>
      <c r="AX3221" s="13" t="s">
        <v>72</v>
      </c>
      <c r="AY3221" s="156" t="s">
        <v>193</v>
      </c>
    </row>
    <row r="3222" spans="2:65" s="13" customFormat="1" ht="11.25">
      <c r="B3222" s="155"/>
      <c r="D3222" s="149" t="s">
        <v>203</v>
      </c>
      <c r="F3222" s="157" t="s">
        <v>2525</v>
      </c>
      <c r="H3222" s="158">
        <v>370.39800000000002</v>
      </c>
      <c r="I3222" s="159"/>
      <c r="L3222" s="155"/>
      <c r="M3222" s="160"/>
      <c r="T3222" s="161"/>
      <c r="AT3222" s="156" t="s">
        <v>203</v>
      </c>
      <c r="AU3222" s="156" t="s">
        <v>82</v>
      </c>
      <c r="AV3222" s="13" t="s">
        <v>82</v>
      </c>
      <c r="AW3222" s="13" t="s">
        <v>4</v>
      </c>
      <c r="AX3222" s="13" t="s">
        <v>80</v>
      </c>
      <c r="AY3222" s="156" t="s">
        <v>193</v>
      </c>
    </row>
    <row r="3223" spans="2:65" s="1" customFormat="1" ht="16.5" customHeight="1">
      <c r="B3223" s="32"/>
      <c r="C3223" s="162" t="s">
        <v>2526</v>
      </c>
      <c r="D3223" s="162" t="s">
        <v>380</v>
      </c>
      <c r="E3223" s="163" t="s">
        <v>2527</v>
      </c>
      <c r="F3223" s="164" t="s">
        <v>2528</v>
      </c>
      <c r="G3223" s="165" t="s">
        <v>432</v>
      </c>
      <c r="H3223" s="166">
        <v>180.91499999999999</v>
      </c>
      <c r="I3223" s="167"/>
      <c r="J3223" s="168">
        <f>ROUND(I3223*H3223,2)</f>
        <v>0</v>
      </c>
      <c r="K3223" s="164" t="s">
        <v>19</v>
      </c>
      <c r="L3223" s="169"/>
      <c r="M3223" s="170" t="s">
        <v>19</v>
      </c>
      <c r="N3223" s="171" t="s">
        <v>43</v>
      </c>
      <c r="P3223" s="140">
        <f>O3223*H3223</f>
        <v>0</v>
      </c>
      <c r="Q3223" s="140">
        <v>1E-4</v>
      </c>
      <c r="R3223" s="140">
        <f>Q3223*H3223</f>
        <v>1.80915E-2</v>
      </c>
      <c r="S3223" s="140">
        <v>0</v>
      </c>
      <c r="T3223" s="141">
        <f>S3223*H3223</f>
        <v>0</v>
      </c>
      <c r="AR3223" s="142" t="s">
        <v>436</v>
      </c>
      <c r="AT3223" s="142" t="s">
        <v>380</v>
      </c>
      <c r="AU3223" s="142" t="s">
        <v>82</v>
      </c>
      <c r="AY3223" s="17" t="s">
        <v>193</v>
      </c>
      <c r="BE3223" s="143">
        <f>IF(N3223="základní",J3223,0)</f>
        <v>0</v>
      </c>
      <c r="BF3223" s="143">
        <f>IF(N3223="snížená",J3223,0)</f>
        <v>0</v>
      </c>
      <c r="BG3223" s="143">
        <f>IF(N3223="zákl. přenesená",J3223,0)</f>
        <v>0</v>
      </c>
      <c r="BH3223" s="143">
        <f>IF(N3223="sníž. přenesená",J3223,0)</f>
        <v>0</v>
      </c>
      <c r="BI3223" s="143">
        <f>IF(N3223="nulová",J3223,0)</f>
        <v>0</v>
      </c>
      <c r="BJ3223" s="17" t="s">
        <v>80</v>
      </c>
      <c r="BK3223" s="143">
        <f>ROUND(I3223*H3223,2)</f>
        <v>0</v>
      </c>
      <c r="BL3223" s="17" t="s">
        <v>328</v>
      </c>
      <c r="BM3223" s="142" t="s">
        <v>2529</v>
      </c>
    </row>
    <row r="3224" spans="2:65" s="12" customFormat="1" ht="11.25">
      <c r="B3224" s="148"/>
      <c r="D3224" s="149" t="s">
        <v>203</v>
      </c>
      <c r="E3224" s="150" t="s">
        <v>19</v>
      </c>
      <c r="F3224" s="151" t="s">
        <v>204</v>
      </c>
      <c r="H3224" s="150" t="s">
        <v>19</v>
      </c>
      <c r="I3224" s="152"/>
      <c r="L3224" s="148"/>
      <c r="M3224" s="153"/>
      <c r="T3224" s="154"/>
      <c r="AT3224" s="150" t="s">
        <v>203</v>
      </c>
      <c r="AU3224" s="150" t="s">
        <v>82</v>
      </c>
      <c r="AV3224" s="12" t="s">
        <v>80</v>
      </c>
      <c r="AW3224" s="12" t="s">
        <v>33</v>
      </c>
      <c r="AX3224" s="12" t="s">
        <v>72</v>
      </c>
      <c r="AY3224" s="150" t="s">
        <v>193</v>
      </c>
    </row>
    <row r="3225" spans="2:65" s="12" customFormat="1" ht="11.25">
      <c r="B3225" s="148"/>
      <c r="D3225" s="149" t="s">
        <v>203</v>
      </c>
      <c r="E3225" s="150" t="s">
        <v>19</v>
      </c>
      <c r="F3225" s="151" t="s">
        <v>205</v>
      </c>
      <c r="H3225" s="150" t="s">
        <v>19</v>
      </c>
      <c r="I3225" s="152"/>
      <c r="L3225" s="148"/>
      <c r="M3225" s="153"/>
      <c r="T3225" s="154"/>
      <c r="AT3225" s="150" t="s">
        <v>203</v>
      </c>
      <c r="AU3225" s="150" t="s">
        <v>82</v>
      </c>
      <c r="AV3225" s="12" t="s">
        <v>80</v>
      </c>
      <c r="AW3225" s="12" t="s">
        <v>33</v>
      </c>
      <c r="AX3225" s="12" t="s">
        <v>72</v>
      </c>
      <c r="AY3225" s="150" t="s">
        <v>193</v>
      </c>
    </row>
    <row r="3226" spans="2:65" s="12" customFormat="1" ht="11.25">
      <c r="B3226" s="148"/>
      <c r="D3226" s="149" t="s">
        <v>203</v>
      </c>
      <c r="E3226" s="150" t="s">
        <v>19</v>
      </c>
      <c r="F3226" s="151" t="s">
        <v>206</v>
      </c>
      <c r="H3226" s="150" t="s">
        <v>19</v>
      </c>
      <c r="I3226" s="152"/>
      <c r="L3226" s="148"/>
      <c r="M3226" s="153"/>
      <c r="T3226" s="154"/>
      <c r="AT3226" s="150" t="s">
        <v>203</v>
      </c>
      <c r="AU3226" s="150" t="s">
        <v>82</v>
      </c>
      <c r="AV3226" s="12" t="s">
        <v>80</v>
      </c>
      <c r="AW3226" s="12" t="s">
        <v>33</v>
      </c>
      <c r="AX3226" s="12" t="s">
        <v>72</v>
      </c>
      <c r="AY3226" s="150" t="s">
        <v>193</v>
      </c>
    </row>
    <row r="3227" spans="2:65" s="12" customFormat="1" ht="11.25">
      <c r="B3227" s="148"/>
      <c r="D3227" s="149" t="s">
        <v>203</v>
      </c>
      <c r="E3227" s="150" t="s">
        <v>19</v>
      </c>
      <c r="F3227" s="151" t="s">
        <v>561</v>
      </c>
      <c r="H3227" s="150" t="s">
        <v>19</v>
      </c>
      <c r="I3227" s="152"/>
      <c r="L3227" s="148"/>
      <c r="M3227" s="153"/>
      <c r="T3227" s="154"/>
      <c r="AT3227" s="150" t="s">
        <v>203</v>
      </c>
      <c r="AU3227" s="150" t="s">
        <v>82</v>
      </c>
      <c r="AV3227" s="12" t="s">
        <v>80</v>
      </c>
      <c r="AW3227" s="12" t="s">
        <v>33</v>
      </c>
      <c r="AX3227" s="12" t="s">
        <v>72</v>
      </c>
      <c r="AY3227" s="150" t="s">
        <v>193</v>
      </c>
    </row>
    <row r="3228" spans="2:65" s="13" customFormat="1" ht="11.25">
      <c r="B3228" s="155"/>
      <c r="D3228" s="149" t="s">
        <v>203</v>
      </c>
      <c r="E3228" s="156" t="s">
        <v>19</v>
      </c>
      <c r="F3228" s="157" t="s">
        <v>2530</v>
      </c>
      <c r="H3228" s="158">
        <v>24.7</v>
      </c>
      <c r="I3228" s="159"/>
      <c r="L3228" s="155"/>
      <c r="M3228" s="160"/>
      <c r="T3228" s="161"/>
      <c r="AT3228" s="156" t="s">
        <v>203</v>
      </c>
      <c r="AU3228" s="156" t="s">
        <v>82</v>
      </c>
      <c r="AV3228" s="13" t="s">
        <v>82</v>
      </c>
      <c r="AW3228" s="13" t="s">
        <v>33</v>
      </c>
      <c r="AX3228" s="13" t="s">
        <v>72</v>
      </c>
      <c r="AY3228" s="156" t="s">
        <v>193</v>
      </c>
    </row>
    <row r="3229" spans="2:65" s="13" customFormat="1" ht="11.25">
      <c r="B3229" s="155"/>
      <c r="D3229" s="149" t="s">
        <v>203</v>
      </c>
      <c r="E3229" s="156" t="s">
        <v>19</v>
      </c>
      <c r="F3229" s="157" t="s">
        <v>2531</v>
      </c>
      <c r="H3229" s="158">
        <v>15.9</v>
      </c>
      <c r="I3229" s="159"/>
      <c r="L3229" s="155"/>
      <c r="M3229" s="160"/>
      <c r="T3229" s="161"/>
      <c r="AT3229" s="156" t="s">
        <v>203</v>
      </c>
      <c r="AU3229" s="156" t="s">
        <v>82</v>
      </c>
      <c r="AV3229" s="13" t="s">
        <v>82</v>
      </c>
      <c r="AW3229" s="13" t="s">
        <v>33</v>
      </c>
      <c r="AX3229" s="13" t="s">
        <v>72</v>
      </c>
      <c r="AY3229" s="156" t="s">
        <v>193</v>
      </c>
    </row>
    <row r="3230" spans="2:65" s="13" customFormat="1" ht="11.25">
      <c r="B3230" s="155"/>
      <c r="D3230" s="149" t="s">
        <v>203</v>
      </c>
      <c r="E3230" s="156" t="s">
        <v>19</v>
      </c>
      <c r="F3230" s="157" t="s">
        <v>2532</v>
      </c>
      <c r="H3230" s="158">
        <v>22.08</v>
      </c>
      <c r="I3230" s="159"/>
      <c r="L3230" s="155"/>
      <c r="M3230" s="160"/>
      <c r="T3230" s="161"/>
      <c r="AT3230" s="156" t="s">
        <v>203</v>
      </c>
      <c r="AU3230" s="156" t="s">
        <v>82</v>
      </c>
      <c r="AV3230" s="13" t="s">
        <v>82</v>
      </c>
      <c r="AW3230" s="13" t="s">
        <v>33</v>
      </c>
      <c r="AX3230" s="13" t="s">
        <v>72</v>
      </c>
      <c r="AY3230" s="156" t="s">
        <v>193</v>
      </c>
    </row>
    <row r="3231" spans="2:65" s="13" customFormat="1" ht="11.25">
      <c r="B3231" s="155"/>
      <c r="D3231" s="149" t="s">
        <v>203</v>
      </c>
      <c r="E3231" s="156" t="s">
        <v>19</v>
      </c>
      <c r="F3231" s="157" t="s">
        <v>2533</v>
      </c>
      <c r="H3231" s="158">
        <v>31.02</v>
      </c>
      <c r="I3231" s="159"/>
      <c r="L3231" s="155"/>
      <c r="M3231" s="160"/>
      <c r="T3231" s="161"/>
      <c r="AT3231" s="156" t="s">
        <v>203</v>
      </c>
      <c r="AU3231" s="156" t="s">
        <v>82</v>
      </c>
      <c r="AV3231" s="13" t="s">
        <v>82</v>
      </c>
      <c r="AW3231" s="13" t="s">
        <v>33</v>
      </c>
      <c r="AX3231" s="13" t="s">
        <v>72</v>
      </c>
      <c r="AY3231" s="156" t="s">
        <v>193</v>
      </c>
    </row>
    <row r="3232" spans="2:65" s="12" customFormat="1" ht="11.25">
      <c r="B3232" s="148"/>
      <c r="D3232" s="149" t="s">
        <v>203</v>
      </c>
      <c r="E3232" s="150" t="s">
        <v>19</v>
      </c>
      <c r="F3232" s="151" t="s">
        <v>205</v>
      </c>
      <c r="H3232" s="150" t="s">
        <v>19</v>
      </c>
      <c r="I3232" s="152"/>
      <c r="L3232" s="148"/>
      <c r="M3232" s="153"/>
      <c r="T3232" s="154"/>
      <c r="AT3232" s="150" t="s">
        <v>203</v>
      </c>
      <c r="AU3232" s="150" t="s">
        <v>82</v>
      </c>
      <c r="AV3232" s="12" t="s">
        <v>80</v>
      </c>
      <c r="AW3232" s="12" t="s">
        <v>33</v>
      </c>
      <c r="AX3232" s="12" t="s">
        <v>72</v>
      </c>
      <c r="AY3232" s="150" t="s">
        <v>193</v>
      </c>
    </row>
    <row r="3233" spans="2:65" s="12" customFormat="1" ht="11.25">
      <c r="B3233" s="148"/>
      <c r="D3233" s="149" t="s">
        <v>203</v>
      </c>
      <c r="E3233" s="150" t="s">
        <v>19</v>
      </c>
      <c r="F3233" s="151" t="s">
        <v>564</v>
      </c>
      <c r="H3233" s="150" t="s">
        <v>19</v>
      </c>
      <c r="I3233" s="152"/>
      <c r="L3233" s="148"/>
      <c r="M3233" s="153"/>
      <c r="T3233" s="154"/>
      <c r="AT3233" s="150" t="s">
        <v>203</v>
      </c>
      <c r="AU3233" s="150" t="s">
        <v>82</v>
      </c>
      <c r="AV3233" s="12" t="s">
        <v>80</v>
      </c>
      <c r="AW3233" s="12" t="s">
        <v>33</v>
      </c>
      <c r="AX3233" s="12" t="s">
        <v>72</v>
      </c>
      <c r="AY3233" s="150" t="s">
        <v>193</v>
      </c>
    </row>
    <row r="3234" spans="2:65" s="13" customFormat="1" ht="11.25">
      <c r="B3234" s="155"/>
      <c r="D3234" s="149" t="s">
        <v>203</v>
      </c>
      <c r="E3234" s="156" t="s">
        <v>19</v>
      </c>
      <c r="F3234" s="157" t="s">
        <v>2534</v>
      </c>
      <c r="H3234" s="158">
        <v>39.299999999999997</v>
      </c>
      <c r="I3234" s="159"/>
      <c r="L3234" s="155"/>
      <c r="M3234" s="160"/>
      <c r="T3234" s="161"/>
      <c r="AT3234" s="156" t="s">
        <v>203</v>
      </c>
      <c r="AU3234" s="156" t="s">
        <v>82</v>
      </c>
      <c r="AV3234" s="13" t="s">
        <v>82</v>
      </c>
      <c r="AW3234" s="13" t="s">
        <v>33</v>
      </c>
      <c r="AX3234" s="13" t="s">
        <v>72</v>
      </c>
      <c r="AY3234" s="156" t="s">
        <v>193</v>
      </c>
    </row>
    <row r="3235" spans="2:65" s="13" customFormat="1" ht="11.25">
      <c r="B3235" s="155"/>
      <c r="D3235" s="149" t="s">
        <v>203</v>
      </c>
      <c r="E3235" s="156" t="s">
        <v>19</v>
      </c>
      <c r="F3235" s="157" t="s">
        <v>2535</v>
      </c>
      <c r="H3235" s="158">
        <v>39.299999999999997</v>
      </c>
      <c r="I3235" s="159"/>
      <c r="L3235" s="155"/>
      <c r="M3235" s="160"/>
      <c r="T3235" s="161"/>
      <c r="AT3235" s="156" t="s">
        <v>203</v>
      </c>
      <c r="AU3235" s="156" t="s">
        <v>82</v>
      </c>
      <c r="AV3235" s="13" t="s">
        <v>82</v>
      </c>
      <c r="AW3235" s="13" t="s">
        <v>33</v>
      </c>
      <c r="AX3235" s="13" t="s">
        <v>72</v>
      </c>
      <c r="AY3235" s="156" t="s">
        <v>193</v>
      </c>
    </row>
    <row r="3236" spans="2:65" s="13" customFormat="1" ht="11.25">
      <c r="B3236" s="155"/>
      <c r="D3236" s="149" t="s">
        <v>203</v>
      </c>
      <c r="F3236" s="157" t="s">
        <v>2536</v>
      </c>
      <c r="H3236" s="158">
        <v>180.91499999999999</v>
      </c>
      <c r="I3236" s="159"/>
      <c r="L3236" s="155"/>
      <c r="M3236" s="160"/>
      <c r="T3236" s="161"/>
      <c r="AT3236" s="156" t="s">
        <v>203</v>
      </c>
      <c r="AU3236" s="156" t="s">
        <v>82</v>
      </c>
      <c r="AV3236" s="13" t="s">
        <v>82</v>
      </c>
      <c r="AW3236" s="13" t="s">
        <v>4</v>
      </c>
      <c r="AX3236" s="13" t="s">
        <v>80</v>
      </c>
      <c r="AY3236" s="156" t="s">
        <v>193</v>
      </c>
    </row>
    <row r="3237" spans="2:65" s="1" customFormat="1" ht="24.2" customHeight="1">
      <c r="B3237" s="32"/>
      <c r="C3237" s="131" t="s">
        <v>2537</v>
      </c>
      <c r="D3237" s="131" t="s">
        <v>195</v>
      </c>
      <c r="E3237" s="132" t="s">
        <v>2538</v>
      </c>
      <c r="F3237" s="133" t="s">
        <v>2539</v>
      </c>
      <c r="G3237" s="134" t="s">
        <v>198</v>
      </c>
      <c r="H3237" s="135">
        <v>237.16</v>
      </c>
      <c r="I3237" s="136"/>
      <c r="J3237" s="137">
        <f>ROUND(I3237*H3237,2)</f>
        <v>0</v>
      </c>
      <c r="K3237" s="133" t="s">
        <v>199</v>
      </c>
      <c r="L3237" s="32"/>
      <c r="M3237" s="138" t="s">
        <v>19</v>
      </c>
      <c r="N3237" s="139" t="s">
        <v>43</v>
      </c>
      <c r="P3237" s="140">
        <f>O3237*H3237</f>
        <v>0</v>
      </c>
      <c r="Q3237" s="140">
        <v>6.0000000000000001E-3</v>
      </c>
      <c r="R3237" s="140">
        <f>Q3237*H3237</f>
        <v>1.42296</v>
      </c>
      <c r="S3237" s="140">
        <v>0</v>
      </c>
      <c r="T3237" s="141">
        <f>S3237*H3237</f>
        <v>0</v>
      </c>
      <c r="AR3237" s="142" t="s">
        <v>328</v>
      </c>
      <c r="AT3237" s="142" t="s">
        <v>195</v>
      </c>
      <c r="AU3237" s="142" t="s">
        <v>82</v>
      </c>
      <c r="AY3237" s="17" t="s">
        <v>193</v>
      </c>
      <c r="BE3237" s="143">
        <f>IF(N3237="základní",J3237,0)</f>
        <v>0</v>
      </c>
      <c r="BF3237" s="143">
        <f>IF(N3237="snížená",J3237,0)</f>
        <v>0</v>
      </c>
      <c r="BG3237" s="143">
        <f>IF(N3237="zákl. přenesená",J3237,0)</f>
        <v>0</v>
      </c>
      <c r="BH3237" s="143">
        <f>IF(N3237="sníž. přenesená",J3237,0)</f>
        <v>0</v>
      </c>
      <c r="BI3237" s="143">
        <f>IF(N3237="nulová",J3237,0)</f>
        <v>0</v>
      </c>
      <c r="BJ3237" s="17" t="s">
        <v>80</v>
      </c>
      <c r="BK3237" s="143">
        <f>ROUND(I3237*H3237,2)</f>
        <v>0</v>
      </c>
      <c r="BL3237" s="17" t="s">
        <v>328</v>
      </c>
      <c r="BM3237" s="142" t="s">
        <v>2540</v>
      </c>
    </row>
    <row r="3238" spans="2:65" s="1" customFormat="1" ht="11.25">
      <c r="B3238" s="32"/>
      <c r="D3238" s="144" t="s">
        <v>201</v>
      </c>
      <c r="F3238" s="145" t="s">
        <v>2541</v>
      </c>
      <c r="I3238" s="146"/>
      <c r="L3238" s="32"/>
      <c r="M3238" s="147"/>
      <c r="T3238" s="53"/>
      <c r="AT3238" s="17" t="s">
        <v>201</v>
      </c>
      <c r="AU3238" s="17" t="s">
        <v>82</v>
      </c>
    </row>
    <row r="3239" spans="2:65" s="1" customFormat="1" ht="16.5" customHeight="1">
      <c r="B3239" s="32"/>
      <c r="C3239" s="162" t="s">
        <v>2542</v>
      </c>
      <c r="D3239" s="162" t="s">
        <v>380</v>
      </c>
      <c r="E3239" s="163" t="s">
        <v>2450</v>
      </c>
      <c r="F3239" s="164" t="s">
        <v>2451</v>
      </c>
      <c r="G3239" s="165" t="s">
        <v>198</v>
      </c>
      <c r="H3239" s="166">
        <v>10.016999999999999</v>
      </c>
      <c r="I3239" s="167"/>
      <c r="J3239" s="168">
        <f>ROUND(I3239*H3239,2)</f>
        <v>0</v>
      </c>
      <c r="K3239" s="164" t="s">
        <v>199</v>
      </c>
      <c r="L3239" s="169"/>
      <c r="M3239" s="170" t="s">
        <v>19</v>
      </c>
      <c r="N3239" s="171" t="s">
        <v>43</v>
      </c>
      <c r="P3239" s="140">
        <f>O3239*H3239</f>
        <v>0</v>
      </c>
      <c r="Q3239" s="140">
        <v>4.1000000000000003E-3</v>
      </c>
      <c r="R3239" s="140">
        <f>Q3239*H3239</f>
        <v>4.1069700000000001E-2</v>
      </c>
      <c r="S3239" s="140">
        <v>0</v>
      </c>
      <c r="T3239" s="141">
        <f>S3239*H3239</f>
        <v>0</v>
      </c>
      <c r="AR3239" s="142" t="s">
        <v>436</v>
      </c>
      <c r="AT3239" s="142" t="s">
        <v>380</v>
      </c>
      <c r="AU3239" s="142" t="s">
        <v>82</v>
      </c>
      <c r="AY3239" s="17" t="s">
        <v>193</v>
      </c>
      <c r="BE3239" s="143">
        <f>IF(N3239="základní",J3239,0)</f>
        <v>0</v>
      </c>
      <c r="BF3239" s="143">
        <f>IF(N3239="snížená",J3239,0)</f>
        <v>0</v>
      </c>
      <c r="BG3239" s="143">
        <f>IF(N3239="zákl. přenesená",J3239,0)</f>
        <v>0</v>
      </c>
      <c r="BH3239" s="143">
        <f>IF(N3239="sníž. přenesená",J3239,0)</f>
        <v>0</v>
      </c>
      <c r="BI3239" s="143">
        <f>IF(N3239="nulová",J3239,0)</f>
        <v>0</v>
      </c>
      <c r="BJ3239" s="17" t="s">
        <v>80</v>
      </c>
      <c r="BK3239" s="143">
        <f>ROUND(I3239*H3239,2)</f>
        <v>0</v>
      </c>
      <c r="BL3239" s="17" t="s">
        <v>328</v>
      </c>
      <c r="BM3239" s="142" t="s">
        <v>2543</v>
      </c>
    </row>
    <row r="3240" spans="2:65" s="12" customFormat="1" ht="11.25">
      <c r="B3240" s="148"/>
      <c r="D3240" s="149" t="s">
        <v>203</v>
      </c>
      <c r="E3240" s="150" t="s">
        <v>19</v>
      </c>
      <c r="F3240" s="151" t="s">
        <v>286</v>
      </c>
      <c r="H3240" s="150" t="s">
        <v>19</v>
      </c>
      <c r="I3240" s="152"/>
      <c r="L3240" s="148"/>
      <c r="M3240" s="153"/>
      <c r="T3240" s="154"/>
      <c r="AT3240" s="150" t="s">
        <v>203</v>
      </c>
      <c r="AU3240" s="150" t="s">
        <v>82</v>
      </c>
      <c r="AV3240" s="12" t="s">
        <v>80</v>
      </c>
      <c r="AW3240" s="12" t="s">
        <v>33</v>
      </c>
      <c r="AX3240" s="12" t="s">
        <v>72</v>
      </c>
      <c r="AY3240" s="150" t="s">
        <v>193</v>
      </c>
    </row>
    <row r="3241" spans="2:65" s="12" customFormat="1" ht="11.25">
      <c r="B3241" s="148"/>
      <c r="D3241" s="149" t="s">
        <v>203</v>
      </c>
      <c r="E3241" s="150" t="s">
        <v>19</v>
      </c>
      <c r="F3241" s="151" t="s">
        <v>205</v>
      </c>
      <c r="H3241" s="150" t="s">
        <v>19</v>
      </c>
      <c r="I3241" s="152"/>
      <c r="L3241" s="148"/>
      <c r="M3241" s="153"/>
      <c r="T3241" s="154"/>
      <c r="AT3241" s="150" t="s">
        <v>203</v>
      </c>
      <c r="AU3241" s="150" t="s">
        <v>82</v>
      </c>
      <c r="AV3241" s="12" t="s">
        <v>80</v>
      </c>
      <c r="AW3241" s="12" t="s">
        <v>33</v>
      </c>
      <c r="AX3241" s="12" t="s">
        <v>72</v>
      </c>
      <c r="AY3241" s="150" t="s">
        <v>193</v>
      </c>
    </row>
    <row r="3242" spans="2:65" s="12" customFormat="1" ht="11.25">
      <c r="B3242" s="148"/>
      <c r="D3242" s="149" t="s">
        <v>203</v>
      </c>
      <c r="E3242" s="150" t="s">
        <v>19</v>
      </c>
      <c r="F3242" s="151" t="s">
        <v>648</v>
      </c>
      <c r="H3242" s="150" t="s">
        <v>19</v>
      </c>
      <c r="I3242" s="152"/>
      <c r="L3242" s="148"/>
      <c r="M3242" s="153"/>
      <c r="T3242" s="154"/>
      <c r="AT3242" s="150" t="s">
        <v>203</v>
      </c>
      <c r="AU3242" s="150" t="s">
        <v>82</v>
      </c>
      <c r="AV3242" s="12" t="s">
        <v>80</v>
      </c>
      <c r="AW3242" s="12" t="s">
        <v>33</v>
      </c>
      <c r="AX3242" s="12" t="s">
        <v>72</v>
      </c>
      <c r="AY3242" s="150" t="s">
        <v>193</v>
      </c>
    </row>
    <row r="3243" spans="2:65" s="13" customFormat="1" ht="11.25">
      <c r="B3243" s="155"/>
      <c r="D3243" s="149" t="s">
        <v>203</v>
      </c>
      <c r="E3243" s="156" t="s">
        <v>19</v>
      </c>
      <c r="F3243" s="157" t="s">
        <v>2544</v>
      </c>
      <c r="H3243" s="158">
        <v>9.5399999999999991</v>
      </c>
      <c r="I3243" s="159"/>
      <c r="L3243" s="155"/>
      <c r="M3243" s="160"/>
      <c r="T3243" s="161"/>
      <c r="AT3243" s="156" t="s">
        <v>203</v>
      </c>
      <c r="AU3243" s="156" t="s">
        <v>82</v>
      </c>
      <c r="AV3243" s="13" t="s">
        <v>82</v>
      </c>
      <c r="AW3243" s="13" t="s">
        <v>33</v>
      </c>
      <c r="AX3243" s="13" t="s">
        <v>72</v>
      </c>
      <c r="AY3243" s="156" t="s">
        <v>193</v>
      </c>
    </row>
    <row r="3244" spans="2:65" s="13" customFormat="1" ht="11.25">
      <c r="B3244" s="155"/>
      <c r="D3244" s="149" t="s">
        <v>203</v>
      </c>
      <c r="F3244" s="157" t="s">
        <v>2545</v>
      </c>
      <c r="H3244" s="158">
        <v>10.016999999999999</v>
      </c>
      <c r="I3244" s="159"/>
      <c r="L3244" s="155"/>
      <c r="M3244" s="160"/>
      <c r="T3244" s="161"/>
      <c r="AT3244" s="156" t="s">
        <v>203</v>
      </c>
      <c r="AU3244" s="156" t="s">
        <v>82</v>
      </c>
      <c r="AV3244" s="13" t="s">
        <v>82</v>
      </c>
      <c r="AW3244" s="13" t="s">
        <v>4</v>
      </c>
      <c r="AX3244" s="13" t="s">
        <v>80</v>
      </c>
      <c r="AY3244" s="156" t="s">
        <v>193</v>
      </c>
    </row>
    <row r="3245" spans="2:65" s="1" customFormat="1" ht="16.5" customHeight="1">
      <c r="B3245" s="32"/>
      <c r="C3245" s="162" t="s">
        <v>2546</v>
      </c>
      <c r="D3245" s="162" t="s">
        <v>380</v>
      </c>
      <c r="E3245" s="163" t="s">
        <v>2547</v>
      </c>
      <c r="F3245" s="164" t="s">
        <v>2548</v>
      </c>
      <c r="G3245" s="165" t="s">
        <v>198</v>
      </c>
      <c r="H3245" s="166">
        <v>239.001</v>
      </c>
      <c r="I3245" s="167"/>
      <c r="J3245" s="168">
        <f>ROUND(I3245*H3245,2)</f>
        <v>0</v>
      </c>
      <c r="K3245" s="164" t="s">
        <v>199</v>
      </c>
      <c r="L3245" s="169"/>
      <c r="M3245" s="170" t="s">
        <v>19</v>
      </c>
      <c r="N3245" s="171" t="s">
        <v>43</v>
      </c>
      <c r="P3245" s="140">
        <f>O3245*H3245</f>
        <v>0</v>
      </c>
      <c r="Q3245" s="140">
        <v>6.0000000000000001E-3</v>
      </c>
      <c r="R3245" s="140">
        <f>Q3245*H3245</f>
        <v>1.4340060000000001</v>
      </c>
      <c r="S3245" s="140">
        <v>0</v>
      </c>
      <c r="T3245" s="141">
        <f>S3245*H3245</f>
        <v>0</v>
      </c>
      <c r="AR3245" s="142" t="s">
        <v>436</v>
      </c>
      <c r="AT3245" s="142" t="s">
        <v>380</v>
      </c>
      <c r="AU3245" s="142" t="s">
        <v>82</v>
      </c>
      <c r="AY3245" s="17" t="s">
        <v>193</v>
      </c>
      <c r="BE3245" s="143">
        <f>IF(N3245="základní",J3245,0)</f>
        <v>0</v>
      </c>
      <c r="BF3245" s="143">
        <f>IF(N3245="snížená",J3245,0)</f>
        <v>0</v>
      </c>
      <c r="BG3245" s="143">
        <f>IF(N3245="zákl. přenesená",J3245,0)</f>
        <v>0</v>
      </c>
      <c r="BH3245" s="143">
        <f>IF(N3245="sníž. přenesená",J3245,0)</f>
        <v>0</v>
      </c>
      <c r="BI3245" s="143">
        <f>IF(N3245="nulová",J3245,0)</f>
        <v>0</v>
      </c>
      <c r="BJ3245" s="17" t="s">
        <v>80</v>
      </c>
      <c r="BK3245" s="143">
        <f>ROUND(I3245*H3245,2)</f>
        <v>0</v>
      </c>
      <c r="BL3245" s="17" t="s">
        <v>328</v>
      </c>
      <c r="BM3245" s="142" t="s">
        <v>2549</v>
      </c>
    </row>
    <row r="3246" spans="2:65" s="12" customFormat="1" ht="11.25">
      <c r="B3246" s="148"/>
      <c r="D3246" s="149" t="s">
        <v>203</v>
      </c>
      <c r="E3246" s="150" t="s">
        <v>19</v>
      </c>
      <c r="F3246" s="151" t="s">
        <v>286</v>
      </c>
      <c r="H3246" s="150" t="s">
        <v>19</v>
      </c>
      <c r="I3246" s="152"/>
      <c r="L3246" s="148"/>
      <c r="M3246" s="153"/>
      <c r="T3246" s="154"/>
      <c r="AT3246" s="150" t="s">
        <v>203</v>
      </c>
      <c r="AU3246" s="150" t="s">
        <v>82</v>
      </c>
      <c r="AV3246" s="12" t="s">
        <v>80</v>
      </c>
      <c r="AW3246" s="12" t="s">
        <v>33</v>
      </c>
      <c r="AX3246" s="12" t="s">
        <v>72</v>
      </c>
      <c r="AY3246" s="150" t="s">
        <v>193</v>
      </c>
    </row>
    <row r="3247" spans="2:65" s="12" customFormat="1" ht="11.25">
      <c r="B3247" s="148"/>
      <c r="D3247" s="149" t="s">
        <v>203</v>
      </c>
      <c r="E3247" s="150" t="s">
        <v>19</v>
      </c>
      <c r="F3247" s="151" t="s">
        <v>205</v>
      </c>
      <c r="H3247" s="150" t="s">
        <v>19</v>
      </c>
      <c r="I3247" s="152"/>
      <c r="L3247" s="148"/>
      <c r="M3247" s="153"/>
      <c r="T3247" s="154"/>
      <c r="AT3247" s="150" t="s">
        <v>203</v>
      </c>
      <c r="AU3247" s="150" t="s">
        <v>82</v>
      </c>
      <c r="AV3247" s="12" t="s">
        <v>80</v>
      </c>
      <c r="AW3247" s="12" t="s">
        <v>33</v>
      </c>
      <c r="AX3247" s="12" t="s">
        <v>72</v>
      </c>
      <c r="AY3247" s="150" t="s">
        <v>193</v>
      </c>
    </row>
    <row r="3248" spans="2:65" s="12" customFormat="1" ht="11.25">
      <c r="B3248" s="148"/>
      <c r="D3248" s="149" t="s">
        <v>203</v>
      </c>
      <c r="E3248" s="150" t="s">
        <v>19</v>
      </c>
      <c r="F3248" s="151" t="s">
        <v>2225</v>
      </c>
      <c r="H3248" s="150" t="s">
        <v>19</v>
      </c>
      <c r="I3248" s="152"/>
      <c r="L3248" s="148"/>
      <c r="M3248" s="153"/>
      <c r="T3248" s="154"/>
      <c r="AT3248" s="150" t="s">
        <v>203</v>
      </c>
      <c r="AU3248" s="150" t="s">
        <v>82</v>
      </c>
      <c r="AV3248" s="12" t="s">
        <v>80</v>
      </c>
      <c r="AW3248" s="12" t="s">
        <v>33</v>
      </c>
      <c r="AX3248" s="12" t="s">
        <v>72</v>
      </c>
      <c r="AY3248" s="150" t="s">
        <v>193</v>
      </c>
    </row>
    <row r="3249" spans="2:65" s="12" customFormat="1" ht="11.25">
      <c r="B3249" s="148"/>
      <c r="D3249" s="149" t="s">
        <v>203</v>
      </c>
      <c r="E3249" s="150" t="s">
        <v>19</v>
      </c>
      <c r="F3249" s="151" t="s">
        <v>644</v>
      </c>
      <c r="H3249" s="150" t="s">
        <v>19</v>
      </c>
      <c r="I3249" s="152"/>
      <c r="L3249" s="148"/>
      <c r="M3249" s="153"/>
      <c r="T3249" s="154"/>
      <c r="AT3249" s="150" t="s">
        <v>203</v>
      </c>
      <c r="AU3249" s="150" t="s">
        <v>82</v>
      </c>
      <c r="AV3249" s="12" t="s">
        <v>80</v>
      </c>
      <c r="AW3249" s="12" t="s">
        <v>33</v>
      </c>
      <c r="AX3249" s="12" t="s">
        <v>72</v>
      </c>
      <c r="AY3249" s="150" t="s">
        <v>193</v>
      </c>
    </row>
    <row r="3250" spans="2:65" s="13" customFormat="1" ht="11.25">
      <c r="B3250" s="155"/>
      <c r="D3250" s="149" t="s">
        <v>203</v>
      </c>
      <c r="E3250" s="156" t="s">
        <v>19</v>
      </c>
      <c r="F3250" s="157" t="s">
        <v>2550</v>
      </c>
      <c r="H3250" s="158">
        <v>147.22</v>
      </c>
      <c r="I3250" s="159"/>
      <c r="L3250" s="155"/>
      <c r="M3250" s="160"/>
      <c r="T3250" s="161"/>
      <c r="AT3250" s="156" t="s">
        <v>203</v>
      </c>
      <c r="AU3250" s="156" t="s">
        <v>82</v>
      </c>
      <c r="AV3250" s="13" t="s">
        <v>82</v>
      </c>
      <c r="AW3250" s="13" t="s">
        <v>33</v>
      </c>
      <c r="AX3250" s="13" t="s">
        <v>72</v>
      </c>
      <c r="AY3250" s="156" t="s">
        <v>193</v>
      </c>
    </row>
    <row r="3251" spans="2:65" s="13" customFormat="1" ht="11.25">
      <c r="B3251" s="155"/>
      <c r="D3251" s="149" t="s">
        <v>203</v>
      </c>
      <c r="E3251" s="156" t="s">
        <v>19</v>
      </c>
      <c r="F3251" s="157" t="s">
        <v>2551</v>
      </c>
      <c r="H3251" s="158">
        <v>43.05</v>
      </c>
      <c r="I3251" s="159"/>
      <c r="L3251" s="155"/>
      <c r="M3251" s="160"/>
      <c r="T3251" s="161"/>
      <c r="AT3251" s="156" t="s">
        <v>203</v>
      </c>
      <c r="AU3251" s="156" t="s">
        <v>82</v>
      </c>
      <c r="AV3251" s="13" t="s">
        <v>82</v>
      </c>
      <c r="AW3251" s="13" t="s">
        <v>33</v>
      </c>
      <c r="AX3251" s="13" t="s">
        <v>72</v>
      </c>
      <c r="AY3251" s="156" t="s">
        <v>193</v>
      </c>
    </row>
    <row r="3252" spans="2:65" s="12" customFormat="1" ht="11.25">
      <c r="B3252" s="148"/>
      <c r="D3252" s="149" t="s">
        <v>203</v>
      </c>
      <c r="E3252" s="150" t="s">
        <v>19</v>
      </c>
      <c r="F3252" s="151" t="s">
        <v>205</v>
      </c>
      <c r="H3252" s="150" t="s">
        <v>19</v>
      </c>
      <c r="I3252" s="152"/>
      <c r="L3252" s="148"/>
      <c r="M3252" s="153"/>
      <c r="T3252" s="154"/>
      <c r="AT3252" s="150" t="s">
        <v>203</v>
      </c>
      <c r="AU3252" s="150" t="s">
        <v>82</v>
      </c>
      <c r="AV3252" s="12" t="s">
        <v>80</v>
      </c>
      <c r="AW3252" s="12" t="s">
        <v>33</v>
      </c>
      <c r="AX3252" s="12" t="s">
        <v>72</v>
      </c>
      <c r="AY3252" s="150" t="s">
        <v>193</v>
      </c>
    </row>
    <row r="3253" spans="2:65" s="12" customFormat="1" ht="11.25">
      <c r="B3253" s="148"/>
      <c r="D3253" s="149" t="s">
        <v>203</v>
      </c>
      <c r="E3253" s="150" t="s">
        <v>19</v>
      </c>
      <c r="F3253" s="151" t="s">
        <v>820</v>
      </c>
      <c r="H3253" s="150" t="s">
        <v>19</v>
      </c>
      <c r="I3253" s="152"/>
      <c r="L3253" s="148"/>
      <c r="M3253" s="153"/>
      <c r="T3253" s="154"/>
      <c r="AT3253" s="150" t="s">
        <v>203</v>
      </c>
      <c r="AU3253" s="150" t="s">
        <v>82</v>
      </c>
      <c r="AV3253" s="12" t="s">
        <v>80</v>
      </c>
      <c r="AW3253" s="12" t="s">
        <v>33</v>
      </c>
      <c r="AX3253" s="12" t="s">
        <v>72</v>
      </c>
      <c r="AY3253" s="150" t="s">
        <v>193</v>
      </c>
    </row>
    <row r="3254" spans="2:65" s="13" customFormat="1" ht="11.25">
      <c r="B3254" s="155"/>
      <c r="D3254" s="149" t="s">
        <v>203</v>
      </c>
      <c r="E3254" s="156" t="s">
        <v>19</v>
      </c>
      <c r="F3254" s="157" t="s">
        <v>2552</v>
      </c>
      <c r="H3254" s="158">
        <v>37.35</v>
      </c>
      <c r="I3254" s="159"/>
      <c r="L3254" s="155"/>
      <c r="M3254" s="160"/>
      <c r="T3254" s="161"/>
      <c r="AT3254" s="156" t="s">
        <v>203</v>
      </c>
      <c r="AU3254" s="156" t="s">
        <v>82</v>
      </c>
      <c r="AV3254" s="13" t="s">
        <v>82</v>
      </c>
      <c r="AW3254" s="13" t="s">
        <v>33</v>
      </c>
      <c r="AX3254" s="13" t="s">
        <v>72</v>
      </c>
      <c r="AY3254" s="156" t="s">
        <v>193</v>
      </c>
    </row>
    <row r="3255" spans="2:65" s="13" customFormat="1" ht="11.25">
      <c r="B3255" s="155"/>
      <c r="D3255" s="149" t="s">
        <v>203</v>
      </c>
      <c r="F3255" s="157" t="s">
        <v>2553</v>
      </c>
      <c r="H3255" s="158">
        <v>239.001</v>
      </c>
      <c r="I3255" s="159"/>
      <c r="L3255" s="155"/>
      <c r="M3255" s="160"/>
      <c r="T3255" s="161"/>
      <c r="AT3255" s="156" t="s">
        <v>203</v>
      </c>
      <c r="AU3255" s="156" t="s">
        <v>82</v>
      </c>
      <c r="AV3255" s="13" t="s">
        <v>82</v>
      </c>
      <c r="AW3255" s="13" t="s">
        <v>4</v>
      </c>
      <c r="AX3255" s="13" t="s">
        <v>80</v>
      </c>
      <c r="AY3255" s="156" t="s">
        <v>193</v>
      </c>
    </row>
    <row r="3256" spans="2:65" s="1" customFormat="1" ht="24.2" customHeight="1">
      <c r="B3256" s="32"/>
      <c r="C3256" s="131" t="s">
        <v>2554</v>
      </c>
      <c r="D3256" s="131" t="s">
        <v>195</v>
      </c>
      <c r="E3256" s="132" t="s">
        <v>2555</v>
      </c>
      <c r="F3256" s="133" t="s">
        <v>2556</v>
      </c>
      <c r="G3256" s="134" t="s">
        <v>198</v>
      </c>
      <c r="H3256" s="135">
        <v>2</v>
      </c>
      <c r="I3256" s="136"/>
      <c r="J3256" s="137">
        <f>ROUND(I3256*H3256,2)</f>
        <v>0</v>
      </c>
      <c r="K3256" s="133" t="s">
        <v>199</v>
      </c>
      <c r="L3256" s="32"/>
      <c r="M3256" s="138" t="s">
        <v>19</v>
      </c>
      <c r="N3256" s="139" t="s">
        <v>43</v>
      </c>
      <c r="P3256" s="140">
        <f>O3256*H3256</f>
        <v>0</v>
      </c>
      <c r="Q3256" s="140">
        <v>2.32E-3</v>
      </c>
      <c r="R3256" s="140">
        <f>Q3256*H3256</f>
        <v>4.64E-3</v>
      </c>
      <c r="S3256" s="140">
        <v>0</v>
      </c>
      <c r="T3256" s="141">
        <f>S3256*H3256</f>
        <v>0</v>
      </c>
      <c r="AR3256" s="142" t="s">
        <v>328</v>
      </c>
      <c r="AT3256" s="142" t="s">
        <v>195</v>
      </c>
      <c r="AU3256" s="142" t="s">
        <v>82</v>
      </c>
      <c r="AY3256" s="17" t="s">
        <v>193</v>
      </c>
      <c r="BE3256" s="143">
        <f>IF(N3256="základní",J3256,0)</f>
        <v>0</v>
      </c>
      <c r="BF3256" s="143">
        <f>IF(N3256="snížená",J3256,0)</f>
        <v>0</v>
      </c>
      <c r="BG3256" s="143">
        <f>IF(N3256="zákl. přenesená",J3256,0)</f>
        <v>0</v>
      </c>
      <c r="BH3256" s="143">
        <f>IF(N3256="sníž. přenesená",J3256,0)</f>
        <v>0</v>
      </c>
      <c r="BI3256" s="143">
        <f>IF(N3256="nulová",J3256,0)</f>
        <v>0</v>
      </c>
      <c r="BJ3256" s="17" t="s">
        <v>80</v>
      </c>
      <c r="BK3256" s="143">
        <f>ROUND(I3256*H3256,2)</f>
        <v>0</v>
      </c>
      <c r="BL3256" s="17" t="s">
        <v>328</v>
      </c>
      <c r="BM3256" s="142" t="s">
        <v>2557</v>
      </c>
    </row>
    <row r="3257" spans="2:65" s="1" customFormat="1" ht="11.25">
      <c r="B3257" s="32"/>
      <c r="D3257" s="144" t="s">
        <v>201</v>
      </c>
      <c r="F3257" s="145" t="s">
        <v>2558</v>
      </c>
      <c r="I3257" s="146"/>
      <c r="L3257" s="32"/>
      <c r="M3257" s="147"/>
      <c r="T3257" s="53"/>
      <c r="AT3257" s="17" t="s">
        <v>201</v>
      </c>
      <c r="AU3257" s="17" t="s">
        <v>82</v>
      </c>
    </row>
    <row r="3258" spans="2:65" s="12" customFormat="1" ht="11.25">
      <c r="B3258" s="148"/>
      <c r="D3258" s="149" t="s">
        <v>203</v>
      </c>
      <c r="E3258" s="150" t="s">
        <v>19</v>
      </c>
      <c r="F3258" s="151" t="s">
        <v>286</v>
      </c>
      <c r="H3258" s="150" t="s">
        <v>19</v>
      </c>
      <c r="I3258" s="152"/>
      <c r="L3258" s="148"/>
      <c r="M3258" s="153"/>
      <c r="T3258" s="154"/>
      <c r="AT3258" s="150" t="s">
        <v>203</v>
      </c>
      <c r="AU3258" s="150" t="s">
        <v>82</v>
      </c>
      <c r="AV3258" s="12" t="s">
        <v>80</v>
      </c>
      <c r="AW3258" s="12" t="s">
        <v>33</v>
      </c>
      <c r="AX3258" s="12" t="s">
        <v>72</v>
      </c>
      <c r="AY3258" s="150" t="s">
        <v>193</v>
      </c>
    </row>
    <row r="3259" spans="2:65" s="12" customFormat="1" ht="11.25">
      <c r="B3259" s="148"/>
      <c r="D3259" s="149" t="s">
        <v>203</v>
      </c>
      <c r="E3259" s="150" t="s">
        <v>19</v>
      </c>
      <c r="F3259" s="151" t="s">
        <v>2266</v>
      </c>
      <c r="H3259" s="150" t="s">
        <v>19</v>
      </c>
      <c r="I3259" s="152"/>
      <c r="L3259" s="148"/>
      <c r="M3259" s="153"/>
      <c r="T3259" s="154"/>
      <c r="AT3259" s="150" t="s">
        <v>203</v>
      </c>
      <c r="AU3259" s="150" t="s">
        <v>82</v>
      </c>
      <c r="AV3259" s="12" t="s">
        <v>80</v>
      </c>
      <c r="AW3259" s="12" t="s">
        <v>33</v>
      </c>
      <c r="AX3259" s="12" t="s">
        <v>72</v>
      </c>
      <c r="AY3259" s="150" t="s">
        <v>193</v>
      </c>
    </row>
    <row r="3260" spans="2:65" s="12" customFormat="1" ht="11.25">
      <c r="B3260" s="148"/>
      <c r="D3260" s="149" t="s">
        <v>203</v>
      </c>
      <c r="E3260" s="150" t="s">
        <v>19</v>
      </c>
      <c r="F3260" s="151" t="s">
        <v>205</v>
      </c>
      <c r="H3260" s="150" t="s">
        <v>19</v>
      </c>
      <c r="I3260" s="152"/>
      <c r="L3260" s="148"/>
      <c r="M3260" s="153"/>
      <c r="T3260" s="154"/>
      <c r="AT3260" s="150" t="s">
        <v>203</v>
      </c>
      <c r="AU3260" s="150" t="s">
        <v>82</v>
      </c>
      <c r="AV3260" s="12" t="s">
        <v>80</v>
      </c>
      <c r="AW3260" s="12" t="s">
        <v>33</v>
      </c>
      <c r="AX3260" s="12" t="s">
        <v>72</v>
      </c>
      <c r="AY3260" s="150" t="s">
        <v>193</v>
      </c>
    </row>
    <row r="3261" spans="2:65" s="12" customFormat="1" ht="11.25">
      <c r="B3261" s="148"/>
      <c r="D3261" s="149" t="s">
        <v>203</v>
      </c>
      <c r="E3261" s="150" t="s">
        <v>19</v>
      </c>
      <c r="F3261" s="151" t="s">
        <v>2323</v>
      </c>
      <c r="H3261" s="150" t="s">
        <v>19</v>
      </c>
      <c r="I3261" s="152"/>
      <c r="L3261" s="148"/>
      <c r="M3261" s="153"/>
      <c r="T3261" s="154"/>
      <c r="AT3261" s="150" t="s">
        <v>203</v>
      </c>
      <c r="AU3261" s="150" t="s">
        <v>82</v>
      </c>
      <c r="AV3261" s="12" t="s">
        <v>80</v>
      </c>
      <c r="AW3261" s="12" t="s">
        <v>33</v>
      </c>
      <c r="AX3261" s="12" t="s">
        <v>72</v>
      </c>
      <c r="AY3261" s="150" t="s">
        <v>193</v>
      </c>
    </row>
    <row r="3262" spans="2:65" s="12" customFormat="1" ht="11.25">
      <c r="B3262" s="148"/>
      <c r="D3262" s="149" t="s">
        <v>203</v>
      </c>
      <c r="E3262" s="150" t="s">
        <v>19</v>
      </c>
      <c r="F3262" s="151" t="s">
        <v>2559</v>
      </c>
      <c r="H3262" s="150" t="s">
        <v>19</v>
      </c>
      <c r="I3262" s="152"/>
      <c r="L3262" s="148"/>
      <c r="M3262" s="153"/>
      <c r="T3262" s="154"/>
      <c r="AT3262" s="150" t="s">
        <v>203</v>
      </c>
      <c r="AU3262" s="150" t="s">
        <v>82</v>
      </c>
      <c r="AV3262" s="12" t="s">
        <v>80</v>
      </c>
      <c r="AW3262" s="12" t="s">
        <v>33</v>
      </c>
      <c r="AX3262" s="12" t="s">
        <v>72</v>
      </c>
      <c r="AY3262" s="150" t="s">
        <v>193</v>
      </c>
    </row>
    <row r="3263" spans="2:65" s="13" customFormat="1" ht="11.25">
      <c r="B3263" s="155"/>
      <c r="D3263" s="149" t="s">
        <v>203</v>
      </c>
      <c r="E3263" s="156" t="s">
        <v>19</v>
      </c>
      <c r="F3263" s="157" t="s">
        <v>2560</v>
      </c>
      <c r="H3263" s="158">
        <v>2</v>
      </c>
      <c r="I3263" s="159"/>
      <c r="L3263" s="155"/>
      <c r="M3263" s="160"/>
      <c r="T3263" s="161"/>
      <c r="AT3263" s="156" t="s">
        <v>203</v>
      </c>
      <c r="AU3263" s="156" t="s">
        <v>82</v>
      </c>
      <c r="AV3263" s="13" t="s">
        <v>82</v>
      </c>
      <c r="AW3263" s="13" t="s">
        <v>33</v>
      </c>
      <c r="AX3263" s="13" t="s">
        <v>72</v>
      </c>
      <c r="AY3263" s="156" t="s">
        <v>193</v>
      </c>
    </row>
    <row r="3264" spans="2:65" s="1" customFormat="1" ht="16.5" customHeight="1">
      <c r="B3264" s="32"/>
      <c r="C3264" s="162" t="s">
        <v>2561</v>
      </c>
      <c r="D3264" s="162" t="s">
        <v>380</v>
      </c>
      <c r="E3264" s="163" t="s">
        <v>2562</v>
      </c>
      <c r="F3264" s="164" t="s">
        <v>2563</v>
      </c>
      <c r="G3264" s="165" t="s">
        <v>198</v>
      </c>
      <c r="H3264" s="166">
        <v>2</v>
      </c>
      <c r="I3264" s="167"/>
      <c r="J3264" s="168">
        <f>ROUND(I3264*H3264,2)</f>
        <v>0</v>
      </c>
      <c r="K3264" s="164" t="s">
        <v>199</v>
      </c>
      <c r="L3264" s="169"/>
      <c r="M3264" s="170" t="s">
        <v>19</v>
      </c>
      <c r="N3264" s="171" t="s">
        <v>43</v>
      </c>
      <c r="P3264" s="140">
        <f>O3264*H3264</f>
        <v>0</v>
      </c>
      <c r="Q3264" s="140">
        <v>3.0000000000000001E-3</v>
      </c>
      <c r="R3264" s="140">
        <f>Q3264*H3264</f>
        <v>6.0000000000000001E-3</v>
      </c>
      <c r="S3264" s="140">
        <v>0</v>
      </c>
      <c r="T3264" s="141">
        <f>S3264*H3264</f>
        <v>0</v>
      </c>
      <c r="AR3264" s="142" t="s">
        <v>436</v>
      </c>
      <c r="AT3264" s="142" t="s">
        <v>380</v>
      </c>
      <c r="AU3264" s="142" t="s">
        <v>82</v>
      </c>
      <c r="AY3264" s="17" t="s">
        <v>193</v>
      </c>
      <c r="BE3264" s="143">
        <f>IF(N3264="základní",J3264,0)</f>
        <v>0</v>
      </c>
      <c r="BF3264" s="143">
        <f>IF(N3264="snížená",J3264,0)</f>
        <v>0</v>
      </c>
      <c r="BG3264" s="143">
        <f>IF(N3264="zákl. přenesená",J3264,0)</f>
        <v>0</v>
      </c>
      <c r="BH3264" s="143">
        <f>IF(N3264="sníž. přenesená",J3264,0)</f>
        <v>0</v>
      </c>
      <c r="BI3264" s="143">
        <f>IF(N3264="nulová",J3264,0)</f>
        <v>0</v>
      </c>
      <c r="BJ3264" s="17" t="s">
        <v>80</v>
      </c>
      <c r="BK3264" s="143">
        <f>ROUND(I3264*H3264,2)</f>
        <v>0</v>
      </c>
      <c r="BL3264" s="17" t="s">
        <v>328</v>
      </c>
      <c r="BM3264" s="142" t="s">
        <v>2564</v>
      </c>
    </row>
    <row r="3265" spans="2:65" s="12" customFormat="1" ht="11.25">
      <c r="B3265" s="148"/>
      <c r="D3265" s="149" t="s">
        <v>203</v>
      </c>
      <c r="E3265" s="150" t="s">
        <v>19</v>
      </c>
      <c r="F3265" s="151" t="s">
        <v>286</v>
      </c>
      <c r="H3265" s="150" t="s">
        <v>19</v>
      </c>
      <c r="I3265" s="152"/>
      <c r="L3265" s="148"/>
      <c r="M3265" s="153"/>
      <c r="T3265" s="154"/>
      <c r="AT3265" s="150" t="s">
        <v>203</v>
      </c>
      <c r="AU3265" s="150" t="s">
        <v>82</v>
      </c>
      <c r="AV3265" s="12" t="s">
        <v>80</v>
      </c>
      <c r="AW3265" s="12" t="s">
        <v>33</v>
      </c>
      <c r="AX3265" s="12" t="s">
        <v>72</v>
      </c>
      <c r="AY3265" s="150" t="s">
        <v>193</v>
      </c>
    </row>
    <row r="3266" spans="2:65" s="12" customFormat="1" ht="11.25">
      <c r="B3266" s="148"/>
      <c r="D3266" s="149" t="s">
        <v>203</v>
      </c>
      <c r="E3266" s="150" t="s">
        <v>19</v>
      </c>
      <c r="F3266" s="151" t="s">
        <v>2266</v>
      </c>
      <c r="H3266" s="150" t="s">
        <v>19</v>
      </c>
      <c r="I3266" s="152"/>
      <c r="L3266" s="148"/>
      <c r="M3266" s="153"/>
      <c r="T3266" s="154"/>
      <c r="AT3266" s="150" t="s">
        <v>203</v>
      </c>
      <c r="AU3266" s="150" t="s">
        <v>82</v>
      </c>
      <c r="AV3266" s="12" t="s">
        <v>80</v>
      </c>
      <c r="AW3266" s="12" t="s">
        <v>33</v>
      </c>
      <c r="AX3266" s="12" t="s">
        <v>72</v>
      </c>
      <c r="AY3266" s="150" t="s">
        <v>193</v>
      </c>
    </row>
    <row r="3267" spans="2:65" s="12" customFormat="1" ht="11.25">
      <c r="B3267" s="148"/>
      <c r="D3267" s="149" t="s">
        <v>203</v>
      </c>
      <c r="E3267" s="150" t="s">
        <v>19</v>
      </c>
      <c r="F3267" s="151" t="s">
        <v>205</v>
      </c>
      <c r="H3267" s="150" t="s">
        <v>19</v>
      </c>
      <c r="I3267" s="152"/>
      <c r="L3267" s="148"/>
      <c r="M3267" s="153"/>
      <c r="T3267" s="154"/>
      <c r="AT3267" s="150" t="s">
        <v>203</v>
      </c>
      <c r="AU3267" s="150" t="s">
        <v>82</v>
      </c>
      <c r="AV3267" s="12" t="s">
        <v>80</v>
      </c>
      <c r="AW3267" s="12" t="s">
        <v>33</v>
      </c>
      <c r="AX3267" s="12" t="s">
        <v>72</v>
      </c>
      <c r="AY3267" s="150" t="s">
        <v>193</v>
      </c>
    </row>
    <row r="3268" spans="2:65" s="12" customFormat="1" ht="11.25">
      <c r="B3268" s="148"/>
      <c r="D3268" s="149" t="s">
        <v>203</v>
      </c>
      <c r="E3268" s="150" t="s">
        <v>19</v>
      </c>
      <c r="F3268" s="151" t="s">
        <v>2323</v>
      </c>
      <c r="H3268" s="150" t="s">
        <v>19</v>
      </c>
      <c r="I3268" s="152"/>
      <c r="L3268" s="148"/>
      <c r="M3268" s="153"/>
      <c r="T3268" s="154"/>
      <c r="AT3268" s="150" t="s">
        <v>203</v>
      </c>
      <c r="AU3268" s="150" t="s">
        <v>82</v>
      </c>
      <c r="AV3268" s="12" t="s">
        <v>80</v>
      </c>
      <c r="AW3268" s="12" t="s">
        <v>33</v>
      </c>
      <c r="AX3268" s="12" t="s">
        <v>72</v>
      </c>
      <c r="AY3268" s="150" t="s">
        <v>193</v>
      </c>
    </row>
    <row r="3269" spans="2:65" s="12" customFormat="1" ht="11.25">
      <c r="B3269" s="148"/>
      <c r="D3269" s="149" t="s">
        <v>203</v>
      </c>
      <c r="E3269" s="150" t="s">
        <v>19</v>
      </c>
      <c r="F3269" s="151" t="s">
        <v>2559</v>
      </c>
      <c r="H3269" s="150" t="s">
        <v>19</v>
      </c>
      <c r="I3269" s="152"/>
      <c r="L3269" s="148"/>
      <c r="M3269" s="153"/>
      <c r="T3269" s="154"/>
      <c r="AT3269" s="150" t="s">
        <v>203</v>
      </c>
      <c r="AU3269" s="150" t="s">
        <v>82</v>
      </c>
      <c r="AV3269" s="12" t="s">
        <v>80</v>
      </c>
      <c r="AW3269" s="12" t="s">
        <v>33</v>
      </c>
      <c r="AX3269" s="12" t="s">
        <v>72</v>
      </c>
      <c r="AY3269" s="150" t="s">
        <v>193</v>
      </c>
    </row>
    <row r="3270" spans="2:65" s="13" customFormat="1" ht="11.25">
      <c r="B3270" s="155"/>
      <c r="D3270" s="149" t="s">
        <v>203</v>
      </c>
      <c r="E3270" s="156" t="s">
        <v>19</v>
      </c>
      <c r="F3270" s="157" t="s">
        <v>2560</v>
      </c>
      <c r="H3270" s="158">
        <v>2</v>
      </c>
      <c r="I3270" s="159"/>
      <c r="L3270" s="155"/>
      <c r="M3270" s="160"/>
      <c r="T3270" s="161"/>
      <c r="AT3270" s="156" t="s">
        <v>203</v>
      </c>
      <c r="AU3270" s="156" t="s">
        <v>82</v>
      </c>
      <c r="AV3270" s="13" t="s">
        <v>82</v>
      </c>
      <c r="AW3270" s="13" t="s">
        <v>33</v>
      </c>
      <c r="AX3270" s="13" t="s">
        <v>72</v>
      </c>
      <c r="AY3270" s="156" t="s">
        <v>193</v>
      </c>
    </row>
    <row r="3271" spans="2:65" s="1" customFormat="1" ht="16.5" customHeight="1">
      <c r="B3271" s="32"/>
      <c r="C3271" s="162" t="s">
        <v>2565</v>
      </c>
      <c r="D3271" s="162" t="s">
        <v>380</v>
      </c>
      <c r="E3271" s="163" t="s">
        <v>2566</v>
      </c>
      <c r="F3271" s="164" t="s">
        <v>2567</v>
      </c>
      <c r="G3271" s="165" t="s">
        <v>198</v>
      </c>
      <c r="H3271" s="166">
        <v>2</v>
      </c>
      <c r="I3271" s="167"/>
      <c r="J3271" s="168">
        <f>ROUND(I3271*H3271,2)</f>
        <v>0</v>
      </c>
      <c r="K3271" s="164" t="s">
        <v>199</v>
      </c>
      <c r="L3271" s="169"/>
      <c r="M3271" s="170" t="s">
        <v>19</v>
      </c>
      <c r="N3271" s="171" t="s">
        <v>43</v>
      </c>
      <c r="P3271" s="140">
        <f>O3271*H3271</f>
        <v>0</v>
      </c>
      <c r="Q3271" s="140">
        <v>3.2499999999999999E-3</v>
      </c>
      <c r="R3271" s="140">
        <f>Q3271*H3271</f>
        <v>6.4999999999999997E-3</v>
      </c>
      <c r="S3271" s="140">
        <v>0</v>
      </c>
      <c r="T3271" s="141">
        <f>S3271*H3271</f>
        <v>0</v>
      </c>
      <c r="AR3271" s="142" t="s">
        <v>436</v>
      </c>
      <c r="AT3271" s="142" t="s">
        <v>380</v>
      </c>
      <c r="AU3271" s="142" t="s">
        <v>82</v>
      </c>
      <c r="AY3271" s="17" t="s">
        <v>193</v>
      </c>
      <c r="BE3271" s="143">
        <f>IF(N3271="základní",J3271,0)</f>
        <v>0</v>
      </c>
      <c r="BF3271" s="143">
        <f>IF(N3271="snížená",J3271,0)</f>
        <v>0</v>
      </c>
      <c r="BG3271" s="143">
        <f>IF(N3271="zákl. přenesená",J3271,0)</f>
        <v>0</v>
      </c>
      <c r="BH3271" s="143">
        <f>IF(N3271="sníž. přenesená",J3271,0)</f>
        <v>0</v>
      </c>
      <c r="BI3271" s="143">
        <f>IF(N3271="nulová",J3271,0)</f>
        <v>0</v>
      </c>
      <c r="BJ3271" s="17" t="s">
        <v>80</v>
      </c>
      <c r="BK3271" s="143">
        <f>ROUND(I3271*H3271,2)</f>
        <v>0</v>
      </c>
      <c r="BL3271" s="17" t="s">
        <v>328</v>
      </c>
      <c r="BM3271" s="142" t="s">
        <v>2568</v>
      </c>
    </row>
    <row r="3272" spans="2:65" s="12" customFormat="1" ht="11.25">
      <c r="B3272" s="148"/>
      <c r="D3272" s="149" t="s">
        <v>203</v>
      </c>
      <c r="E3272" s="150" t="s">
        <v>19</v>
      </c>
      <c r="F3272" s="151" t="s">
        <v>286</v>
      </c>
      <c r="H3272" s="150" t="s">
        <v>19</v>
      </c>
      <c r="I3272" s="152"/>
      <c r="L3272" s="148"/>
      <c r="M3272" s="153"/>
      <c r="T3272" s="154"/>
      <c r="AT3272" s="150" t="s">
        <v>203</v>
      </c>
      <c r="AU3272" s="150" t="s">
        <v>82</v>
      </c>
      <c r="AV3272" s="12" t="s">
        <v>80</v>
      </c>
      <c r="AW3272" s="12" t="s">
        <v>33</v>
      </c>
      <c r="AX3272" s="12" t="s">
        <v>72</v>
      </c>
      <c r="AY3272" s="150" t="s">
        <v>193</v>
      </c>
    </row>
    <row r="3273" spans="2:65" s="12" customFormat="1" ht="11.25">
      <c r="B3273" s="148"/>
      <c r="D3273" s="149" t="s">
        <v>203</v>
      </c>
      <c r="E3273" s="150" t="s">
        <v>19</v>
      </c>
      <c r="F3273" s="151" t="s">
        <v>2266</v>
      </c>
      <c r="H3273" s="150" t="s">
        <v>19</v>
      </c>
      <c r="I3273" s="152"/>
      <c r="L3273" s="148"/>
      <c r="M3273" s="153"/>
      <c r="T3273" s="154"/>
      <c r="AT3273" s="150" t="s">
        <v>203</v>
      </c>
      <c r="AU3273" s="150" t="s">
        <v>82</v>
      </c>
      <c r="AV3273" s="12" t="s">
        <v>80</v>
      </c>
      <c r="AW3273" s="12" t="s">
        <v>33</v>
      </c>
      <c r="AX3273" s="12" t="s">
        <v>72</v>
      </c>
      <c r="AY3273" s="150" t="s">
        <v>193</v>
      </c>
    </row>
    <row r="3274" spans="2:65" s="12" customFormat="1" ht="11.25">
      <c r="B3274" s="148"/>
      <c r="D3274" s="149" t="s">
        <v>203</v>
      </c>
      <c r="E3274" s="150" t="s">
        <v>19</v>
      </c>
      <c r="F3274" s="151" t="s">
        <v>205</v>
      </c>
      <c r="H3274" s="150" t="s">
        <v>19</v>
      </c>
      <c r="I3274" s="152"/>
      <c r="L3274" s="148"/>
      <c r="M3274" s="153"/>
      <c r="T3274" s="154"/>
      <c r="AT3274" s="150" t="s">
        <v>203</v>
      </c>
      <c r="AU3274" s="150" t="s">
        <v>82</v>
      </c>
      <c r="AV3274" s="12" t="s">
        <v>80</v>
      </c>
      <c r="AW3274" s="12" t="s">
        <v>33</v>
      </c>
      <c r="AX3274" s="12" t="s">
        <v>72</v>
      </c>
      <c r="AY3274" s="150" t="s">
        <v>193</v>
      </c>
    </row>
    <row r="3275" spans="2:65" s="12" customFormat="1" ht="11.25">
      <c r="B3275" s="148"/>
      <c r="D3275" s="149" t="s">
        <v>203</v>
      </c>
      <c r="E3275" s="150" t="s">
        <v>19</v>
      </c>
      <c r="F3275" s="151" t="s">
        <v>2323</v>
      </c>
      <c r="H3275" s="150" t="s">
        <v>19</v>
      </c>
      <c r="I3275" s="152"/>
      <c r="L3275" s="148"/>
      <c r="M3275" s="153"/>
      <c r="T3275" s="154"/>
      <c r="AT3275" s="150" t="s">
        <v>203</v>
      </c>
      <c r="AU3275" s="150" t="s">
        <v>82</v>
      </c>
      <c r="AV3275" s="12" t="s">
        <v>80</v>
      </c>
      <c r="AW3275" s="12" t="s">
        <v>33</v>
      </c>
      <c r="AX3275" s="12" t="s">
        <v>72</v>
      </c>
      <c r="AY3275" s="150" t="s">
        <v>193</v>
      </c>
    </row>
    <row r="3276" spans="2:65" s="12" customFormat="1" ht="11.25">
      <c r="B3276" s="148"/>
      <c r="D3276" s="149" t="s">
        <v>203</v>
      </c>
      <c r="E3276" s="150" t="s">
        <v>19</v>
      </c>
      <c r="F3276" s="151" t="s">
        <v>2559</v>
      </c>
      <c r="H3276" s="150" t="s">
        <v>19</v>
      </c>
      <c r="I3276" s="152"/>
      <c r="L3276" s="148"/>
      <c r="M3276" s="153"/>
      <c r="T3276" s="154"/>
      <c r="AT3276" s="150" t="s">
        <v>203</v>
      </c>
      <c r="AU3276" s="150" t="s">
        <v>82</v>
      </c>
      <c r="AV3276" s="12" t="s">
        <v>80</v>
      </c>
      <c r="AW3276" s="12" t="s">
        <v>33</v>
      </c>
      <c r="AX3276" s="12" t="s">
        <v>72</v>
      </c>
      <c r="AY3276" s="150" t="s">
        <v>193</v>
      </c>
    </row>
    <row r="3277" spans="2:65" s="13" customFormat="1" ht="11.25">
      <c r="B3277" s="155"/>
      <c r="D3277" s="149" t="s">
        <v>203</v>
      </c>
      <c r="E3277" s="156" t="s">
        <v>19</v>
      </c>
      <c r="F3277" s="157" t="s">
        <v>2560</v>
      </c>
      <c r="H3277" s="158">
        <v>2</v>
      </c>
      <c r="I3277" s="159"/>
      <c r="L3277" s="155"/>
      <c r="M3277" s="160"/>
      <c r="T3277" s="161"/>
      <c r="AT3277" s="156" t="s">
        <v>203</v>
      </c>
      <c r="AU3277" s="156" t="s">
        <v>82</v>
      </c>
      <c r="AV3277" s="13" t="s">
        <v>82</v>
      </c>
      <c r="AW3277" s="13" t="s">
        <v>33</v>
      </c>
      <c r="AX3277" s="13" t="s">
        <v>72</v>
      </c>
      <c r="AY3277" s="156" t="s">
        <v>193</v>
      </c>
    </row>
    <row r="3278" spans="2:65" s="1" customFormat="1" ht="24.2" customHeight="1">
      <c r="B3278" s="32"/>
      <c r="C3278" s="131" t="s">
        <v>2569</v>
      </c>
      <c r="D3278" s="131" t="s">
        <v>195</v>
      </c>
      <c r="E3278" s="132" t="s">
        <v>2570</v>
      </c>
      <c r="F3278" s="133" t="s">
        <v>2571</v>
      </c>
      <c r="G3278" s="134" t="s">
        <v>198</v>
      </c>
      <c r="H3278" s="135">
        <v>152.22499999999999</v>
      </c>
      <c r="I3278" s="136"/>
      <c r="J3278" s="137">
        <f>ROUND(I3278*H3278,2)</f>
        <v>0</v>
      </c>
      <c r="K3278" s="133" t="s">
        <v>199</v>
      </c>
      <c r="L3278" s="32"/>
      <c r="M3278" s="138" t="s">
        <v>19</v>
      </c>
      <c r="N3278" s="139" t="s">
        <v>43</v>
      </c>
      <c r="P3278" s="140">
        <f>O3278*H3278</f>
        <v>0</v>
      </c>
      <c r="Q3278" s="140">
        <v>0</v>
      </c>
      <c r="R3278" s="140">
        <f>Q3278*H3278</f>
        <v>0</v>
      </c>
      <c r="S3278" s="140">
        <v>0</v>
      </c>
      <c r="T3278" s="141">
        <f>S3278*H3278</f>
        <v>0</v>
      </c>
      <c r="AR3278" s="142" t="s">
        <v>328</v>
      </c>
      <c r="AT3278" s="142" t="s">
        <v>195</v>
      </c>
      <c r="AU3278" s="142" t="s">
        <v>82</v>
      </c>
      <c r="AY3278" s="17" t="s">
        <v>193</v>
      </c>
      <c r="BE3278" s="143">
        <f>IF(N3278="základní",J3278,0)</f>
        <v>0</v>
      </c>
      <c r="BF3278" s="143">
        <f>IF(N3278="snížená",J3278,0)</f>
        <v>0</v>
      </c>
      <c r="BG3278" s="143">
        <f>IF(N3278="zákl. přenesená",J3278,0)</f>
        <v>0</v>
      </c>
      <c r="BH3278" s="143">
        <f>IF(N3278="sníž. přenesená",J3278,0)</f>
        <v>0</v>
      </c>
      <c r="BI3278" s="143">
        <f>IF(N3278="nulová",J3278,0)</f>
        <v>0</v>
      </c>
      <c r="BJ3278" s="17" t="s">
        <v>80</v>
      </c>
      <c r="BK3278" s="143">
        <f>ROUND(I3278*H3278,2)</f>
        <v>0</v>
      </c>
      <c r="BL3278" s="17" t="s">
        <v>328</v>
      </c>
      <c r="BM3278" s="142" t="s">
        <v>2572</v>
      </c>
    </row>
    <row r="3279" spans="2:65" s="1" customFormat="1" ht="11.25">
      <c r="B3279" s="32"/>
      <c r="D3279" s="144" t="s">
        <v>201</v>
      </c>
      <c r="F3279" s="145" t="s">
        <v>2573</v>
      </c>
      <c r="I3279" s="146"/>
      <c r="L3279" s="32"/>
      <c r="M3279" s="147"/>
      <c r="T3279" s="53"/>
      <c r="AT3279" s="17" t="s">
        <v>201</v>
      </c>
      <c r="AU3279" s="17" t="s">
        <v>82</v>
      </c>
    </row>
    <row r="3280" spans="2:65" s="12" customFormat="1" ht="11.25">
      <c r="B3280" s="148"/>
      <c r="D3280" s="149" t="s">
        <v>203</v>
      </c>
      <c r="E3280" s="150" t="s">
        <v>19</v>
      </c>
      <c r="F3280" s="151" t="s">
        <v>286</v>
      </c>
      <c r="H3280" s="150" t="s">
        <v>19</v>
      </c>
      <c r="I3280" s="152"/>
      <c r="L3280" s="148"/>
      <c r="M3280" s="153"/>
      <c r="T3280" s="154"/>
      <c r="AT3280" s="150" t="s">
        <v>203</v>
      </c>
      <c r="AU3280" s="150" t="s">
        <v>82</v>
      </c>
      <c r="AV3280" s="12" t="s">
        <v>80</v>
      </c>
      <c r="AW3280" s="12" t="s">
        <v>33</v>
      </c>
      <c r="AX3280" s="12" t="s">
        <v>72</v>
      </c>
      <c r="AY3280" s="150" t="s">
        <v>193</v>
      </c>
    </row>
    <row r="3281" spans="2:65" s="12" customFormat="1" ht="11.25">
      <c r="B3281" s="148"/>
      <c r="D3281" s="149" t="s">
        <v>203</v>
      </c>
      <c r="E3281" s="150" t="s">
        <v>19</v>
      </c>
      <c r="F3281" s="151" t="s">
        <v>2266</v>
      </c>
      <c r="H3281" s="150" t="s">
        <v>19</v>
      </c>
      <c r="I3281" s="152"/>
      <c r="L3281" s="148"/>
      <c r="M3281" s="153"/>
      <c r="T3281" s="154"/>
      <c r="AT3281" s="150" t="s">
        <v>203</v>
      </c>
      <c r="AU3281" s="150" t="s">
        <v>82</v>
      </c>
      <c r="AV3281" s="12" t="s">
        <v>80</v>
      </c>
      <c r="AW3281" s="12" t="s">
        <v>33</v>
      </c>
      <c r="AX3281" s="12" t="s">
        <v>72</v>
      </c>
      <c r="AY3281" s="150" t="s">
        <v>193</v>
      </c>
    </row>
    <row r="3282" spans="2:65" s="12" customFormat="1" ht="11.25">
      <c r="B3282" s="148"/>
      <c r="D3282" s="149" t="s">
        <v>203</v>
      </c>
      <c r="E3282" s="150" t="s">
        <v>19</v>
      </c>
      <c r="F3282" s="151" t="s">
        <v>205</v>
      </c>
      <c r="H3282" s="150" t="s">
        <v>19</v>
      </c>
      <c r="I3282" s="152"/>
      <c r="L3282" s="148"/>
      <c r="M3282" s="153"/>
      <c r="T3282" s="154"/>
      <c r="AT3282" s="150" t="s">
        <v>203</v>
      </c>
      <c r="AU3282" s="150" t="s">
        <v>82</v>
      </c>
      <c r="AV3282" s="12" t="s">
        <v>80</v>
      </c>
      <c r="AW3282" s="12" t="s">
        <v>33</v>
      </c>
      <c r="AX3282" s="12" t="s">
        <v>72</v>
      </c>
      <c r="AY3282" s="150" t="s">
        <v>193</v>
      </c>
    </row>
    <row r="3283" spans="2:65" s="12" customFormat="1" ht="11.25">
      <c r="B3283" s="148"/>
      <c r="D3283" s="149" t="s">
        <v>203</v>
      </c>
      <c r="E3283" s="150" t="s">
        <v>19</v>
      </c>
      <c r="F3283" s="151" t="s">
        <v>2323</v>
      </c>
      <c r="H3283" s="150" t="s">
        <v>19</v>
      </c>
      <c r="I3283" s="152"/>
      <c r="L3283" s="148"/>
      <c r="M3283" s="153"/>
      <c r="T3283" s="154"/>
      <c r="AT3283" s="150" t="s">
        <v>203</v>
      </c>
      <c r="AU3283" s="150" t="s">
        <v>82</v>
      </c>
      <c r="AV3283" s="12" t="s">
        <v>80</v>
      </c>
      <c r="AW3283" s="12" t="s">
        <v>33</v>
      </c>
      <c r="AX3283" s="12" t="s">
        <v>72</v>
      </c>
      <c r="AY3283" s="150" t="s">
        <v>193</v>
      </c>
    </row>
    <row r="3284" spans="2:65" s="13" customFormat="1" ht="11.25">
      <c r="B3284" s="155"/>
      <c r="D3284" s="149" t="s">
        <v>203</v>
      </c>
      <c r="E3284" s="156" t="s">
        <v>19</v>
      </c>
      <c r="F3284" s="157" t="s">
        <v>2574</v>
      </c>
      <c r="H3284" s="158">
        <v>152.22499999999999</v>
      </c>
      <c r="I3284" s="159"/>
      <c r="L3284" s="155"/>
      <c r="M3284" s="160"/>
      <c r="T3284" s="161"/>
      <c r="AT3284" s="156" t="s">
        <v>203</v>
      </c>
      <c r="AU3284" s="156" t="s">
        <v>82</v>
      </c>
      <c r="AV3284" s="13" t="s">
        <v>82</v>
      </c>
      <c r="AW3284" s="13" t="s">
        <v>33</v>
      </c>
      <c r="AX3284" s="13" t="s">
        <v>72</v>
      </c>
      <c r="AY3284" s="156" t="s">
        <v>193</v>
      </c>
    </row>
    <row r="3285" spans="2:65" s="1" customFormat="1" ht="21.75" customHeight="1">
      <c r="B3285" s="32"/>
      <c r="C3285" s="162" t="s">
        <v>2575</v>
      </c>
      <c r="D3285" s="162" t="s">
        <v>380</v>
      </c>
      <c r="E3285" s="163" t="s">
        <v>2576</v>
      </c>
      <c r="F3285" s="164" t="s">
        <v>2577</v>
      </c>
      <c r="G3285" s="165" t="s">
        <v>198</v>
      </c>
      <c r="H3285" s="166">
        <v>304.45</v>
      </c>
      <c r="I3285" s="167"/>
      <c r="J3285" s="168">
        <f>ROUND(I3285*H3285,2)</f>
        <v>0</v>
      </c>
      <c r="K3285" s="164" t="s">
        <v>199</v>
      </c>
      <c r="L3285" s="169"/>
      <c r="M3285" s="170" t="s">
        <v>19</v>
      </c>
      <c r="N3285" s="171" t="s">
        <v>43</v>
      </c>
      <c r="P3285" s="140">
        <f>O3285*H3285</f>
        <v>0</v>
      </c>
      <c r="Q3285" s="140">
        <v>3.0000000000000001E-3</v>
      </c>
      <c r="R3285" s="140">
        <f>Q3285*H3285</f>
        <v>0.91335</v>
      </c>
      <c r="S3285" s="140">
        <v>0</v>
      </c>
      <c r="T3285" s="141">
        <f>S3285*H3285</f>
        <v>0</v>
      </c>
      <c r="AR3285" s="142" t="s">
        <v>436</v>
      </c>
      <c r="AT3285" s="142" t="s">
        <v>380</v>
      </c>
      <c r="AU3285" s="142" t="s">
        <v>82</v>
      </c>
      <c r="AY3285" s="17" t="s">
        <v>193</v>
      </c>
      <c r="BE3285" s="143">
        <f>IF(N3285="základní",J3285,0)</f>
        <v>0</v>
      </c>
      <c r="BF3285" s="143">
        <f>IF(N3285="snížená",J3285,0)</f>
        <v>0</v>
      </c>
      <c r="BG3285" s="143">
        <f>IF(N3285="zákl. přenesená",J3285,0)</f>
        <v>0</v>
      </c>
      <c r="BH3285" s="143">
        <f>IF(N3285="sníž. přenesená",J3285,0)</f>
        <v>0</v>
      </c>
      <c r="BI3285" s="143">
        <f>IF(N3285="nulová",J3285,0)</f>
        <v>0</v>
      </c>
      <c r="BJ3285" s="17" t="s">
        <v>80</v>
      </c>
      <c r="BK3285" s="143">
        <f>ROUND(I3285*H3285,2)</f>
        <v>0</v>
      </c>
      <c r="BL3285" s="17" t="s">
        <v>328</v>
      </c>
      <c r="BM3285" s="142" t="s">
        <v>2578</v>
      </c>
    </row>
    <row r="3286" spans="2:65" s="12" customFormat="1" ht="11.25">
      <c r="B3286" s="148"/>
      <c r="D3286" s="149" t="s">
        <v>203</v>
      </c>
      <c r="E3286" s="150" t="s">
        <v>19</v>
      </c>
      <c r="F3286" s="151" t="s">
        <v>286</v>
      </c>
      <c r="H3286" s="150" t="s">
        <v>19</v>
      </c>
      <c r="I3286" s="152"/>
      <c r="L3286" s="148"/>
      <c r="M3286" s="153"/>
      <c r="T3286" s="154"/>
      <c r="AT3286" s="150" t="s">
        <v>203</v>
      </c>
      <c r="AU3286" s="150" t="s">
        <v>82</v>
      </c>
      <c r="AV3286" s="12" t="s">
        <v>80</v>
      </c>
      <c r="AW3286" s="12" t="s">
        <v>33</v>
      </c>
      <c r="AX3286" s="12" t="s">
        <v>72</v>
      </c>
      <c r="AY3286" s="150" t="s">
        <v>193</v>
      </c>
    </row>
    <row r="3287" spans="2:65" s="12" customFormat="1" ht="11.25">
      <c r="B3287" s="148"/>
      <c r="D3287" s="149" t="s">
        <v>203</v>
      </c>
      <c r="E3287" s="150" t="s">
        <v>19</v>
      </c>
      <c r="F3287" s="151" t="s">
        <v>2266</v>
      </c>
      <c r="H3287" s="150" t="s">
        <v>19</v>
      </c>
      <c r="I3287" s="152"/>
      <c r="L3287" s="148"/>
      <c r="M3287" s="153"/>
      <c r="T3287" s="154"/>
      <c r="AT3287" s="150" t="s">
        <v>203</v>
      </c>
      <c r="AU3287" s="150" t="s">
        <v>82</v>
      </c>
      <c r="AV3287" s="12" t="s">
        <v>80</v>
      </c>
      <c r="AW3287" s="12" t="s">
        <v>33</v>
      </c>
      <c r="AX3287" s="12" t="s">
        <v>72</v>
      </c>
      <c r="AY3287" s="150" t="s">
        <v>193</v>
      </c>
    </row>
    <row r="3288" spans="2:65" s="12" customFormat="1" ht="11.25">
      <c r="B3288" s="148"/>
      <c r="D3288" s="149" t="s">
        <v>203</v>
      </c>
      <c r="E3288" s="150" t="s">
        <v>19</v>
      </c>
      <c r="F3288" s="151" t="s">
        <v>205</v>
      </c>
      <c r="H3288" s="150" t="s">
        <v>19</v>
      </c>
      <c r="I3288" s="152"/>
      <c r="L3288" s="148"/>
      <c r="M3288" s="153"/>
      <c r="T3288" s="154"/>
      <c r="AT3288" s="150" t="s">
        <v>203</v>
      </c>
      <c r="AU3288" s="150" t="s">
        <v>82</v>
      </c>
      <c r="AV3288" s="12" t="s">
        <v>80</v>
      </c>
      <c r="AW3288" s="12" t="s">
        <v>33</v>
      </c>
      <c r="AX3288" s="12" t="s">
        <v>72</v>
      </c>
      <c r="AY3288" s="150" t="s">
        <v>193</v>
      </c>
    </row>
    <row r="3289" spans="2:65" s="12" customFormat="1" ht="11.25">
      <c r="B3289" s="148"/>
      <c r="D3289" s="149" t="s">
        <v>203</v>
      </c>
      <c r="E3289" s="150" t="s">
        <v>19</v>
      </c>
      <c r="F3289" s="151" t="s">
        <v>2323</v>
      </c>
      <c r="H3289" s="150" t="s">
        <v>19</v>
      </c>
      <c r="I3289" s="152"/>
      <c r="L3289" s="148"/>
      <c r="M3289" s="153"/>
      <c r="T3289" s="154"/>
      <c r="AT3289" s="150" t="s">
        <v>203</v>
      </c>
      <c r="AU3289" s="150" t="s">
        <v>82</v>
      </c>
      <c r="AV3289" s="12" t="s">
        <v>80</v>
      </c>
      <c r="AW3289" s="12" t="s">
        <v>33</v>
      </c>
      <c r="AX3289" s="12" t="s">
        <v>72</v>
      </c>
      <c r="AY3289" s="150" t="s">
        <v>193</v>
      </c>
    </row>
    <row r="3290" spans="2:65" s="13" customFormat="1" ht="11.25">
      <c r="B3290" s="155"/>
      <c r="D3290" s="149" t="s">
        <v>203</v>
      </c>
      <c r="E3290" s="156" t="s">
        <v>19</v>
      </c>
      <c r="F3290" s="157" t="s">
        <v>2579</v>
      </c>
      <c r="H3290" s="158">
        <v>304.45</v>
      </c>
      <c r="I3290" s="159"/>
      <c r="L3290" s="155"/>
      <c r="M3290" s="160"/>
      <c r="T3290" s="161"/>
      <c r="AT3290" s="156" t="s">
        <v>203</v>
      </c>
      <c r="AU3290" s="156" t="s">
        <v>82</v>
      </c>
      <c r="AV3290" s="13" t="s">
        <v>82</v>
      </c>
      <c r="AW3290" s="13" t="s">
        <v>33</v>
      </c>
      <c r="AX3290" s="13" t="s">
        <v>72</v>
      </c>
      <c r="AY3290" s="156" t="s">
        <v>193</v>
      </c>
    </row>
    <row r="3291" spans="2:65" s="1" customFormat="1" ht="16.5" customHeight="1">
      <c r="B3291" s="32"/>
      <c r="C3291" s="131" t="s">
        <v>2580</v>
      </c>
      <c r="D3291" s="131" t="s">
        <v>195</v>
      </c>
      <c r="E3291" s="132" t="s">
        <v>2581</v>
      </c>
      <c r="F3291" s="133" t="s">
        <v>2582</v>
      </c>
      <c r="G3291" s="134" t="s">
        <v>432</v>
      </c>
      <c r="H3291" s="135">
        <v>55.3</v>
      </c>
      <c r="I3291" s="136"/>
      <c r="J3291" s="137">
        <f>ROUND(I3291*H3291,2)</f>
        <v>0</v>
      </c>
      <c r="K3291" s="133" t="s">
        <v>199</v>
      </c>
      <c r="L3291" s="32"/>
      <c r="M3291" s="138" t="s">
        <v>19</v>
      </c>
      <c r="N3291" s="139" t="s">
        <v>43</v>
      </c>
      <c r="P3291" s="140">
        <f>O3291*H3291</f>
        <v>0</v>
      </c>
      <c r="Q3291" s="140">
        <v>0</v>
      </c>
      <c r="R3291" s="140">
        <f>Q3291*H3291</f>
        <v>0</v>
      </c>
      <c r="S3291" s="140">
        <v>0</v>
      </c>
      <c r="T3291" s="141">
        <f>S3291*H3291</f>
        <v>0</v>
      </c>
      <c r="AR3291" s="142" t="s">
        <v>328</v>
      </c>
      <c r="AT3291" s="142" t="s">
        <v>195</v>
      </c>
      <c r="AU3291" s="142" t="s">
        <v>82</v>
      </c>
      <c r="AY3291" s="17" t="s">
        <v>193</v>
      </c>
      <c r="BE3291" s="143">
        <f>IF(N3291="základní",J3291,0)</f>
        <v>0</v>
      </c>
      <c r="BF3291" s="143">
        <f>IF(N3291="snížená",J3291,0)</f>
        <v>0</v>
      </c>
      <c r="BG3291" s="143">
        <f>IF(N3291="zákl. přenesená",J3291,0)</f>
        <v>0</v>
      </c>
      <c r="BH3291" s="143">
        <f>IF(N3291="sníž. přenesená",J3291,0)</f>
        <v>0</v>
      </c>
      <c r="BI3291" s="143">
        <f>IF(N3291="nulová",J3291,0)</f>
        <v>0</v>
      </c>
      <c r="BJ3291" s="17" t="s">
        <v>80</v>
      </c>
      <c r="BK3291" s="143">
        <f>ROUND(I3291*H3291,2)</f>
        <v>0</v>
      </c>
      <c r="BL3291" s="17" t="s">
        <v>328</v>
      </c>
      <c r="BM3291" s="142" t="s">
        <v>2583</v>
      </c>
    </row>
    <row r="3292" spans="2:65" s="1" customFormat="1" ht="11.25">
      <c r="B3292" s="32"/>
      <c r="D3292" s="144" t="s">
        <v>201</v>
      </c>
      <c r="F3292" s="145" t="s">
        <v>2584</v>
      </c>
      <c r="I3292" s="146"/>
      <c r="L3292" s="32"/>
      <c r="M3292" s="147"/>
      <c r="T3292" s="53"/>
      <c r="AT3292" s="17" t="s">
        <v>201</v>
      </c>
      <c r="AU3292" s="17" t="s">
        <v>82</v>
      </c>
    </row>
    <row r="3293" spans="2:65" s="1" customFormat="1" ht="16.5" customHeight="1">
      <c r="B3293" s="32"/>
      <c r="C3293" s="162" t="s">
        <v>2585</v>
      </c>
      <c r="D3293" s="162" t="s">
        <v>380</v>
      </c>
      <c r="E3293" s="163" t="s">
        <v>2586</v>
      </c>
      <c r="F3293" s="164" t="s">
        <v>2587</v>
      </c>
      <c r="G3293" s="165" t="s">
        <v>432</v>
      </c>
      <c r="H3293" s="166">
        <v>58.064999999999998</v>
      </c>
      <c r="I3293" s="167"/>
      <c r="J3293" s="168">
        <f>ROUND(I3293*H3293,2)</f>
        <v>0</v>
      </c>
      <c r="K3293" s="164" t="s">
        <v>19</v>
      </c>
      <c r="L3293" s="169"/>
      <c r="M3293" s="170" t="s">
        <v>19</v>
      </c>
      <c r="N3293" s="171" t="s">
        <v>43</v>
      </c>
      <c r="P3293" s="140">
        <f>O3293*H3293</f>
        <v>0</v>
      </c>
      <c r="Q3293" s="140">
        <v>1.5E-3</v>
      </c>
      <c r="R3293" s="140">
        <f>Q3293*H3293</f>
        <v>8.7097499999999994E-2</v>
      </c>
      <c r="S3293" s="140">
        <v>0</v>
      </c>
      <c r="T3293" s="141">
        <f>S3293*H3293</f>
        <v>0</v>
      </c>
      <c r="AR3293" s="142" t="s">
        <v>436</v>
      </c>
      <c r="AT3293" s="142" t="s">
        <v>380</v>
      </c>
      <c r="AU3293" s="142" t="s">
        <v>82</v>
      </c>
      <c r="AY3293" s="17" t="s">
        <v>193</v>
      </c>
      <c r="BE3293" s="143">
        <f>IF(N3293="základní",J3293,0)</f>
        <v>0</v>
      </c>
      <c r="BF3293" s="143">
        <f>IF(N3293="snížená",J3293,0)</f>
        <v>0</v>
      </c>
      <c r="BG3293" s="143">
        <f>IF(N3293="zákl. přenesená",J3293,0)</f>
        <v>0</v>
      </c>
      <c r="BH3293" s="143">
        <f>IF(N3293="sníž. přenesená",J3293,0)</f>
        <v>0</v>
      </c>
      <c r="BI3293" s="143">
        <f>IF(N3293="nulová",J3293,0)</f>
        <v>0</v>
      </c>
      <c r="BJ3293" s="17" t="s">
        <v>80</v>
      </c>
      <c r="BK3293" s="143">
        <f>ROUND(I3293*H3293,2)</f>
        <v>0</v>
      </c>
      <c r="BL3293" s="17" t="s">
        <v>328</v>
      </c>
      <c r="BM3293" s="142" t="s">
        <v>2588</v>
      </c>
    </row>
    <row r="3294" spans="2:65" s="12" customFormat="1" ht="11.25">
      <c r="B3294" s="148"/>
      <c r="D3294" s="149" t="s">
        <v>203</v>
      </c>
      <c r="E3294" s="150" t="s">
        <v>19</v>
      </c>
      <c r="F3294" s="151" t="s">
        <v>286</v>
      </c>
      <c r="H3294" s="150" t="s">
        <v>19</v>
      </c>
      <c r="I3294" s="152"/>
      <c r="L3294" s="148"/>
      <c r="M3294" s="153"/>
      <c r="T3294" s="154"/>
      <c r="AT3294" s="150" t="s">
        <v>203</v>
      </c>
      <c r="AU3294" s="150" t="s">
        <v>82</v>
      </c>
      <c r="AV3294" s="12" t="s">
        <v>80</v>
      </c>
      <c r="AW3294" s="12" t="s">
        <v>33</v>
      </c>
      <c r="AX3294" s="12" t="s">
        <v>72</v>
      </c>
      <c r="AY3294" s="150" t="s">
        <v>193</v>
      </c>
    </row>
    <row r="3295" spans="2:65" s="12" customFormat="1" ht="11.25">
      <c r="B3295" s="148"/>
      <c r="D3295" s="149" t="s">
        <v>203</v>
      </c>
      <c r="E3295" s="150" t="s">
        <v>19</v>
      </c>
      <c r="F3295" s="151" t="s">
        <v>2266</v>
      </c>
      <c r="H3295" s="150" t="s">
        <v>19</v>
      </c>
      <c r="I3295" s="152"/>
      <c r="L3295" s="148"/>
      <c r="M3295" s="153"/>
      <c r="T3295" s="154"/>
      <c r="AT3295" s="150" t="s">
        <v>203</v>
      </c>
      <c r="AU3295" s="150" t="s">
        <v>82</v>
      </c>
      <c r="AV3295" s="12" t="s">
        <v>80</v>
      </c>
      <c r="AW3295" s="12" t="s">
        <v>33</v>
      </c>
      <c r="AX3295" s="12" t="s">
        <v>72</v>
      </c>
      <c r="AY3295" s="150" t="s">
        <v>193</v>
      </c>
    </row>
    <row r="3296" spans="2:65" s="12" customFormat="1" ht="11.25">
      <c r="B3296" s="148"/>
      <c r="D3296" s="149" t="s">
        <v>203</v>
      </c>
      <c r="E3296" s="150" t="s">
        <v>19</v>
      </c>
      <c r="F3296" s="151" t="s">
        <v>205</v>
      </c>
      <c r="H3296" s="150" t="s">
        <v>19</v>
      </c>
      <c r="I3296" s="152"/>
      <c r="L3296" s="148"/>
      <c r="M3296" s="153"/>
      <c r="T3296" s="154"/>
      <c r="AT3296" s="150" t="s">
        <v>203</v>
      </c>
      <c r="AU3296" s="150" t="s">
        <v>82</v>
      </c>
      <c r="AV3296" s="12" t="s">
        <v>80</v>
      </c>
      <c r="AW3296" s="12" t="s">
        <v>33</v>
      </c>
      <c r="AX3296" s="12" t="s">
        <v>72</v>
      </c>
      <c r="AY3296" s="150" t="s">
        <v>193</v>
      </c>
    </row>
    <row r="3297" spans="2:65" s="12" customFormat="1" ht="11.25">
      <c r="B3297" s="148"/>
      <c r="D3297" s="149" t="s">
        <v>203</v>
      </c>
      <c r="E3297" s="150" t="s">
        <v>19</v>
      </c>
      <c r="F3297" s="151" t="s">
        <v>2323</v>
      </c>
      <c r="H3297" s="150" t="s">
        <v>19</v>
      </c>
      <c r="I3297" s="152"/>
      <c r="L3297" s="148"/>
      <c r="M3297" s="153"/>
      <c r="T3297" s="154"/>
      <c r="AT3297" s="150" t="s">
        <v>203</v>
      </c>
      <c r="AU3297" s="150" t="s">
        <v>82</v>
      </c>
      <c r="AV3297" s="12" t="s">
        <v>80</v>
      </c>
      <c r="AW3297" s="12" t="s">
        <v>33</v>
      </c>
      <c r="AX3297" s="12" t="s">
        <v>72</v>
      </c>
      <c r="AY3297" s="150" t="s">
        <v>193</v>
      </c>
    </row>
    <row r="3298" spans="2:65" s="13" customFormat="1" ht="11.25">
      <c r="B3298" s="155"/>
      <c r="D3298" s="149" t="s">
        <v>203</v>
      </c>
      <c r="E3298" s="156" t="s">
        <v>19</v>
      </c>
      <c r="F3298" s="157" t="s">
        <v>2589</v>
      </c>
      <c r="H3298" s="158">
        <v>55.3</v>
      </c>
      <c r="I3298" s="159"/>
      <c r="L3298" s="155"/>
      <c r="M3298" s="160"/>
      <c r="T3298" s="161"/>
      <c r="AT3298" s="156" t="s">
        <v>203</v>
      </c>
      <c r="AU3298" s="156" t="s">
        <v>82</v>
      </c>
      <c r="AV3298" s="13" t="s">
        <v>82</v>
      </c>
      <c r="AW3298" s="13" t="s">
        <v>33</v>
      </c>
      <c r="AX3298" s="13" t="s">
        <v>72</v>
      </c>
      <c r="AY3298" s="156" t="s">
        <v>193</v>
      </c>
    </row>
    <row r="3299" spans="2:65" s="13" customFormat="1" ht="11.25">
      <c r="B3299" s="155"/>
      <c r="D3299" s="149" t="s">
        <v>203</v>
      </c>
      <c r="F3299" s="157" t="s">
        <v>2590</v>
      </c>
      <c r="H3299" s="158">
        <v>58.064999999999998</v>
      </c>
      <c r="I3299" s="159"/>
      <c r="L3299" s="155"/>
      <c r="M3299" s="160"/>
      <c r="T3299" s="161"/>
      <c r="AT3299" s="156" t="s">
        <v>203</v>
      </c>
      <c r="AU3299" s="156" t="s">
        <v>82</v>
      </c>
      <c r="AV3299" s="13" t="s">
        <v>82</v>
      </c>
      <c r="AW3299" s="13" t="s">
        <v>4</v>
      </c>
      <c r="AX3299" s="13" t="s">
        <v>80</v>
      </c>
      <c r="AY3299" s="156" t="s">
        <v>193</v>
      </c>
    </row>
    <row r="3300" spans="2:65" s="1" customFormat="1" ht="24.2" customHeight="1">
      <c r="B3300" s="32"/>
      <c r="C3300" s="131" t="s">
        <v>2591</v>
      </c>
      <c r="D3300" s="131" t="s">
        <v>195</v>
      </c>
      <c r="E3300" s="132" t="s">
        <v>2592</v>
      </c>
      <c r="F3300" s="133" t="s">
        <v>2593</v>
      </c>
      <c r="G3300" s="134" t="s">
        <v>198</v>
      </c>
      <c r="H3300" s="135">
        <v>154.22499999999999</v>
      </c>
      <c r="I3300" s="136"/>
      <c r="J3300" s="137">
        <f>ROUND(I3300*H3300,2)</f>
        <v>0</v>
      </c>
      <c r="K3300" s="133" t="s">
        <v>199</v>
      </c>
      <c r="L3300" s="32"/>
      <c r="M3300" s="138" t="s">
        <v>19</v>
      </c>
      <c r="N3300" s="139" t="s">
        <v>43</v>
      </c>
      <c r="P3300" s="140">
        <f>O3300*H3300</f>
        <v>0</v>
      </c>
      <c r="Q3300" s="140">
        <v>1E-4</v>
      </c>
      <c r="R3300" s="140">
        <f>Q3300*H3300</f>
        <v>1.54225E-2</v>
      </c>
      <c r="S3300" s="140">
        <v>0</v>
      </c>
      <c r="T3300" s="141">
        <f>S3300*H3300</f>
        <v>0</v>
      </c>
      <c r="AR3300" s="142" t="s">
        <v>328</v>
      </c>
      <c r="AT3300" s="142" t="s">
        <v>195</v>
      </c>
      <c r="AU3300" s="142" t="s">
        <v>82</v>
      </c>
      <c r="AY3300" s="17" t="s">
        <v>193</v>
      </c>
      <c r="BE3300" s="143">
        <f>IF(N3300="základní",J3300,0)</f>
        <v>0</v>
      </c>
      <c r="BF3300" s="143">
        <f>IF(N3300="snížená",J3300,0)</f>
        <v>0</v>
      </c>
      <c r="BG3300" s="143">
        <f>IF(N3300="zákl. přenesená",J3300,0)</f>
        <v>0</v>
      </c>
      <c r="BH3300" s="143">
        <f>IF(N3300="sníž. přenesená",J3300,0)</f>
        <v>0</v>
      </c>
      <c r="BI3300" s="143">
        <f>IF(N3300="nulová",J3300,0)</f>
        <v>0</v>
      </c>
      <c r="BJ3300" s="17" t="s">
        <v>80</v>
      </c>
      <c r="BK3300" s="143">
        <f>ROUND(I3300*H3300,2)</f>
        <v>0</v>
      </c>
      <c r="BL3300" s="17" t="s">
        <v>328</v>
      </c>
      <c r="BM3300" s="142" t="s">
        <v>2594</v>
      </c>
    </row>
    <row r="3301" spans="2:65" s="1" customFormat="1" ht="11.25">
      <c r="B3301" s="32"/>
      <c r="D3301" s="144" t="s">
        <v>201</v>
      </c>
      <c r="F3301" s="145" t="s">
        <v>2595</v>
      </c>
      <c r="I3301" s="146"/>
      <c r="L3301" s="32"/>
      <c r="M3301" s="147"/>
      <c r="T3301" s="53"/>
      <c r="AT3301" s="17" t="s">
        <v>201</v>
      </c>
      <c r="AU3301" s="17" t="s">
        <v>82</v>
      </c>
    </row>
    <row r="3302" spans="2:65" s="12" customFormat="1" ht="11.25">
      <c r="B3302" s="148"/>
      <c r="D3302" s="149" t="s">
        <v>203</v>
      </c>
      <c r="E3302" s="150" t="s">
        <v>19</v>
      </c>
      <c r="F3302" s="151" t="s">
        <v>286</v>
      </c>
      <c r="H3302" s="150" t="s">
        <v>19</v>
      </c>
      <c r="I3302" s="152"/>
      <c r="L3302" s="148"/>
      <c r="M3302" s="153"/>
      <c r="T3302" s="154"/>
      <c r="AT3302" s="150" t="s">
        <v>203</v>
      </c>
      <c r="AU3302" s="150" t="s">
        <v>82</v>
      </c>
      <c r="AV3302" s="12" t="s">
        <v>80</v>
      </c>
      <c r="AW3302" s="12" t="s">
        <v>33</v>
      </c>
      <c r="AX3302" s="12" t="s">
        <v>72</v>
      </c>
      <c r="AY3302" s="150" t="s">
        <v>193</v>
      </c>
    </row>
    <row r="3303" spans="2:65" s="12" customFormat="1" ht="11.25">
      <c r="B3303" s="148"/>
      <c r="D3303" s="149" t="s">
        <v>203</v>
      </c>
      <c r="E3303" s="150" t="s">
        <v>19</v>
      </c>
      <c r="F3303" s="151" t="s">
        <v>2266</v>
      </c>
      <c r="H3303" s="150" t="s">
        <v>19</v>
      </c>
      <c r="I3303" s="152"/>
      <c r="L3303" s="148"/>
      <c r="M3303" s="153"/>
      <c r="T3303" s="154"/>
      <c r="AT3303" s="150" t="s">
        <v>203</v>
      </c>
      <c r="AU3303" s="150" t="s">
        <v>82</v>
      </c>
      <c r="AV3303" s="12" t="s">
        <v>80</v>
      </c>
      <c r="AW3303" s="12" t="s">
        <v>33</v>
      </c>
      <c r="AX3303" s="12" t="s">
        <v>72</v>
      </c>
      <c r="AY3303" s="150" t="s">
        <v>193</v>
      </c>
    </row>
    <row r="3304" spans="2:65" s="12" customFormat="1" ht="11.25">
      <c r="B3304" s="148"/>
      <c r="D3304" s="149" t="s">
        <v>203</v>
      </c>
      <c r="E3304" s="150" t="s">
        <v>19</v>
      </c>
      <c r="F3304" s="151" t="s">
        <v>205</v>
      </c>
      <c r="H3304" s="150" t="s">
        <v>19</v>
      </c>
      <c r="I3304" s="152"/>
      <c r="L3304" s="148"/>
      <c r="M3304" s="153"/>
      <c r="T3304" s="154"/>
      <c r="AT3304" s="150" t="s">
        <v>203</v>
      </c>
      <c r="AU3304" s="150" t="s">
        <v>82</v>
      </c>
      <c r="AV3304" s="12" t="s">
        <v>80</v>
      </c>
      <c r="AW3304" s="12" t="s">
        <v>33</v>
      </c>
      <c r="AX3304" s="12" t="s">
        <v>72</v>
      </c>
      <c r="AY3304" s="150" t="s">
        <v>193</v>
      </c>
    </row>
    <row r="3305" spans="2:65" s="12" customFormat="1" ht="11.25">
      <c r="B3305" s="148"/>
      <c r="D3305" s="149" t="s">
        <v>203</v>
      </c>
      <c r="E3305" s="150" t="s">
        <v>19</v>
      </c>
      <c r="F3305" s="151" t="s">
        <v>2323</v>
      </c>
      <c r="H3305" s="150" t="s">
        <v>19</v>
      </c>
      <c r="I3305" s="152"/>
      <c r="L3305" s="148"/>
      <c r="M3305" s="153"/>
      <c r="T3305" s="154"/>
      <c r="AT3305" s="150" t="s">
        <v>203</v>
      </c>
      <c r="AU3305" s="150" t="s">
        <v>82</v>
      </c>
      <c r="AV3305" s="12" t="s">
        <v>80</v>
      </c>
      <c r="AW3305" s="12" t="s">
        <v>33</v>
      </c>
      <c r="AX3305" s="12" t="s">
        <v>72</v>
      </c>
      <c r="AY3305" s="150" t="s">
        <v>193</v>
      </c>
    </row>
    <row r="3306" spans="2:65" s="13" customFormat="1" ht="11.25">
      <c r="B3306" s="155"/>
      <c r="D3306" s="149" t="s">
        <v>203</v>
      </c>
      <c r="E3306" s="156" t="s">
        <v>19</v>
      </c>
      <c r="F3306" s="157" t="s">
        <v>2324</v>
      </c>
      <c r="H3306" s="158">
        <v>154.22499999999999</v>
      </c>
      <c r="I3306" s="159"/>
      <c r="L3306" s="155"/>
      <c r="M3306" s="160"/>
      <c r="T3306" s="161"/>
      <c r="AT3306" s="156" t="s">
        <v>203</v>
      </c>
      <c r="AU3306" s="156" t="s">
        <v>82</v>
      </c>
      <c r="AV3306" s="13" t="s">
        <v>82</v>
      </c>
      <c r="AW3306" s="13" t="s">
        <v>33</v>
      </c>
      <c r="AX3306" s="13" t="s">
        <v>72</v>
      </c>
      <c r="AY3306" s="156" t="s">
        <v>193</v>
      </c>
    </row>
    <row r="3307" spans="2:65" s="1" customFormat="1" ht="16.5" customHeight="1">
      <c r="B3307" s="32"/>
      <c r="C3307" s="131" t="s">
        <v>2596</v>
      </c>
      <c r="D3307" s="131" t="s">
        <v>195</v>
      </c>
      <c r="E3307" s="132" t="s">
        <v>2597</v>
      </c>
      <c r="F3307" s="133" t="s">
        <v>2598</v>
      </c>
      <c r="G3307" s="134" t="s">
        <v>198</v>
      </c>
      <c r="H3307" s="135">
        <v>161.58500000000001</v>
      </c>
      <c r="I3307" s="136"/>
      <c r="J3307" s="137">
        <f>ROUND(I3307*H3307,2)</f>
        <v>0</v>
      </c>
      <c r="K3307" s="133" t="s">
        <v>199</v>
      </c>
      <c r="L3307" s="32"/>
      <c r="M3307" s="138" t="s">
        <v>19</v>
      </c>
      <c r="N3307" s="139" t="s">
        <v>43</v>
      </c>
      <c r="P3307" s="140">
        <f>O3307*H3307</f>
        <v>0</v>
      </c>
      <c r="Q3307" s="140">
        <v>1.16E-3</v>
      </c>
      <c r="R3307" s="140">
        <f>Q3307*H3307</f>
        <v>0.18743860000000001</v>
      </c>
      <c r="S3307" s="140">
        <v>0</v>
      </c>
      <c r="T3307" s="141">
        <f>S3307*H3307</f>
        <v>0</v>
      </c>
      <c r="AR3307" s="142" t="s">
        <v>328</v>
      </c>
      <c r="AT3307" s="142" t="s">
        <v>195</v>
      </c>
      <c r="AU3307" s="142" t="s">
        <v>82</v>
      </c>
      <c r="AY3307" s="17" t="s">
        <v>193</v>
      </c>
      <c r="BE3307" s="143">
        <f>IF(N3307="základní",J3307,0)</f>
        <v>0</v>
      </c>
      <c r="BF3307" s="143">
        <f>IF(N3307="snížená",J3307,0)</f>
        <v>0</v>
      </c>
      <c r="BG3307" s="143">
        <f>IF(N3307="zákl. přenesená",J3307,0)</f>
        <v>0</v>
      </c>
      <c r="BH3307" s="143">
        <f>IF(N3307="sníž. přenesená",J3307,0)</f>
        <v>0</v>
      </c>
      <c r="BI3307" s="143">
        <f>IF(N3307="nulová",J3307,0)</f>
        <v>0</v>
      </c>
      <c r="BJ3307" s="17" t="s">
        <v>80</v>
      </c>
      <c r="BK3307" s="143">
        <f>ROUND(I3307*H3307,2)</f>
        <v>0</v>
      </c>
      <c r="BL3307" s="17" t="s">
        <v>328</v>
      </c>
      <c r="BM3307" s="142" t="s">
        <v>2599</v>
      </c>
    </row>
    <row r="3308" spans="2:65" s="1" customFormat="1" ht="11.25">
      <c r="B3308" s="32"/>
      <c r="D3308" s="144" t="s">
        <v>201</v>
      </c>
      <c r="F3308" s="145" t="s">
        <v>2600</v>
      </c>
      <c r="I3308" s="146"/>
      <c r="L3308" s="32"/>
      <c r="M3308" s="147"/>
      <c r="T3308" s="53"/>
      <c r="AT3308" s="17" t="s">
        <v>201</v>
      </c>
      <c r="AU3308" s="17" t="s">
        <v>82</v>
      </c>
    </row>
    <row r="3309" spans="2:65" s="12" customFormat="1" ht="11.25">
      <c r="B3309" s="148"/>
      <c r="D3309" s="149" t="s">
        <v>203</v>
      </c>
      <c r="E3309" s="150" t="s">
        <v>19</v>
      </c>
      <c r="F3309" s="151" t="s">
        <v>286</v>
      </c>
      <c r="H3309" s="150" t="s">
        <v>19</v>
      </c>
      <c r="I3309" s="152"/>
      <c r="L3309" s="148"/>
      <c r="M3309" s="153"/>
      <c r="T3309" s="154"/>
      <c r="AT3309" s="150" t="s">
        <v>203</v>
      </c>
      <c r="AU3309" s="150" t="s">
        <v>82</v>
      </c>
      <c r="AV3309" s="12" t="s">
        <v>80</v>
      </c>
      <c r="AW3309" s="12" t="s">
        <v>33</v>
      </c>
      <c r="AX3309" s="12" t="s">
        <v>72</v>
      </c>
      <c r="AY3309" s="150" t="s">
        <v>193</v>
      </c>
    </row>
    <row r="3310" spans="2:65" s="12" customFormat="1" ht="11.25">
      <c r="B3310" s="148"/>
      <c r="D3310" s="149" t="s">
        <v>203</v>
      </c>
      <c r="E3310" s="150" t="s">
        <v>19</v>
      </c>
      <c r="F3310" s="151" t="s">
        <v>2266</v>
      </c>
      <c r="H3310" s="150" t="s">
        <v>19</v>
      </c>
      <c r="I3310" s="152"/>
      <c r="L3310" s="148"/>
      <c r="M3310" s="153"/>
      <c r="T3310" s="154"/>
      <c r="AT3310" s="150" t="s">
        <v>203</v>
      </c>
      <c r="AU3310" s="150" t="s">
        <v>82</v>
      </c>
      <c r="AV3310" s="12" t="s">
        <v>80</v>
      </c>
      <c r="AW3310" s="12" t="s">
        <v>33</v>
      </c>
      <c r="AX3310" s="12" t="s">
        <v>72</v>
      </c>
      <c r="AY3310" s="150" t="s">
        <v>193</v>
      </c>
    </row>
    <row r="3311" spans="2:65" s="12" customFormat="1" ht="11.25">
      <c r="B3311" s="148"/>
      <c r="D3311" s="149" t="s">
        <v>203</v>
      </c>
      <c r="E3311" s="150" t="s">
        <v>19</v>
      </c>
      <c r="F3311" s="151" t="s">
        <v>205</v>
      </c>
      <c r="H3311" s="150" t="s">
        <v>19</v>
      </c>
      <c r="I3311" s="152"/>
      <c r="L3311" s="148"/>
      <c r="M3311" s="153"/>
      <c r="T3311" s="154"/>
      <c r="AT3311" s="150" t="s">
        <v>203</v>
      </c>
      <c r="AU3311" s="150" t="s">
        <v>82</v>
      </c>
      <c r="AV3311" s="12" t="s">
        <v>80</v>
      </c>
      <c r="AW3311" s="12" t="s">
        <v>33</v>
      </c>
      <c r="AX3311" s="12" t="s">
        <v>72</v>
      </c>
      <c r="AY3311" s="150" t="s">
        <v>193</v>
      </c>
    </row>
    <row r="3312" spans="2:65" s="12" customFormat="1" ht="11.25">
      <c r="B3312" s="148"/>
      <c r="D3312" s="149" t="s">
        <v>203</v>
      </c>
      <c r="E3312" s="150" t="s">
        <v>19</v>
      </c>
      <c r="F3312" s="151" t="s">
        <v>2323</v>
      </c>
      <c r="H3312" s="150" t="s">
        <v>19</v>
      </c>
      <c r="I3312" s="152"/>
      <c r="L3312" s="148"/>
      <c r="M3312" s="153"/>
      <c r="T3312" s="154"/>
      <c r="AT3312" s="150" t="s">
        <v>203</v>
      </c>
      <c r="AU3312" s="150" t="s">
        <v>82</v>
      </c>
      <c r="AV3312" s="12" t="s">
        <v>80</v>
      </c>
      <c r="AW3312" s="12" t="s">
        <v>33</v>
      </c>
      <c r="AX3312" s="12" t="s">
        <v>72</v>
      </c>
      <c r="AY3312" s="150" t="s">
        <v>193</v>
      </c>
    </row>
    <row r="3313" spans="2:65" s="13" customFormat="1" ht="11.25">
      <c r="B3313" s="155"/>
      <c r="D3313" s="149" t="s">
        <v>203</v>
      </c>
      <c r="E3313" s="156" t="s">
        <v>19</v>
      </c>
      <c r="F3313" s="157" t="s">
        <v>2574</v>
      </c>
      <c r="H3313" s="158">
        <v>152.22499999999999</v>
      </c>
      <c r="I3313" s="159"/>
      <c r="L3313" s="155"/>
      <c r="M3313" s="160"/>
      <c r="T3313" s="161"/>
      <c r="AT3313" s="156" t="s">
        <v>203</v>
      </c>
      <c r="AU3313" s="156" t="s">
        <v>82</v>
      </c>
      <c r="AV3313" s="13" t="s">
        <v>82</v>
      </c>
      <c r="AW3313" s="13" t="s">
        <v>33</v>
      </c>
      <c r="AX3313" s="13" t="s">
        <v>72</v>
      </c>
      <c r="AY3313" s="156" t="s">
        <v>193</v>
      </c>
    </row>
    <row r="3314" spans="2:65" s="12" customFormat="1" ht="11.25">
      <c r="B3314" s="148"/>
      <c r="D3314" s="149" t="s">
        <v>203</v>
      </c>
      <c r="E3314" s="150" t="s">
        <v>19</v>
      </c>
      <c r="F3314" s="151" t="s">
        <v>835</v>
      </c>
      <c r="H3314" s="150" t="s">
        <v>19</v>
      </c>
      <c r="I3314" s="152"/>
      <c r="L3314" s="148"/>
      <c r="M3314" s="153"/>
      <c r="T3314" s="154"/>
      <c r="AT3314" s="150" t="s">
        <v>203</v>
      </c>
      <c r="AU3314" s="150" t="s">
        <v>82</v>
      </c>
      <c r="AV3314" s="12" t="s">
        <v>80</v>
      </c>
      <c r="AW3314" s="12" t="s">
        <v>33</v>
      </c>
      <c r="AX3314" s="12" t="s">
        <v>72</v>
      </c>
      <c r="AY3314" s="150" t="s">
        <v>193</v>
      </c>
    </row>
    <row r="3315" spans="2:65" s="13" customFormat="1" ht="11.25">
      <c r="B3315" s="155"/>
      <c r="D3315" s="149" t="s">
        <v>203</v>
      </c>
      <c r="E3315" s="156" t="s">
        <v>19</v>
      </c>
      <c r="F3315" s="157" t="s">
        <v>2601</v>
      </c>
      <c r="H3315" s="158">
        <v>9.36</v>
      </c>
      <c r="I3315" s="159"/>
      <c r="L3315" s="155"/>
      <c r="M3315" s="160"/>
      <c r="T3315" s="161"/>
      <c r="AT3315" s="156" t="s">
        <v>203</v>
      </c>
      <c r="AU3315" s="156" t="s">
        <v>82</v>
      </c>
      <c r="AV3315" s="13" t="s">
        <v>82</v>
      </c>
      <c r="AW3315" s="13" t="s">
        <v>33</v>
      </c>
      <c r="AX3315" s="13" t="s">
        <v>72</v>
      </c>
      <c r="AY3315" s="156" t="s">
        <v>193</v>
      </c>
    </row>
    <row r="3316" spans="2:65" s="1" customFormat="1" ht="16.5" customHeight="1">
      <c r="B3316" s="32"/>
      <c r="C3316" s="162" t="s">
        <v>2602</v>
      </c>
      <c r="D3316" s="162" t="s">
        <v>380</v>
      </c>
      <c r="E3316" s="163" t="s">
        <v>2603</v>
      </c>
      <c r="F3316" s="164" t="s">
        <v>2604</v>
      </c>
      <c r="G3316" s="165" t="s">
        <v>210</v>
      </c>
      <c r="H3316" s="166">
        <v>25.265999999999998</v>
      </c>
      <c r="I3316" s="167"/>
      <c r="J3316" s="168">
        <f>ROUND(I3316*H3316,2)</f>
        <v>0</v>
      </c>
      <c r="K3316" s="164" t="s">
        <v>199</v>
      </c>
      <c r="L3316" s="169"/>
      <c r="M3316" s="170" t="s">
        <v>19</v>
      </c>
      <c r="N3316" s="171" t="s">
        <v>43</v>
      </c>
      <c r="P3316" s="140">
        <f>O3316*H3316</f>
        <v>0</v>
      </c>
      <c r="Q3316" s="140">
        <v>0.02</v>
      </c>
      <c r="R3316" s="140">
        <f>Q3316*H3316</f>
        <v>0.50531999999999999</v>
      </c>
      <c r="S3316" s="140">
        <v>0</v>
      </c>
      <c r="T3316" s="141">
        <f>S3316*H3316</f>
        <v>0</v>
      </c>
      <c r="AR3316" s="142" t="s">
        <v>436</v>
      </c>
      <c r="AT3316" s="142" t="s">
        <v>380</v>
      </c>
      <c r="AU3316" s="142" t="s">
        <v>82</v>
      </c>
      <c r="AY3316" s="17" t="s">
        <v>193</v>
      </c>
      <c r="BE3316" s="143">
        <f>IF(N3316="základní",J3316,0)</f>
        <v>0</v>
      </c>
      <c r="BF3316" s="143">
        <f>IF(N3316="snížená",J3316,0)</f>
        <v>0</v>
      </c>
      <c r="BG3316" s="143">
        <f>IF(N3316="zákl. přenesená",J3316,0)</f>
        <v>0</v>
      </c>
      <c r="BH3316" s="143">
        <f>IF(N3316="sníž. přenesená",J3316,0)</f>
        <v>0</v>
      </c>
      <c r="BI3316" s="143">
        <f>IF(N3316="nulová",J3316,0)</f>
        <v>0</v>
      </c>
      <c r="BJ3316" s="17" t="s">
        <v>80</v>
      </c>
      <c r="BK3316" s="143">
        <f>ROUND(I3316*H3316,2)</f>
        <v>0</v>
      </c>
      <c r="BL3316" s="17" t="s">
        <v>328</v>
      </c>
      <c r="BM3316" s="142" t="s">
        <v>2605</v>
      </c>
    </row>
    <row r="3317" spans="2:65" s="12" customFormat="1" ht="11.25">
      <c r="B3317" s="148"/>
      <c r="D3317" s="149" t="s">
        <v>203</v>
      </c>
      <c r="E3317" s="150" t="s">
        <v>19</v>
      </c>
      <c r="F3317" s="151" t="s">
        <v>286</v>
      </c>
      <c r="H3317" s="150" t="s">
        <v>19</v>
      </c>
      <c r="I3317" s="152"/>
      <c r="L3317" s="148"/>
      <c r="M3317" s="153"/>
      <c r="T3317" s="154"/>
      <c r="AT3317" s="150" t="s">
        <v>203</v>
      </c>
      <c r="AU3317" s="150" t="s">
        <v>82</v>
      </c>
      <c r="AV3317" s="12" t="s">
        <v>80</v>
      </c>
      <c r="AW3317" s="12" t="s">
        <v>33</v>
      </c>
      <c r="AX3317" s="12" t="s">
        <v>72</v>
      </c>
      <c r="AY3317" s="150" t="s">
        <v>193</v>
      </c>
    </row>
    <row r="3318" spans="2:65" s="12" customFormat="1" ht="11.25">
      <c r="B3318" s="148"/>
      <c r="D3318" s="149" t="s">
        <v>203</v>
      </c>
      <c r="E3318" s="150" t="s">
        <v>19</v>
      </c>
      <c r="F3318" s="151" t="s">
        <v>2266</v>
      </c>
      <c r="H3318" s="150" t="s">
        <v>19</v>
      </c>
      <c r="I3318" s="152"/>
      <c r="L3318" s="148"/>
      <c r="M3318" s="153"/>
      <c r="T3318" s="154"/>
      <c r="AT3318" s="150" t="s">
        <v>203</v>
      </c>
      <c r="AU3318" s="150" t="s">
        <v>82</v>
      </c>
      <c r="AV3318" s="12" t="s">
        <v>80</v>
      </c>
      <c r="AW3318" s="12" t="s">
        <v>33</v>
      </c>
      <c r="AX3318" s="12" t="s">
        <v>72</v>
      </c>
      <c r="AY3318" s="150" t="s">
        <v>193</v>
      </c>
    </row>
    <row r="3319" spans="2:65" s="12" customFormat="1" ht="11.25">
      <c r="B3319" s="148"/>
      <c r="D3319" s="149" t="s">
        <v>203</v>
      </c>
      <c r="E3319" s="150" t="s">
        <v>19</v>
      </c>
      <c r="F3319" s="151" t="s">
        <v>205</v>
      </c>
      <c r="H3319" s="150" t="s">
        <v>19</v>
      </c>
      <c r="I3319" s="152"/>
      <c r="L3319" s="148"/>
      <c r="M3319" s="153"/>
      <c r="T3319" s="154"/>
      <c r="AT3319" s="150" t="s">
        <v>203</v>
      </c>
      <c r="AU3319" s="150" t="s">
        <v>82</v>
      </c>
      <c r="AV3319" s="12" t="s">
        <v>80</v>
      </c>
      <c r="AW3319" s="12" t="s">
        <v>33</v>
      </c>
      <c r="AX3319" s="12" t="s">
        <v>72</v>
      </c>
      <c r="AY3319" s="150" t="s">
        <v>193</v>
      </c>
    </row>
    <row r="3320" spans="2:65" s="12" customFormat="1" ht="11.25">
      <c r="B3320" s="148"/>
      <c r="D3320" s="149" t="s">
        <v>203</v>
      </c>
      <c r="E3320" s="150" t="s">
        <v>19</v>
      </c>
      <c r="F3320" s="151" t="s">
        <v>2323</v>
      </c>
      <c r="H3320" s="150" t="s">
        <v>19</v>
      </c>
      <c r="I3320" s="152"/>
      <c r="L3320" s="148"/>
      <c r="M3320" s="153"/>
      <c r="T3320" s="154"/>
      <c r="AT3320" s="150" t="s">
        <v>203</v>
      </c>
      <c r="AU3320" s="150" t="s">
        <v>82</v>
      </c>
      <c r="AV3320" s="12" t="s">
        <v>80</v>
      </c>
      <c r="AW3320" s="12" t="s">
        <v>33</v>
      </c>
      <c r="AX3320" s="12" t="s">
        <v>72</v>
      </c>
      <c r="AY3320" s="150" t="s">
        <v>193</v>
      </c>
    </row>
    <row r="3321" spans="2:65" s="13" customFormat="1" ht="11.25">
      <c r="B3321" s="155"/>
      <c r="D3321" s="149" t="s">
        <v>203</v>
      </c>
      <c r="E3321" s="156" t="s">
        <v>19</v>
      </c>
      <c r="F3321" s="157" t="s">
        <v>2606</v>
      </c>
      <c r="H3321" s="158">
        <v>23.594999999999999</v>
      </c>
      <c r="I3321" s="159"/>
      <c r="L3321" s="155"/>
      <c r="M3321" s="160"/>
      <c r="T3321" s="161"/>
      <c r="AT3321" s="156" t="s">
        <v>203</v>
      </c>
      <c r="AU3321" s="156" t="s">
        <v>82</v>
      </c>
      <c r="AV3321" s="13" t="s">
        <v>82</v>
      </c>
      <c r="AW3321" s="13" t="s">
        <v>33</v>
      </c>
      <c r="AX3321" s="13" t="s">
        <v>72</v>
      </c>
      <c r="AY3321" s="156" t="s">
        <v>193</v>
      </c>
    </row>
    <row r="3322" spans="2:65" s="12" customFormat="1" ht="11.25">
      <c r="B3322" s="148"/>
      <c r="D3322" s="149" t="s">
        <v>203</v>
      </c>
      <c r="E3322" s="150" t="s">
        <v>19</v>
      </c>
      <c r="F3322" s="151" t="s">
        <v>835</v>
      </c>
      <c r="H3322" s="150" t="s">
        <v>19</v>
      </c>
      <c r="I3322" s="152"/>
      <c r="L3322" s="148"/>
      <c r="M3322" s="153"/>
      <c r="T3322" s="154"/>
      <c r="AT3322" s="150" t="s">
        <v>203</v>
      </c>
      <c r="AU3322" s="150" t="s">
        <v>82</v>
      </c>
      <c r="AV3322" s="12" t="s">
        <v>80</v>
      </c>
      <c r="AW3322" s="12" t="s">
        <v>33</v>
      </c>
      <c r="AX3322" s="12" t="s">
        <v>72</v>
      </c>
      <c r="AY3322" s="150" t="s">
        <v>193</v>
      </c>
    </row>
    <row r="3323" spans="2:65" s="13" customFormat="1" ht="11.25">
      <c r="B3323" s="155"/>
      <c r="D3323" s="149" t="s">
        <v>203</v>
      </c>
      <c r="E3323" s="156" t="s">
        <v>19</v>
      </c>
      <c r="F3323" s="157" t="s">
        <v>2607</v>
      </c>
      <c r="H3323" s="158">
        <v>0.46800000000000003</v>
      </c>
      <c r="I3323" s="159"/>
      <c r="L3323" s="155"/>
      <c r="M3323" s="160"/>
      <c r="T3323" s="161"/>
      <c r="AT3323" s="156" t="s">
        <v>203</v>
      </c>
      <c r="AU3323" s="156" t="s">
        <v>82</v>
      </c>
      <c r="AV3323" s="13" t="s">
        <v>82</v>
      </c>
      <c r="AW3323" s="13" t="s">
        <v>33</v>
      </c>
      <c r="AX3323" s="13" t="s">
        <v>72</v>
      </c>
      <c r="AY3323" s="156" t="s">
        <v>193</v>
      </c>
    </row>
    <row r="3324" spans="2:65" s="13" customFormat="1" ht="11.25">
      <c r="B3324" s="155"/>
      <c r="D3324" s="149" t="s">
        <v>203</v>
      </c>
      <c r="F3324" s="157" t="s">
        <v>2608</v>
      </c>
      <c r="H3324" s="158">
        <v>25.265999999999998</v>
      </c>
      <c r="I3324" s="159"/>
      <c r="L3324" s="155"/>
      <c r="M3324" s="160"/>
      <c r="T3324" s="161"/>
      <c r="AT3324" s="156" t="s">
        <v>203</v>
      </c>
      <c r="AU3324" s="156" t="s">
        <v>82</v>
      </c>
      <c r="AV3324" s="13" t="s">
        <v>82</v>
      </c>
      <c r="AW3324" s="13" t="s">
        <v>4</v>
      </c>
      <c r="AX3324" s="13" t="s">
        <v>80</v>
      </c>
      <c r="AY3324" s="156" t="s">
        <v>193</v>
      </c>
    </row>
    <row r="3325" spans="2:65" s="1" customFormat="1" ht="24.2" customHeight="1">
      <c r="B3325" s="32"/>
      <c r="C3325" s="131" t="s">
        <v>2609</v>
      </c>
      <c r="D3325" s="131" t="s">
        <v>195</v>
      </c>
      <c r="E3325" s="132" t="s">
        <v>2610</v>
      </c>
      <c r="F3325" s="133" t="s">
        <v>2611</v>
      </c>
      <c r="G3325" s="134" t="s">
        <v>198</v>
      </c>
      <c r="H3325" s="135">
        <v>265.18700000000001</v>
      </c>
      <c r="I3325" s="136"/>
      <c r="J3325" s="137">
        <f>ROUND(I3325*H3325,2)</f>
        <v>0</v>
      </c>
      <c r="K3325" s="133" t="s">
        <v>199</v>
      </c>
      <c r="L3325" s="32"/>
      <c r="M3325" s="138" t="s">
        <v>19</v>
      </c>
      <c r="N3325" s="139" t="s">
        <v>43</v>
      </c>
      <c r="P3325" s="140">
        <f>O3325*H3325</f>
        <v>0</v>
      </c>
      <c r="Q3325" s="140">
        <v>0</v>
      </c>
      <c r="R3325" s="140">
        <f>Q3325*H3325</f>
        <v>0</v>
      </c>
      <c r="S3325" s="140">
        <v>0</v>
      </c>
      <c r="T3325" s="141">
        <f>S3325*H3325</f>
        <v>0</v>
      </c>
      <c r="AR3325" s="142" t="s">
        <v>328</v>
      </c>
      <c r="AT3325" s="142" t="s">
        <v>195</v>
      </c>
      <c r="AU3325" s="142" t="s">
        <v>82</v>
      </c>
      <c r="AY3325" s="17" t="s">
        <v>193</v>
      </c>
      <c r="BE3325" s="143">
        <f>IF(N3325="základní",J3325,0)</f>
        <v>0</v>
      </c>
      <c r="BF3325" s="143">
        <f>IF(N3325="snížená",J3325,0)</f>
        <v>0</v>
      </c>
      <c r="BG3325" s="143">
        <f>IF(N3325="zákl. přenesená",J3325,0)</f>
        <v>0</v>
      </c>
      <c r="BH3325" s="143">
        <f>IF(N3325="sníž. přenesená",J3325,0)</f>
        <v>0</v>
      </c>
      <c r="BI3325" s="143">
        <f>IF(N3325="nulová",J3325,0)</f>
        <v>0</v>
      </c>
      <c r="BJ3325" s="17" t="s">
        <v>80</v>
      </c>
      <c r="BK3325" s="143">
        <f>ROUND(I3325*H3325,2)</f>
        <v>0</v>
      </c>
      <c r="BL3325" s="17" t="s">
        <v>328</v>
      </c>
      <c r="BM3325" s="142" t="s">
        <v>2612</v>
      </c>
    </row>
    <row r="3326" spans="2:65" s="1" customFormat="1" ht="11.25">
      <c r="B3326" s="32"/>
      <c r="D3326" s="144" t="s">
        <v>201</v>
      </c>
      <c r="F3326" s="145" t="s">
        <v>2613</v>
      </c>
      <c r="I3326" s="146"/>
      <c r="L3326" s="32"/>
      <c r="M3326" s="147"/>
      <c r="T3326" s="53"/>
      <c r="AT3326" s="17" t="s">
        <v>201</v>
      </c>
      <c r="AU3326" s="17" t="s">
        <v>82</v>
      </c>
    </row>
    <row r="3327" spans="2:65" s="1" customFormat="1" ht="24.2" customHeight="1">
      <c r="B3327" s="32"/>
      <c r="C3327" s="162" t="s">
        <v>2614</v>
      </c>
      <c r="D3327" s="162" t="s">
        <v>380</v>
      </c>
      <c r="E3327" s="163" t="s">
        <v>2615</v>
      </c>
      <c r="F3327" s="164" t="s">
        <v>2616</v>
      </c>
      <c r="G3327" s="165" t="s">
        <v>198</v>
      </c>
      <c r="H3327" s="166">
        <v>278.44600000000003</v>
      </c>
      <c r="I3327" s="167"/>
      <c r="J3327" s="168">
        <f>ROUND(I3327*H3327,2)</f>
        <v>0</v>
      </c>
      <c r="K3327" s="164" t="s">
        <v>199</v>
      </c>
      <c r="L3327" s="169"/>
      <c r="M3327" s="170" t="s">
        <v>19</v>
      </c>
      <c r="N3327" s="171" t="s">
        <v>43</v>
      </c>
      <c r="P3327" s="140">
        <f>O3327*H3327</f>
        <v>0</v>
      </c>
      <c r="Q3327" s="140">
        <v>7.4000000000000003E-3</v>
      </c>
      <c r="R3327" s="140">
        <f>Q3327*H3327</f>
        <v>2.0605004000000005</v>
      </c>
      <c r="S3327" s="140">
        <v>0</v>
      </c>
      <c r="T3327" s="141">
        <f>S3327*H3327</f>
        <v>0</v>
      </c>
      <c r="AR3327" s="142" t="s">
        <v>436</v>
      </c>
      <c r="AT3327" s="142" t="s">
        <v>380</v>
      </c>
      <c r="AU3327" s="142" t="s">
        <v>82</v>
      </c>
      <c r="AY3327" s="17" t="s">
        <v>193</v>
      </c>
      <c r="BE3327" s="143">
        <f>IF(N3327="základní",J3327,0)</f>
        <v>0</v>
      </c>
      <c r="BF3327" s="143">
        <f>IF(N3327="snížená",J3327,0)</f>
        <v>0</v>
      </c>
      <c r="BG3327" s="143">
        <f>IF(N3327="zákl. přenesená",J3327,0)</f>
        <v>0</v>
      </c>
      <c r="BH3327" s="143">
        <f>IF(N3327="sníž. přenesená",J3327,0)</f>
        <v>0</v>
      </c>
      <c r="BI3327" s="143">
        <f>IF(N3327="nulová",J3327,0)</f>
        <v>0</v>
      </c>
      <c r="BJ3327" s="17" t="s">
        <v>80</v>
      </c>
      <c r="BK3327" s="143">
        <f>ROUND(I3327*H3327,2)</f>
        <v>0</v>
      </c>
      <c r="BL3327" s="17" t="s">
        <v>328</v>
      </c>
      <c r="BM3327" s="142" t="s">
        <v>2617</v>
      </c>
    </row>
    <row r="3328" spans="2:65" s="12" customFormat="1" ht="11.25">
      <c r="B3328" s="148"/>
      <c r="D3328" s="149" t="s">
        <v>203</v>
      </c>
      <c r="E3328" s="150" t="s">
        <v>19</v>
      </c>
      <c r="F3328" s="151" t="s">
        <v>286</v>
      </c>
      <c r="H3328" s="150" t="s">
        <v>19</v>
      </c>
      <c r="I3328" s="152"/>
      <c r="L3328" s="148"/>
      <c r="M3328" s="153"/>
      <c r="T3328" s="154"/>
      <c r="AT3328" s="150" t="s">
        <v>203</v>
      </c>
      <c r="AU3328" s="150" t="s">
        <v>82</v>
      </c>
      <c r="AV3328" s="12" t="s">
        <v>80</v>
      </c>
      <c r="AW3328" s="12" t="s">
        <v>33</v>
      </c>
      <c r="AX3328" s="12" t="s">
        <v>72</v>
      </c>
      <c r="AY3328" s="150" t="s">
        <v>193</v>
      </c>
    </row>
    <row r="3329" spans="2:65" s="12" customFormat="1" ht="11.25">
      <c r="B3329" s="148"/>
      <c r="D3329" s="149" t="s">
        <v>203</v>
      </c>
      <c r="E3329" s="150" t="s">
        <v>19</v>
      </c>
      <c r="F3329" s="151" t="s">
        <v>205</v>
      </c>
      <c r="H3329" s="150" t="s">
        <v>19</v>
      </c>
      <c r="I3329" s="152"/>
      <c r="L3329" s="148"/>
      <c r="M3329" s="153"/>
      <c r="T3329" s="154"/>
      <c r="AT3329" s="150" t="s">
        <v>203</v>
      </c>
      <c r="AU3329" s="150" t="s">
        <v>82</v>
      </c>
      <c r="AV3329" s="12" t="s">
        <v>80</v>
      </c>
      <c r="AW3329" s="12" t="s">
        <v>33</v>
      </c>
      <c r="AX3329" s="12" t="s">
        <v>72</v>
      </c>
      <c r="AY3329" s="150" t="s">
        <v>193</v>
      </c>
    </row>
    <row r="3330" spans="2:65" s="12" customFormat="1" ht="11.25">
      <c r="B3330" s="148"/>
      <c r="D3330" s="149" t="s">
        <v>203</v>
      </c>
      <c r="E3330" s="150" t="s">
        <v>19</v>
      </c>
      <c r="F3330" s="151" t="s">
        <v>1440</v>
      </c>
      <c r="H3330" s="150" t="s">
        <v>19</v>
      </c>
      <c r="I3330" s="152"/>
      <c r="L3330" s="148"/>
      <c r="M3330" s="153"/>
      <c r="T3330" s="154"/>
      <c r="AT3330" s="150" t="s">
        <v>203</v>
      </c>
      <c r="AU3330" s="150" t="s">
        <v>82</v>
      </c>
      <c r="AV3330" s="12" t="s">
        <v>80</v>
      </c>
      <c r="AW3330" s="12" t="s">
        <v>33</v>
      </c>
      <c r="AX3330" s="12" t="s">
        <v>72</v>
      </c>
      <c r="AY3330" s="150" t="s">
        <v>193</v>
      </c>
    </row>
    <row r="3331" spans="2:65" s="12" customFormat="1" ht="11.25">
      <c r="B3331" s="148"/>
      <c r="D3331" s="149" t="s">
        <v>203</v>
      </c>
      <c r="E3331" s="150" t="s">
        <v>19</v>
      </c>
      <c r="F3331" s="151" t="s">
        <v>2618</v>
      </c>
      <c r="H3331" s="150" t="s">
        <v>19</v>
      </c>
      <c r="I3331" s="152"/>
      <c r="L3331" s="148"/>
      <c r="M3331" s="153"/>
      <c r="T3331" s="154"/>
      <c r="AT3331" s="150" t="s">
        <v>203</v>
      </c>
      <c r="AU3331" s="150" t="s">
        <v>82</v>
      </c>
      <c r="AV3331" s="12" t="s">
        <v>80</v>
      </c>
      <c r="AW3331" s="12" t="s">
        <v>33</v>
      </c>
      <c r="AX3331" s="12" t="s">
        <v>72</v>
      </c>
      <c r="AY3331" s="150" t="s">
        <v>193</v>
      </c>
    </row>
    <row r="3332" spans="2:65" s="13" customFormat="1" ht="11.25">
      <c r="B3332" s="155"/>
      <c r="D3332" s="149" t="s">
        <v>203</v>
      </c>
      <c r="E3332" s="156" t="s">
        <v>19</v>
      </c>
      <c r="F3332" s="157" t="s">
        <v>2619</v>
      </c>
      <c r="H3332" s="158">
        <v>265.18700000000001</v>
      </c>
      <c r="I3332" s="159"/>
      <c r="L3332" s="155"/>
      <c r="M3332" s="160"/>
      <c r="T3332" s="161"/>
      <c r="AT3332" s="156" t="s">
        <v>203</v>
      </c>
      <c r="AU3332" s="156" t="s">
        <v>82</v>
      </c>
      <c r="AV3332" s="13" t="s">
        <v>82</v>
      </c>
      <c r="AW3332" s="13" t="s">
        <v>33</v>
      </c>
      <c r="AX3332" s="13" t="s">
        <v>72</v>
      </c>
      <c r="AY3332" s="156" t="s">
        <v>193</v>
      </c>
    </row>
    <row r="3333" spans="2:65" s="13" customFormat="1" ht="11.25">
      <c r="B3333" s="155"/>
      <c r="D3333" s="149" t="s">
        <v>203</v>
      </c>
      <c r="F3333" s="157" t="s">
        <v>2620</v>
      </c>
      <c r="H3333" s="158">
        <v>278.44600000000003</v>
      </c>
      <c r="I3333" s="159"/>
      <c r="L3333" s="155"/>
      <c r="M3333" s="160"/>
      <c r="T3333" s="161"/>
      <c r="AT3333" s="156" t="s">
        <v>203</v>
      </c>
      <c r="AU3333" s="156" t="s">
        <v>82</v>
      </c>
      <c r="AV3333" s="13" t="s">
        <v>82</v>
      </c>
      <c r="AW3333" s="13" t="s">
        <v>4</v>
      </c>
      <c r="AX3333" s="13" t="s">
        <v>80</v>
      </c>
      <c r="AY3333" s="156" t="s">
        <v>193</v>
      </c>
    </row>
    <row r="3334" spans="2:65" s="1" customFormat="1" ht="24.2" customHeight="1">
      <c r="B3334" s="32"/>
      <c r="C3334" s="131" t="s">
        <v>2621</v>
      </c>
      <c r="D3334" s="131" t="s">
        <v>195</v>
      </c>
      <c r="E3334" s="132" t="s">
        <v>2622</v>
      </c>
      <c r="F3334" s="133" t="s">
        <v>2623</v>
      </c>
      <c r="G3334" s="134" t="s">
        <v>198</v>
      </c>
      <c r="H3334" s="135">
        <v>705.57399999999996</v>
      </c>
      <c r="I3334" s="136"/>
      <c r="J3334" s="137">
        <f>ROUND(I3334*H3334,2)</f>
        <v>0</v>
      </c>
      <c r="K3334" s="133" t="s">
        <v>199</v>
      </c>
      <c r="L3334" s="32"/>
      <c r="M3334" s="138" t="s">
        <v>19</v>
      </c>
      <c r="N3334" s="139" t="s">
        <v>43</v>
      </c>
      <c r="P3334" s="140">
        <f>O3334*H3334</f>
        <v>0</v>
      </c>
      <c r="Q3334" s="140">
        <v>0</v>
      </c>
      <c r="R3334" s="140">
        <f>Q3334*H3334</f>
        <v>0</v>
      </c>
      <c r="S3334" s="140">
        <v>0</v>
      </c>
      <c r="T3334" s="141">
        <f>S3334*H3334</f>
        <v>0</v>
      </c>
      <c r="AR3334" s="142" t="s">
        <v>328</v>
      </c>
      <c r="AT3334" s="142" t="s">
        <v>195</v>
      </c>
      <c r="AU3334" s="142" t="s">
        <v>82</v>
      </c>
      <c r="AY3334" s="17" t="s">
        <v>193</v>
      </c>
      <c r="BE3334" s="143">
        <f>IF(N3334="základní",J3334,0)</f>
        <v>0</v>
      </c>
      <c r="BF3334" s="143">
        <f>IF(N3334="snížená",J3334,0)</f>
        <v>0</v>
      </c>
      <c r="BG3334" s="143">
        <f>IF(N3334="zákl. přenesená",J3334,0)</f>
        <v>0</v>
      </c>
      <c r="BH3334" s="143">
        <f>IF(N3334="sníž. přenesená",J3334,0)</f>
        <v>0</v>
      </c>
      <c r="BI3334" s="143">
        <f>IF(N3334="nulová",J3334,0)</f>
        <v>0</v>
      </c>
      <c r="BJ3334" s="17" t="s">
        <v>80</v>
      </c>
      <c r="BK3334" s="143">
        <f>ROUND(I3334*H3334,2)</f>
        <v>0</v>
      </c>
      <c r="BL3334" s="17" t="s">
        <v>328</v>
      </c>
      <c r="BM3334" s="142" t="s">
        <v>2624</v>
      </c>
    </row>
    <row r="3335" spans="2:65" s="1" customFormat="1" ht="11.25">
      <c r="B3335" s="32"/>
      <c r="D3335" s="144" t="s">
        <v>201</v>
      </c>
      <c r="F3335" s="145" t="s">
        <v>2625</v>
      </c>
      <c r="I3335" s="146"/>
      <c r="L3335" s="32"/>
      <c r="M3335" s="147"/>
      <c r="T3335" s="53"/>
      <c r="AT3335" s="17" t="s">
        <v>201</v>
      </c>
      <c r="AU3335" s="17" t="s">
        <v>82</v>
      </c>
    </row>
    <row r="3336" spans="2:65" s="12" customFormat="1" ht="11.25">
      <c r="B3336" s="148"/>
      <c r="D3336" s="149" t="s">
        <v>203</v>
      </c>
      <c r="E3336" s="150" t="s">
        <v>19</v>
      </c>
      <c r="F3336" s="151" t="s">
        <v>286</v>
      </c>
      <c r="H3336" s="150" t="s">
        <v>19</v>
      </c>
      <c r="I3336" s="152"/>
      <c r="L3336" s="148"/>
      <c r="M3336" s="153"/>
      <c r="T3336" s="154"/>
      <c r="AT3336" s="150" t="s">
        <v>203</v>
      </c>
      <c r="AU3336" s="150" t="s">
        <v>82</v>
      </c>
      <c r="AV3336" s="12" t="s">
        <v>80</v>
      </c>
      <c r="AW3336" s="12" t="s">
        <v>33</v>
      </c>
      <c r="AX3336" s="12" t="s">
        <v>72</v>
      </c>
      <c r="AY3336" s="150" t="s">
        <v>193</v>
      </c>
    </row>
    <row r="3337" spans="2:65" s="12" customFormat="1" ht="11.25">
      <c r="B3337" s="148"/>
      <c r="D3337" s="149" t="s">
        <v>203</v>
      </c>
      <c r="E3337" s="150" t="s">
        <v>19</v>
      </c>
      <c r="F3337" s="151" t="s">
        <v>205</v>
      </c>
      <c r="H3337" s="150" t="s">
        <v>19</v>
      </c>
      <c r="I3337" s="152"/>
      <c r="L3337" s="148"/>
      <c r="M3337" s="153"/>
      <c r="T3337" s="154"/>
      <c r="AT3337" s="150" t="s">
        <v>203</v>
      </c>
      <c r="AU3337" s="150" t="s">
        <v>82</v>
      </c>
      <c r="AV3337" s="12" t="s">
        <v>80</v>
      </c>
      <c r="AW3337" s="12" t="s">
        <v>33</v>
      </c>
      <c r="AX3337" s="12" t="s">
        <v>72</v>
      </c>
      <c r="AY3337" s="150" t="s">
        <v>193</v>
      </c>
    </row>
    <row r="3338" spans="2:65" s="12" customFormat="1" ht="11.25">
      <c r="B3338" s="148"/>
      <c r="D3338" s="149" t="s">
        <v>203</v>
      </c>
      <c r="E3338" s="150" t="s">
        <v>19</v>
      </c>
      <c r="F3338" s="151" t="s">
        <v>206</v>
      </c>
      <c r="H3338" s="150" t="s">
        <v>19</v>
      </c>
      <c r="I3338" s="152"/>
      <c r="L3338" s="148"/>
      <c r="M3338" s="153"/>
      <c r="T3338" s="154"/>
      <c r="AT3338" s="150" t="s">
        <v>203</v>
      </c>
      <c r="AU3338" s="150" t="s">
        <v>82</v>
      </c>
      <c r="AV3338" s="12" t="s">
        <v>80</v>
      </c>
      <c r="AW3338" s="12" t="s">
        <v>33</v>
      </c>
      <c r="AX3338" s="12" t="s">
        <v>72</v>
      </c>
      <c r="AY3338" s="150" t="s">
        <v>193</v>
      </c>
    </row>
    <row r="3339" spans="2:65" s="12" customFormat="1" ht="11.25">
      <c r="B3339" s="148"/>
      <c r="D3339" s="149" t="s">
        <v>203</v>
      </c>
      <c r="E3339" s="150" t="s">
        <v>19</v>
      </c>
      <c r="F3339" s="151" t="s">
        <v>205</v>
      </c>
      <c r="H3339" s="150" t="s">
        <v>19</v>
      </c>
      <c r="I3339" s="152"/>
      <c r="L3339" s="148"/>
      <c r="M3339" s="153"/>
      <c r="T3339" s="154"/>
      <c r="AT3339" s="150" t="s">
        <v>203</v>
      </c>
      <c r="AU3339" s="150" t="s">
        <v>82</v>
      </c>
      <c r="AV3339" s="12" t="s">
        <v>80</v>
      </c>
      <c r="AW3339" s="12" t="s">
        <v>33</v>
      </c>
      <c r="AX3339" s="12" t="s">
        <v>72</v>
      </c>
      <c r="AY3339" s="150" t="s">
        <v>193</v>
      </c>
    </row>
    <row r="3340" spans="2:65" s="12" customFormat="1" ht="11.25">
      <c r="B3340" s="148"/>
      <c r="D3340" s="149" t="s">
        <v>203</v>
      </c>
      <c r="E3340" s="150" t="s">
        <v>19</v>
      </c>
      <c r="F3340" s="151" t="s">
        <v>561</v>
      </c>
      <c r="H3340" s="150" t="s">
        <v>19</v>
      </c>
      <c r="I3340" s="152"/>
      <c r="L3340" s="148"/>
      <c r="M3340" s="153"/>
      <c r="T3340" s="154"/>
      <c r="AT3340" s="150" t="s">
        <v>203</v>
      </c>
      <c r="AU3340" s="150" t="s">
        <v>82</v>
      </c>
      <c r="AV3340" s="12" t="s">
        <v>80</v>
      </c>
      <c r="AW3340" s="12" t="s">
        <v>33</v>
      </c>
      <c r="AX3340" s="12" t="s">
        <v>72</v>
      </c>
      <c r="AY3340" s="150" t="s">
        <v>193</v>
      </c>
    </row>
    <row r="3341" spans="2:65" s="13" customFormat="1" ht="11.25">
      <c r="B3341" s="155"/>
      <c r="D3341" s="149" t="s">
        <v>203</v>
      </c>
      <c r="E3341" s="156" t="s">
        <v>19</v>
      </c>
      <c r="F3341" s="157" t="s">
        <v>2462</v>
      </c>
      <c r="H3341" s="158">
        <v>19.332999999999998</v>
      </c>
      <c r="I3341" s="159"/>
      <c r="L3341" s="155"/>
      <c r="M3341" s="160"/>
      <c r="T3341" s="161"/>
      <c r="AT3341" s="156" t="s">
        <v>203</v>
      </c>
      <c r="AU3341" s="156" t="s">
        <v>82</v>
      </c>
      <c r="AV3341" s="13" t="s">
        <v>82</v>
      </c>
      <c r="AW3341" s="13" t="s">
        <v>33</v>
      </c>
      <c r="AX3341" s="13" t="s">
        <v>72</v>
      </c>
      <c r="AY3341" s="156" t="s">
        <v>193</v>
      </c>
    </row>
    <row r="3342" spans="2:65" s="13" customFormat="1" ht="11.25">
      <c r="B3342" s="155"/>
      <c r="D3342" s="149" t="s">
        <v>203</v>
      </c>
      <c r="E3342" s="156" t="s">
        <v>19</v>
      </c>
      <c r="F3342" s="157" t="s">
        <v>2463</v>
      </c>
      <c r="H3342" s="158">
        <v>10.077999999999999</v>
      </c>
      <c r="I3342" s="159"/>
      <c r="L3342" s="155"/>
      <c r="M3342" s="160"/>
      <c r="T3342" s="161"/>
      <c r="AT3342" s="156" t="s">
        <v>203</v>
      </c>
      <c r="AU3342" s="156" t="s">
        <v>82</v>
      </c>
      <c r="AV3342" s="13" t="s">
        <v>82</v>
      </c>
      <c r="AW3342" s="13" t="s">
        <v>33</v>
      </c>
      <c r="AX3342" s="13" t="s">
        <v>72</v>
      </c>
      <c r="AY3342" s="156" t="s">
        <v>193</v>
      </c>
    </row>
    <row r="3343" spans="2:65" s="13" customFormat="1" ht="11.25">
      <c r="B3343" s="155"/>
      <c r="D3343" s="149" t="s">
        <v>203</v>
      </c>
      <c r="E3343" s="156" t="s">
        <v>19</v>
      </c>
      <c r="F3343" s="157" t="s">
        <v>2464</v>
      </c>
      <c r="H3343" s="158">
        <v>30.933</v>
      </c>
      <c r="I3343" s="159"/>
      <c r="L3343" s="155"/>
      <c r="M3343" s="160"/>
      <c r="T3343" s="161"/>
      <c r="AT3343" s="156" t="s">
        <v>203</v>
      </c>
      <c r="AU3343" s="156" t="s">
        <v>82</v>
      </c>
      <c r="AV3343" s="13" t="s">
        <v>82</v>
      </c>
      <c r="AW3343" s="13" t="s">
        <v>33</v>
      </c>
      <c r="AX3343" s="13" t="s">
        <v>72</v>
      </c>
      <c r="AY3343" s="156" t="s">
        <v>193</v>
      </c>
    </row>
    <row r="3344" spans="2:65" s="13" customFormat="1" ht="11.25">
      <c r="B3344" s="155"/>
      <c r="D3344" s="149" t="s">
        <v>203</v>
      </c>
      <c r="E3344" s="156" t="s">
        <v>19</v>
      </c>
      <c r="F3344" s="157" t="s">
        <v>2465</v>
      </c>
      <c r="H3344" s="158">
        <v>42.04</v>
      </c>
      <c r="I3344" s="159"/>
      <c r="L3344" s="155"/>
      <c r="M3344" s="160"/>
      <c r="T3344" s="161"/>
      <c r="AT3344" s="156" t="s">
        <v>203</v>
      </c>
      <c r="AU3344" s="156" t="s">
        <v>82</v>
      </c>
      <c r="AV3344" s="13" t="s">
        <v>82</v>
      </c>
      <c r="AW3344" s="13" t="s">
        <v>33</v>
      </c>
      <c r="AX3344" s="13" t="s">
        <v>72</v>
      </c>
      <c r="AY3344" s="156" t="s">
        <v>193</v>
      </c>
    </row>
    <row r="3345" spans="2:51" s="12" customFormat="1" ht="11.25">
      <c r="B3345" s="148"/>
      <c r="D3345" s="149" t="s">
        <v>203</v>
      </c>
      <c r="E3345" s="150" t="s">
        <v>19</v>
      </c>
      <c r="F3345" s="151" t="s">
        <v>205</v>
      </c>
      <c r="H3345" s="150" t="s">
        <v>19</v>
      </c>
      <c r="I3345" s="152"/>
      <c r="L3345" s="148"/>
      <c r="M3345" s="153"/>
      <c r="T3345" s="154"/>
      <c r="AT3345" s="150" t="s">
        <v>203</v>
      </c>
      <c r="AU3345" s="150" t="s">
        <v>82</v>
      </c>
      <c r="AV3345" s="12" t="s">
        <v>80</v>
      </c>
      <c r="AW3345" s="12" t="s">
        <v>33</v>
      </c>
      <c r="AX3345" s="12" t="s">
        <v>72</v>
      </c>
      <c r="AY3345" s="150" t="s">
        <v>193</v>
      </c>
    </row>
    <row r="3346" spans="2:51" s="12" customFormat="1" ht="11.25">
      <c r="B3346" s="148"/>
      <c r="D3346" s="149" t="s">
        <v>203</v>
      </c>
      <c r="E3346" s="150" t="s">
        <v>19</v>
      </c>
      <c r="F3346" s="151" t="s">
        <v>564</v>
      </c>
      <c r="H3346" s="150" t="s">
        <v>19</v>
      </c>
      <c r="I3346" s="152"/>
      <c r="L3346" s="148"/>
      <c r="M3346" s="153"/>
      <c r="T3346" s="154"/>
      <c r="AT3346" s="150" t="s">
        <v>203</v>
      </c>
      <c r="AU3346" s="150" t="s">
        <v>82</v>
      </c>
      <c r="AV3346" s="12" t="s">
        <v>80</v>
      </c>
      <c r="AW3346" s="12" t="s">
        <v>33</v>
      </c>
      <c r="AX3346" s="12" t="s">
        <v>72</v>
      </c>
      <c r="AY3346" s="150" t="s">
        <v>193</v>
      </c>
    </row>
    <row r="3347" spans="2:51" s="13" customFormat="1" ht="11.25">
      <c r="B3347" s="155"/>
      <c r="D3347" s="149" t="s">
        <v>203</v>
      </c>
      <c r="E3347" s="156" t="s">
        <v>19</v>
      </c>
      <c r="F3347" s="157" t="s">
        <v>2466</v>
      </c>
      <c r="H3347" s="158">
        <v>73.528000000000006</v>
      </c>
      <c r="I3347" s="159"/>
      <c r="L3347" s="155"/>
      <c r="M3347" s="160"/>
      <c r="T3347" s="161"/>
      <c r="AT3347" s="156" t="s">
        <v>203</v>
      </c>
      <c r="AU3347" s="156" t="s">
        <v>82</v>
      </c>
      <c r="AV3347" s="13" t="s">
        <v>82</v>
      </c>
      <c r="AW3347" s="13" t="s">
        <v>33</v>
      </c>
      <c r="AX3347" s="13" t="s">
        <v>72</v>
      </c>
      <c r="AY3347" s="156" t="s">
        <v>193</v>
      </c>
    </row>
    <row r="3348" spans="2:51" s="13" customFormat="1" ht="11.25">
      <c r="B3348" s="155"/>
      <c r="D3348" s="149" t="s">
        <v>203</v>
      </c>
      <c r="E3348" s="156" t="s">
        <v>19</v>
      </c>
      <c r="F3348" s="157" t="s">
        <v>2467</v>
      </c>
      <c r="H3348" s="158">
        <v>73.518000000000001</v>
      </c>
      <c r="I3348" s="159"/>
      <c r="L3348" s="155"/>
      <c r="M3348" s="160"/>
      <c r="T3348" s="161"/>
      <c r="AT3348" s="156" t="s">
        <v>203</v>
      </c>
      <c r="AU3348" s="156" t="s">
        <v>82</v>
      </c>
      <c r="AV3348" s="13" t="s">
        <v>82</v>
      </c>
      <c r="AW3348" s="13" t="s">
        <v>33</v>
      </c>
      <c r="AX3348" s="13" t="s">
        <v>72</v>
      </c>
      <c r="AY3348" s="156" t="s">
        <v>193</v>
      </c>
    </row>
    <row r="3349" spans="2:51" s="12" customFormat="1" ht="11.25">
      <c r="B3349" s="148"/>
      <c r="D3349" s="149" t="s">
        <v>203</v>
      </c>
      <c r="E3349" s="150" t="s">
        <v>19</v>
      </c>
      <c r="F3349" s="151" t="s">
        <v>205</v>
      </c>
      <c r="H3349" s="150" t="s">
        <v>19</v>
      </c>
      <c r="I3349" s="152"/>
      <c r="L3349" s="148"/>
      <c r="M3349" s="153"/>
      <c r="T3349" s="154"/>
      <c r="AT3349" s="150" t="s">
        <v>203</v>
      </c>
      <c r="AU3349" s="150" t="s">
        <v>82</v>
      </c>
      <c r="AV3349" s="12" t="s">
        <v>80</v>
      </c>
      <c r="AW3349" s="12" t="s">
        <v>33</v>
      </c>
      <c r="AX3349" s="12" t="s">
        <v>72</v>
      </c>
      <c r="AY3349" s="150" t="s">
        <v>193</v>
      </c>
    </row>
    <row r="3350" spans="2:51" s="12" customFormat="1" ht="11.25">
      <c r="B3350" s="148"/>
      <c r="D3350" s="149" t="s">
        <v>203</v>
      </c>
      <c r="E3350" s="150" t="s">
        <v>19</v>
      </c>
      <c r="F3350" s="151" t="s">
        <v>1743</v>
      </c>
      <c r="H3350" s="150" t="s">
        <v>19</v>
      </c>
      <c r="I3350" s="152"/>
      <c r="L3350" s="148"/>
      <c r="M3350" s="153"/>
      <c r="T3350" s="154"/>
      <c r="AT3350" s="150" t="s">
        <v>203</v>
      </c>
      <c r="AU3350" s="150" t="s">
        <v>82</v>
      </c>
      <c r="AV3350" s="12" t="s">
        <v>80</v>
      </c>
      <c r="AW3350" s="12" t="s">
        <v>33</v>
      </c>
      <c r="AX3350" s="12" t="s">
        <v>72</v>
      </c>
      <c r="AY3350" s="150" t="s">
        <v>193</v>
      </c>
    </row>
    <row r="3351" spans="2:51" s="12" customFormat="1" ht="11.25">
      <c r="B3351" s="148"/>
      <c r="D3351" s="149" t="s">
        <v>203</v>
      </c>
      <c r="E3351" s="150" t="s">
        <v>19</v>
      </c>
      <c r="F3351" s="151" t="s">
        <v>820</v>
      </c>
      <c r="H3351" s="150" t="s">
        <v>19</v>
      </c>
      <c r="I3351" s="152"/>
      <c r="L3351" s="148"/>
      <c r="M3351" s="153"/>
      <c r="T3351" s="154"/>
      <c r="AT3351" s="150" t="s">
        <v>203</v>
      </c>
      <c r="AU3351" s="150" t="s">
        <v>82</v>
      </c>
      <c r="AV3351" s="12" t="s">
        <v>80</v>
      </c>
      <c r="AW3351" s="12" t="s">
        <v>33</v>
      </c>
      <c r="AX3351" s="12" t="s">
        <v>72</v>
      </c>
      <c r="AY3351" s="150" t="s">
        <v>193</v>
      </c>
    </row>
    <row r="3352" spans="2:51" s="13" customFormat="1" ht="11.25">
      <c r="B3352" s="155"/>
      <c r="D3352" s="149" t="s">
        <v>203</v>
      </c>
      <c r="E3352" s="156" t="s">
        <v>19</v>
      </c>
      <c r="F3352" s="157" t="s">
        <v>2473</v>
      </c>
      <c r="H3352" s="158">
        <v>76.31</v>
      </c>
      <c r="I3352" s="159"/>
      <c r="L3352" s="155"/>
      <c r="M3352" s="160"/>
      <c r="T3352" s="161"/>
      <c r="AT3352" s="156" t="s">
        <v>203</v>
      </c>
      <c r="AU3352" s="156" t="s">
        <v>82</v>
      </c>
      <c r="AV3352" s="13" t="s">
        <v>82</v>
      </c>
      <c r="AW3352" s="13" t="s">
        <v>33</v>
      </c>
      <c r="AX3352" s="13" t="s">
        <v>72</v>
      </c>
      <c r="AY3352" s="156" t="s">
        <v>193</v>
      </c>
    </row>
    <row r="3353" spans="2:51" s="13" customFormat="1" ht="11.25">
      <c r="B3353" s="155"/>
      <c r="D3353" s="149" t="s">
        <v>203</v>
      </c>
      <c r="E3353" s="156" t="s">
        <v>19</v>
      </c>
      <c r="F3353" s="157" t="s">
        <v>2474</v>
      </c>
      <c r="H3353" s="158">
        <v>19.484999999999999</v>
      </c>
      <c r="I3353" s="159"/>
      <c r="L3353" s="155"/>
      <c r="M3353" s="160"/>
      <c r="T3353" s="161"/>
      <c r="AT3353" s="156" t="s">
        <v>203</v>
      </c>
      <c r="AU3353" s="156" t="s">
        <v>82</v>
      </c>
      <c r="AV3353" s="13" t="s">
        <v>82</v>
      </c>
      <c r="AW3353" s="13" t="s">
        <v>33</v>
      </c>
      <c r="AX3353" s="13" t="s">
        <v>72</v>
      </c>
      <c r="AY3353" s="156" t="s">
        <v>193</v>
      </c>
    </row>
    <row r="3354" spans="2:51" s="13" customFormat="1" ht="11.25">
      <c r="B3354" s="155"/>
      <c r="D3354" s="149" t="s">
        <v>203</v>
      </c>
      <c r="E3354" s="156" t="s">
        <v>19</v>
      </c>
      <c r="F3354" s="157" t="s">
        <v>2475</v>
      </c>
      <c r="H3354" s="158">
        <v>4.1500000000000004</v>
      </c>
      <c r="I3354" s="159"/>
      <c r="L3354" s="155"/>
      <c r="M3354" s="160"/>
      <c r="T3354" s="161"/>
      <c r="AT3354" s="156" t="s">
        <v>203</v>
      </c>
      <c r="AU3354" s="156" t="s">
        <v>82</v>
      </c>
      <c r="AV3354" s="13" t="s">
        <v>82</v>
      </c>
      <c r="AW3354" s="13" t="s">
        <v>33</v>
      </c>
      <c r="AX3354" s="13" t="s">
        <v>72</v>
      </c>
      <c r="AY3354" s="156" t="s">
        <v>193</v>
      </c>
    </row>
    <row r="3355" spans="2:51" s="13" customFormat="1" ht="11.25">
      <c r="B3355" s="155"/>
      <c r="D3355" s="149" t="s">
        <v>203</v>
      </c>
      <c r="E3355" s="156" t="s">
        <v>19</v>
      </c>
      <c r="F3355" s="157" t="s">
        <v>2476</v>
      </c>
      <c r="H3355" s="158">
        <v>2.5499999999999998</v>
      </c>
      <c r="I3355" s="159"/>
      <c r="L3355" s="155"/>
      <c r="M3355" s="160"/>
      <c r="T3355" s="161"/>
      <c r="AT3355" s="156" t="s">
        <v>203</v>
      </c>
      <c r="AU3355" s="156" t="s">
        <v>82</v>
      </c>
      <c r="AV3355" s="13" t="s">
        <v>82</v>
      </c>
      <c r="AW3355" s="13" t="s">
        <v>33</v>
      </c>
      <c r="AX3355" s="13" t="s">
        <v>72</v>
      </c>
      <c r="AY3355" s="156" t="s">
        <v>193</v>
      </c>
    </row>
    <row r="3356" spans="2:51" s="12" customFormat="1" ht="11.25">
      <c r="B3356" s="148"/>
      <c r="D3356" s="149" t="s">
        <v>203</v>
      </c>
      <c r="E3356" s="150" t="s">
        <v>19</v>
      </c>
      <c r="F3356" s="151" t="s">
        <v>822</v>
      </c>
      <c r="H3356" s="150" t="s">
        <v>19</v>
      </c>
      <c r="I3356" s="152"/>
      <c r="L3356" s="148"/>
      <c r="M3356" s="153"/>
      <c r="T3356" s="154"/>
      <c r="AT3356" s="150" t="s">
        <v>203</v>
      </c>
      <c r="AU3356" s="150" t="s">
        <v>82</v>
      </c>
      <c r="AV3356" s="12" t="s">
        <v>80</v>
      </c>
      <c r="AW3356" s="12" t="s">
        <v>33</v>
      </c>
      <c r="AX3356" s="12" t="s">
        <v>72</v>
      </c>
      <c r="AY3356" s="150" t="s">
        <v>193</v>
      </c>
    </row>
    <row r="3357" spans="2:51" s="13" customFormat="1" ht="11.25">
      <c r="B3357" s="155"/>
      <c r="D3357" s="149" t="s">
        <v>203</v>
      </c>
      <c r="E3357" s="156" t="s">
        <v>19</v>
      </c>
      <c r="F3357" s="157" t="s">
        <v>2477</v>
      </c>
      <c r="H3357" s="158">
        <v>75.03</v>
      </c>
      <c r="I3357" s="159"/>
      <c r="L3357" s="155"/>
      <c r="M3357" s="160"/>
      <c r="T3357" s="161"/>
      <c r="AT3357" s="156" t="s">
        <v>203</v>
      </c>
      <c r="AU3357" s="156" t="s">
        <v>82</v>
      </c>
      <c r="AV3357" s="13" t="s">
        <v>82</v>
      </c>
      <c r="AW3357" s="13" t="s">
        <v>33</v>
      </c>
      <c r="AX3357" s="13" t="s">
        <v>72</v>
      </c>
      <c r="AY3357" s="156" t="s">
        <v>193</v>
      </c>
    </row>
    <row r="3358" spans="2:51" s="13" customFormat="1" ht="11.25">
      <c r="B3358" s="155"/>
      <c r="D3358" s="149" t="s">
        <v>203</v>
      </c>
      <c r="E3358" s="156" t="s">
        <v>19</v>
      </c>
      <c r="F3358" s="157" t="s">
        <v>2478</v>
      </c>
      <c r="H3358" s="158">
        <v>22.614999999999998</v>
      </c>
      <c r="I3358" s="159"/>
      <c r="L3358" s="155"/>
      <c r="M3358" s="160"/>
      <c r="T3358" s="161"/>
      <c r="AT3358" s="156" t="s">
        <v>203</v>
      </c>
      <c r="AU3358" s="156" t="s">
        <v>82</v>
      </c>
      <c r="AV3358" s="13" t="s">
        <v>82</v>
      </c>
      <c r="AW3358" s="13" t="s">
        <v>33</v>
      </c>
      <c r="AX3358" s="13" t="s">
        <v>72</v>
      </c>
      <c r="AY3358" s="156" t="s">
        <v>193</v>
      </c>
    </row>
    <row r="3359" spans="2:51" s="13" customFormat="1" ht="11.25">
      <c r="B3359" s="155"/>
      <c r="D3359" s="149" t="s">
        <v>203</v>
      </c>
      <c r="E3359" s="156" t="s">
        <v>19</v>
      </c>
      <c r="F3359" s="157" t="s">
        <v>2479</v>
      </c>
      <c r="H3359" s="158">
        <v>3.2749999999999999</v>
      </c>
      <c r="I3359" s="159"/>
      <c r="L3359" s="155"/>
      <c r="M3359" s="160"/>
      <c r="T3359" s="161"/>
      <c r="AT3359" s="156" t="s">
        <v>203</v>
      </c>
      <c r="AU3359" s="156" t="s">
        <v>82</v>
      </c>
      <c r="AV3359" s="13" t="s">
        <v>82</v>
      </c>
      <c r="AW3359" s="13" t="s">
        <v>33</v>
      </c>
      <c r="AX3359" s="13" t="s">
        <v>72</v>
      </c>
      <c r="AY3359" s="156" t="s">
        <v>193</v>
      </c>
    </row>
    <row r="3360" spans="2:51" s="12" customFormat="1" ht="11.25">
      <c r="B3360" s="148"/>
      <c r="D3360" s="149" t="s">
        <v>203</v>
      </c>
      <c r="E3360" s="150" t="s">
        <v>19</v>
      </c>
      <c r="F3360" s="151" t="s">
        <v>828</v>
      </c>
      <c r="H3360" s="150" t="s">
        <v>19</v>
      </c>
      <c r="I3360" s="152"/>
      <c r="L3360" s="148"/>
      <c r="M3360" s="153"/>
      <c r="T3360" s="154"/>
      <c r="AT3360" s="150" t="s">
        <v>203</v>
      </c>
      <c r="AU3360" s="150" t="s">
        <v>82</v>
      </c>
      <c r="AV3360" s="12" t="s">
        <v>80</v>
      </c>
      <c r="AW3360" s="12" t="s">
        <v>33</v>
      </c>
      <c r="AX3360" s="12" t="s">
        <v>72</v>
      </c>
      <c r="AY3360" s="150" t="s">
        <v>193</v>
      </c>
    </row>
    <row r="3361" spans="2:65" s="13" customFormat="1" ht="11.25">
      <c r="B3361" s="155"/>
      <c r="D3361" s="149" t="s">
        <v>203</v>
      </c>
      <c r="E3361" s="156" t="s">
        <v>19</v>
      </c>
      <c r="F3361" s="157" t="s">
        <v>2480</v>
      </c>
      <c r="H3361" s="158">
        <v>40.243000000000002</v>
      </c>
      <c r="I3361" s="159"/>
      <c r="L3361" s="155"/>
      <c r="M3361" s="160"/>
      <c r="T3361" s="161"/>
      <c r="AT3361" s="156" t="s">
        <v>203</v>
      </c>
      <c r="AU3361" s="156" t="s">
        <v>82</v>
      </c>
      <c r="AV3361" s="13" t="s">
        <v>82</v>
      </c>
      <c r="AW3361" s="13" t="s">
        <v>33</v>
      </c>
      <c r="AX3361" s="13" t="s">
        <v>72</v>
      </c>
      <c r="AY3361" s="156" t="s">
        <v>193</v>
      </c>
    </row>
    <row r="3362" spans="2:65" s="13" customFormat="1" ht="11.25">
      <c r="B3362" s="155"/>
      <c r="D3362" s="149" t="s">
        <v>203</v>
      </c>
      <c r="E3362" s="156" t="s">
        <v>19</v>
      </c>
      <c r="F3362" s="157" t="s">
        <v>2481</v>
      </c>
      <c r="H3362" s="158">
        <v>6.9450000000000003</v>
      </c>
      <c r="I3362" s="159"/>
      <c r="L3362" s="155"/>
      <c r="M3362" s="160"/>
      <c r="T3362" s="161"/>
      <c r="AT3362" s="156" t="s">
        <v>203</v>
      </c>
      <c r="AU3362" s="156" t="s">
        <v>82</v>
      </c>
      <c r="AV3362" s="13" t="s">
        <v>82</v>
      </c>
      <c r="AW3362" s="13" t="s">
        <v>33</v>
      </c>
      <c r="AX3362" s="13" t="s">
        <v>72</v>
      </c>
      <c r="AY3362" s="156" t="s">
        <v>193</v>
      </c>
    </row>
    <row r="3363" spans="2:65" s="13" customFormat="1" ht="11.25">
      <c r="B3363" s="155"/>
      <c r="D3363" s="149" t="s">
        <v>203</v>
      </c>
      <c r="E3363" s="156" t="s">
        <v>19</v>
      </c>
      <c r="F3363" s="157" t="s">
        <v>2482</v>
      </c>
      <c r="H3363" s="158">
        <v>6.6749999999999998</v>
      </c>
      <c r="I3363" s="159"/>
      <c r="L3363" s="155"/>
      <c r="M3363" s="160"/>
      <c r="T3363" s="161"/>
      <c r="AT3363" s="156" t="s">
        <v>203</v>
      </c>
      <c r="AU3363" s="156" t="s">
        <v>82</v>
      </c>
      <c r="AV3363" s="13" t="s">
        <v>82</v>
      </c>
      <c r="AW3363" s="13" t="s">
        <v>33</v>
      </c>
      <c r="AX3363" s="13" t="s">
        <v>72</v>
      </c>
      <c r="AY3363" s="156" t="s">
        <v>193</v>
      </c>
    </row>
    <row r="3364" spans="2:65" s="12" customFormat="1" ht="11.25">
      <c r="B3364" s="148"/>
      <c r="D3364" s="149" t="s">
        <v>203</v>
      </c>
      <c r="E3364" s="150" t="s">
        <v>19</v>
      </c>
      <c r="F3364" s="151" t="s">
        <v>205</v>
      </c>
      <c r="H3364" s="150" t="s">
        <v>19</v>
      </c>
      <c r="I3364" s="152"/>
      <c r="L3364" s="148"/>
      <c r="M3364" s="153"/>
      <c r="T3364" s="154"/>
      <c r="AT3364" s="150" t="s">
        <v>203</v>
      </c>
      <c r="AU3364" s="150" t="s">
        <v>82</v>
      </c>
      <c r="AV3364" s="12" t="s">
        <v>80</v>
      </c>
      <c r="AW3364" s="12" t="s">
        <v>33</v>
      </c>
      <c r="AX3364" s="12" t="s">
        <v>72</v>
      </c>
      <c r="AY3364" s="150" t="s">
        <v>193</v>
      </c>
    </row>
    <row r="3365" spans="2:65" s="12" customFormat="1" ht="11.25">
      <c r="B3365" s="148"/>
      <c r="D3365" s="149" t="s">
        <v>203</v>
      </c>
      <c r="E3365" s="150" t="s">
        <v>19</v>
      </c>
      <c r="F3365" s="151" t="s">
        <v>1754</v>
      </c>
      <c r="H3365" s="150" t="s">
        <v>19</v>
      </c>
      <c r="I3365" s="152"/>
      <c r="L3365" s="148"/>
      <c r="M3365" s="153"/>
      <c r="T3365" s="154"/>
      <c r="AT3365" s="150" t="s">
        <v>203</v>
      </c>
      <c r="AU3365" s="150" t="s">
        <v>82</v>
      </c>
      <c r="AV3365" s="12" t="s">
        <v>80</v>
      </c>
      <c r="AW3365" s="12" t="s">
        <v>33</v>
      </c>
      <c r="AX3365" s="12" t="s">
        <v>72</v>
      </c>
      <c r="AY3365" s="150" t="s">
        <v>193</v>
      </c>
    </row>
    <row r="3366" spans="2:65" s="12" customFormat="1" ht="11.25">
      <c r="B3366" s="148"/>
      <c r="D3366" s="149" t="s">
        <v>203</v>
      </c>
      <c r="E3366" s="150" t="s">
        <v>19</v>
      </c>
      <c r="F3366" s="151" t="s">
        <v>822</v>
      </c>
      <c r="H3366" s="150" t="s">
        <v>19</v>
      </c>
      <c r="I3366" s="152"/>
      <c r="L3366" s="148"/>
      <c r="M3366" s="153"/>
      <c r="T3366" s="154"/>
      <c r="AT3366" s="150" t="s">
        <v>203</v>
      </c>
      <c r="AU3366" s="150" t="s">
        <v>82</v>
      </c>
      <c r="AV3366" s="12" t="s">
        <v>80</v>
      </c>
      <c r="AW3366" s="12" t="s">
        <v>33</v>
      </c>
      <c r="AX3366" s="12" t="s">
        <v>72</v>
      </c>
      <c r="AY3366" s="150" t="s">
        <v>193</v>
      </c>
    </row>
    <row r="3367" spans="2:65" s="13" customFormat="1" ht="11.25">
      <c r="B3367" s="155"/>
      <c r="D3367" s="149" t="s">
        <v>203</v>
      </c>
      <c r="E3367" s="156" t="s">
        <v>19</v>
      </c>
      <c r="F3367" s="157" t="s">
        <v>2483</v>
      </c>
      <c r="H3367" s="158">
        <v>73.707999999999998</v>
      </c>
      <c r="I3367" s="159"/>
      <c r="L3367" s="155"/>
      <c r="M3367" s="160"/>
      <c r="T3367" s="161"/>
      <c r="AT3367" s="156" t="s">
        <v>203</v>
      </c>
      <c r="AU3367" s="156" t="s">
        <v>82</v>
      </c>
      <c r="AV3367" s="13" t="s">
        <v>82</v>
      </c>
      <c r="AW3367" s="13" t="s">
        <v>33</v>
      </c>
      <c r="AX3367" s="13" t="s">
        <v>72</v>
      </c>
      <c r="AY3367" s="156" t="s">
        <v>193</v>
      </c>
    </row>
    <row r="3368" spans="2:65" s="13" customFormat="1" ht="11.25">
      <c r="B3368" s="155"/>
      <c r="D3368" s="149" t="s">
        <v>203</v>
      </c>
      <c r="E3368" s="156" t="s">
        <v>19</v>
      </c>
      <c r="F3368" s="157" t="s">
        <v>2484</v>
      </c>
      <c r="H3368" s="158">
        <v>73.707999999999998</v>
      </c>
      <c r="I3368" s="159"/>
      <c r="L3368" s="155"/>
      <c r="M3368" s="160"/>
      <c r="T3368" s="161"/>
      <c r="AT3368" s="156" t="s">
        <v>203</v>
      </c>
      <c r="AU3368" s="156" t="s">
        <v>82</v>
      </c>
      <c r="AV3368" s="13" t="s">
        <v>82</v>
      </c>
      <c r="AW3368" s="13" t="s">
        <v>33</v>
      </c>
      <c r="AX3368" s="13" t="s">
        <v>72</v>
      </c>
      <c r="AY3368" s="156" t="s">
        <v>193</v>
      </c>
    </row>
    <row r="3369" spans="2:65" s="12" customFormat="1" ht="11.25">
      <c r="B3369" s="148"/>
      <c r="D3369" s="149" t="s">
        <v>203</v>
      </c>
      <c r="E3369" s="150" t="s">
        <v>19</v>
      </c>
      <c r="F3369" s="151" t="s">
        <v>828</v>
      </c>
      <c r="H3369" s="150" t="s">
        <v>19</v>
      </c>
      <c r="I3369" s="152"/>
      <c r="L3369" s="148"/>
      <c r="M3369" s="153"/>
      <c r="T3369" s="154"/>
      <c r="AT3369" s="150" t="s">
        <v>203</v>
      </c>
      <c r="AU3369" s="150" t="s">
        <v>82</v>
      </c>
      <c r="AV3369" s="12" t="s">
        <v>80</v>
      </c>
      <c r="AW3369" s="12" t="s">
        <v>33</v>
      </c>
      <c r="AX3369" s="12" t="s">
        <v>72</v>
      </c>
      <c r="AY3369" s="150" t="s">
        <v>193</v>
      </c>
    </row>
    <row r="3370" spans="2:65" s="13" customFormat="1" ht="11.25">
      <c r="B3370" s="155"/>
      <c r="D3370" s="149" t="s">
        <v>203</v>
      </c>
      <c r="E3370" s="156" t="s">
        <v>19</v>
      </c>
      <c r="F3370" s="157" t="s">
        <v>2485</v>
      </c>
      <c r="H3370" s="158">
        <v>10.175000000000001</v>
      </c>
      <c r="I3370" s="159"/>
      <c r="L3370" s="155"/>
      <c r="M3370" s="160"/>
      <c r="T3370" s="161"/>
      <c r="AT3370" s="156" t="s">
        <v>203</v>
      </c>
      <c r="AU3370" s="156" t="s">
        <v>82</v>
      </c>
      <c r="AV3370" s="13" t="s">
        <v>82</v>
      </c>
      <c r="AW3370" s="13" t="s">
        <v>33</v>
      </c>
      <c r="AX3370" s="13" t="s">
        <v>72</v>
      </c>
      <c r="AY3370" s="156" t="s">
        <v>193</v>
      </c>
    </row>
    <row r="3371" spans="2:65" s="13" customFormat="1" ht="11.25">
      <c r="B3371" s="155"/>
      <c r="D3371" s="149" t="s">
        <v>203</v>
      </c>
      <c r="E3371" s="156" t="s">
        <v>19</v>
      </c>
      <c r="F3371" s="157" t="s">
        <v>2486</v>
      </c>
      <c r="H3371" s="158">
        <v>11.295</v>
      </c>
      <c r="I3371" s="159"/>
      <c r="L3371" s="155"/>
      <c r="M3371" s="160"/>
      <c r="T3371" s="161"/>
      <c r="AT3371" s="156" t="s">
        <v>203</v>
      </c>
      <c r="AU3371" s="156" t="s">
        <v>82</v>
      </c>
      <c r="AV3371" s="13" t="s">
        <v>82</v>
      </c>
      <c r="AW3371" s="13" t="s">
        <v>33</v>
      </c>
      <c r="AX3371" s="13" t="s">
        <v>72</v>
      </c>
      <c r="AY3371" s="156" t="s">
        <v>193</v>
      </c>
    </row>
    <row r="3372" spans="2:65" s="13" customFormat="1" ht="11.25">
      <c r="B3372" s="155"/>
      <c r="D3372" s="149" t="s">
        <v>203</v>
      </c>
      <c r="E3372" s="156" t="s">
        <v>19</v>
      </c>
      <c r="F3372" s="157" t="s">
        <v>2487</v>
      </c>
      <c r="H3372" s="158">
        <v>11.815</v>
      </c>
      <c r="I3372" s="159"/>
      <c r="L3372" s="155"/>
      <c r="M3372" s="160"/>
      <c r="T3372" s="161"/>
      <c r="AT3372" s="156" t="s">
        <v>203</v>
      </c>
      <c r="AU3372" s="156" t="s">
        <v>82</v>
      </c>
      <c r="AV3372" s="13" t="s">
        <v>82</v>
      </c>
      <c r="AW3372" s="13" t="s">
        <v>33</v>
      </c>
      <c r="AX3372" s="13" t="s">
        <v>72</v>
      </c>
      <c r="AY3372" s="156" t="s">
        <v>193</v>
      </c>
    </row>
    <row r="3373" spans="2:65" s="13" customFormat="1" ht="11.25">
      <c r="B3373" s="155"/>
      <c r="D3373" s="149" t="s">
        <v>203</v>
      </c>
      <c r="E3373" s="156" t="s">
        <v>19</v>
      </c>
      <c r="F3373" s="157" t="s">
        <v>2488</v>
      </c>
      <c r="H3373" s="158">
        <v>18.164999999999999</v>
      </c>
      <c r="I3373" s="159"/>
      <c r="L3373" s="155"/>
      <c r="M3373" s="160"/>
      <c r="T3373" s="161"/>
      <c r="AT3373" s="156" t="s">
        <v>203</v>
      </c>
      <c r="AU3373" s="156" t="s">
        <v>82</v>
      </c>
      <c r="AV3373" s="13" t="s">
        <v>82</v>
      </c>
      <c r="AW3373" s="13" t="s">
        <v>33</v>
      </c>
      <c r="AX3373" s="13" t="s">
        <v>72</v>
      </c>
      <c r="AY3373" s="156" t="s">
        <v>193</v>
      </c>
    </row>
    <row r="3374" spans="2:65" s="1" customFormat="1" ht="16.5" customHeight="1">
      <c r="B3374" s="32"/>
      <c r="C3374" s="162" t="s">
        <v>2626</v>
      </c>
      <c r="D3374" s="162" t="s">
        <v>380</v>
      </c>
      <c r="E3374" s="163" t="s">
        <v>2627</v>
      </c>
      <c r="F3374" s="164" t="s">
        <v>2628</v>
      </c>
      <c r="G3374" s="165" t="s">
        <v>198</v>
      </c>
      <c r="H3374" s="166">
        <v>811.41</v>
      </c>
      <c r="I3374" s="167"/>
      <c r="J3374" s="168">
        <f>ROUND(I3374*H3374,2)</f>
        <v>0</v>
      </c>
      <c r="K3374" s="164" t="s">
        <v>199</v>
      </c>
      <c r="L3374" s="169"/>
      <c r="M3374" s="170" t="s">
        <v>19</v>
      </c>
      <c r="N3374" s="171" t="s">
        <v>43</v>
      </c>
      <c r="P3374" s="140">
        <f>O3374*H3374</f>
        <v>0</v>
      </c>
      <c r="Q3374" s="140">
        <v>1.2E-4</v>
      </c>
      <c r="R3374" s="140">
        <f>Q3374*H3374</f>
        <v>9.7369200000000003E-2</v>
      </c>
      <c r="S3374" s="140">
        <v>0</v>
      </c>
      <c r="T3374" s="141">
        <f>S3374*H3374</f>
        <v>0</v>
      </c>
      <c r="AR3374" s="142" t="s">
        <v>436</v>
      </c>
      <c r="AT3374" s="142" t="s">
        <v>380</v>
      </c>
      <c r="AU3374" s="142" t="s">
        <v>82</v>
      </c>
      <c r="AY3374" s="17" t="s">
        <v>193</v>
      </c>
      <c r="BE3374" s="143">
        <f>IF(N3374="základní",J3374,0)</f>
        <v>0</v>
      </c>
      <c r="BF3374" s="143">
        <f>IF(N3374="snížená",J3374,0)</f>
        <v>0</v>
      </c>
      <c r="BG3374" s="143">
        <f>IF(N3374="zákl. přenesená",J3374,0)</f>
        <v>0</v>
      </c>
      <c r="BH3374" s="143">
        <f>IF(N3374="sníž. přenesená",J3374,0)</f>
        <v>0</v>
      </c>
      <c r="BI3374" s="143">
        <f>IF(N3374="nulová",J3374,0)</f>
        <v>0</v>
      </c>
      <c r="BJ3374" s="17" t="s">
        <v>80</v>
      </c>
      <c r="BK3374" s="143">
        <f>ROUND(I3374*H3374,2)</f>
        <v>0</v>
      </c>
      <c r="BL3374" s="17" t="s">
        <v>328</v>
      </c>
      <c r="BM3374" s="142" t="s">
        <v>2629</v>
      </c>
    </row>
    <row r="3375" spans="2:65" s="13" customFormat="1" ht="11.25">
      <c r="B3375" s="155"/>
      <c r="D3375" s="149" t="s">
        <v>203</v>
      </c>
      <c r="F3375" s="157" t="s">
        <v>2630</v>
      </c>
      <c r="H3375" s="158">
        <v>811.41</v>
      </c>
      <c r="I3375" s="159"/>
      <c r="L3375" s="155"/>
      <c r="M3375" s="160"/>
      <c r="T3375" s="161"/>
      <c r="AT3375" s="156" t="s">
        <v>203</v>
      </c>
      <c r="AU3375" s="156" t="s">
        <v>82</v>
      </c>
      <c r="AV3375" s="13" t="s">
        <v>82</v>
      </c>
      <c r="AW3375" s="13" t="s">
        <v>4</v>
      </c>
      <c r="AX3375" s="13" t="s">
        <v>80</v>
      </c>
      <c r="AY3375" s="156" t="s">
        <v>193</v>
      </c>
    </row>
    <row r="3376" spans="2:65" s="1" customFormat="1" ht="24.2" customHeight="1">
      <c r="B3376" s="32"/>
      <c r="C3376" s="131" t="s">
        <v>2631</v>
      </c>
      <c r="D3376" s="131" t="s">
        <v>195</v>
      </c>
      <c r="E3376" s="132" t="s">
        <v>2632</v>
      </c>
      <c r="F3376" s="133" t="s">
        <v>2633</v>
      </c>
      <c r="G3376" s="134" t="s">
        <v>349</v>
      </c>
      <c r="H3376" s="135">
        <v>10.509</v>
      </c>
      <c r="I3376" s="136"/>
      <c r="J3376" s="137">
        <f>ROUND(I3376*H3376,2)</f>
        <v>0</v>
      </c>
      <c r="K3376" s="133" t="s">
        <v>199</v>
      </c>
      <c r="L3376" s="32"/>
      <c r="M3376" s="138" t="s">
        <v>19</v>
      </c>
      <c r="N3376" s="139" t="s">
        <v>43</v>
      </c>
      <c r="P3376" s="140">
        <f>O3376*H3376</f>
        <v>0</v>
      </c>
      <c r="Q3376" s="140">
        <v>0</v>
      </c>
      <c r="R3376" s="140">
        <f>Q3376*H3376</f>
        <v>0</v>
      </c>
      <c r="S3376" s="140">
        <v>0</v>
      </c>
      <c r="T3376" s="141">
        <f>S3376*H3376</f>
        <v>0</v>
      </c>
      <c r="AR3376" s="142" t="s">
        <v>328</v>
      </c>
      <c r="AT3376" s="142" t="s">
        <v>195</v>
      </c>
      <c r="AU3376" s="142" t="s">
        <v>82</v>
      </c>
      <c r="AY3376" s="17" t="s">
        <v>193</v>
      </c>
      <c r="BE3376" s="143">
        <f>IF(N3376="základní",J3376,0)</f>
        <v>0</v>
      </c>
      <c r="BF3376" s="143">
        <f>IF(N3376="snížená",J3376,0)</f>
        <v>0</v>
      </c>
      <c r="BG3376" s="143">
        <f>IF(N3376="zákl. přenesená",J3376,0)</f>
        <v>0</v>
      </c>
      <c r="BH3376" s="143">
        <f>IF(N3376="sníž. přenesená",J3376,0)</f>
        <v>0</v>
      </c>
      <c r="BI3376" s="143">
        <f>IF(N3376="nulová",J3376,0)</f>
        <v>0</v>
      </c>
      <c r="BJ3376" s="17" t="s">
        <v>80</v>
      </c>
      <c r="BK3376" s="143">
        <f>ROUND(I3376*H3376,2)</f>
        <v>0</v>
      </c>
      <c r="BL3376" s="17" t="s">
        <v>328</v>
      </c>
      <c r="BM3376" s="142" t="s">
        <v>2634</v>
      </c>
    </row>
    <row r="3377" spans="2:65" s="1" customFormat="1" ht="11.25">
      <c r="B3377" s="32"/>
      <c r="D3377" s="144" t="s">
        <v>201</v>
      </c>
      <c r="F3377" s="145" t="s">
        <v>2635</v>
      </c>
      <c r="I3377" s="146"/>
      <c r="L3377" s="32"/>
      <c r="M3377" s="147"/>
      <c r="T3377" s="53"/>
      <c r="AT3377" s="17" t="s">
        <v>201</v>
      </c>
      <c r="AU3377" s="17" t="s">
        <v>82</v>
      </c>
    </row>
    <row r="3378" spans="2:65" s="11" customFormat="1" ht="22.9" customHeight="1">
      <c r="B3378" s="119"/>
      <c r="D3378" s="120" t="s">
        <v>71</v>
      </c>
      <c r="E3378" s="129" t="s">
        <v>2636</v>
      </c>
      <c r="F3378" s="129" t="s">
        <v>2637</v>
      </c>
      <c r="I3378" s="122"/>
      <c r="J3378" s="130">
        <f>BK3378</f>
        <v>0</v>
      </c>
      <c r="L3378" s="119"/>
      <c r="M3378" s="124"/>
      <c r="P3378" s="125">
        <f>SUM(P3379:P3408)</f>
        <v>0</v>
      </c>
      <c r="R3378" s="125">
        <f>SUM(R3379:R3408)</f>
        <v>0.79851640000000002</v>
      </c>
      <c r="T3378" s="126">
        <f>SUM(T3379:T3408)</f>
        <v>0</v>
      </c>
      <c r="AR3378" s="120" t="s">
        <v>82</v>
      </c>
      <c r="AT3378" s="127" t="s">
        <v>71</v>
      </c>
      <c r="AU3378" s="127" t="s">
        <v>80</v>
      </c>
      <c r="AY3378" s="120" t="s">
        <v>193</v>
      </c>
      <c r="BK3378" s="128">
        <f>SUM(BK3379:BK3408)</f>
        <v>0</v>
      </c>
    </row>
    <row r="3379" spans="2:65" s="1" customFormat="1" ht="16.5" customHeight="1">
      <c r="B3379" s="32"/>
      <c r="C3379" s="131" t="s">
        <v>2638</v>
      </c>
      <c r="D3379" s="131" t="s">
        <v>195</v>
      </c>
      <c r="E3379" s="132" t="s">
        <v>2639</v>
      </c>
      <c r="F3379" s="133" t="s">
        <v>2640</v>
      </c>
      <c r="G3379" s="134" t="s">
        <v>432</v>
      </c>
      <c r="H3379" s="135">
        <v>246.25</v>
      </c>
      <c r="I3379" s="136"/>
      <c r="J3379" s="137">
        <f>ROUND(I3379*H3379,2)</f>
        <v>0</v>
      </c>
      <c r="K3379" s="133" t="s">
        <v>199</v>
      </c>
      <c r="L3379" s="32"/>
      <c r="M3379" s="138" t="s">
        <v>19</v>
      </c>
      <c r="N3379" s="139" t="s">
        <v>43</v>
      </c>
      <c r="P3379" s="140">
        <f>O3379*H3379</f>
        <v>0</v>
      </c>
      <c r="Q3379" s="140">
        <v>4.0000000000000003E-5</v>
      </c>
      <c r="R3379" s="140">
        <f>Q3379*H3379</f>
        <v>9.8500000000000011E-3</v>
      </c>
      <c r="S3379" s="140">
        <v>0</v>
      </c>
      <c r="T3379" s="141">
        <f>S3379*H3379</f>
        <v>0</v>
      </c>
      <c r="AR3379" s="142" t="s">
        <v>328</v>
      </c>
      <c r="AT3379" s="142" t="s">
        <v>195</v>
      </c>
      <c r="AU3379" s="142" t="s">
        <v>82</v>
      </c>
      <c r="AY3379" s="17" t="s">
        <v>193</v>
      </c>
      <c r="BE3379" s="143">
        <f>IF(N3379="základní",J3379,0)</f>
        <v>0</v>
      </c>
      <c r="BF3379" s="143">
        <f>IF(N3379="snížená",J3379,0)</f>
        <v>0</v>
      </c>
      <c r="BG3379" s="143">
        <f>IF(N3379="zákl. přenesená",J3379,0)</f>
        <v>0</v>
      </c>
      <c r="BH3379" s="143">
        <f>IF(N3379="sníž. přenesená",J3379,0)</f>
        <v>0</v>
      </c>
      <c r="BI3379" s="143">
        <f>IF(N3379="nulová",J3379,0)</f>
        <v>0</v>
      </c>
      <c r="BJ3379" s="17" t="s">
        <v>80</v>
      </c>
      <c r="BK3379" s="143">
        <f>ROUND(I3379*H3379,2)</f>
        <v>0</v>
      </c>
      <c r="BL3379" s="17" t="s">
        <v>328</v>
      </c>
      <c r="BM3379" s="142" t="s">
        <v>2641</v>
      </c>
    </row>
    <row r="3380" spans="2:65" s="1" customFormat="1" ht="11.25">
      <c r="B3380" s="32"/>
      <c r="D3380" s="144" t="s">
        <v>201</v>
      </c>
      <c r="F3380" s="145" t="s">
        <v>2642</v>
      </c>
      <c r="I3380" s="146"/>
      <c r="L3380" s="32"/>
      <c r="M3380" s="147"/>
      <c r="T3380" s="53"/>
      <c r="AT3380" s="17" t="s">
        <v>201</v>
      </c>
      <c r="AU3380" s="17" t="s">
        <v>82</v>
      </c>
    </row>
    <row r="3381" spans="2:65" s="12" customFormat="1" ht="11.25">
      <c r="B3381" s="148"/>
      <c r="D3381" s="149" t="s">
        <v>203</v>
      </c>
      <c r="E3381" s="150" t="s">
        <v>19</v>
      </c>
      <c r="F3381" s="151" t="s">
        <v>286</v>
      </c>
      <c r="H3381" s="150" t="s">
        <v>19</v>
      </c>
      <c r="I3381" s="152"/>
      <c r="L3381" s="148"/>
      <c r="M3381" s="153"/>
      <c r="T3381" s="154"/>
      <c r="AT3381" s="150" t="s">
        <v>203</v>
      </c>
      <c r="AU3381" s="150" t="s">
        <v>82</v>
      </c>
      <c r="AV3381" s="12" t="s">
        <v>80</v>
      </c>
      <c r="AW3381" s="12" t="s">
        <v>33</v>
      </c>
      <c r="AX3381" s="12" t="s">
        <v>72</v>
      </c>
      <c r="AY3381" s="150" t="s">
        <v>193</v>
      </c>
    </row>
    <row r="3382" spans="2:65" s="12" customFormat="1" ht="11.25">
      <c r="B3382" s="148"/>
      <c r="D3382" s="149" t="s">
        <v>203</v>
      </c>
      <c r="E3382" s="150" t="s">
        <v>19</v>
      </c>
      <c r="F3382" s="151" t="s">
        <v>205</v>
      </c>
      <c r="H3382" s="150" t="s">
        <v>19</v>
      </c>
      <c r="I3382" s="152"/>
      <c r="L3382" s="148"/>
      <c r="M3382" s="153"/>
      <c r="T3382" s="154"/>
      <c r="AT3382" s="150" t="s">
        <v>203</v>
      </c>
      <c r="AU3382" s="150" t="s">
        <v>82</v>
      </c>
      <c r="AV3382" s="12" t="s">
        <v>80</v>
      </c>
      <c r="AW3382" s="12" t="s">
        <v>33</v>
      </c>
      <c r="AX3382" s="12" t="s">
        <v>72</v>
      </c>
      <c r="AY3382" s="150" t="s">
        <v>193</v>
      </c>
    </row>
    <row r="3383" spans="2:65" s="12" customFormat="1" ht="11.25">
      <c r="B3383" s="148"/>
      <c r="D3383" s="149" t="s">
        <v>203</v>
      </c>
      <c r="E3383" s="150" t="s">
        <v>19</v>
      </c>
      <c r="F3383" s="151" t="s">
        <v>206</v>
      </c>
      <c r="H3383" s="150" t="s">
        <v>19</v>
      </c>
      <c r="I3383" s="152"/>
      <c r="L3383" s="148"/>
      <c r="M3383" s="153"/>
      <c r="T3383" s="154"/>
      <c r="AT3383" s="150" t="s">
        <v>203</v>
      </c>
      <c r="AU3383" s="150" t="s">
        <v>82</v>
      </c>
      <c r="AV3383" s="12" t="s">
        <v>80</v>
      </c>
      <c r="AW3383" s="12" t="s">
        <v>33</v>
      </c>
      <c r="AX3383" s="12" t="s">
        <v>72</v>
      </c>
      <c r="AY3383" s="150" t="s">
        <v>193</v>
      </c>
    </row>
    <row r="3384" spans="2:65" s="12" customFormat="1" ht="11.25">
      <c r="B3384" s="148"/>
      <c r="D3384" s="149" t="s">
        <v>203</v>
      </c>
      <c r="E3384" s="150" t="s">
        <v>19</v>
      </c>
      <c r="F3384" s="151" t="s">
        <v>205</v>
      </c>
      <c r="H3384" s="150" t="s">
        <v>19</v>
      </c>
      <c r="I3384" s="152"/>
      <c r="L3384" s="148"/>
      <c r="M3384" s="153"/>
      <c r="T3384" s="154"/>
      <c r="AT3384" s="150" t="s">
        <v>203</v>
      </c>
      <c r="AU3384" s="150" t="s">
        <v>82</v>
      </c>
      <c r="AV3384" s="12" t="s">
        <v>80</v>
      </c>
      <c r="AW3384" s="12" t="s">
        <v>33</v>
      </c>
      <c r="AX3384" s="12" t="s">
        <v>72</v>
      </c>
      <c r="AY3384" s="150" t="s">
        <v>193</v>
      </c>
    </row>
    <row r="3385" spans="2:65" s="12" customFormat="1" ht="11.25">
      <c r="B3385" s="148"/>
      <c r="D3385" s="149" t="s">
        <v>203</v>
      </c>
      <c r="E3385" s="150" t="s">
        <v>19</v>
      </c>
      <c r="F3385" s="151" t="s">
        <v>1440</v>
      </c>
      <c r="H3385" s="150" t="s">
        <v>19</v>
      </c>
      <c r="I3385" s="152"/>
      <c r="L3385" s="148"/>
      <c r="M3385" s="153"/>
      <c r="T3385" s="154"/>
      <c r="AT3385" s="150" t="s">
        <v>203</v>
      </c>
      <c r="AU3385" s="150" t="s">
        <v>82</v>
      </c>
      <c r="AV3385" s="12" t="s">
        <v>80</v>
      </c>
      <c r="AW3385" s="12" t="s">
        <v>33</v>
      </c>
      <c r="AX3385" s="12" t="s">
        <v>72</v>
      </c>
      <c r="AY3385" s="150" t="s">
        <v>193</v>
      </c>
    </row>
    <row r="3386" spans="2:65" s="13" customFormat="1" ht="11.25">
      <c r="B3386" s="155"/>
      <c r="D3386" s="149" t="s">
        <v>203</v>
      </c>
      <c r="E3386" s="156" t="s">
        <v>19</v>
      </c>
      <c r="F3386" s="157" t="s">
        <v>2643</v>
      </c>
      <c r="H3386" s="158">
        <v>246.25</v>
      </c>
      <c r="I3386" s="159"/>
      <c r="L3386" s="155"/>
      <c r="M3386" s="160"/>
      <c r="T3386" s="161"/>
      <c r="AT3386" s="156" t="s">
        <v>203</v>
      </c>
      <c r="AU3386" s="156" t="s">
        <v>82</v>
      </c>
      <c r="AV3386" s="13" t="s">
        <v>82</v>
      </c>
      <c r="AW3386" s="13" t="s">
        <v>33</v>
      </c>
      <c r="AX3386" s="13" t="s">
        <v>72</v>
      </c>
      <c r="AY3386" s="156" t="s">
        <v>193</v>
      </c>
    </row>
    <row r="3387" spans="2:65" s="1" customFormat="1" ht="16.5" customHeight="1">
      <c r="B3387" s="32"/>
      <c r="C3387" s="162" t="s">
        <v>2644</v>
      </c>
      <c r="D3387" s="162" t="s">
        <v>380</v>
      </c>
      <c r="E3387" s="163" t="s">
        <v>2645</v>
      </c>
      <c r="F3387" s="164" t="s">
        <v>2646</v>
      </c>
      <c r="G3387" s="165" t="s">
        <v>210</v>
      </c>
      <c r="H3387" s="166">
        <v>0.65</v>
      </c>
      <c r="I3387" s="167"/>
      <c r="J3387" s="168">
        <f>ROUND(I3387*H3387,2)</f>
        <v>0</v>
      </c>
      <c r="K3387" s="164" t="s">
        <v>199</v>
      </c>
      <c r="L3387" s="169"/>
      <c r="M3387" s="170" t="s">
        <v>19</v>
      </c>
      <c r="N3387" s="171" t="s">
        <v>43</v>
      </c>
      <c r="P3387" s="140">
        <f>O3387*H3387</f>
        <v>0</v>
      </c>
      <c r="Q3387" s="140">
        <v>0.55000000000000004</v>
      </c>
      <c r="R3387" s="140">
        <f>Q3387*H3387</f>
        <v>0.35750000000000004</v>
      </c>
      <c r="S3387" s="140">
        <v>0</v>
      </c>
      <c r="T3387" s="141">
        <f>S3387*H3387</f>
        <v>0</v>
      </c>
      <c r="AR3387" s="142" t="s">
        <v>436</v>
      </c>
      <c r="AT3387" s="142" t="s">
        <v>380</v>
      </c>
      <c r="AU3387" s="142" t="s">
        <v>82</v>
      </c>
      <c r="AY3387" s="17" t="s">
        <v>193</v>
      </c>
      <c r="BE3387" s="143">
        <f>IF(N3387="základní",J3387,0)</f>
        <v>0</v>
      </c>
      <c r="BF3387" s="143">
        <f>IF(N3387="snížená",J3387,0)</f>
        <v>0</v>
      </c>
      <c r="BG3387" s="143">
        <f>IF(N3387="zákl. přenesená",J3387,0)</f>
        <v>0</v>
      </c>
      <c r="BH3387" s="143">
        <f>IF(N3387="sníž. přenesená",J3387,0)</f>
        <v>0</v>
      </c>
      <c r="BI3387" s="143">
        <f>IF(N3387="nulová",J3387,0)</f>
        <v>0</v>
      </c>
      <c r="BJ3387" s="17" t="s">
        <v>80</v>
      </c>
      <c r="BK3387" s="143">
        <f>ROUND(I3387*H3387,2)</f>
        <v>0</v>
      </c>
      <c r="BL3387" s="17" t="s">
        <v>328</v>
      </c>
      <c r="BM3387" s="142" t="s">
        <v>2647</v>
      </c>
    </row>
    <row r="3388" spans="2:65" s="12" customFormat="1" ht="11.25">
      <c r="B3388" s="148"/>
      <c r="D3388" s="149" t="s">
        <v>203</v>
      </c>
      <c r="E3388" s="150" t="s">
        <v>19</v>
      </c>
      <c r="F3388" s="151" t="s">
        <v>286</v>
      </c>
      <c r="H3388" s="150" t="s">
        <v>19</v>
      </c>
      <c r="I3388" s="152"/>
      <c r="L3388" s="148"/>
      <c r="M3388" s="153"/>
      <c r="T3388" s="154"/>
      <c r="AT3388" s="150" t="s">
        <v>203</v>
      </c>
      <c r="AU3388" s="150" t="s">
        <v>82</v>
      </c>
      <c r="AV3388" s="12" t="s">
        <v>80</v>
      </c>
      <c r="AW3388" s="12" t="s">
        <v>33</v>
      </c>
      <c r="AX3388" s="12" t="s">
        <v>72</v>
      </c>
      <c r="AY3388" s="150" t="s">
        <v>193</v>
      </c>
    </row>
    <row r="3389" spans="2:65" s="12" customFormat="1" ht="11.25">
      <c r="B3389" s="148"/>
      <c r="D3389" s="149" t="s">
        <v>203</v>
      </c>
      <c r="E3389" s="150" t="s">
        <v>19</v>
      </c>
      <c r="F3389" s="151" t="s">
        <v>205</v>
      </c>
      <c r="H3389" s="150" t="s">
        <v>19</v>
      </c>
      <c r="I3389" s="152"/>
      <c r="L3389" s="148"/>
      <c r="M3389" s="153"/>
      <c r="T3389" s="154"/>
      <c r="AT3389" s="150" t="s">
        <v>203</v>
      </c>
      <c r="AU3389" s="150" t="s">
        <v>82</v>
      </c>
      <c r="AV3389" s="12" t="s">
        <v>80</v>
      </c>
      <c r="AW3389" s="12" t="s">
        <v>33</v>
      </c>
      <c r="AX3389" s="12" t="s">
        <v>72</v>
      </c>
      <c r="AY3389" s="150" t="s">
        <v>193</v>
      </c>
    </row>
    <row r="3390" spans="2:65" s="12" customFormat="1" ht="11.25">
      <c r="B3390" s="148"/>
      <c r="D3390" s="149" t="s">
        <v>203</v>
      </c>
      <c r="E3390" s="150" t="s">
        <v>19</v>
      </c>
      <c r="F3390" s="151" t="s">
        <v>206</v>
      </c>
      <c r="H3390" s="150" t="s">
        <v>19</v>
      </c>
      <c r="I3390" s="152"/>
      <c r="L3390" s="148"/>
      <c r="M3390" s="153"/>
      <c r="T3390" s="154"/>
      <c r="AT3390" s="150" t="s">
        <v>203</v>
      </c>
      <c r="AU3390" s="150" t="s">
        <v>82</v>
      </c>
      <c r="AV3390" s="12" t="s">
        <v>80</v>
      </c>
      <c r="AW3390" s="12" t="s">
        <v>33</v>
      </c>
      <c r="AX3390" s="12" t="s">
        <v>72</v>
      </c>
      <c r="AY3390" s="150" t="s">
        <v>193</v>
      </c>
    </row>
    <row r="3391" spans="2:65" s="12" customFormat="1" ht="11.25">
      <c r="B3391" s="148"/>
      <c r="D3391" s="149" t="s">
        <v>203</v>
      </c>
      <c r="E3391" s="150" t="s">
        <v>19</v>
      </c>
      <c r="F3391" s="151" t="s">
        <v>205</v>
      </c>
      <c r="H3391" s="150" t="s">
        <v>19</v>
      </c>
      <c r="I3391" s="152"/>
      <c r="L3391" s="148"/>
      <c r="M3391" s="153"/>
      <c r="T3391" s="154"/>
      <c r="AT3391" s="150" t="s">
        <v>203</v>
      </c>
      <c r="AU3391" s="150" t="s">
        <v>82</v>
      </c>
      <c r="AV3391" s="12" t="s">
        <v>80</v>
      </c>
      <c r="AW3391" s="12" t="s">
        <v>33</v>
      </c>
      <c r="AX3391" s="12" t="s">
        <v>72</v>
      </c>
      <c r="AY3391" s="150" t="s">
        <v>193</v>
      </c>
    </row>
    <row r="3392" spans="2:65" s="12" customFormat="1" ht="11.25">
      <c r="B3392" s="148"/>
      <c r="D3392" s="149" t="s">
        <v>203</v>
      </c>
      <c r="E3392" s="150" t="s">
        <v>19</v>
      </c>
      <c r="F3392" s="151" t="s">
        <v>1440</v>
      </c>
      <c r="H3392" s="150" t="s">
        <v>19</v>
      </c>
      <c r="I3392" s="152"/>
      <c r="L3392" s="148"/>
      <c r="M3392" s="153"/>
      <c r="T3392" s="154"/>
      <c r="AT3392" s="150" t="s">
        <v>203</v>
      </c>
      <c r="AU3392" s="150" t="s">
        <v>82</v>
      </c>
      <c r="AV3392" s="12" t="s">
        <v>80</v>
      </c>
      <c r="AW3392" s="12" t="s">
        <v>33</v>
      </c>
      <c r="AX3392" s="12" t="s">
        <v>72</v>
      </c>
      <c r="AY3392" s="150" t="s">
        <v>193</v>
      </c>
    </row>
    <row r="3393" spans="2:65" s="13" customFormat="1" ht="11.25">
      <c r="B3393" s="155"/>
      <c r="D3393" s="149" t="s">
        <v>203</v>
      </c>
      <c r="E3393" s="156" t="s">
        <v>19</v>
      </c>
      <c r="F3393" s="157" t="s">
        <v>2648</v>
      </c>
      <c r="H3393" s="158">
        <v>0.65</v>
      </c>
      <c r="I3393" s="159"/>
      <c r="L3393" s="155"/>
      <c r="M3393" s="160"/>
      <c r="T3393" s="161"/>
      <c r="AT3393" s="156" t="s">
        <v>203</v>
      </c>
      <c r="AU3393" s="156" t="s">
        <v>82</v>
      </c>
      <c r="AV3393" s="13" t="s">
        <v>82</v>
      </c>
      <c r="AW3393" s="13" t="s">
        <v>33</v>
      </c>
      <c r="AX3393" s="13" t="s">
        <v>72</v>
      </c>
      <c r="AY3393" s="156" t="s">
        <v>193</v>
      </c>
    </row>
    <row r="3394" spans="2:65" s="1" customFormat="1" ht="24.2" customHeight="1">
      <c r="B3394" s="32"/>
      <c r="C3394" s="131" t="s">
        <v>2649</v>
      </c>
      <c r="D3394" s="131" t="s">
        <v>195</v>
      </c>
      <c r="E3394" s="132" t="s">
        <v>2650</v>
      </c>
      <c r="F3394" s="133" t="s">
        <v>2651</v>
      </c>
      <c r="G3394" s="134" t="s">
        <v>198</v>
      </c>
      <c r="H3394" s="135">
        <v>293.31</v>
      </c>
      <c r="I3394" s="136"/>
      <c r="J3394" s="137">
        <f>ROUND(I3394*H3394,2)</f>
        <v>0</v>
      </c>
      <c r="K3394" s="133" t="s">
        <v>199</v>
      </c>
      <c r="L3394" s="32"/>
      <c r="M3394" s="138" t="s">
        <v>19</v>
      </c>
      <c r="N3394" s="139" t="s">
        <v>43</v>
      </c>
      <c r="P3394" s="140">
        <f>O3394*H3394</f>
        <v>0</v>
      </c>
      <c r="Q3394" s="140">
        <v>0</v>
      </c>
      <c r="R3394" s="140">
        <f>Q3394*H3394</f>
        <v>0</v>
      </c>
      <c r="S3394" s="140">
        <v>0</v>
      </c>
      <c r="T3394" s="141">
        <f>S3394*H3394</f>
        <v>0</v>
      </c>
      <c r="AR3394" s="142" t="s">
        <v>328</v>
      </c>
      <c r="AT3394" s="142" t="s">
        <v>195</v>
      </c>
      <c r="AU3394" s="142" t="s">
        <v>82</v>
      </c>
      <c r="AY3394" s="17" t="s">
        <v>193</v>
      </c>
      <c r="BE3394" s="143">
        <f>IF(N3394="základní",J3394,0)</f>
        <v>0</v>
      </c>
      <c r="BF3394" s="143">
        <f>IF(N3394="snížená",J3394,0)</f>
        <v>0</v>
      </c>
      <c r="BG3394" s="143">
        <f>IF(N3394="zákl. přenesená",J3394,0)</f>
        <v>0</v>
      </c>
      <c r="BH3394" s="143">
        <f>IF(N3394="sníž. přenesená",J3394,0)</f>
        <v>0</v>
      </c>
      <c r="BI3394" s="143">
        <f>IF(N3394="nulová",J3394,0)</f>
        <v>0</v>
      </c>
      <c r="BJ3394" s="17" t="s">
        <v>80</v>
      </c>
      <c r="BK3394" s="143">
        <f>ROUND(I3394*H3394,2)</f>
        <v>0</v>
      </c>
      <c r="BL3394" s="17" t="s">
        <v>328</v>
      </c>
      <c r="BM3394" s="142" t="s">
        <v>2652</v>
      </c>
    </row>
    <row r="3395" spans="2:65" s="1" customFormat="1" ht="11.25">
      <c r="B3395" s="32"/>
      <c r="D3395" s="144" t="s">
        <v>201</v>
      </c>
      <c r="F3395" s="145" t="s">
        <v>2653</v>
      </c>
      <c r="I3395" s="146"/>
      <c r="L3395" s="32"/>
      <c r="M3395" s="147"/>
      <c r="T3395" s="53"/>
      <c r="AT3395" s="17" t="s">
        <v>201</v>
      </c>
      <c r="AU3395" s="17" t="s">
        <v>82</v>
      </c>
    </row>
    <row r="3396" spans="2:65" s="12" customFormat="1" ht="11.25">
      <c r="B3396" s="148"/>
      <c r="D3396" s="149" t="s">
        <v>203</v>
      </c>
      <c r="E3396" s="150" t="s">
        <v>19</v>
      </c>
      <c r="F3396" s="151" t="s">
        <v>204</v>
      </c>
      <c r="H3396" s="150" t="s">
        <v>19</v>
      </c>
      <c r="I3396" s="152"/>
      <c r="L3396" s="148"/>
      <c r="M3396" s="153"/>
      <c r="T3396" s="154"/>
      <c r="AT3396" s="150" t="s">
        <v>203</v>
      </c>
      <c r="AU3396" s="150" t="s">
        <v>82</v>
      </c>
      <c r="AV3396" s="12" t="s">
        <v>80</v>
      </c>
      <c r="AW3396" s="12" t="s">
        <v>33</v>
      </c>
      <c r="AX3396" s="12" t="s">
        <v>72</v>
      </c>
      <c r="AY3396" s="150" t="s">
        <v>193</v>
      </c>
    </row>
    <row r="3397" spans="2:65" s="12" customFormat="1" ht="11.25">
      <c r="B3397" s="148"/>
      <c r="D3397" s="149" t="s">
        <v>203</v>
      </c>
      <c r="E3397" s="150" t="s">
        <v>19</v>
      </c>
      <c r="F3397" s="151" t="s">
        <v>205</v>
      </c>
      <c r="H3397" s="150" t="s">
        <v>19</v>
      </c>
      <c r="I3397" s="152"/>
      <c r="L3397" s="148"/>
      <c r="M3397" s="153"/>
      <c r="T3397" s="154"/>
      <c r="AT3397" s="150" t="s">
        <v>203</v>
      </c>
      <c r="AU3397" s="150" t="s">
        <v>82</v>
      </c>
      <c r="AV3397" s="12" t="s">
        <v>80</v>
      </c>
      <c r="AW3397" s="12" t="s">
        <v>33</v>
      </c>
      <c r="AX3397" s="12" t="s">
        <v>72</v>
      </c>
      <c r="AY3397" s="150" t="s">
        <v>193</v>
      </c>
    </row>
    <row r="3398" spans="2:65" s="12" customFormat="1" ht="11.25">
      <c r="B3398" s="148"/>
      <c r="D3398" s="149" t="s">
        <v>203</v>
      </c>
      <c r="E3398" s="150" t="s">
        <v>19</v>
      </c>
      <c r="F3398" s="151" t="s">
        <v>2654</v>
      </c>
      <c r="H3398" s="150" t="s">
        <v>19</v>
      </c>
      <c r="I3398" s="152"/>
      <c r="L3398" s="148"/>
      <c r="M3398" s="153"/>
      <c r="T3398" s="154"/>
      <c r="AT3398" s="150" t="s">
        <v>203</v>
      </c>
      <c r="AU3398" s="150" t="s">
        <v>82</v>
      </c>
      <c r="AV3398" s="12" t="s">
        <v>80</v>
      </c>
      <c r="AW3398" s="12" t="s">
        <v>33</v>
      </c>
      <c r="AX3398" s="12" t="s">
        <v>72</v>
      </c>
      <c r="AY3398" s="150" t="s">
        <v>193</v>
      </c>
    </row>
    <row r="3399" spans="2:65" s="12" customFormat="1" ht="11.25">
      <c r="B3399" s="148"/>
      <c r="D3399" s="149" t="s">
        <v>203</v>
      </c>
      <c r="E3399" s="150" t="s">
        <v>19</v>
      </c>
      <c r="F3399" s="151" t="s">
        <v>820</v>
      </c>
      <c r="H3399" s="150" t="s">
        <v>19</v>
      </c>
      <c r="I3399" s="152"/>
      <c r="L3399" s="148"/>
      <c r="M3399" s="153"/>
      <c r="T3399" s="154"/>
      <c r="AT3399" s="150" t="s">
        <v>203</v>
      </c>
      <c r="AU3399" s="150" t="s">
        <v>82</v>
      </c>
      <c r="AV3399" s="12" t="s">
        <v>80</v>
      </c>
      <c r="AW3399" s="12" t="s">
        <v>33</v>
      </c>
      <c r="AX3399" s="12" t="s">
        <v>72</v>
      </c>
      <c r="AY3399" s="150" t="s">
        <v>193</v>
      </c>
    </row>
    <row r="3400" spans="2:65" s="13" customFormat="1" ht="11.25">
      <c r="B3400" s="155"/>
      <c r="D3400" s="149" t="s">
        <v>203</v>
      </c>
      <c r="E3400" s="156" t="s">
        <v>19</v>
      </c>
      <c r="F3400" s="157" t="s">
        <v>2655</v>
      </c>
      <c r="H3400" s="158">
        <v>73.239999999999995</v>
      </c>
      <c r="I3400" s="159"/>
      <c r="L3400" s="155"/>
      <c r="M3400" s="160"/>
      <c r="T3400" s="161"/>
      <c r="AT3400" s="156" t="s">
        <v>203</v>
      </c>
      <c r="AU3400" s="156" t="s">
        <v>82</v>
      </c>
      <c r="AV3400" s="13" t="s">
        <v>82</v>
      </c>
      <c r="AW3400" s="13" t="s">
        <v>33</v>
      </c>
      <c r="AX3400" s="13" t="s">
        <v>72</v>
      </c>
      <c r="AY3400" s="156" t="s">
        <v>193</v>
      </c>
    </row>
    <row r="3401" spans="2:65" s="13" customFormat="1" ht="11.25">
      <c r="B3401" s="155"/>
      <c r="D3401" s="149" t="s">
        <v>203</v>
      </c>
      <c r="E3401" s="156" t="s">
        <v>19</v>
      </c>
      <c r="F3401" s="157" t="s">
        <v>2656</v>
      </c>
      <c r="H3401" s="158">
        <v>73.23</v>
      </c>
      <c r="I3401" s="159"/>
      <c r="L3401" s="155"/>
      <c r="M3401" s="160"/>
      <c r="T3401" s="161"/>
      <c r="AT3401" s="156" t="s">
        <v>203</v>
      </c>
      <c r="AU3401" s="156" t="s">
        <v>82</v>
      </c>
      <c r="AV3401" s="13" t="s">
        <v>82</v>
      </c>
      <c r="AW3401" s="13" t="s">
        <v>33</v>
      </c>
      <c r="AX3401" s="13" t="s">
        <v>72</v>
      </c>
      <c r="AY3401" s="156" t="s">
        <v>193</v>
      </c>
    </row>
    <row r="3402" spans="2:65" s="12" customFormat="1" ht="11.25">
      <c r="B3402" s="148"/>
      <c r="D3402" s="149" t="s">
        <v>203</v>
      </c>
      <c r="E3402" s="150" t="s">
        <v>19</v>
      </c>
      <c r="F3402" s="151" t="s">
        <v>822</v>
      </c>
      <c r="H3402" s="150" t="s">
        <v>19</v>
      </c>
      <c r="I3402" s="152"/>
      <c r="L3402" s="148"/>
      <c r="M3402" s="153"/>
      <c r="T3402" s="154"/>
      <c r="AT3402" s="150" t="s">
        <v>203</v>
      </c>
      <c r="AU3402" s="150" t="s">
        <v>82</v>
      </c>
      <c r="AV3402" s="12" t="s">
        <v>80</v>
      </c>
      <c r="AW3402" s="12" t="s">
        <v>33</v>
      </c>
      <c r="AX3402" s="12" t="s">
        <v>72</v>
      </c>
      <c r="AY3402" s="150" t="s">
        <v>193</v>
      </c>
    </row>
    <row r="3403" spans="2:65" s="13" customFormat="1" ht="11.25">
      <c r="B3403" s="155"/>
      <c r="D3403" s="149" t="s">
        <v>203</v>
      </c>
      <c r="E3403" s="156" t="s">
        <v>19</v>
      </c>
      <c r="F3403" s="157" t="s">
        <v>2657</v>
      </c>
      <c r="H3403" s="158">
        <v>73.42</v>
      </c>
      <c r="I3403" s="159"/>
      <c r="L3403" s="155"/>
      <c r="M3403" s="160"/>
      <c r="T3403" s="161"/>
      <c r="AT3403" s="156" t="s">
        <v>203</v>
      </c>
      <c r="AU3403" s="156" t="s">
        <v>82</v>
      </c>
      <c r="AV3403" s="13" t="s">
        <v>82</v>
      </c>
      <c r="AW3403" s="13" t="s">
        <v>33</v>
      </c>
      <c r="AX3403" s="13" t="s">
        <v>72</v>
      </c>
      <c r="AY3403" s="156" t="s">
        <v>193</v>
      </c>
    </row>
    <row r="3404" spans="2:65" s="13" customFormat="1" ht="11.25">
      <c r="B3404" s="155"/>
      <c r="D3404" s="149" t="s">
        <v>203</v>
      </c>
      <c r="E3404" s="156" t="s">
        <v>19</v>
      </c>
      <c r="F3404" s="157" t="s">
        <v>2658</v>
      </c>
      <c r="H3404" s="158">
        <v>73.42</v>
      </c>
      <c r="I3404" s="159"/>
      <c r="L3404" s="155"/>
      <c r="M3404" s="160"/>
      <c r="T3404" s="161"/>
      <c r="AT3404" s="156" t="s">
        <v>203</v>
      </c>
      <c r="AU3404" s="156" t="s">
        <v>82</v>
      </c>
      <c r="AV3404" s="13" t="s">
        <v>82</v>
      </c>
      <c r="AW3404" s="13" t="s">
        <v>33</v>
      </c>
      <c r="AX3404" s="13" t="s">
        <v>72</v>
      </c>
      <c r="AY3404" s="156" t="s">
        <v>193</v>
      </c>
    </row>
    <row r="3405" spans="2:65" s="1" customFormat="1" ht="16.5" customHeight="1">
      <c r="B3405" s="32"/>
      <c r="C3405" s="162" t="s">
        <v>2659</v>
      </c>
      <c r="D3405" s="162" t="s">
        <v>380</v>
      </c>
      <c r="E3405" s="163" t="s">
        <v>2660</v>
      </c>
      <c r="F3405" s="164" t="s">
        <v>2661</v>
      </c>
      <c r="G3405" s="165" t="s">
        <v>198</v>
      </c>
      <c r="H3405" s="166">
        <v>307.976</v>
      </c>
      <c r="I3405" s="167"/>
      <c r="J3405" s="168">
        <f>ROUND(I3405*H3405,2)</f>
        <v>0</v>
      </c>
      <c r="K3405" s="164" t="s">
        <v>199</v>
      </c>
      <c r="L3405" s="169"/>
      <c r="M3405" s="170" t="s">
        <v>19</v>
      </c>
      <c r="N3405" s="171" t="s">
        <v>43</v>
      </c>
      <c r="P3405" s="140">
        <f>O3405*H3405</f>
        <v>0</v>
      </c>
      <c r="Q3405" s="140">
        <v>1.4E-3</v>
      </c>
      <c r="R3405" s="140">
        <f>Q3405*H3405</f>
        <v>0.43116640000000001</v>
      </c>
      <c r="S3405" s="140">
        <v>0</v>
      </c>
      <c r="T3405" s="141">
        <f>S3405*H3405</f>
        <v>0</v>
      </c>
      <c r="AR3405" s="142" t="s">
        <v>436</v>
      </c>
      <c r="AT3405" s="142" t="s">
        <v>380</v>
      </c>
      <c r="AU3405" s="142" t="s">
        <v>82</v>
      </c>
      <c r="AY3405" s="17" t="s">
        <v>193</v>
      </c>
      <c r="BE3405" s="143">
        <f>IF(N3405="základní",J3405,0)</f>
        <v>0</v>
      </c>
      <c r="BF3405" s="143">
        <f>IF(N3405="snížená",J3405,0)</f>
        <v>0</v>
      </c>
      <c r="BG3405" s="143">
        <f>IF(N3405="zákl. přenesená",J3405,0)</f>
        <v>0</v>
      </c>
      <c r="BH3405" s="143">
        <f>IF(N3405="sníž. přenesená",J3405,0)</f>
        <v>0</v>
      </c>
      <c r="BI3405" s="143">
        <f>IF(N3405="nulová",J3405,0)</f>
        <v>0</v>
      </c>
      <c r="BJ3405" s="17" t="s">
        <v>80</v>
      </c>
      <c r="BK3405" s="143">
        <f>ROUND(I3405*H3405,2)</f>
        <v>0</v>
      </c>
      <c r="BL3405" s="17" t="s">
        <v>328</v>
      </c>
      <c r="BM3405" s="142" t="s">
        <v>2662</v>
      </c>
    </row>
    <row r="3406" spans="2:65" s="13" customFormat="1" ht="11.25">
      <c r="B3406" s="155"/>
      <c r="D3406" s="149" t="s">
        <v>203</v>
      </c>
      <c r="F3406" s="157" t="s">
        <v>2663</v>
      </c>
      <c r="H3406" s="158">
        <v>307.976</v>
      </c>
      <c r="I3406" s="159"/>
      <c r="L3406" s="155"/>
      <c r="M3406" s="160"/>
      <c r="T3406" s="161"/>
      <c r="AT3406" s="156" t="s">
        <v>203</v>
      </c>
      <c r="AU3406" s="156" t="s">
        <v>82</v>
      </c>
      <c r="AV3406" s="13" t="s">
        <v>82</v>
      </c>
      <c r="AW3406" s="13" t="s">
        <v>4</v>
      </c>
      <c r="AX3406" s="13" t="s">
        <v>80</v>
      </c>
      <c r="AY3406" s="156" t="s">
        <v>193</v>
      </c>
    </row>
    <row r="3407" spans="2:65" s="1" customFormat="1" ht="33" customHeight="1">
      <c r="B3407" s="32"/>
      <c r="C3407" s="131" t="s">
        <v>2664</v>
      </c>
      <c r="D3407" s="131" t="s">
        <v>195</v>
      </c>
      <c r="E3407" s="132" t="s">
        <v>2665</v>
      </c>
      <c r="F3407" s="133" t="s">
        <v>2666</v>
      </c>
      <c r="G3407" s="134" t="s">
        <v>349</v>
      </c>
      <c r="H3407" s="135">
        <v>0.79900000000000004</v>
      </c>
      <c r="I3407" s="136"/>
      <c r="J3407" s="137">
        <f>ROUND(I3407*H3407,2)</f>
        <v>0</v>
      </c>
      <c r="K3407" s="133" t="s">
        <v>199</v>
      </c>
      <c r="L3407" s="32"/>
      <c r="M3407" s="138" t="s">
        <v>19</v>
      </c>
      <c r="N3407" s="139" t="s">
        <v>43</v>
      </c>
      <c r="P3407" s="140">
        <f>O3407*H3407</f>
        <v>0</v>
      </c>
      <c r="Q3407" s="140">
        <v>0</v>
      </c>
      <c r="R3407" s="140">
        <f>Q3407*H3407</f>
        <v>0</v>
      </c>
      <c r="S3407" s="140">
        <v>0</v>
      </c>
      <c r="T3407" s="141">
        <f>S3407*H3407</f>
        <v>0</v>
      </c>
      <c r="AR3407" s="142" t="s">
        <v>328</v>
      </c>
      <c r="AT3407" s="142" t="s">
        <v>195</v>
      </c>
      <c r="AU3407" s="142" t="s">
        <v>82</v>
      </c>
      <c r="AY3407" s="17" t="s">
        <v>193</v>
      </c>
      <c r="BE3407" s="143">
        <f>IF(N3407="základní",J3407,0)</f>
        <v>0</v>
      </c>
      <c r="BF3407" s="143">
        <f>IF(N3407="snížená",J3407,0)</f>
        <v>0</v>
      </c>
      <c r="BG3407" s="143">
        <f>IF(N3407="zákl. přenesená",J3407,0)</f>
        <v>0</v>
      </c>
      <c r="BH3407" s="143">
        <f>IF(N3407="sníž. přenesená",J3407,0)</f>
        <v>0</v>
      </c>
      <c r="BI3407" s="143">
        <f>IF(N3407="nulová",J3407,0)</f>
        <v>0</v>
      </c>
      <c r="BJ3407" s="17" t="s">
        <v>80</v>
      </c>
      <c r="BK3407" s="143">
        <f>ROUND(I3407*H3407,2)</f>
        <v>0</v>
      </c>
      <c r="BL3407" s="17" t="s">
        <v>328</v>
      </c>
      <c r="BM3407" s="142" t="s">
        <v>2667</v>
      </c>
    </row>
    <row r="3408" spans="2:65" s="1" customFormat="1" ht="11.25">
      <c r="B3408" s="32"/>
      <c r="D3408" s="144" t="s">
        <v>201</v>
      </c>
      <c r="F3408" s="145" t="s">
        <v>2668</v>
      </c>
      <c r="I3408" s="146"/>
      <c r="L3408" s="32"/>
      <c r="M3408" s="147"/>
      <c r="T3408" s="53"/>
      <c r="AT3408" s="17" t="s">
        <v>201</v>
      </c>
      <c r="AU3408" s="17" t="s">
        <v>82</v>
      </c>
    </row>
    <row r="3409" spans="2:65" s="11" customFormat="1" ht="22.9" customHeight="1">
      <c r="B3409" s="119"/>
      <c r="D3409" s="120" t="s">
        <v>71</v>
      </c>
      <c r="E3409" s="129" t="s">
        <v>2669</v>
      </c>
      <c r="F3409" s="129" t="s">
        <v>2670</v>
      </c>
      <c r="I3409" s="122"/>
      <c r="J3409" s="130">
        <f>BK3409</f>
        <v>0</v>
      </c>
      <c r="L3409" s="119"/>
      <c r="M3409" s="124"/>
      <c r="P3409" s="125">
        <f>SUM(P3410:P3481)</f>
        <v>0</v>
      </c>
      <c r="R3409" s="125">
        <f>SUM(R3410:R3481)</f>
        <v>8.0898176700000004</v>
      </c>
      <c r="T3409" s="126">
        <f>SUM(T3410:T3481)</f>
        <v>0</v>
      </c>
      <c r="AR3409" s="120" t="s">
        <v>82</v>
      </c>
      <c r="AT3409" s="127" t="s">
        <v>71</v>
      </c>
      <c r="AU3409" s="127" t="s">
        <v>80</v>
      </c>
      <c r="AY3409" s="120" t="s">
        <v>193</v>
      </c>
      <c r="BK3409" s="128">
        <f>SUM(BK3410:BK3481)</f>
        <v>0</v>
      </c>
    </row>
    <row r="3410" spans="2:65" s="1" customFormat="1" ht="37.9" customHeight="1">
      <c r="B3410" s="32"/>
      <c r="C3410" s="131" t="s">
        <v>2671</v>
      </c>
      <c r="D3410" s="131" t="s">
        <v>195</v>
      </c>
      <c r="E3410" s="132" t="s">
        <v>2672</v>
      </c>
      <c r="F3410" s="133" t="s">
        <v>2673</v>
      </c>
      <c r="G3410" s="134" t="s">
        <v>432</v>
      </c>
      <c r="H3410" s="135">
        <v>99.695999999999998</v>
      </c>
      <c r="I3410" s="136"/>
      <c r="J3410" s="137">
        <f>ROUND(I3410*H3410,2)</f>
        <v>0</v>
      </c>
      <c r="K3410" s="133" t="s">
        <v>199</v>
      </c>
      <c r="L3410" s="32"/>
      <c r="M3410" s="138" t="s">
        <v>19</v>
      </c>
      <c r="N3410" s="139" t="s">
        <v>43</v>
      </c>
      <c r="P3410" s="140">
        <f>O3410*H3410</f>
        <v>0</v>
      </c>
      <c r="Q3410" s="140">
        <v>0</v>
      </c>
      <c r="R3410" s="140">
        <f>Q3410*H3410</f>
        <v>0</v>
      </c>
      <c r="S3410" s="140">
        <v>0</v>
      </c>
      <c r="T3410" s="141">
        <f>S3410*H3410</f>
        <v>0</v>
      </c>
      <c r="AR3410" s="142" t="s">
        <v>328</v>
      </c>
      <c r="AT3410" s="142" t="s">
        <v>195</v>
      </c>
      <c r="AU3410" s="142" t="s">
        <v>82</v>
      </c>
      <c r="AY3410" s="17" t="s">
        <v>193</v>
      </c>
      <c r="BE3410" s="143">
        <f>IF(N3410="základní",J3410,0)</f>
        <v>0</v>
      </c>
      <c r="BF3410" s="143">
        <f>IF(N3410="snížená",J3410,0)</f>
        <v>0</v>
      </c>
      <c r="BG3410" s="143">
        <f>IF(N3410="zákl. přenesená",J3410,0)</f>
        <v>0</v>
      </c>
      <c r="BH3410" s="143">
        <f>IF(N3410="sníž. přenesená",J3410,0)</f>
        <v>0</v>
      </c>
      <c r="BI3410" s="143">
        <f>IF(N3410="nulová",J3410,0)</f>
        <v>0</v>
      </c>
      <c r="BJ3410" s="17" t="s">
        <v>80</v>
      </c>
      <c r="BK3410" s="143">
        <f>ROUND(I3410*H3410,2)</f>
        <v>0</v>
      </c>
      <c r="BL3410" s="17" t="s">
        <v>328</v>
      </c>
      <c r="BM3410" s="142" t="s">
        <v>2674</v>
      </c>
    </row>
    <row r="3411" spans="2:65" s="1" customFormat="1" ht="11.25">
      <c r="B3411" s="32"/>
      <c r="D3411" s="144" t="s">
        <v>201</v>
      </c>
      <c r="F3411" s="145" t="s">
        <v>2675</v>
      </c>
      <c r="I3411" s="146"/>
      <c r="L3411" s="32"/>
      <c r="M3411" s="147"/>
      <c r="T3411" s="53"/>
      <c r="AT3411" s="17" t="s">
        <v>201</v>
      </c>
      <c r="AU3411" s="17" t="s">
        <v>82</v>
      </c>
    </row>
    <row r="3412" spans="2:65" s="12" customFormat="1" ht="11.25">
      <c r="B3412" s="148"/>
      <c r="D3412" s="149" t="s">
        <v>203</v>
      </c>
      <c r="E3412" s="150" t="s">
        <v>19</v>
      </c>
      <c r="F3412" s="151" t="s">
        <v>2676</v>
      </c>
      <c r="H3412" s="150" t="s">
        <v>19</v>
      </c>
      <c r="I3412" s="152"/>
      <c r="L3412" s="148"/>
      <c r="M3412" s="153"/>
      <c r="T3412" s="154"/>
      <c r="AT3412" s="150" t="s">
        <v>203</v>
      </c>
      <c r="AU3412" s="150" t="s">
        <v>82</v>
      </c>
      <c r="AV3412" s="12" t="s">
        <v>80</v>
      </c>
      <c r="AW3412" s="12" t="s">
        <v>33</v>
      </c>
      <c r="AX3412" s="12" t="s">
        <v>72</v>
      </c>
      <c r="AY3412" s="150" t="s">
        <v>193</v>
      </c>
    </row>
    <row r="3413" spans="2:65" s="12" customFormat="1" ht="11.25">
      <c r="B3413" s="148"/>
      <c r="D3413" s="149" t="s">
        <v>203</v>
      </c>
      <c r="E3413" s="150" t="s">
        <v>19</v>
      </c>
      <c r="F3413" s="151" t="s">
        <v>205</v>
      </c>
      <c r="H3413" s="150" t="s">
        <v>19</v>
      </c>
      <c r="I3413" s="152"/>
      <c r="L3413" s="148"/>
      <c r="M3413" s="153"/>
      <c r="T3413" s="154"/>
      <c r="AT3413" s="150" t="s">
        <v>203</v>
      </c>
      <c r="AU3413" s="150" t="s">
        <v>82</v>
      </c>
      <c r="AV3413" s="12" t="s">
        <v>80</v>
      </c>
      <c r="AW3413" s="12" t="s">
        <v>33</v>
      </c>
      <c r="AX3413" s="12" t="s">
        <v>72</v>
      </c>
      <c r="AY3413" s="150" t="s">
        <v>193</v>
      </c>
    </row>
    <row r="3414" spans="2:65" s="13" customFormat="1" ht="11.25">
      <c r="B3414" s="155"/>
      <c r="D3414" s="149" t="s">
        <v>203</v>
      </c>
      <c r="E3414" s="156" t="s">
        <v>19</v>
      </c>
      <c r="F3414" s="157" t="s">
        <v>2677</v>
      </c>
      <c r="H3414" s="158">
        <v>99.695999999999998</v>
      </c>
      <c r="I3414" s="159"/>
      <c r="L3414" s="155"/>
      <c r="M3414" s="160"/>
      <c r="T3414" s="161"/>
      <c r="AT3414" s="156" t="s">
        <v>203</v>
      </c>
      <c r="AU3414" s="156" t="s">
        <v>82</v>
      </c>
      <c r="AV3414" s="13" t="s">
        <v>82</v>
      </c>
      <c r="AW3414" s="13" t="s">
        <v>33</v>
      </c>
      <c r="AX3414" s="13" t="s">
        <v>72</v>
      </c>
      <c r="AY3414" s="156" t="s">
        <v>193</v>
      </c>
    </row>
    <row r="3415" spans="2:65" s="1" customFormat="1" ht="16.5" customHeight="1">
      <c r="B3415" s="32"/>
      <c r="C3415" s="162" t="s">
        <v>2678</v>
      </c>
      <c r="D3415" s="162" t="s">
        <v>380</v>
      </c>
      <c r="E3415" s="163" t="s">
        <v>2679</v>
      </c>
      <c r="F3415" s="164" t="s">
        <v>2680</v>
      </c>
      <c r="G3415" s="165" t="s">
        <v>210</v>
      </c>
      <c r="H3415" s="166">
        <v>1.2290000000000001</v>
      </c>
      <c r="I3415" s="167"/>
      <c r="J3415" s="168">
        <f>ROUND(I3415*H3415,2)</f>
        <v>0</v>
      </c>
      <c r="K3415" s="164" t="s">
        <v>199</v>
      </c>
      <c r="L3415" s="169"/>
      <c r="M3415" s="170" t="s">
        <v>19</v>
      </c>
      <c r="N3415" s="171" t="s">
        <v>43</v>
      </c>
      <c r="P3415" s="140">
        <f>O3415*H3415</f>
        <v>0</v>
      </c>
      <c r="Q3415" s="140">
        <v>0.55000000000000004</v>
      </c>
      <c r="R3415" s="140">
        <f>Q3415*H3415</f>
        <v>0.67595000000000005</v>
      </c>
      <c r="S3415" s="140">
        <v>0</v>
      </c>
      <c r="T3415" s="141">
        <f>S3415*H3415</f>
        <v>0</v>
      </c>
      <c r="AR3415" s="142" t="s">
        <v>436</v>
      </c>
      <c r="AT3415" s="142" t="s">
        <v>380</v>
      </c>
      <c r="AU3415" s="142" t="s">
        <v>82</v>
      </c>
      <c r="AY3415" s="17" t="s">
        <v>193</v>
      </c>
      <c r="BE3415" s="143">
        <f>IF(N3415="základní",J3415,0)</f>
        <v>0</v>
      </c>
      <c r="BF3415" s="143">
        <f>IF(N3415="snížená",J3415,0)</f>
        <v>0</v>
      </c>
      <c r="BG3415" s="143">
        <f>IF(N3415="zákl. přenesená",J3415,0)</f>
        <v>0</v>
      </c>
      <c r="BH3415" s="143">
        <f>IF(N3415="sníž. přenesená",J3415,0)</f>
        <v>0</v>
      </c>
      <c r="BI3415" s="143">
        <f>IF(N3415="nulová",J3415,0)</f>
        <v>0</v>
      </c>
      <c r="BJ3415" s="17" t="s">
        <v>80</v>
      </c>
      <c r="BK3415" s="143">
        <f>ROUND(I3415*H3415,2)</f>
        <v>0</v>
      </c>
      <c r="BL3415" s="17" t="s">
        <v>328</v>
      </c>
      <c r="BM3415" s="142" t="s">
        <v>2681</v>
      </c>
    </row>
    <row r="3416" spans="2:65" s="12" customFormat="1" ht="11.25">
      <c r="B3416" s="148"/>
      <c r="D3416" s="149" t="s">
        <v>203</v>
      </c>
      <c r="E3416" s="150" t="s">
        <v>19</v>
      </c>
      <c r="F3416" s="151" t="s">
        <v>2676</v>
      </c>
      <c r="H3416" s="150" t="s">
        <v>19</v>
      </c>
      <c r="I3416" s="152"/>
      <c r="L3416" s="148"/>
      <c r="M3416" s="153"/>
      <c r="T3416" s="154"/>
      <c r="AT3416" s="150" t="s">
        <v>203</v>
      </c>
      <c r="AU3416" s="150" t="s">
        <v>82</v>
      </c>
      <c r="AV3416" s="12" t="s">
        <v>80</v>
      </c>
      <c r="AW3416" s="12" t="s">
        <v>33</v>
      </c>
      <c r="AX3416" s="12" t="s">
        <v>72</v>
      </c>
      <c r="AY3416" s="150" t="s">
        <v>193</v>
      </c>
    </row>
    <row r="3417" spans="2:65" s="12" customFormat="1" ht="11.25">
      <c r="B3417" s="148"/>
      <c r="D3417" s="149" t="s">
        <v>203</v>
      </c>
      <c r="E3417" s="150" t="s">
        <v>19</v>
      </c>
      <c r="F3417" s="151" t="s">
        <v>205</v>
      </c>
      <c r="H3417" s="150" t="s">
        <v>19</v>
      </c>
      <c r="I3417" s="152"/>
      <c r="L3417" s="148"/>
      <c r="M3417" s="153"/>
      <c r="T3417" s="154"/>
      <c r="AT3417" s="150" t="s">
        <v>203</v>
      </c>
      <c r="AU3417" s="150" t="s">
        <v>82</v>
      </c>
      <c r="AV3417" s="12" t="s">
        <v>80</v>
      </c>
      <c r="AW3417" s="12" t="s">
        <v>33</v>
      </c>
      <c r="AX3417" s="12" t="s">
        <v>72</v>
      </c>
      <c r="AY3417" s="150" t="s">
        <v>193</v>
      </c>
    </row>
    <row r="3418" spans="2:65" s="13" customFormat="1" ht="11.25">
      <c r="B3418" s="155"/>
      <c r="D3418" s="149" t="s">
        <v>203</v>
      </c>
      <c r="E3418" s="156" t="s">
        <v>19</v>
      </c>
      <c r="F3418" s="157" t="s">
        <v>2682</v>
      </c>
      <c r="H3418" s="158">
        <v>1.117</v>
      </c>
      <c r="I3418" s="159"/>
      <c r="L3418" s="155"/>
      <c r="M3418" s="160"/>
      <c r="T3418" s="161"/>
      <c r="AT3418" s="156" t="s">
        <v>203</v>
      </c>
      <c r="AU3418" s="156" t="s">
        <v>82</v>
      </c>
      <c r="AV3418" s="13" t="s">
        <v>82</v>
      </c>
      <c r="AW3418" s="13" t="s">
        <v>33</v>
      </c>
      <c r="AX3418" s="13" t="s">
        <v>72</v>
      </c>
      <c r="AY3418" s="156" t="s">
        <v>193</v>
      </c>
    </row>
    <row r="3419" spans="2:65" s="13" customFormat="1" ht="11.25">
      <c r="B3419" s="155"/>
      <c r="D3419" s="149" t="s">
        <v>203</v>
      </c>
      <c r="F3419" s="157" t="s">
        <v>2683</v>
      </c>
      <c r="H3419" s="158">
        <v>1.2290000000000001</v>
      </c>
      <c r="I3419" s="159"/>
      <c r="L3419" s="155"/>
      <c r="M3419" s="160"/>
      <c r="T3419" s="161"/>
      <c r="AT3419" s="156" t="s">
        <v>203</v>
      </c>
      <c r="AU3419" s="156" t="s">
        <v>82</v>
      </c>
      <c r="AV3419" s="13" t="s">
        <v>82</v>
      </c>
      <c r="AW3419" s="13" t="s">
        <v>4</v>
      </c>
      <c r="AX3419" s="13" t="s">
        <v>80</v>
      </c>
      <c r="AY3419" s="156" t="s">
        <v>193</v>
      </c>
    </row>
    <row r="3420" spans="2:65" s="1" customFormat="1" ht="37.9" customHeight="1">
      <c r="B3420" s="32"/>
      <c r="C3420" s="131" t="s">
        <v>2684</v>
      </c>
      <c r="D3420" s="131" t="s">
        <v>195</v>
      </c>
      <c r="E3420" s="132" t="s">
        <v>2685</v>
      </c>
      <c r="F3420" s="133" t="s">
        <v>2686</v>
      </c>
      <c r="G3420" s="134" t="s">
        <v>432</v>
      </c>
      <c r="H3420" s="135">
        <v>195.44200000000001</v>
      </c>
      <c r="I3420" s="136"/>
      <c r="J3420" s="137">
        <f>ROUND(I3420*H3420,2)</f>
        <v>0</v>
      </c>
      <c r="K3420" s="133" t="s">
        <v>199</v>
      </c>
      <c r="L3420" s="32"/>
      <c r="M3420" s="138" t="s">
        <v>19</v>
      </c>
      <c r="N3420" s="139" t="s">
        <v>43</v>
      </c>
      <c r="P3420" s="140">
        <f>O3420*H3420</f>
        <v>0</v>
      </c>
      <c r="Q3420" s="140">
        <v>0</v>
      </c>
      <c r="R3420" s="140">
        <f>Q3420*H3420</f>
        <v>0</v>
      </c>
      <c r="S3420" s="140">
        <v>0</v>
      </c>
      <c r="T3420" s="141">
        <f>S3420*H3420</f>
        <v>0</v>
      </c>
      <c r="AR3420" s="142" t="s">
        <v>328</v>
      </c>
      <c r="AT3420" s="142" t="s">
        <v>195</v>
      </c>
      <c r="AU3420" s="142" t="s">
        <v>82</v>
      </c>
      <c r="AY3420" s="17" t="s">
        <v>193</v>
      </c>
      <c r="BE3420" s="143">
        <f>IF(N3420="základní",J3420,0)</f>
        <v>0</v>
      </c>
      <c r="BF3420" s="143">
        <f>IF(N3420="snížená",J3420,0)</f>
        <v>0</v>
      </c>
      <c r="BG3420" s="143">
        <f>IF(N3420="zákl. přenesená",J3420,0)</f>
        <v>0</v>
      </c>
      <c r="BH3420" s="143">
        <f>IF(N3420="sníž. přenesená",J3420,0)</f>
        <v>0</v>
      </c>
      <c r="BI3420" s="143">
        <f>IF(N3420="nulová",J3420,0)</f>
        <v>0</v>
      </c>
      <c r="BJ3420" s="17" t="s">
        <v>80</v>
      </c>
      <c r="BK3420" s="143">
        <f>ROUND(I3420*H3420,2)</f>
        <v>0</v>
      </c>
      <c r="BL3420" s="17" t="s">
        <v>328</v>
      </c>
      <c r="BM3420" s="142" t="s">
        <v>2687</v>
      </c>
    </row>
    <row r="3421" spans="2:65" s="1" customFormat="1" ht="11.25">
      <c r="B3421" s="32"/>
      <c r="D3421" s="144" t="s">
        <v>201</v>
      </c>
      <c r="F3421" s="145" t="s">
        <v>2688</v>
      </c>
      <c r="I3421" s="146"/>
      <c r="L3421" s="32"/>
      <c r="M3421" s="147"/>
      <c r="T3421" s="53"/>
      <c r="AT3421" s="17" t="s">
        <v>201</v>
      </c>
      <c r="AU3421" s="17" t="s">
        <v>82</v>
      </c>
    </row>
    <row r="3422" spans="2:65" s="12" customFormat="1" ht="11.25">
      <c r="B3422" s="148"/>
      <c r="D3422" s="149" t="s">
        <v>203</v>
      </c>
      <c r="E3422" s="150" t="s">
        <v>19</v>
      </c>
      <c r="F3422" s="151" t="s">
        <v>2676</v>
      </c>
      <c r="H3422" s="150" t="s">
        <v>19</v>
      </c>
      <c r="I3422" s="152"/>
      <c r="L3422" s="148"/>
      <c r="M3422" s="153"/>
      <c r="T3422" s="154"/>
      <c r="AT3422" s="150" t="s">
        <v>203</v>
      </c>
      <c r="AU3422" s="150" t="s">
        <v>82</v>
      </c>
      <c r="AV3422" s="12" t="s">
        <v>80</v>
      </c>
      <c r="AW3422" s="12" t="s">
        <v>33</v>
      </c>
      <c r="AX3422" s="12" t="s">
        <v>72</v>
      </c>
      <c r="AY3422" s="150" t="s">
        <v>193</v>
      </c>
    </row>
    <row r="3423" spans="2:65" s="12" customFormat="1" ht="11.25">
      <c r="B3423" s="148"/>
      <c r="D3423" s="149" t="s">
        <v>203</v>
      </c>
      <c r="E3423" s="150" t="s">
        <v>19</v>
      </c>
      <c r="F3423" s="151" t="s">
        <v>205</v>
      </c>
      <c r="H3423" s="150" t="s">
        <v>19</v>
      </c>
      <c r="I3423" s="152"/>
      <c r="L3423" s="148"/>
      <c r="M3423" s="153"/>
      <c r="T3423" s="154"/>
      <c r="AT3423" s="150" t="s">
        <v>203</v>
      </c>
      <c r="AU3423" s="150" t="s">
        <v>82</v>
      </c>
      <c r="AV3423" s="12" t="s">
        <v>80</v>
      </c>
      <c r="AW3423" s="12" t="s">
        <v>33</v>
      </c>
      <c r="AX3423" s="12" t="s">
        <v>72</v>
      </c>
      <c r="AY3423" s="150" t="s">
        <v>193</v>
      </c>
    </row>
    <row r="3424" spans="2:65" s="13" customFormat="1" ht="11.25">
      <c r="B3424" s="155"/>
      <c r="D3424" s="149" t="s">
        <v>203</v>
      </c>
      <c r="E3424" s="156" t="s">
        <v>19</v>
      </c>
      <c r="F3424" s="157" t="s">
        <v>2689</v>
      </c>
      <c r="H3424" s="158">
        <v>174.642</v>
      </c>
      <c r="I3424" s="159"/>
      <c r="L3424" s="155"/>
      <c r="M3424" s="160"/>
      <c r="T3424" s="161"/>
      <c r="AT3424" s="156" t="s">
        <v>203</v>
      </c>
      <c r="AU3424" s="156" t="s">
        <v>82</v>
      </c>
      <c r="AV3424" s="13" t="s">
        <v>82</v>
      </c>
      <c r="AW3424" s="13" t="s">
        <v>33</v>
      </c>
      <c r="AX3424" s="13" t="s">
        <v>72</v>
      </c>
      <c r="AY3424" s="156" t="s">
        <v>193</v>
      </c>
    </row>
    <row r="3425" spans="2:65" s="13" customFormat="1" ht="11.25">
      <c r="B3425" s="155"/>
      <c r="D3425" s="149" t="s">
        <v>203</v>
      </c>
      <c r="E3425" s="156" t="s">
        <v>19</v>
      </c>
      <c r="F3425" s="157" t="s">
        <v>2690</v>
      </c>
      <c r="H3425" s="158">
        <v>20.8</v>
      </c>
      <c r="I3425" s="159"/>
      <c r="L3425" s="155"/>
      <c r="M3425" s="160"/>
      <c r="T3425" s="161"/>
      <c r="AT3425" s="156" t="s">
        <v>203</v>
      </c>
      <c r="AU3425" s="156" t="s">
        <v>82</v>
      </c>
      <c r="AV3425" s="13" t="s">
        <v>82</v>
      </c>
      <c r="AW3425" s="13" t="s">
        <v>33</v>
      </c>
      <c r="AX3425" s="13" t="s">
        <v>72</v>
      </c>
      <c r="AY3425" s="156" t="s">
        <v>193</v>
      </c>
    </row>
    <row r="3426" spans="2:65" s="1" customFormat="1" ht="16.5" customHeight="1">
      <c r="B3426" s="32"/>
      <c r="C3426" s="162" t="s">
        <v>2691</v>
      </c>
      <c r="D3426" s="162" t="s">
        <v>380</v>
      </c>
      <c r="E3426" s="163" t="s">
        <v>2692</v>
      </c>
      <c r="F3426" s="164" t="s">
        <v>2693</v>
      </c>
      <c r="G3426" s="165" t="s">
        <v>210</v>
      </c>
      <c r="H3426" s="166">
        <v>0.439</v>
      </c>
      <c r="I3426" s="167"/>
      <c r="J3426" s="168">
        <f>ROUND(I3426*H3426,2)</f>
        <v>0</v>
      </c>
      <c r="K3426" s="164" t="s">
        <v>199</v>
      </c>
      <c r="L3426" s="169"/>
      <c r="M3426" s="170" t="s">
        <v>19</v>
      </c>
      <c r="N3426" s="171" t="s">
        <v>43</v>
      </c>
      <c r="P3426" s="140">
        <f>O3426*H3426</f>
        <v>0</v>
      </c>
      <c r="Q3426" s="140">
        <v>0.55000000000000004</v>
      </c>
      <c r="R3426" s="140">
        <f>Q3426*H3426</f>
        <v>0.24145000000000003</v>
      </c>
      <c r="S3426" s="140">
        <v>0</v>
      </c>
      <c r="T3426" s="141">
        <f>S3426*H3426</f>
        <v>0</v>
      </c>
      <c r="AR3426" s="142" t="s">
        <v>436</v>
      </c>
      <c r="AT3426" s="142" t="s">
        <v>380</v>
      </c>
      <c r="AU3426" s="142" t="s">
        <v>82</v>
      </c>
      <c r="AY3426" s="17" t="s">
        <v>193</v>
      </c>
      <c r="BE3426" s="143">
        <f>IF(N3426="základní",J3426,0)</f>
        <v>0</v>
      </c>
      <c r="BF3426" s="143">
        <f>IF(N3426="snížená",J3426,0)</f>
        <v>0</v>
      </c>
      <c r="BG3426" s="143">
        <f>IF(N3426="zákl. přenesená",J3426,0)</f>
        <v>0</v>
      </c>
      <c r="BH3426" s="143">
        <f>IF(N3426="sníž. přenesená",J3426,0)</f>
        <v>0</v>
      </c>
      <c r="BI3426" s="143">
        <f>IF(N3426="nulová",J3426,0)</f>
        <v>0</v>
      </c>
      <c r="BJ3426" s="17" t="s">
        <v>80</v>
      </c>
      <c r="BK3426" s="143">
        <f>ROUND(I3426*H3426,2)</f>
        <v>0</v>
      </c>
      <c r="BL3426" s="17" t="s">
        <v>328</v>
      </c>
      <c r="BM3426" s="142" t="s">
        <v>2694</v>
      </c>
    </row>
    <row r="3427" spans="2:65" s="12" customFormat="1" ht="11.25">
      <c r="B3427" s="148"/>
      <c r="D3427" s="149" t="s">
        <v>203</v>
      </c>
      <c r="E3427" s="150" t="s">
        <v>19</v>
      </c>
      <c r="F3427" s="151" t="s">
        <v>2676</v>
      </c>
      <c r="H3427" s="150" t="s">
        <v>19</v>
      </c>
      <c r="I3427" s="152"/>
      <c r="L3427" s="148"/>
      <c r="M3427" s="153"/>
      <c r="T3427" s="154"/>
      <c r="AT3427" s="150" t="s">
        <v>203</v>
      </c>
      <c r="AU3427" s="150" t="s">
        <v>82</v>
      </c>
      <c r="AV3427" s="12" t="s">
        <v>80</v>
      </c>
      <c r="AW3427" s="12" t="s">
        <v>33</v>
      </c>
      <c r="AX3427" s="12" t="s">
        <v>72</v>
      </c>
      <c r="AY3427" s="150" t="s">
        <v>193</v>
      </c>
    </row>
    <row r="3428" spans="2:65" s="12" customFormat="1" ht="11.25">
      <c r="B3428" s="148"/>
      <c r="D3428" s="149" t="s">
        <v>203</v>
      </c>
      <c r="E3428" s="150" t="s">
        <v>19</v>
      </c>
      <c r="F3428" s="151" t="s">
        <v>205</v>
      </c>
      <c r="H3428" s="150" t="s">
        <v>19</v>
      </c>
      <c r="I3428" s="152"/>
      <c r="L3428" s="148"/>
      <c r="M3428" s="153"/>
      <c r="T3428" s="154"/>
      <c r="AT3428" s="150" t="s">
        <v>203</v>
      </c>
      <c r="AU3428" s="150" t="s">
        <v>82</v>
      </c>
      <c r="AV3428" s="12" t="s">
        <v>80</v>
      </c>
      <c r="AW3428" s="12" t="s">
        <v>33</v>
      </c>
      <c r="AX3428" s="12" t="s">
        <v>72</v>
      </c>
      <c r="AY3428" s="150" t="s">
        <v>193</v>
      </c>
    </row>
    <row r="3429" spans="2:65" s="13" customFormat="1" ht="11.25">
      <c r="B3429" s="155"/>
      <c r="D3429" s="149" t="s">
        <v>203</v>
      </c>
      <c r="E3429" s="156" t="s">
        <v>19</v>
      </c>
      <c r="F3429" s="157" t="s">
        <v>2695</v>
      </c>
      <c r="H3429" s="158">
        <v>0.39900000000000002</v>
      </c>
      <c r="I3429" s="159"/>
      <c r="L3429" s="155"/>
      <c r="M3429" s="160"/>
      <c r="T3429" s="161"/>
      <c r="AT3429" s="156" t="s">
        <v>203</v>
      </c>
      <c r="AU3429" s="156" t="s">
        <v>82</v>
      </c>
      <c r="AV3429" s="13" t="s">
        <v>82</v>
      </c>
      <c r="AW3429" s="13" t="s">
        <v>33</v>
      </c>
      <c r="AX3429" s="13" t="s">
        <v>72</v>
      </c>
      <c r="AY3429" s="156" t="s">
        <v>193</v>
      </c>
    </row>
    <row r="3430" spans="2:65" s="13" customFormat="1" ht="11.25">
      <c r="B3430" s="155"/>
      <c r="D3430" s="149" t="s">
        <v>203</v>
      </c>
      <c r="F3430" s="157" t="s">
        <v>2696</v>
      </c>
      <c r="H3430" s="158">
        <v>0.439</v>
      </c>
      <c r="I3430" s="159"/>
      <c r="L3430" s="155"/>
      <c r="M3430" s="160"/>
      <c r="T3430" s="161"/>
      <c r="AT3430" s="156" t="s">
        <v>203</v>
      </c>
      <c r="AU3430" s="156" t="s">
        <v>82</v>
      </c>
      <c r="AV3430" s="13" t="s">
        <v>82</v>
      </c>
      <c r="AW3430" s="13" t="s">
        <v>4</v>
      </c>
      <c r="AX3430" s="13" t="s">
        <v>80</v>
      </c>
      <c r="AY3430" s="156" t="s">
        <v>193</v>
      </c>
    </row>
    <row r="3431" spans="2:65" s="1" customFormat="1" ht="16.5" customHeight="1">
      <c r="B3431" s="32"/>
      <c r="C3431" s="162" t="s">
        <v>2697</v>
      </c>
      <c r="D3431" s="162" t="s">
        <v>380</v>
      </c>
      <c r="E3431" s="163" t="s">
        <v>2698</v>
      </c>
      <c r="F3431" s="164" t="s">
        <v>2699</v>
      </c>
      <c r="G3431" s="165" t="s">
        <v>210</v>
      </c>
      <c r="H3431" s="166">
        <v>4.149</v>
      </c>
      <c r="I3431" s="167"/>
      <c r="J3431" s="168">
        <f>ROUND(I3431*H3431,2)</f>
        <v>0</v>
      </c>
      <c r="K3431" s="164" t="s">
        <v>199</v>
      </c>
      <c r="L3431" s="169"/>
      <c r="M3431" s="170" t="s">
        <v>19</v>
      </c>
      <c r="N3431" s="171" t="s">
        <v>43</v>
      </c>
      <c r="P3431" s="140">
        <f>O3431*H3431</f>
        <v>0</v>
      </c>
      <c r="Q3431" s="140">
        <v>0.55000000000000004</v>
      </c>
      <c r="R3431" s="140">
        <f>Q3431*H3431</f>
        <v>2.2819500000000001</v>
      </c>
      <c r="S3431" s="140">
        <v>0</v>
      </c>
      <c r="T3431" s="141">
        <f>S3431*H3431</f>
        <v>0</v>
      </c>
      <c r="AR3431" s="142" t="s">
        <v>436</v>
      </c>
      <c r="AT3431" s="142" t="s">
        <v>380</v>
      </c>
      <c r="AU3431" s="142" t="s">
        <v>82</v>
      </c>
      <c r="AY3431" s="17" t="s">
        <v>193</v>
      </c>
      <c r="BE3431" s="143">
        <f>IF(N3431="základní",J3431,0)</f>
        <v>0</v>
      </c>
      <c r="BF3431" s="143">
        <f>IF(N3431="snížená",J3431,0)</f>
        <v>0</v>
      </c>
      <c r="BG3431" s="143">
        <f>IF(N3431="zákl. přenesená",J3431,0)</f>
        <v>0</v>
      </c>
      <c r="BH3431" s="143">
        <f>IF(N3431="sníž. přenesená",J3431,0)</f>
        <v>0</v>
      </c>
      <c r="BI3431" s="143">
        <f>IF(N3431="nulová",J3431,0)</f>
        <v>0</v>
      </c>
      <c r="BJ3431" s="17" t="s">
        <v>80</v>
      </c>
      <c r="BK3431" s="143">
        <f>ROUND(I3431*H3431,2)</f>
        <v>0</v>
      </c>
      <c r="BL3431" s="17" t="s">
        <v>328</v>
      </c>
      <c r="BM3431" s="142" t="s">
        <v>2700</v>
      </c>
    </row>
    <row r="3432" spans="2:65" s="12" customFormat="1" ht="11.25">
      <c r="B3432" s="148"/>
      <c r="D3432" s="149" t="s">
        <v>203</v>
      </c>
      <c r="E3432" s="150" t="s">
        <v>19</v>
      </c>
      <c r="F3432" s="151" t="s">
        <v>2676</v>
      </c>
      <c r="H3432" s="150" t="s">
        <v>19</v>
      </c>
      <c r="I3432" s="152"/>
      <c r="L3432" s="148"/>
      <c r="M3432" s="153"/>
      <c r="T3432" s="154"/>
      <c r="AT3432" s="150" t="s">
        <v>203</v>
      </c>
      <c r="AU3432" s="150" t="s">
        <v>82</v>
      </c>
      <c r="AV3432" s="12" t="s">
        <v>80</v>
      </c>
      <c r="AW3432" s="12" t="s">
        <v>33</v>
      </c>
      <c r="AX3432" s="12" t="s">
        <v>72</v>
      </c>
      <c r="AY3432" s="150" t="s">
        <v>193</v>
      </c>
    </row>
    <row r="3433" spans="2:65" s="12" customFormat="1" ht="11.25">
      <c r="B3433" s="148"/>
      <c r="D3433" s="149" t="s">
        <v>203</v>
      </c>
      <c r="E3433" s="150" t="s">
        <v>19</v>
      </c>
      <c r="F3433" s="151" t="s">
        <v>205</v>
      </c>
      <c r="H3433" s="150" t="s">
        <v>19</v>
      </c>
      <c r="I3433" s="152"/>
      <c r="L3433" s="148"/>
      <c r="M3433" s="153"/>
      <c r="T3433" s="154"/>
      <c r="AT3433" s="150" t="s">
        <v>203</v>
      </c>
      <c r="AU3433" s="150" t="s">
        <v>82</v>
      </c>
      <c r="AV3433" s="12" t="s">
        <v>80</v>
      </c>
      <c r="AW3433" s="12" t="s">
        <v>33</v>
      </c>
      <c r="AX3433" s="12" t="s">
        <v>72</v>
      </c>
      <c r="AY3433" s="150" t="s">
        <v>193</v>
      </c>
    </row>
    <row r="3434" spans="2:65" s="13" customFormat="1" ht="11.25">
      <c r="B3434" s="155"/>
      <c r="D3434" s="149" t="s">
        <v>203</v>
      </c>
      <c r="E3434" s="156" t="s">
        <v>19</v>
      </c>
      <c r="F3434" s="157" t="s">
        <v>2701</v>
      </c>
      <c r="H3434" s="158">
        <v>3.7719999999999998</v>
      </c>
      <c r="I3434" s="159"/>
      <c r="L3434" s="155"/>
      <c r="M3434" s="160"/>
      <c r="T3434" s="161"/>
      <c r="AT3434" s="156" t="s">
        <v>203</v>
      </c>
      <c r="AU3434" s="156" t="s">
        <v>82</v>
      </c>
      <c r="AV3434" s="13" t="s">
        <v>82</v>
      </c>
      <c r="AW3434" s="13" t="s">
        <v>33</v>
      </c>
      <c r="AX3434" s="13" t="s">
        <v>72</v>
      </c>
      <c r="AY3434" s="156" t="s">
        <v>193</v>
      </c>
    </row>
    <row r="3435" spans="2:65" s="13" customFormat="1" ht="11.25">
      <c r="B3435" s="155"/>
      <c r="D3435" s="149" t="s">
        <v>203</v>
      </c>
      <c r="F3435" s="157" t="s">
        <v>2702</v>
      </c>
      <c r="H3435" s="158">
        <v>4.149</v>
      </c>
      <c r="I3435" s="159"/>
      <c r="L3435" s="155"/>
      <c r="M3435" s="160"/>
      <c r="T3435" s="161"/>
      <c r="AT3435" s="156" t="s">
        <v>203</v>
      </c>
      <c r="AU3435" s="156" t="s">
        <v>82</v>
      </c>
      <c r="AV3435" s="13" t="s">
        <v>82</v>
      </c>
      <c r="AW3435" s="13" t="s">
        <v>4</v>
      </c>
      <c r="AX3435" s="13" t="s">
        <v>80</v>
      </c>
      <c r="AY3435" s="156" t="s">
        <v>193</v>
      </c>
    </row>
    <row r="3436" spans="2:65" s="1" customFormat="1" ht="24.2" customHeight="1">
      <c r="B3436" s="32"/>
      <c r="C3436" s="131" t="s">
        <v>2703</v>
      </c>
      <c r="D3436" s="131" t="s">
        <v>195</v>
      </c>
      <c r="E3436" s="132" t="s">
        <v>2704</v>
      </c>
      <c r="F3436" s="133" t="s">
        <v>2705</v>
      </c>
      <c r="G3436" s="134" t="s">
        <v>198</v>
      </c>
      <c r="H3436" s="135">
        <v>265.18700000000001</v>
      </c>
      <c r="I3436" s="136"/>
      <c r="J3436" s="137">
        <f>ROUND(I3436*H3436,2)</f>
        <v>0</v>
      </c>
      <c r="K3436" s="133" t="s">
        <v>199</v>
      </c>
      <c r="L3436" s="32"/>
      <c r="M3436" s="138" t="s">
        <v>19</v>
      </c>
      <c r="N3436" s="139" t="s">
        <v>43</v>
      </c>
      <c r="P3436" s="140">
        <f>O3436*H3436</f>
        <v>0</v>
      </c>
      <c r="Q3436" s="140">
        <v>0</v>
      </c>
      <c r="R3436" s="140">
        <f>Q3436*H3436</f>
        <v>0</v>
      </c>
      <c r="S3436" s="140">
        <v>0</v>
      </c>
      <c r="T3436" s="141">
        <f>S3436*H3436</f>
        <v>0</v>
      </c>
      <c r="AR3436" s="142" t="s">
        <v>328</v>
      </c>
      <c r="AT3436" s="142" t="s">
        <v>195</v>
      </c>
      <c r="AU3436" s="142" t="s">
        <v>82</v>
      </c>
      <c r="AY3436" s="17" t="s">
        <v>193</v>
      </c>
      <c r="BE3436" s="143">
        <f>IF(N3436="základní",J3436,0)</f>
        <v>0</v>
      </c>
      <c r="BF3436" s="143">
        <f>IF(N3436="snížená",J3436,0)</f>
        <v>0</v>
      </c>
      <c r="BG3436" s="143">
        <f>IF(N3436="zákl. přenesená",J3436,0)</f>
        <v>0</v>
      </c>
      <c r="BH3436" s="143">
        <f>IF(N3436="sníž. přenesená",J3436,0)</f>
        <v>0</v>
      </c>
      <c r="BI3436" s="143">
        <f>IF(N3436="nulová",J3436,0)</f>
        <v>0</v>
      </c>
      <c r="BJ3436" s="17" t="s">
        <v>80</v>
      </c>
      <c r="BK3436" s="143">
        <f>ROUND(I3436*H3436,2)</f>
        <v>0</v>
      </c>
      <c r="BL3436" s="17" t="s">
        <v>328</v>
      </c>
      <c r="BM3436" s="142" t="s">
        <v>2706</v>
      </c>
    </row>
    <row r="3437" spans="2:65" s="1" customFormat="1" ht="11.25">
      <c r="B3437" s="32"/>
      <c r="D3437" s="144" t="s">
        <v>201</v>
      </c>
      <c r="F3437" s="145" t="s">
        <v>2707</v>
      </c>
      <c r="I3437" s="146"/>
      <c r="L3437" s="32"/>
      <c r="M3437" s="147"/>
      <c r="T3437" s="53"/>
      <c r="AT3437" s="17" t="s">
        <v>201</v>
      </c>
      <c r="AU3437" s="17" t="s">
        <v>82</v>
      </c>
    </row>
    <row r="3438" spans="2:65" s="12" customFormat="1" ht="11.25">
      <c r="B3438" s="148"/>
      <c r="D3438" s="149" t="s">
        <v>203</v>
      </c>
      <c r="E3438" s="150" t="s">
        <v>19</v>
      </c>
      <c r="F3438" s="151" t="s">
        <v>2676</v>
      </c>
      <c r="H3438" s="150" t="s">
        <v>19</v>
      </c>
      <c r="I3438" s="152"/>
      <c r="L3438" s="148"/>
      <c r="M3438" s="153"/>
      <c r="T3438" s="154"/>
      <c r="AT3438" s="150" t="s">
        <v>203</v>
      </c>
      <c r="AU3438" s="150" t="s">
        <v>82</v>
      </c>
      <c r="AV3438" s="12" t="s">
        <v>80</v>
      </c>
      <c r="AW3438" s="12" t="s">
        <v>33</v>
      </c>
      <c r="AX3438" s="12" t="s">
        <v>72</v>
      </c>
      <c r="AY3438" s="150" t="s">
        <v>193</v>
      </c>
    </row>
    <row r="3439" spans="2:65" s="12" customFormat="1" ht="11.25">
      <c r="B3439" s="148"/>
      <c r="D3439" s="149" t="s">
        <v>203</v>
      </c>
      <c r="E3439" s="150" t="s">
        <v>19</v>
      </c>
      <c r="F3439" s="151" t="s">
        <v>205</v>
      </c>
      <c r="H3439" s="150" t="s">
        <v>19</v>
      </c>
      <c r="I3439" s="152"/>
      <c r="L3439" s="148"/>
      <c r="M3439" s="153"/>
      <c r="T3439" s="154"/>
      <c r="AT3439" s="150" t="s">
        <v>203</v>
      </c>
      <c r="AU3439" s="150" t="s">
        <v>82</v>
      </c>
      <c r="AV3439" s="12" t="s">
        <v>80</v>
      </c>
      <c r="AW3439" s="12" t="s">
        <v>33</v>
      </c>
      <c r="AX3439" s="12" t="s">
        <v>72</v>
      </c>
      <c r="AY3439" s="150" t="s">
        <v>193</v>
      </c>
    </row>
    <row r="3440" spans="2:65" s="12" customFormat="1" ht="11.25">
      <c r="B3440" s="148"/>
      <c r="D3440" s="149" t="s">
        <v>203</v>
      </c>
      <c r="E3440" s="150" t="s">
        <v>19</v>
      </c>
      <c r="F3440" s="151" t="s">
        <v>1440</v>
      </c>
      <c r="H3440" s="150" t="s">
        <v>19</v>
      </c>
      <c r="I3440" s="152"/>
      <c r="L3440" s="148"/>
      <c r="M3440" s="153"/>
      <c r="T3440" s="154"/>
      <c r="AT3440" s="150" t="s">
        <v>203</v>
      </c>
      <c r="AU3440" s="150" t="s">
        <v>82</v>
      </c>
      <c r="AV3440" s="12" t="s">
        <v>80</v>
      </c>
      <c r="AW3440" s="12" t="s">
        <v>33</v>
      </c>
      <c r="AX3440" s="12" t="s">
        <v>72</v>
      </c>
      <c r="AY3440" s="150" t="s">
        <v>193</v>
      </c>
    </row>
    <row r="3441" spans="2:65" s="12" customFormat="1" ht="11.25">
      <c r="B3441" s="148"/>
      <c r="D3441" s="149" t="s">
        <v>203</v>
      </c>
      <c r="E3441" s="150" t="s">
        <v>19</v>
      </c>
      <c r="F3441" s="151" t="s">
        <v>2618</v>
      </c>
      <c r="H3441" s="150" t="s">
        <v>19</v>
      </c>
      <c r="I3441" s="152"/>
      <c r="L3441" s="148"/>
      <c r="M3441" s="153"/>
      <c r="T3441" s="154"/>
      <c r="AT3441" s="150" t="s">
        <v>203</v>
      </c>
      <c r="AU3441" s="150" t="s">
        <v>82</v>
      </c>
      <c r="AV3441" s="12" t="s">
        <v>80</v>
      </c>
      <c r="AW3441" s="12" t="s">
        <v>33</v>
      </c>
      <c r="AX3441" s="12" t="s">
        <v>72</v>
      </c>
      <c r="AY3441" s="150" t="s">
        <v>193</v>
      </c>
    </row>
    <row r="3442" spans="2:65" s="13" customFormat="1" ht="11.25">
      <c r="B3442" s="155"/>
      <c r="D3442" s="149" t="s">
        <v>203</v>
      </c>
      <c r="E3442" s="156" t="s">
        <v>19</v>
      </c>
      <c r="F3442" s="157" t="s">
        <v>2619</v>
      </c>
      <c r="H3442" s="158">
        <v>265.18700000000001</v>
      </c>
      <c r="I3442" s="159"/>
      <c r="L3442" s="155"/>
      <c r="M3442" s="160"/>
      <c r="T3442" s="161"/>
      <c r="AT3442" s="156" t="s">
        <v>203</v>
      </c>
      <c r="AU3442" s="156" t="s">
        <v>82</v>
      </c>
      <c r="AV3442" s="13" t="s">
        <v>82</v>
      </c>
      <c r="AW3442" s="13" t="s">
        <v>33</v>
      </c>
      <c r="AX3442" s="13" t="s">
        <v>72</v>
      </c>
      <c r="AY3442" s="156" t="s">
        <v>193</v>
      </c>
    </row>
    <row r="3443" spans="2:65" s="1" customFormat="1" ht="16.5" customHeight="1">
      <c r="B3443" s="32"/>
      <c r="C3443" s="162" t="s">
        <v>2708</v>
      </c>
      <c r="D3443" s="162" t="s">
        <v>380</v>
      </c>
      <c r="E3443" s="163" t="s">
        <v>2709</v>
      </c>
      <c r="F3443" s="164" t="s">
        <v>2710</v>
      </c>
      <c r="G3443" s="165" t="s">
        <v>210</v>
      </c>
      <c r="H3443" s="166">
        <v>7</v>
      </c>
      <c r="I3443" s="167"/>
      <c r="J3443" s="168">
        <f>ROUND(I3443*H3443,2)</f>
        <v>0</v>
      </c>
      <c r="K3443" s="164" t="s">
        <v>199</v>
      </c>
      <c r="L3443" s="169"/>
      <c r="M3443" s="170" t="s">
        <v>19</v>
      </c>
      <c r="N3443" s="171" t="s">
        <v>43</v>
      </c>
      <c r="P3443" s="140">
        <f>O3443*H3443</f>
        <v>0</v>
      </c>
      <c r="Q3443" s="140">
        <v>0.55000000000000004</v>
      </c>
      <c r="R3443" s="140">
        <f>Q3443*H3443</f>
        <v>3.8500000000000005</v>
      </c>
      <c r="S3443" s="140">
        <v>0</v>
      </c>
      <c r="T3443" s="141">
        <f>S3443*H3443</f>
        <v>0</v>
      </c>
      <c r="AR3443" s="142" t="s">
        <v>436</v>
      </c>
      <c r="AT3443" s="142" t="s">
        <v>380</v>
      </c>
      <c r="AU3443" s="142" t="s">
        <v>82</v>
      </c>
      <c r="AY3443" s="17" t="s">
        <v>193</v>
      </c>
      <c r="BE3443" s="143">
        <f>IF(N3443="základní",J3443,0)</f>
        <v>0</v>
      </c>
      <c r="BF3443" s="143">
        <f>IF(N3443="snížená",J3443,0)</f>
        <v>0</v>
      </c>
      <c r="BG3443" s="143">
        <f>IF(N3443="zákl. přenesená",J3443,0)</f>
        <v>0</v>
      </c>
      <c r="BH3443" s="143">
        <f>IF(N3443="sníž. přenesená",J3443,0)</f>
        <v>0</v>
      </c>
      <c r="BI3443" s="143">
        <f>IF(N3443="nulová",J3443,0)</f>
        <v>0</v>
      </c>
      <c r="BJ3443" s="17" t="s">
        <v>80</v>
      </c>
      <c r="BK3443" s="143">
        <f>ROUND(I3443*H3443,2)</f>
        <v>0</v>
      </c>
      <c r="BL3443" s="17" t="s">
        <v>328</v>
      </c>
      <c r="BM3443" s="142" t="s">
        <v>2711</v>
      </c>
    </row>
    <row r="3444" spans="2:65" s="12" customFormat="1" ht="11.25">
      <c r="B3444" s="148"/>
      <c r="D3444" s="149" t="s">
        <v>203</v>
      </c>
      <c r="E3444" s="150" t="s">
        <v>19</v>
      </c>
      <c r="F3444" s="151" t="s">
        <v>2676</v>
      </c>
      <c r="H3444" s="150" t="s">
        <v>19</v>
      </c>
      <c r="I3444" s="152"/>
      <c r="L3444" s="148"/>
      <c r="M3444" s="153"/>
      <c r="T3444" s="154"/>
      <c r="AT3444" s="150" t="s">
        <v>203</v>
      </c>
      <c r="AU3444" s="150" t="s">
        <v>82</v>
      </c>
      <c r="AV3444" s="12" t="s">
        <v>80</v>
      </c>
      <c r="AW3444" s="12" t="s">
        <v>33</v>
      </c>
      <c r="AX3444" s="12" t="s">
        <v>72</v>
      </c>
      <c r="AY3444" s="150" t="s">
        <v>193</v>
      </c>
    </row>
    <row r="3445" spans="2:65" s="12" customFormat="1" ht="11.25">
      <c r="B3445" s="148"/>
      <c r="D3445" s="149" t="s">
        <v>203</v>
      </c>
      <c r="E3445" s="150" t="s">
        <v>19</v>
      </c>
      <c r="F3445" s="151" t="s">
        <v>205</v>
      </c>
      <c r="H3445" s="150" t="s">
        <v>19</v>
      </c>
      <c r="I3445" s="152"/>
      <c r="L3445" s="148"/>
      <c r="M3445" s="153"/>
      <c r="T3445" s="154"/>
      <c r="AT3445" s="150" t="s">
        <v>203</v>
      </c>
      <c r="AU3445" s="150" t="s">
        <v>82</v>
      </c>
      <c r="AV3445" s="12" t="s">
        <v>80</v>
      </c>
      <c r="AW3445" s="12" t="s">
        <v>33</v>
      </c>
      <c r="AX3445" s="12" t="s">
        <v>72</v>
      </c>
      <c r="AY3445" s="150" t="s">
        <v>193</v>
      </c>
    </row>
    <row r="3446" spans="2:65" s="12" customFormat="1" ht="11.25">
      <c r="B3446" s="148"/>
      <c r="D3446" s="149" t="s">
        <v>203</v>
      </c>
      <c r="E3446" s="150" t="s">
        <v>19</v>
      </c>
      <c r="F3446" s="151" t="s">
        <v>1440</v>
      </c>
      <c r="H3446" s="150" t="s">
        <v>19</v>
      </c>
      <c r="I3446" s="152"/>
      <c r="L3446" s="148"/>
      <c r="M3446" s="153"/>
      <c r="T3446" s="154"/>
      <c r="AT3446" s="150" t="s">
        <v>203</v>
      </c>
      <c r="AU3446" s="150" t="s">
        <v>82</v>
      </c>
      <c r="AV3446" s="12" t="s">
        <v>80</v>
      </c>
      <c r="AW3446" s="12" t="s">
        <v>33</v>
      </c>
      <c r="AX3446" s="12" t="s">
        <v>72</v>
      </c>
      <c r="AY3446" s="150" t="s">
        <v>193</v>
      </c>
    </row>
    <row r="3447" spans="2:65" s="12" customFormat="1" ht="11.25">
      <c r="B3447" s="148"/>
      <c r="D3447" s="149" t="s">
        <v>203</v>
      </c>
      <c r="E3447" s="150" t="s">
        <v>19</v>
      </c>
      <c r="F3447" s="151" t="s">
        <v>2618</v>
      </c>
      <c r="H3447" s="150" t="s">
        <v>19</v>
      </c>
      <c r="I3447" s="152"/>
      <c r="L3447" s="148"/>
      <c r="M3447" s="153"/>
      <c r="T3447" s="154"/>
      <c r="AT3447" s="150" t="s">
        <v>203</v>
      </c>
      <c r="AU3447" s="150" t="s">
        <v>82</v>
      </c>
      <c r="AV3447" s="12" t="s">
        <v>80</v>
      </c>
      <c r="AW3447" s="12" t="s">
        <v>33</v>
      </c>
      <c r="AX3447" s="12" t="s">
        <v>72</v>
      </c>
      <c r="AY3447" s="150" t="s">
        <v>193</v>
      </c>
    </row>
    <row r="3448" spans="2:65" s="13" customFormat="1" ht="11.25">
      <c r="B3448" s="155"/>
      <c r="D3448" s="149" t="s">
        <v>203</v>
      </c>
      <c r="E3448" s="156" t="s">
        <v>19</v>
      </c>
      <c r="F3448" s="157" t="s">
        <v>2712</v>
      </c>
      <c r="H3448" s="158">
        <v>6.3639999999999999</v>
      </c>
      <c r="I3448" s="159"/>
      <c r="L3448" s="155"/>
      <c r="M3448" s="160"/>
      <c r="T3448" s="161"/>
      <c r="AT3448" s="156" t="s">
        <v>203</v>
      </c>
      <c r="AU3448" s="156" t="s">
        <v>82</v>
      </c>
      <c r="AV3448" s="13" t="s">
        <v>82</v>
      </c>
      <c r="AW3448" s="13" t="s">
        <v>33</v>
      </c>
      <c r="AX3448" s="13" t="s">
        <v>72</v>
      </c>
      <c r="AY3448" s="156" t="s">
        <v>193</v>
      </c>
    </row>
    <row r="3449" spans="2:65" s="13" customFormat="1" ht="11.25">
      <c r="B3449" s="155"/>
      <c r="D3449" s="149" t="s">
        <v>203</v>
      </c>
      <c r="F3449" s="157" t="s">
        <v>2713</v>
      </c>
      <c r="H3449" s="158">
        <v>7</v>
      </c>
      <c r="I3449" s="159"/>
      <c r="L3449" s="155"/>
      <c r="M3449" s="160"/>
      <c r="T3449" s="161"/>
      <c r="AT3449" s="156" t="s">
        <v>203</v>
      </c>
      <c r="AU3449" s="156" t="s">
        <v>82</v>
      </c>
      <c r="AV3449" s="13" t="s">
        <v>82</v>
      </c>
      <c r="AW3449" s="13" t="s">
        <v>4</v>
      </c>
      <c r="AX3449" s="13" t="s">
        <v>80</v>
      </c>
      <c r="AY3449" s="156" t="s">
        <v>193</v>
      </c>
    </row>
    <row r="3450" spans="2:65" s="1" customFormat="1" ht="16.5" customHeight="1">
      <c r="B3450" s="32"/>
      <c r="C3450" s="131" t="s">
        <v>2714</v>
      </c>
      <c r="D3450" s="131" t="s">
        <v>195</v>
      </c>
      <c r="E3450" s="132" t="s">
        <v>2715</v>
      </c>
      <c r="F3450" s="133" t="s">
        <v>2716</v>
      </c>
      <c r="G3450" s="134" t="s">
        <v>432</v>
      </c>
      <c r="H3450" s="135">
        <v>174.642</v>
      </c>
      <c r="I3450" s="136"/>
      <c r="J3450" s="137">
        <f>ROUND(I3450*H3450,2)</f>
        <v>0</v>
      </c>
      <c r="K3450" s="133" t="s">
        <v>199</v>
      </c>
      <c r="L3450" s="32"/>
      <c r="M3450" s="138" t="s">
        <v>19</v>
      </c>
      <c r="N3450" s="139" t="s">
        <v>43</v>
      </c>
      <c r="P3450" s="140">
        <f>O3450*H3450</f>
        <v>0</v>
      </c>
      <c r="Q3450" s="140">
        <v>2.2000000000000001E-4</v>
      </c>
      <c r="R3450" s="140">
        <f>Q3450*H3450</f>
        <v>3.8421240000000002E-2</v>
      </c>
      <c r="S3450" s="140">
        <v>0</v>
      </c>
      <c r="T3450" s="141">
        <f>S3450*H3450</f>
        <v>0</v>
      </c>
      <c r="AR3450" s="142" t="s">
        <v>328</v>
      </c>
      <c r="AT3450" s="142" t="s">
        <v>195</v>
      </c>
      <c r="AU3450" s="142" t="s">
        <v>82</v>
      </c>
      <c r="AY3450" s="17" t="s">
        <v>193</v>
      </c>
      <c r="BE3450" s="143">
        <f>IF(N3450="základní",J3450,0)</f>
        <v>0</v>
      </c>
      <c r="BF3450" s="143">
        <f>IF(N3450="snížená",J3450,0)</f>
        <v>0</v>
      </c>
      <c r="BG3450" s="143">
        <f>IF(N3450="zákl. přenesená",J3450,0)</f>
        <v>0</v>
      </c>
      <c r="BH3450" s="143">
        <f>IF(N3450="sníž. přenesená",J3450,0)</f>
        <v>0</v>
      </c>
      <c r="BI3450" s="143">
        <f>IF(N3450="nulová",J3450,0)</f>
        <v>0</v>
      </c>
      <c r="BJ3450" s="17" t="s">
        <v>80</v>
      </c>
      <c r="BK3450" s="143">
        <f>ROUND(I3450*H3450,2)</f>
        <v>0</v>
      </c>
      <c r="BL3450" s="17" t="s">
        <v>328</v>
      </c>
      <c r="BM3450" s="142" t="s">
        <v>2717</v>
      </c>
    </row>
    <row r="3451" spans="2:65" s="1" customFormat="1" ht="11.25">
      <c r="B3451" s="32"/>
      <c r="D3451" s="144" t="s">
        <v>201</v>
      </c>
      <c r="F3451" s="145" t="s">
        <v>2718</v>
      </c>
      <c r="I3451" s="146"/>
      <c r="L3451" s="32"/>
      <c r="M3451" s="147"/>
      <c r="T3451" s="53"/>
      <c r="AT3451" s="17" t="s">
        <v>201</v>
      </c>
      <c r="AU3451" s="17" t="s">
        <v>82</v>
      </c>
    </row>
    <row r="3452" spans="2:65" s="12" customFormat="1" ht="11.25">
      <c r="B3452" s="148"/>
      <c r="D3452" s="149" t="s">
        <v>203</v>
      </c>
      <c r="E3452" s="150" t="s">
        <v>19</v>
      </c>
      <c r="F3452" s="151" t="s">
        <v>2676</v>
      </c>
      <c r="H3452" s="150" t="s">
        <v>19</v>
      </c>
      <c r="I3452" s="152"/>
      <c r="L3452" s="148"/>
      <c r="M3452" s="153"/>
      <c r="T3452" s="154"/>
      <c r="AT3452" s="150" t="s">
        <v>203</v>
      </c>
      <c r="AU3452" s="150" t="s">
        <v>82</v>
      </c>
      <c r="AV3452" s="12" t="s">
        <v>80</v>
      </c>
      <c r="AW3452" s="12" t="s">
        <v>33</v>
      </c>
      <c r="AX3452" s="12" t="s">
        <v>72</v>
      </c>
      <c r="AY3452" s="150" t="s">
        <v>193</v>
      </c>
    </row>
    <row r="3453" spans="2:65" s="12" customFormat="1" ht="11.25">
      <c r="B3453" s="148"/>
      <c r="D3453" s="149" t="s">
        <v>203</v>
      </c>
      <c r="E3453" s="150" t="s">
        <v>19</v>
      </c>
      <c r="F3453" s="151" t="s">
        <v>205</v>
      </c>
      <c r="H3453" s="150" t="s">
        <v>19</v>
      </c>
      <c r="I3453" s="152"/>
      <c r="L3453" s="148"/>
      <c r="M3453" s="153"/>
      <c r="T3453" s="154"/>
      <c r="AT3453" s="150" t="s">
        <v>203</v>
      </c>
      <c r="AU3453" s="150" t="s">
        <v>82</v>
      </c>
      <c r="AV3453" s="12" t="s">
        <v>80</v>
      </c>
      <c r="AW3453" s="12" t="s">
        <v>33</v>
      </c>
      <c r="AX3453" s="12" t="s">
        <v>72</v>
      </c>
      <c r="AY3453" s="150" t="s">
        <v>193</v>
      </c>
    </row>
    <row r="3454" spans="2:65" s="12" customFormat="1" ht="11.25">
      <c r="B3454" s="148"/>
      <c r="D3454" s="149" t="s">
        <v>203</v>
      </c>
      <c r="E3454" s="150" t="s">
        <v>19</v>
      </c>
      <c r="F3454" s="151" t="s">
        <v>1440</v>
      </c>
      <c r="H3454" s="150" t="s">
        <v>19</v>
      </c>
      <c r="I3454" s="152"/>
      <c r="L3454" s="148"/>
      <c r="M3454" s="153"/>
      <c r="T3454" s="154"/>
      <c r="AT3454" s="150" t="s">
        <v>203</v>
      </c>
      <c r="AU3454" s="150" t="s">
        <v>82</v>
      </c>
      <c r="AV3454" s="12" t="s">
        <v>80</v>
      </c>
      <c r="AW3454" s="12" t="s">
        <v>33</v>
      </c>
      <c r="AX3454" s="12" t="s">
        <v>72</v>
      </c>
      <c r="AY3454" s="150" t="s">
        <v>193</v>
      </c>
    </row>
    <row r="3455" spans="2:65" s="13" customFormat="1" ht="11.25">
      <c r="B3455" s="155"/>
      <c r="D3455" s="149" t="s">
        <v>203</v>
      </c>
      <c r="E3455" s="156" t="s">
        <v>19</v>
      </c>
      <c r="F3455" s="157" t="s">
        <v>2719</v>
      </c>
      <c r="H3455" s="158">
        <v>174.642</v>
      </c>
      <c r="I3455" s="159"/>
      <c r="L3455" s="155"/>
      <c r="M3455" s="160"/>
      <c r="T3455" s="161"/>
      <c r="AT3455" s="156" t="s">
        <v>203</v>
      </c>
      <c r="AU3455" s="156" t="s">
        <v>82</v>
      </c>
      <c r="AV3455" s="13" t="s">
        <v>82</v>
      </c>
      <c r="AW3455" s="13" t="s">
        <v>33</v>
      </c>
      <c r="AX3455" s="13" t="s">
        <v>72</v>
      </c>
      <c r="AY3455" s="156" t="s">
        <v>193</v>
      </c>
    </row>
    <row r="3456" spans="2:65" s="1" customFormat="1" ht="16.5" customHeight="1">
      <c r="B3456" s="32"/>
      <c r="C3456" s="162" t="s">
        <v>2720</v>
      </c>
      <c r="D3456" s="162" t="s">
        <v>380</v>
      </c>
      <c r="E3456" s="163" t="s">
        <v>2645</v>
      </c>
      <c r="F3456" s="164" t="s">
        <v>2646</v>
      </c>
      <c r="G3456" s="165" t="s">
        <v>210</v>
      </c>
      <c r="H3456" s="166">
        <v>0.46100000000000002</v>
      </c>
      <c r="I3456" s="167"/>
      <c r="J3456" s="168">
        <f>ROUND(I3456*H3456,2)</f>
        <v>0</v>
      </c>
      <c r="K3456" s="164" t="s">
        <v>199</v>
      </c>
      <c r="L3456" s="169"/>
      <c r="M3456" s="170" t="s">
        <v>19</v>
      </c>
      <c r="N3456" s="171" t="s">
        <v>43</v>
      </c>
      <c r="P3456" s="140">
        <f>O3456*H3456</f>
        <v>0</v>
      </c>
      <c r="Q3456" s="140">
        <v>0.55000000000000004</v>
      </c>
      <c r="R3456" s="140">
        <f>Q3456*H3456</f>
        <v>0.25355000000000005</v>
      </c>
      <c r="S3456" s="140">
        <v>0</v>
      </c>
      <c r="T3456" s="141">
        <f>S3456*H3456</f>
        <v>0</v>
      </c>
      <c r="AR3456" s="142" t="s">
        <v>436</v>
      </c>
      <c r="AT3456" s="142" t="s">
        <v>380</v>
      </c>
      <c r="AU3456" s="142" t="s">
        <v>82</v>
      </c>
      <c r="AY3456" s="17" t="s">
        <v>193</v>
      </c>
      <c r="BE3456" s="143">
        <f>IF(N3456="základní",J3456,0)</f>
        <v>0</v>
      </c>
      <c r="BF3456" s="143">
        <f>IF(N3456="snížená",J3456,0)</f>
        <v>0</v>
      </c>
      <c r="BG3456" s="143">
        <f>IF(N3456="zákl. přenesená",J3456,0)</f>
        <v>0</v>
      </c>
      <c r="BH3456" s="143">
        <f>IF(N3456="sníž. přenesená",J3456,0)</f>
        <v>0</v>
      </c>
      <c r="BI3456" s="143">
        <f>IF(N3456="nulová",J3456,0)</f>
        <v>0</v>
      </c>
      <c r="BJ3456" s="17" t="s">
        <v>80</v>
      </c>
      <c r="BK3456" s="143">
        <f>ROUND(I3456*H3456,2)</f>
        <v>0</v>
      </c>
      <c r="BL3456" s="17" t="s">
        <v>328</v>
      </c>
      <c r="BM3456" s="142" t="s">
        <v>2721</v>
      </c>
    </row>
    <row r="3457" spans="2:65" s="12" customFormat="1" ht="11.25">
      <c r="B3457" s="148"/>
      <c r="D3457" s="149" t="s">
        <v>203</v>
      </c>
      <c r="E3457" s="150" t="s">
        <v>19</v>
      </c>
      <c r="F3457" s="151" t="s">
        <v>2676</v>
      </c>
      <c r="H3457" s="150" t="s">
        <v>19</v>
      </c>
      <c r="I3457" s="152"/>
      <c r="L3457" s="148"/>
      <c r="M3457" s="153"/>
      <c r="T3457" s="154"/>
      <c r="AT3457" s="150" t="s">
        <v>203</v>
      </c>
      <c r="AU3457" s="150" t="s">
        <v>82</v>
      </c>
      <c r="AV3457" s="12" t="s">
        <v>80</v>
      </c>
      <c r="AW3457" s="12" t="s">
        <v>33</v>
      </c>
      <c r="AX3457" s="12" t="s">
        <v>72</v>
      </c>
      <c r="AY3457" s="150" t="s">
        <v>193</v>
      </c>
    </row>
    <row r="3458" spans="2:65" s="12" customFormat="1" ht="11.25">
      <c r="B3458" s="148"/>
      <c r="D3458" s="149" t="s">
        <v>203</v>
      </c>
      <c r="E3458" s="150" t="s">
        <v>19</v>
      </c>
      <c r="F3458" s="151" t="s">
        <v>205</v>
      </c>
      <c r="H3458" s="150" t="s">
        <v>19</v>
      </c>
      <c r="I3458" s="152"/>
      <c r="L3458" s="148"/>
      <c r="M3458" s="153"/>
      <c r="T3458" s="154"/>
      <c r="AT3458" s="150" t="s">
        <v>203</v>
      </c>
      <c r="AU3458" s="150" t="s">
        <v>82</v>
      </c>
      <c r="AV3458" s="12" t="s">
        <v>80</v>
      </c>
      <c r="AW3458" s="12" t="s">
        <v>33</v>
      </c>
      <c r="AX3458" s="12" t="s">
        <v>72</v>
      </c>
      <c r="AY3458" s="150" t="s">
        <v>193</v>
      </c>
    </row>
    <row r="3459" spans="2:65" s="12" customFormat="1" ht="11.25">
      <c r="B3459" s="148"/>
      <c r="D3459" s="149" t="s">
        <v>203</v>
      </c>
      <c r="E3459" s="150" t="s">
        <v>19</v>
      </c>
      <c r="F3459" s="151" t="s">
        <v>1440</v>
      </c>
      <c r="H3459" s="150" t="s">
        <v>19</v>
      </c>
      <c r="I3459" s="152"/>
      <c r="L3459" s="148"/>
      <c r="M3459" s="153"/>
      <c r="T3459" s="154"/>
      <c r="AT3459" s="150" t="s">
        <v>203</v>
      </c>
      <c r="AU3459" s="150" t="s">
        <v>82</v>
      </c>
      <c r="AV3459" s="12" t="s">
        <v>80</v>
      </c>
      <c r="AW3459" s="12" t="s">
        <v>33</v>
      </c>
      <c r="AX3459" s="12" t="s">
        <v>72</v>
      </c>
      <c r="AY3459" s="150" t="s">
        <v>193</v>
      </c>
    </row>
    <row r="3460" spans="2:65" s="13" customFormat="1" ht="11.25">
      <c r="B3460" s="155"/>
      <c r="D3460" s="149" t="s">
        <v>203</v>
      </c>
      <c r="E3460" s="156" t="s">
        <v>19</v>
      </c>
      <c r="F3460" s="157" t="s">
        <v>2722</v>
      </c>
      <c r="H3460" s="158">
        <v>0.41899999999999998</v>
      </c>
      <c r="I3460" s="159"/>
      <c r="L3460" s="155"/>
      <c r="M3460" s="160"/>
      <c r="T3460" s="161"/>
      <c r="AT3460" s="156" t="s">
        <v>203</v>
      </c>
      <c r="AU3460" s="156" t="s">
        <v>82</v>
      </c>
      <c r="AV3460" s="13" t="s">
        <v>82</v>
      </c>
      <c r="AW3460" s="13" t="s">
        <v>33</v>
      </c>
      <c r="AX3460" s="13" t="s">
        <v>72</v>
      </c>
      <c r="AY3460" s="156" t="s">
        <v>193</v>
      </c>
    </row>
    <row r="3461" spans="2:65" s="13" customFormat="1" ht="11.25">
      <c r="B3461" s="155"/>
      <c r="D3461" s="149" t="s">
        <v>203</v>
      </c>
      <c r="F3461" s="157" t="s">
        <v>2723</v>
      </c>
      <c r="H3461" s="158">
        <v>0.46100000000000002</v>
      </c>
      <c r="I3461" s="159"/>
      <c r="L3461" s="155"/>
      <c r="M3461" s="160"/>
      <c r="T3461" s="161"/>
      <c r="AT3461" s="156" t="s">
        <v>203</v>
      </c>
      <c r="AU3461" s="156" t="s">
        <v>82</v>
      </c>
      <c r="AV3461" s="13" t="s">
        <v>82</v>
      </c>
      <c r="AW3461" s="13" t="s">
        <v>4</v>
      </c>
      <c r="AX3461" s="13" t="s">
        <v>80</v>
      </c>
      <c r="AY3461" s="156" t="s">
        <v>193</v>
      </c>
    </row>
    <row r="3462" spans="2:65" s="1" customFormat="1" ht="24.2" customHeight="1">
      <c r="B3462" s="32"/>
      <c r="C3462" s="131" t="s">
        <v>2724</v>
      </c>
      <c r="D3462" s="131" t="s">
        <v>195</v>
      </c>
      <c r="E3462" s="132" t="s">
        <v>2725</v>
      </c>
      <c r="F3462" s="133" t="s">
        <v>2726</v>
      </c>
      <c r="G3462" s="134" t="s">
        <v>198</v>
      </c>
      <c r="H3462" s="135">
        <v>27.143999999999998</v>
      </c>
      <c r="I3462" s="136"/>
      <c r="J3462" s="137">
        <f>ROUND(I3462*H3462,2)</f>
        <v>0</v>
      </c>
      <c r="K3462" s="133" t="s">
        <v>199</v>
      </c>
      <c r="L3462" s="32"/>
      <c r="M3462" s="138" t="s">
        <v>19</v>
      </c>
      <c r="N3462" s="139" t="s">
        <v>43</v>
      </c>
      <c r="P3462" s="140">
        <f>O3462*H3462</f>
        <v>0</v>
      </c>
      <c r="Q3462" s="140">
        <v>1.396E-2</v>
      </c>
      <c r="R3462" s="140">
        <f>Q3462*H3462</f>
        <v>0.37893023999999997</v>
      </c>
      <c r="S3462" s="140">
        <v>0</v>
      </c>
      <c r="T3462" s="141">
        <f>S3462*H3462</f>
        <v>0</v>
      </c>
      <c r="AR3462" s="142" t="s">
        <v>328</v>
      </c>
      <c r="AT3462" s="142" t="s">
        <v>195</v>
      </c>
      <c r="AU3462" s="142" t="s">
        <v>82</v>
      </c>
      <c r="AY3462" s="17" t="s">
        <v>193</v>
      </c>
      <c r="BE3462" s="143">
        <f>IF(N3462="základní",J3462,0)</f>
        <v>0</v>
      </c>
      <c r="BF3462" s="143">
        <f>IF(N3462="snížená",J3462,0)</f>
        <v>0</v>
      </c>
      <c r="BG3462" s="143">
        <f>IF(N3462="zákl. přenesená",J3462,0)</f>
        <v>0</v>
      </c>
      <c r="BH3462" s="143">
        <f>IF(N3462="sníž. přenesená",J3462,0)</f>
        <v>0</v>
      </c>
      <c r="BI3462" s="143">
        <f>IF(N3462="nulová",J3462,0)</f>
        <v>0</v>
      </c>
      <c r="BJ3462" s="17" t="s">
        <v>80</v>
      </c>
      <c r="BK3462" s="143">
        <f>ROUND(I3462*H3462,2)</f>
        <v>0</v>
      </c>
      <c r="BL3462" s="17" t="s">
        <v>328</v>
      </c>
      <c r="BM3462" s="142" t="s">
        <v>2727</v>
      </c>
    </row>
    <row r="3463" spans="2:65" s="1" customFormat="1" ht="11.25">
      <c r="B3463" s="32"/>
      <c r="D3463" s="144" t="s">
        <v>201</v>
      </c>
      <c r="F3463" s="145" t="s">
        <v>2728</v>
      </c>
      <c r="I3463" s="146"/>
      <c r="L3463" s="32"/>
      <c r="M3463" s="147"/>
      <c r="T3463" s="53"/>
      <c r="AT3463" s="17" t="s">
        <v>201</v>
      </c>
      <c r="AU3463" s="17" t="s">
        <v>82</v>
      </c>
    </row>
    <row r="3464" spans="2:65" s="12" customFormat="1" ht="11.25">
      <c r="B3464" s="148"/>
      <c r="D3464" s="149" t="s">
        <v>203</v>
      </c>
      <c r="E3464" s="150" t="s">
        <v>19</v>
      </c>
      <c r="F3464" s="151" t="s">
        <v>2676</v>
      </c>
      <c r="H3464" s="150" t="s">
        <v>19</v>
      </c>
      <c r="I3464" s="152"/>
      <c r="L3464" s="148"/>
      <c r="M3464" s="153"/>
      <c r="T3464" s="154"/>
      <c r="AT3464" s="150" t="s">
        <v>203</v>
      </c>
      <c r="AU3464" s="150" t="s">
        <v>82</v>
      </c>
      <c r="AV3464" s="12" t="s">
        <v>80</v>
      </c>
      <c r="AW3464" s="12" t="s">
        <v>33</v>
      </c>
      <c r="AX3464" s="12" t="s">
        <v>72</v>
      </c>
      <c r="AY3464" s="150" t="s">
        <v>193</v>
      </c>
    </row>
    <row r="3465" spans="2:65" s="12" customFormat="1" ht="11.25">
      <c r="B3465" s="148"/>
      <c r="D3465" s="149" t="s">
        <v>203</v>
      </c>
      <c r="E3465" s="150" t="s">
        <v>19</v>
      </c>
      <c r="F3465" s="151" t="s">
        <v>205</v>
      </c>
      <c r="H3465" s="150" t="s">
        <v>19</v>
      </c>
      <c r="I3465" s="152"/>
      <c r="L3465" s="148"/>
      <c r="M3465" s="153"/>
      <c r="T3465" s="154"/>
      <c r="AT3465" s="150" t="s">
        <v>203</v>
      </c>
      <c r="AU3465" s="150" t="s">
        <v>82</v>
      </c>
      <c r="AV3465" s="12" t="s">
        <v>80</v>
      </c>
      <c r="AW3465" s="12" t="s">
        <v>33</v>
      </c>
      <c r="AX3465" s="12" t="s">
        <v>72</v>
      </c>
      <c r="AY3465" s="150" t="s">
        <v>193</v>
      </c>
    </row>
    <row r="3466" spans="2:65" s="12" customFormat="1" ht="11.25">
      <c r="B3466" s="148"/>
      <c r="D3466" s="149" t="s">
        <v>203</v>
      </c>
      <c r="E3466" s="150" t="s">
        <v>19</v>
      </c>
      <c r="F3466" s="151" t="s">
        <v>2325</v>
      </c>
      <c r="H3466" s="150" t="s">
        <v>19</v>
      </c>
      <c r="I3466" s="152"/>
      <c r="L3466" s="148"/>
      <c r="M3466" s="153"/>
      <c r="T3466" s="154"/>
      <c r="AT3466" s="150" t="s">
        <v>203</v>
      </c>
      <c r="AU3466" s="150" t="s">
        <v>82</v>
      </c>
      <c r="AV3466" s="12" t="s">
        <v>80</v>
      </c>
      <c r="AW3466" s="12" t="s">
        <v>33</v>
      </c>
      <c r="AX3466" s="12" t="s">
        <v>72</v>
      </c>
      <c r="AY3466" s="150" t="s">
        <v>193</v>
      </c>
    </row>
    <row r="3467" spans="2:65" s="13" customFormat="1" ht="11.25">
      <c r="B3467" s="155"/>
      <c r="D3467" s="149" t="s">
        <v>203</v>
      </c>
      <c r="E3467" s="156" t="s">
        <v>19</v>
      </c>
      <c r="F3467" s="157" t="s">
        <v>2326</v>
      </c>
      <c r="H3467" s="158">
        <v>27.143999999999998</v>
      </c>
      <c r="I3467" s="159"/>
      <c r="L3467" s="155"/>
      <c r="M3467" s="160"/>
      <c r="T3467" s="161"/>
      <c r="AT3467" s="156" t="s">
        <v>203</v>
      </c>
      <c r="AU3467" s="156" t="s">
        <v>82</v>
      </c>
      <c r="AV3467" s="13" t="s">
        <v>82</v>
      </c>
      <c r="AW3467" s="13" t="s">
        <v>33</v>
      </c>
      <c r="AX3467" s="13" t="s">
        <v>72</v>
      </c>
      <c r="AY3467" s="156" t="s">
        <v>193</v>
      </c>
    </row>
    <row r="3468" spans="2:65" s="1" customFormat="1" ht="24.2" customHeight="1">
      <c r="B3468" s="32"/>
      <c r="C3468" s="131" t="s">
        <v>2729</v>
      </c>
      <c r="D3468" s="131" t="s">
        <v>195</v>
      </c>
      <c r="E3468" s="132" t="s">
        <v>2730</v>
      </c>
      <c r="F3468" s="133" t="s">
        <v>2731</v>
      </c>
      <c r="G3468" s="134" t="s">
        <v>210</v>
      </c>
      <c r="H3468" s="135">
        <v>13.278</v>
      </c>
      <c r="I3468" s="136"/>
      <c r="J3468" s="137">
        <f>ROUND(I3468*H3468,2)</f>
        <v>0</v>
      </c>
      <c r="K3468" s="133" t="s">
        <v>199</v>
      </c>
      <c r="L3468" s="32"/>
      <c r="M3468" s="138" t="s">
        <v>19</v>
      </c>
      <c r="N3468" s="139" t="s">
        <v>43</v>
      </c>
      <c r="P3468" s="140">
        <f>O3468*H3468</f>
        <v>0</v>
      </c>
      <c r="Q3468" s="140">
        <v>2.2839999999999999E-2</v>
      </c>
      <c r="R3468" s="140">
        <f>Q3468*H3468</f>
        <v>0.30326952000000001</v>
      </c>
      <c r="S3468" s="140">
        <v>0</v>
      </c>
      <c r="T3468" s="141">
        <f>S3468*H3468</f>
        <v>0</v>
      </c>
      <c r="AR3468" s="142" t="s">
        <v>328</v>
      </c>
      <c r="AT3468" s="142" t="s">
        <v>195</v>
      </c>
      <c r="AU3468" s="142" t="s">
        <v>82</v>
      </c>
      <c r="AY3468" s="17" t="s">
        <v>193</v>
      </c>
      <c r="BE3468" s="143">
        <f>IF(N3468="základní",J3468,0)</f>
        <v>0</v>
      </c>
      <c r="BF3468" s="143">
        <f>IF(N3468="snížená",J3468,0)</f>
        <v>0</v>
      </c>
      <c r="BG3468" s="143">
        <f>IF(N3468="zákl. přenesená",J3468,0)</f>
        <v>0</v>
      </c>
      <c r="BH3468" s="143">
        <f>IF(N3468="sníž. přenesená",J3468,0)</f>
        <v>0</v>
      </c>
      <c r="BI3468" s="143">
        <f>IF(N3468="nulová",J3468,0)</f>
        <v>0</v>
      </c>
      <c r="BJ3468" s="17" t="s">
        <v>80</v>
      </c>
      <c r="BK3468" s="143">
        <f>ROUND(I3468*H3468,2)</f>
        <v>0</v>
      </c>
      <c r="BL3468" s="17" t="s">
        <v>328</v>
      </c>
      <c r="BM3468" s="142" t="s">
        <v>2732</v>
      </c>
    </row>
    <row r="3469" spans="2:65" s="1" customFormat="1" ht="11.25">
      <c r="B3469" s="32"/>
      <c r="D3469" s="144" t="s">
        <v>201</v>
      </c>
      <c r="F3469" s="145" t="s">
        <v>2733</v>
      </c>
      <c r="I3469" s="146"/>
      <c r="L3469" s="32"/>
      <c r="M3469" s="147"/>
      <c r="T3469" s="53"/>
      <c r="AT3469" s="17" t="s">
        <v>201</v>
      </c>
      <c r="AU3469" s="17" t="s">
        <v>82</v>
      </c>
    </row>
    <row r="3470" spans="2:65" s="13" customFormat="1" ht="11.25">
      <c r="B3470" s="155"/>
      <c r="D3470" s="149" t="s">
        <v>203</v>
      </c>
      <c r="E3470" s="156" t="s">
        <v>19</v>
      </c>
      <c r="F3470" s="157" t="s">
        <v>2734</v>
      </c>
      <c r="H3470" s="158">
        <v>13.278</v>
      </c>
      <c r="I3470" s="159"/>
      <c r="L3470" s="155"/>
      <c r="M3470" s="160"/>
      <c r="T3470" s="161"/>
      <c r="AT3470" s="156" t="s">
        <v>203</v>
      </c>
      <c r="AU3470" s="156" t="s">
        <v>82</v>
      </c>
      <c r="AV3470" s="13" t="s">
        <v>82</v>
      </c>
      <c r="AW3470" s="13" t="s">
        <v>33</v>
      </c>
      <c r="AX3470" s="13" t="s">
        <v>72</v>
      </c>
      <c r="AY3470" s="156" t="s">
        <v>193</v>
      </c>
    </row>
    <row r="3471" spans="2:65" s="1" customFormat="1" ht="24.2" customHeight="1">
      <c r="B3471" s="32"/>
      <c r="C3471" s="131" t="s">
        <v>2735</v>
      </c>
      <c r="D3471" s="131" t="s">
        <v>195</v>
      </c>
      <c r="E3471" s="132" t="s">
        <v>2736</v>
      </c>
      <c r="F3471" s="133" t="s">
        <v>2737</v>
      </c>
      <c r="G3471" s="134" t="s">
        <v>198</v>
      </c>
      <c r="H3471" s="135">
        <v>265.18700000000001</v>
      </c>
      <c r="I3471" s="136"/>
      <c r="J3471" s="137">
        <f>ROUND(I3471*H3471,2)</f>
        <v>0</v>
      </c>
      <c r="K3471" s="133" t="s">
        <v>199</v>
      </c>
      <c r="L3471" s="32"/>
      <c r="M3471" s="138" t="s">
        <v>19</v>
      </c>
      <c r="N3471" s="139" t="s">
        <v>43</v>
      </c>
      <c r="P3471" s="140">
        <f>O3471*H3471</f>
        <v>0</v>
      </c>
      <c r="Q3471" s="140">
        <v>1.0000000000000001E-5</v>
      </c>
      <c r="R3471" s="140">
        <f>Q3471*H3471</f>
        <v>2.6518700000000002E-3</v>
      </c>
      <c r="S3471" s="140">
        <v>0</v>
      </c>
      <c r="T3471" s="141">
        <f>S3471*H3471</f>
        <v>0</v>
      </c>
      <c r="AR3471" s="142" t="s">
        <v>328</v>
      </c>
      <c r="AT3471" s="142" t="s">
        <v>195</v>
      </c>
      <c r="AU3471" s="142" t="s">
        <v>82</v>
      </c>
      <c r="AY3471" s="17" t="s">
        <v>193</v>
      </c>
      <c r="BE3471" s="143">
        <f>IF(N3471="základní",J3471,0)</f>
        <v>0</v>
      </c>
      <c r="BF3471" s="143">
        <f>IF(N3471="snížená",J3471,0)</f>
        <v>0</v>
      </c>
      <c r="BG3471" s="143">
        <f>IF(N3471="zákl. přenesená",J3471,0)</f>
        <v>0</v>
      </c>
      <c r="BH3471" s="143">
        <f>IF(N3471="sníž. přenesená",J3471,0)</f>
        <v>0</v>
      </c>
      <c r="BI3471" s="143">
        <f>IF(N3471="nulová",J3471,0)</f>
        <v>0</v>
      </c>
      <c r="BJ3471" s="17" t="s">
        <v>80</v>
      </c>
      <c r="BK3471" s="143">
        <f>ROUND(I3471*H3471,2)</f>
        <v>0</v>
      </c>
      <c r="BL3471" s="17" t="s">
        <v>328</v>
      </c>
      <c r="BM3471" s="142" t="s">
        <v>2738</v>
      </c>
    </row>
    <row r="3472" spans="2:65" s="1" customFormat="1" ht="11.25">
      <c r="B3472" s="32"/>
      <c r="D3472" s="144" t="s">
        <v>201</v>
      </c>
      <c r="F3472" s="145" t="s">
        <v>2739</v>
      </c>
      <c r="I3472" s="146"/>
      <c r="L3472" s="32"/>
      <c r="M3472" s="147"/>
      <c r="T3472" s="53"/>
      <c r="AT3472" s="17" t="s">
        <v>201</v>
      </c>
      <c r="AU3472" s="17" t="s">
        <v>82</v>
      </c>
    </row>
    <row r="3473" spans="2:65" s="1" customFormat="1" ht="24.2" customHeight="1">
      <c r="B3473" s="32"/>
      <c r="C3473" s="162" t="s">
        <v>2740</v>
      </c>
      <c r="D3473" s="162" t="s">
        <v>380</v>
      </c>
      <c r="E3473" s="163" t="s">
        <v>2741</v>
      </c>
      <c r="F3473" s="164" t="s">
        <v>2742</v>
      </c>
      <c r="G3473" s="165" t="s">
        <v>198</v>
      </c>
      <c r="H3473" s="166">
        <v>318.22399999999999</v>
      </c>
      <c r="I3473" s="167"/>
      <c r="J3473" s="168">
        <f>ROUND(I3473*H3473,2)</f>
        <v>0</v>
      </c>
      <c r="K3473" s="164" t="s">
        <v>199</v>
      </c>
      <c r="L3473" s="169"/>
      <c r="M3473" s="170" t="s">
        <v>19</v>
      </c>
      <c r="N3473" s="171" t="s">
        <v>43</v>
      </c>
      <c r="P3473" s="140">
        <f>O3473*H3473</f>
        <v>0</v>
      </c>
      <c r="Q3473" s="140">
        <v>2.0000000000000001E-4</v>
      </c>
      <c r="R3473" s="140">
        <f>Q3473*H3473</f>
        <v>6.3644800000000001E-2</v>
      </c>
      <c r="S3473" s="140">
        <v>0</v>
      </c>
      <c r="T3473" s="141">
        <f>S3473*H3473</f>
        <v>0</v>
      </c>
      <c r="AR3473" s="142" t="s">
        <v>436</v>
      </c>
      <c r="AT3473" s="142" t="s">
        <v>380</v>
      </c>
      <c r="AU3473" s="142" t="s">
        <v>82</v>
      </c>
      <c r="AY3473" s="17" t="s">
        <v>193</v>
      </c>
      <c r="BE3473" s="143">
        <f>IF(N3473="základní",J3473,0)</f>
        <v>0</v>
      </c>
      <c r="BF3473" s="143">
        <f>IF(N3473="snížená",J3473,0)</f>
        <v>0</v>
      </c>
      <c r="BG3473" s="143">
        <f>IF(N3473="zákl. přenesená",J3473,0)</f>
        <v>0</v>
      </c>
      <c r="BH3473" s="143">
        <f>IF(N3473="sníž. přenesená",J3473,0)</f>
        <v>0</v>
      </c>
      <c r="BI3473" s="143">
        <f>IF(N3473="nulová",J3473,0)</f>
        <v>0</v>
      </c>
      <c r="BJ3473" s="17" t="s">
        <v>80</v>
      </c>
      <c r="BK3473" s="143">
        <f>ROUND(I3473*H3473,2)</f>
        <v>0</v>
      </c>
      <c r="BL3473" s="17" t="s">
        <v>328</v>
      </c>
      <c r="BM3473" s="142" t="s">
        <v>2743</v>
      </c>
    </row>
    <row r="3474" spans="2:65" s="12" customFormat="1" ht="11.25">
      <c r="B3474" s="148"/>
      <c r="D3474" s="149" t="s">
        <v>203</v>
      </c>
      <c r="E3474" s="150" t="s">
        <v>19</v>
      </c>
      <c r="F3474" s="151" t="s">
        <v>286</v>
      </c>
      <c r="H3474" s="150" t="s">
        <v>19</v>
      </c>
      <c r="I3474" s="152"/>
      <c r="L3474" s="148"/>
      <c r="M3474" s="153"/>
      <c r="T3474" s="154"/>
      <c r="AT3474" s="150" t="s">
        <v>203</v>
      </c>
      <c r="AU3474" s="150" t="s">
        <v>82</v>
      </c>
      <c r="AV3474" s="12" t="s">
        <v>80</v>
      </c>
      <c r="AW3474" s="12" t="s">
        <v>33</v>
      </c>
      <c r="AX3474" s="12" t="s">
        <v>72</v>
      </c>
      <c r="AY3474" s="150" t="s">
        <v>193</v>
      </c>
    </row>
    <row r="3475" spans="2:65" s="12" customFormat="1" ht="11.25">
      <c r="B3475" s="148"/>
      <c r="D3475" s="149" t="s">
        <v>203</v>
      </c>
      <c r="E3475" s="150" t="s">
        <v>19</v>
      </c>
      <c r="F3475" s="151" t="s">
        <v>205</v>
      </c>
      <c r="H3475" s="150" t="s">
        <v>19</v>
      </c>
      <c r="I3475" s="152"/>
      <c r="L3475" s="148"/>
      <c r="M3475" s="153"/>
      <c r="T3475" s="154"/>
      <c r="AT3475" s="150" t="s">
        <v>203</v>
      </c>
      <c r="AU3475" s="150" t="s">
        <v>82</v>
      </c>
      <c r="AV3475" s="12" t="s">
        <v>80</v>
      </c>
      <c r="AW3475" s="12" t="s">
        <v>33</v>
      </c>
      <c r="AX3475" s="12" t="s">
        <v>72</v>
      </c>
      <c r="AY3475" s="150" t="s">
        <v>193</v>
      </c>
    </row>
    <row r="3476" spans="2:65" s="12" customFormat="1" ht="11.25">
      <c r="B3476" s="148"/>
      <c r="D3476" s="149" t="s">
        <v>203</v>
      </c>
      <c r="E3476" s="150" t="s">
        <v>19</v>
      </c>
      <c r="F3476" s="151" t="s">
        <v>1440</v>
      </c>
      <c r="H3476" s="150" t="s">
        <v>19</v>
      </c>
      <c r="I3476" s="152"/>
      <c r="L3476" s="148"/>
      <c r="M3476" s="153"/>
      <c r="T3476" s="154"/>
      <c r="AT3476" s="150" t="s">
        <v>203</v>
      </c>
      <c r="AU3476" s="150" t="s">
        <v>82</v>
      </c>
      <c r="AV3476" s="12" t="s">
        <v>80</v>
      </c>
      <c r="AW3476" s="12" t="s">
        <v>33</v>
      </c>
      <c r="AX3476" s="12" t="s">
        <v>72</v>
      </c>
      <c r="AY3476" s="150" t="s">
        <v>193</v>
      </c>
    </row>
    <row r="3477" spans="2:65" s="12" customFormat="1" ht="11.25">
      <c r="B3477" s="148"/>
      <c r="D3477" s="149" t="s">
        <v>203</v>
      </c>
      <c r="E3477" s="150" t="s">
        <v>19</v>
      </c>
      <c r="F3477" s="151" t="s">
        <v>2618</v>
      </c>
      <c r="H3477" s="150" t="s">
        <v>19</v>
      </c>
      <c r="I3477" s="152"/>
      <c r="L3477" s="148"/>
      <c r="M3477" s="153"/>
      <c r="T3477" s="154"/>
      <c r="AT3477" s="150" t="s">
        <v>203</v>
      </c>
      <c r="AU3477" s="150" t="s">
        <v>82</v>
      </c>
      <c r="AV3477" s="12" t="s">
        <v>80</v>
      </c>
      <c r="AW3477" s="12" t="s">
        <v>33</v>
      </c>
      <c r="AX3477" s="12" t="s">
        <v>72</v>
      </c>
      <c r="AY3477" s="150" t="s">
        <v>193</v>
      </c>
    </row>
    <row r="3478" spans="2:65" s="13" customFormat="1" ht="11.25">
      <c r="B3478" s="155"/>
      <c r="D3478" s="149" t="s">
        <v>203</v>
      </c>
      <c r="E3478" s="156" t="s">
        <v>19</v>
      </c>
      <c r="F3478" s="157" t="s">
        <v>2619</v>
      </c>
      <c r="H3478" s="158">
        <v>265.18700000000001</v>
      </c>
      <c r="I3478" s="159"/>
      <c r="L3478" s="155"/>
      <c r="M3478" s="160"/>
      <c r="T3478" s="161"/>
      <c r="AT3478" s="156" t="s">
        <v>203</v>
      </c>
      <c r="AU3478" s="156" t="s">
        <v>82</v>
      </c>
      <c r="AV3478" s="13" t="s">
        <v>82</v>
      </c>
      <c r="AW3478" s="13" t="s">
        <v>33</v>
      </c>
      <c r="AX3478" s="13" t="s">
        <v>72</v>
      </c>
      <c r="AY3478" s="156" t="s">
        <v>193</v>
      </c>
    </row>
    <row r="3479" spans="2:65" s="13" customFormat="1" ht="11.25">
      <c r="B3479" s="155"/>
      <c r="D3479" s="149" t="s">
        <v>203</v>
      </c>
      <c r="F3479" s="157" t="s">
        <v>2744</v>
      </c>
      <c r="H3479" s="158">
        <v>318.22399999999999</v>
      </c>
      <c r="I3479" s="159"/>
      <c r="L3479" s="155"/>
      <c r="M3479" s="160"/>
      <c r="T3479" s="161"/>
      <c r="AT3479" s="156" t="s">
        <v>203</v>
      </c>
      <c r="AU3479" s="156" t="s">
        <v>82</v>
      </c>
      <c r="AV3479" s="13" t="s">
        <v>82</v>
      </c>
      <c r="AW3479" s="13" t="s">
        <v>4</v>
      </c>
      <c r="AX3479" s="13" t="s">
        <v>80</v>
      </c>
      <c r="AY3479" s="156" t="s">
        <v>193</v>
      </c>
    </row>
    <row r="3480" spans="2:65" s="1" customFormat="1" ht="24.2" customHeight="1">
      <c r="B3480" s="32"/>
      <c r="C3480" s="131" t="s">
        <v>2745</v>
      </c>
      <c r="D3480" s="131" t="s">
        <v>195</v>
      </c>
      <c r="E3480" s="132" t="s">
        <v>2746</v>
      </c>
      <c r="F3480" s="133" t="s">
        <v>2747</v>
      </c>
      <c r="G3480" s="134" t="s">
        <v>349</v>
      </c>
      <c r="H3480" s="135">
        <v>8.09</v>
      </c>
      <c r="I3480" s="136"/>
      <c r="J3480" s="137">
        <f>ROUND(I3480*H3480,2)</f>
        <v>0</v>
      </c>
      <c r="K3480" s="133" t="s">
        <v>199</v>
      </c>
      <c r="L3480" s="32"/>
      <c r="M3480" s="138" t="s">
        <v>19</v>
      </c>
      <c r="N3480" s="139" t="s">
        <v>43</v>
      </c>
      <c r="P3480" s="140">
        <f>O3480*H3480</f>
        <v>0</v>
      </c>
      <c r="Q3480" s="140">
        <v>0</v>
      </c>
      <c r="R3480" s="140">
        <f>Q3480*H3480</f>
        <v>0</v>
      </c>
      <c r="S3480" s="140">
        <v>0</v>
      </c>
      <c r="T3480" s="141">
        <f>S3480*H3480</f>
        <v>0</v>
      </c>
      <c r="AR3480" s="142" t="s">
        <v>328</v>
      </c>
      <c r="AT3480" s="142" t="s">
        <v>195</v>
      </c>
      <c r="AU3480" s="142" t="s">
        <v>82</v>
      </c>
      <c r="AY3480" s="17" t="s">
        <v>193</v>
      </c>
      <c r="BE3480" s="143">
        <f>IF(N3480="základní",J3480,0)</f>
        <v>0</v>
      </c>
      <c r="BF3480" s="143">
        <f>IF(N3480="snížená",J3480,0)</f>
        <v>0</v>
      </c>
      <c r="BG3480" s="143">
        <f>IF(N3480="zákl. přenesená",J3480,0)</f>
        <v>0</v>
      </c>
      <c r="BH3480" s="143">
        <f>IF(N3480="sníž. přenesená",J3480,0)</f>
        <v>0</v>
      </c>
      <c r="BI3480" s="143">
        <f>IF(N3480="nulová",J3480,0)</f>
        <v>0</v>
      </c>
      <c r="BJ3480" s="17" t="s">
        <v>80</v>
      </c>
      <c r="BK3480" s="143">
        <f>ROUND(I3480*H3480,2)</f>
        <v>0</v>
      </c>
      <c r="BL3480" s="17" t="s">
        <v>328</v>
      </c>
      <c r="BM3480" s="142" t="s">
        <v>2748</v>
      </c>
    </row>
    <row r="3481" spans="2:65" s="1" customFormat="1" ht="11.25">
      <c r="B3481" s="32"/>
      <c r="D3481" s="144" t="s">
        <v>201</v>
      </c>
      <c r="F3481" s="145" t="s">
        <v>2749</v>
      </c>
      <c r="I3481" s="146"/>
      <c r="L3481" s="32"/>
      <c r="M3481" s="147"/>
      <c r="T3481" s="53"/>
      <c r="AT3481" s="17" t="s">
        <v>201</v>
      </c>
      <c r="AU3481" s="17" t="s">
        <v>82</v>
      </c>
    </row>
    <row r="3482" spans="2:65" s="11" customFormat="1" ht="22.9" customHeight="1">
      <c r="B3482" s="119"/>
      <c r="D3482" s="120" t="s">
        <v>71</v>
      </c>
      <c r="E3482" s="129" t="s">
        <v>2750</v>
      </c>
      <c r="F3482" s="129" t="s">
        <v>2751</v>
      </c>
      <c r="I3482" s="122"/>
      <c r="J3482" s="130">
        <f>BK3482</f>
        <v>0</v>
      </c>
      <c r="L3482" s="119"/>
      <c r="M3482" s="124"/>
      <c r="P3482" s="125">
        <f>SUM(P3483:P3607)</f>
        <v>0</v>
      </c>
      <c r="R3482" s="125">
        <f>SUM(R3483:R3607)</f>
        <v>9.3403655300000032</v>
      </c>
      <c r="T3482" s="126">
        <f>SUM(T3483:T3607)</f>
        <v>0</v>
      </c>
      <c r="AR3482" s="120" t="s">
        <v>82</v>
      </c>
      <c r="AT3482" s="127" t="s">
        <v>71</v>
      </c>
      <c r="AU3482" s="127" t="s">
        <v>80</v>
      </c>
      <c r="AY3482" s="120" t="s">
        <v>193</v>
      </c>
      <c r="BK3482" s="128">
        <f>SUM(BK3483:BK3607)</f>
        <v>0</v>
      </c>
    </row>
    <row r="3483" spans="2:65" s="1" customFormat="1" ht="24.2" customHeight="1">
      <c r="B3483" s="32"/>
      <c r="C3483" s="131" t="s">
        <v>2752</v>
      </c>
      <c r="D3483" s="131" t="s">
        <v>195</v>
      </c>
      <c r="E3483" s="132" t="s">
        <v>2753</v>
      </c>
      <c r="F3483" s="133" t="s">
        <v>2754</v>
      </c>
      <c r="G3483" s="134" t="s">
        <v>432</v>
      </c>
      <c r="H3483" s="135">
        <v>4.2</v>
      </c>
      <c r="I3483" s="136"/>
      <c r="J3483" s="137">
        <f>ROUND(I3483*H3483,2)</f>
        <v>0</v>
      </c>
      <c r="K3483" s="133" t="s">
        <v>199</v>
      </c>
      <c r="L3483" s="32"/>
      <c r="M3483" s="138" t="s">
        <v>19</v>
      </c>
      <c r="N3483" s="139" t="s">
        <v>43</v>
      </c>
      <c r="P3483" s="140">
        <f>O3483*H3483</f>
        <v>0</v>
      </c>
      <c r="Q3483" s="140">
        <v>4.3800000000000002E-3</v>
      </c>
      <c r="R3483" s="140">
        <f>Q3483*H3483</f>
        <v>1.8396000000000003E-2</v>
      </c>
      <c r="S3483" s="140">
        <v>0</v>
      </c>
      <c r="T3483" s="141">
        <f>S3483*H3483</f>
        <v>0</v>
      </c>
      <c r="AR3483" s="142" t="s">
        <v>328</v>
      </c>
      <c r="AT3483" s="142" t="s">
        <v>195</v>
      </c>
      <c r="AU3483" s="142" t="s">
        <v>82</v>
      </c>
      <c r="AY3483" s="17" t="s">
        <v>193</v>
      </c>
      <c r="BE3483" s="143">
        <f>IF(N3483="základní",J3483,0)</f>
        <v>0</v>
      </c>
      <c r="BF3483" s="143">
        <f>IF(N3483="snížená",J3483,0)</f>
        <v>0</v>
      </c>
      <c r="BG3483" s="143">
        <f>IF(N3483="zákl. přenesená",J3483,0)</f>
        <v>0</v>
      </c>
      <c r="BH3483" s="143">
        <f>IF(N3483="sníž. přenesená",J3483,0)</f>
        <v>0</v>
      </c>
      <c r="BI3483" s="143">
        <f>IF(N3483="nulová",J3483,0)</f>
        <v>0</v>
      </c>
      <c r="BJ3483" s="17" t="s">
        <v>80</v>
      </c>
      <c r="BK3483" s="143">
        <f>ROUND(I3483*H3483,2)</f>
        <v>0</v>
      </c>
      <c r="BL3483" s="17" t="s">
        <v>328</v>
      </c>
      <c r="BM3483" s="142" t="s">
        <v>2755</v>
      </c>
    </row>
    <row r="3484" spans="2:65" s="1" customFormat="1" ht="11.25">
      <c r="B3484" s="32"/>
      <c r="D3484" s="144" t="s">
        <v>201</v>
      </c>
      <c r="F3484" s="145" t="s">
        <v>2756</v>
      </c>
      <c r="I3484" s="146"/>
      <c r="L3484" s="32"/>
      <c r="M3484" s="147"/>
      <c r="T3484" s="53"/>
      <c r="AT3484" s="17" t="s">
        <v>201</v>
      </c>
      <c r="AU3484" s="17" t="s">
        <v>82</v>
      </c>
    </row>
    <row r="3485" spans="2:65" s="12" customFormat="1" ht="11.25">
      <c r="B3485" s="148"/>
      <c r="D3485" s="149" t="s">
        <v>203</v>
      </c>
      <c r="E3485" s="150" t="s">
        <v>19</v>
      </c>
      <c r="F3485" s="151" t="s">
        <v>2757</v>
      </c>
      <c r="H3485" s="150" t="s">
        <v>19</v>
      </c>
      <c r="I3485" s="152"/>
      <c r="L3485" s="148"/>
      <c r="M3485" s="153"/>
      <c r="T3485" s="154"/>
      <c r="AT3485" s="150" t="s">
        <v>203</v>
      </c>
      <c r="AU3485" s="150" t="s">
        <v>82</v>
      </c>
      <c r="AV3485" s="12" t="s">
        <v>80</v>
      </c>
      <c r="AW3485" s="12" t="s">
        <v>33</v>
      </c>
      <c r="AX3485" s="12" t="s">
        <v>72</v>
      </c>
      <c r="AY3485" s="150" t="s">
        <v>193</v>
      </c>
    </row>
    <row r="3486" spans="2:65" s="12" customFormat="1" ht="11.25">
      <c r="B3486" s="148"/>
      <c r="D3486" s="149" t="s">
        <v>203</v>
      </c>
      <c r="E3486" s="150" t="s">
        <v>19</v>
      </c>
      <c r="F3486" s="151" t="s">
        <v>205</v>
      </c>
      <c r="H3486" s="150" t="s">
        <v>19</v>
      </c>
      <c r="I3486" s="152"/>
      <c r="L3486" s="148"/>
      <c r="M3486" s="153"/>
      <c r="T3486" s="154"/>
      <c r="AT3486" s="150" t="s">
        <v>203</v>
      </c>
      <c r="AU3486" s="150" t="s">
        <v>82</v>
      </c>
      <c r="AV3486" s="12" t="s">
        <v>80</v>
      </c>
      <c r="AW3486" s="12" t="s">
        <v>33</v>
      </c>
      <c r="AX3486" s="12" t="s">
        <v>72</v>
      </c>
      <c r="AY3486" s="150" t="s">
        <v>193</v>
      </c>
    </row>
    <row r="3487" spans="2:65" s="12" customFormat="1" ht="11.25">
      <c r="B3487" s="148"/>
      <c r="D3487" s="149" t="s">
        <v>203</v>
      </c>
      <c r="E3487" s="150" t="s">
        <v>19</v>
      </c>
      <c r="F3487" s="151" t="s">
        <v>828</v>
      </c>
      <c r="H3487" s="150" t="s">
        <v>19</v>
      </c>
      <c r="I3487" s="152"/>
      <c r="L3487" s="148"/>
      <c r="M3487" s="153"/>
      <c r="T3487" s="154"/>
      <c r="AT3487" s="150" t="s">
        <v>203</v>
      </c>
      <c r="AU3487" s="150" t="s">
        <v>82</v>
      </c>
      <c r="AV3487" s="12" t="s">
        <v>80</v>
      </c>
      <c r="AW3487" s="12" t="s">
        <v>33</v>
      </c>
      <c r="AX3487" s="12" t="s">
        <v>72</v>
      </c>
      <c r="AY3487" s="150" t="s">
        <v>193</v>
      </c>
    </row>
    <row r="3488" spans="2:65" s="13" customFormat="1" ht="11.25">
      <c r="B3488" s="155"/>
      <c r="D3488" s="149" t="s">
        <v>203</v>
      </c>
      <c r="E3488" s="156" t="s">
        <v>19</v>
      </c>
      <c r="F3488" s="157" t="s">
        <v>2758</v>
      </c>
      <c r="H3488" s="158">
        <v>4.2</v>
      </c>
      <c r="I3488" s="159"/>
      <c r="L3488" s="155"/>
      <c r="M3488" s="160"/>
      <c r="T3488" s="161"/>
      <c r="AT3488" s="156" t="s">
        <v>203</v>
      </c>
      <c r="AU3488" s="156" t="s">
        <v>82</v>
      </c>
      <c r="AV3488" s="13" t="s">
        <v>82</v>
      </c>
      <c r="AW3488" s="13" t="s">
        <v>33</v>
      </c>
      <c r="AX3488" s="13" t="s">
        <v>72</v>
      </c>
      <c r="AY3488" s="156" t="s">
        <v>193</v>
      </c>
    </row>
    <row r="3489" spans="2:65" s="1" customFormat="1" ht="24.2" customHeight="1">
      <c r="B3489" s="32"/>
      <c r="C3489" s="131" t="s">
        <v>2759</v>
      </c>
      <c r="D3489" s="131" t="s">
        <v>195</v>
      </c>
      <c r="E3489" s="132" t="s">
        <v>2760</v>
      </c>
      <c r="F3489" s="133" t="s">
        <v>2761</v>
      </c>
      <c r="G3489" s="134" t="s">
        <v>432</v>
      </c>
      <c r="H3489" s="135">
        <v>4.2</v>
      </c>
      <c r="I3489" s="136"/>
      <c r="J3489" s="137">
        <f>ROUND(I3489*H3489,2)</f>
        <v>0</v>
      </c>
      <c r="K3489" s="133" t="s">
        <v>199</v>
      </c>
      <c r="L3489" s="32"/>
      <c r="M3489" s="138" t="s">
        <v>19</v>
      </c>
      <c r="N3489" s="139" t="s">
        <v>43</v>
      </c>
      <c r="P3489" s="140">
        <f>O3489*H3489</f>
        <v>0</v>
      </c>
      <c r="Q3489" s="140">
        <v>1.0000000000000001E-5</v>
      </c>
      <c r="R3489" s="140">
        <f>Q3489*H3489</f>
        <v>4.2000000000000004E-5</v>
      </c>
      <c r="S3489" s="140">
        <v>0</v>
      </c>
      <c r="T3489" s="141">
        <f>S3489*H3489</f>
        <v>0</v>
      </c>
      <c r="AR3489" s="142" t="s">
        <v>328</v>
      </c>
      <c r="AT3489" s="142" t="s">
        <v>195</v>
      </c>
      <c r="AU3489" s="142" t="s">
        <v>82</v>
      </c>
      <c r="AY3489" s="17" t="s">
        <v>193</v>
      </c>
      <c r="BE3489" s="143">
        <f>IF(N3489="základní",J3489,0)</f>
        <v>0</v>
      </c>
      <c r="BF3489" s="143">
        <f>IF(N3489="snížená",J3489,0)</f>
        <v>0</v>
      </c>
      <c r="BG3489" s="143">
        <f>IF(N3489="zákl. přenesená",J3489,0)</f>
        <v>0</v>
      </c>
      <c r="BH3489" s="143">
        <f>IF(N3489="sníž. přenesená",J3489,0)</f>
        <v>0</v>
      </c>
      <c r="BI3489" s="143">
        <f>IF(N3489="nulová",J3489,0)</f>
        <v>0</v>
      </c>
      <c r="BJ3489" s="17" t="s">
        <v>80</v>
      </c>
      <c r="BK3489" s="143">
        <f>ROUND(I3489*H3489,2)</f>
        <v>0</v>
      </c>
      <c r="BL3489" s="17" t="s">
        <v>328</v>
      </c>
      <c r="BM3489" s="142" t="s">
        <v>2762</v>
      </c>
    </row>
    <row r="3490" spans="2:65" s="1" customFormat="1" ht="11.25">
      <c r="B3490" s="32"/>
      <c r="D3490" s="144" t="s">
        <v>201</v>
      </c>
      <c r="F3490" s="145" t="s">
        <v>2763</v>
      </c>
      <c r="I3490" s="146"/>
      <c r="L3490" s="32"/>
      <c r="M3490" s="147"/>
      <c r="T3490" s="53"/>
      <c r="AT3490" s="17" t="s">
        <v>201</v>
      </c>
      <c r="AU3490" s="17" t="s">
        <v>82</v>
      </c>
    </row>
    <row r="3491" spans="2:65" s="1" customFormat="1" ht="24.2" customHeight="1">
      <c r="B3491" s="32"/>
      <c r="C3491" s="131" t="s">
        <v>2764</v>
      </c>
      <c r="D3491" s="131" t="s">
        <v>195</v>
      </c>
      <c r="E3491" s="132" t="s">
        <v>2765</v>
      </c>
      <c r="F3491" s="133" t="s">
        <v>2766</v>
      </c>
      <c r="G3491" s="134" t="s">
        <v>198</v>
      </c>
      <c r="H3491" s="135">
        <v>117.983</v>
      </c>
      <c r="I3491" s="136"/>
      <c r="J3491" s="137">
        <f>ROUND(I3491*H3491,2)</f>
        <v>0</v>
      </c>
      <c r="K3491" s="133" t="s">
        <v>199</v>
      </c>
      <c r="L3491" s="32"/>
      <c r="M3491" s="138" t="s">
        <v>19</v>
      </c>
      <c r="N3491" s="139" t="s">
        <v>43</v>
      </c>
      <c r="P3491" s="140">
        <f>O3491*H3491</f>
        <v>0</v>
      </c>
      <c r="Q3491" s="140">
        <v>0</v>
      </c>
      <c r="R3491" s="140">
        <f>Q3491*H3491</f>
        <v>0</v>
      </c>
      <c r="S3491" s="140">
        <v>0</v>
      </c>
      <c r="T3491" s="141">
        <f>S3491*H3491</f>
        <v>0</v>
      </c>
      <c r="AR3491" s="142" t="s">
        <v>328</v>
      </c>
      <c r="AT3491" s="142" t="s">
        <v>195</v>
      </c>
      <c r="AU3491" s="142" t="s">
        <v>82</v>
      </c>
      <c r="AY3491" s="17" t="s">
        <v>193</v>
      </c>
      <c r="BE3491" s="143">
        <f>IF(N3491="základní",J3491,0)</f>
        <v>0</v>
      </c>
      <c r="BF3491" s="143">
        <f>IF(N3491="snížená",J3491,0)</f>
        <v>0</v>
      </c>
      <c r="BG3491" s="143">
        <f>IF(N3491="zákl. přenesená",J3491,0)</f>
        <v>0</v>
      </c>
      <c r="BH3491" s="143">
        <f>IF(N3491="sníž. přenesená",J3491,0)</f>
        <v>0</v>
      </c>
      <c r="BI3491" s="143">
        <f>IF(N3491="nulová",J3491,0)</f>
        <v>0</v>
      </c>
      <c r="BJ3491" s="17" t="s">
        <v>80</v>
      </c>
      <c r="BK3491" s="143">
        <f>ROUND(I3491*H3491,2)</f>
        <v>0</v>
      </c>
      <c r="BL3491" s="17" t="s">
        <v>328</v>
      </c>
      <c r="BM3491" s="142" t="s">
        <v>2767</v>
      </c>
    </row>
    <row r="3492" spans="2:65" s="1" customFormat="1" ht="11.25">
      <c r="B3492" s="32"/>
      <c r="D3492" s="144" t="s">
        <v>201</v>
      </c>
      <c r="F3492" s="145" t="s">
        <v>2768</v>
      </c>
      <c r="I3492" s="146"/>
      <c r="L3492" s="32"/>
      <c r="M3492" s="147"/>
      <c r="T3492" s="53"/>
      <c r="AT3492" s="17" t="s">
        <v>201</v>
      </c>
      <c r="AU3492" s="17" t="s">
        <v>82</v>
      </c>
    </row>
    <row r="3493" spans="2:65" s="12" customFormat="1" ht="11.25">
      <c r="B3493" s="148"/>
      <c r="D3493" s="149" t="s">
        <v>203</v>
      </c>
      <c r="E3493" s="150" t="s">
        <v>19</v>
      </c>
      <c r="F3493" s="151" t="s">
        <v>204</v>
      </c>
      <c r="H3493" s="150" t="s">
        <v>19</v>
      </c>
      <c r="I3493" s="152"/>
      <c r="L3493" s="148"/>
      <c r="M3493" s="153"/>
      <c r="T3493" s="154"/>
      <c r="AT3493" s="150" t="s">
        <v>203</v>
      </c>
      <c r="AU3493" s="150" t="s">
        <v>82</v>
      </c>
      <c r="AV3493" s="12" t="s">
        <v>80</v>
      </c>
      <c r="AW3493" s="12" t="s">
        <v>33</v>
      </c>
      <c r="AX3493" s="12" t="s">
        <v>72</v>
      </c>
      <c r="AY3493" s="150" t="s">
        <v>193</v>
      </c>
    </row>
    <row r="3494" spans="2:65" s="12" customFormat="1" ht="11.25">
      <c r="B3494" s="148"/>
      <c r="D3494" s="149" t="s">
        <v>203</v>
      </c>
      <c r="E3494" s="150" t="s">
        <v>19</v>
      </c>
      <c r="F3494" s="151" t="s">
        <v>205</v>
      </c>
      <c r="H3494" s="150" t="s">
        <v>19</v>
      </c>
      <c r="I3494" s="152"/>
      <c r="L3494" s="148"/>
      <c r="M3494" s="153"/>
      <c r="T3494" s="154"/>
      <c r="AT3494" s="150" t="s">
        <v>203</v>
      </c>
      <c r="AU3494" s="150" t="s">
        <v>82</v>
      </c>
      <c r="AV3494" s="12" t="s">
        <v>80</v>
      </c>
      <c r="AW3494" s="12" t="s">
        <v>33</v>
      </c>
      <c r="AX3494" s="12" t="s">
        <v>72</v>
      </c>
      <c r="AY3494" s="150" t="s">
        <v>193</v>
      </c>
    </row>
    <row r="3495" spans="2:65" s="12" customFormat="1" ht="11.25">
      <c r="B3495" s="148"/>
      <c r="D3495" s="149" t="s">
        <v>203</v>
      </c>
      <c r="E3495" s="150" t="s">
        <v>19</v>
      </c>
      <c r="F3495" s="151" t="s">
        <v>1440</v>
      </c>
      <c r="H3495" s="150" t="s">
        <v>19</v>
      </c>
      <c r="I3495" s="152"/>
      <c r="L3495" s="148"/>
      <c r="M3495" s="153"/>
      <c r="T3495" s="154"/>
      <c r="AT3495" s="150" t="s">
        <v>203</v>
      </c>
      <c r="AU3495" s="150" t="s">
        <v>82</v>
      </c>
      <c r="AV3495" s="12" t="s">
        <v>80</v>
      </c>
      <c r="AW3495" s="12" t="s">
        <v>33</v>
      </c>
      <c r="AX3495" s="12" t="s">
        <v>72</v>
      </c>
      <c r="AY3495" s="150" t="s">
        <v>193</v>
      </c>
    </row>
    <row r="3496" spans="2:65" s="12" customFormat="1" ht="11.25">
      <c r="B3496" s="148"/>
      <c r="D3496" s="149" t="s">
        <v>203</v>
      </c>
      <c r="E3496" s="150" t="s">
        <v>19</v>
      </c>
      <c r="F3496" s="151" t="s">
        <v>828</v>
      </c>
      <c r="H3496" s="150" t="s">
        <v>19</v>
      </c>
      <c r="I3496" s="152"/>
      <c r="L3496" s="148"/>
      <c r="M3496" s="153"/>
      <c r="T3496" s="154"/>
      <c r="AT3496" s="150" t="s">
        <v>203</v>
      </c>
      <c r="AU3496" s="150" t="s">
        <v>82</v>
      </c>
      <c r="AV3496" s="12" t="s">
        <v>80</v>
      </c>
      <c r="AW3496" s="12" t="s">
        <v>33</v>
      </c>
      <c r="AX3496" s="12" t="s">
        <v>72</v>
      </c>
      <c r="AY3496" s="150" t="s">
        <v>193</v>
      </c>
    </row>
    <row r="3497" spans="2:65" s="13" customFormat="1" ht="11.25">
      <c r="B3497" s="155"/>
      <c r="D3497" s="149" t="s">
        <v>203</v>
      </c>
      <c r="E3497" s="156" t="s">
        <v>19</v>
      </c>
      <c r="F3497" s="157" t="s">
        <v>2769</v>
      </c>
      <c r="H3497" s="158">
        <v>117.983</v>
      </c>
      <c r="I3497" s="159"/>
      <c r="L3497" s="155"/>
      <c r="M3497" s="160"/>
      <c r="T3497" s="161"/>
      <c r="AT3497" s="156" t="s">
        <v>203</v>
      </c>
      <c r="AU3497" s="156" t="s">
        <v>82</v>
      </c>
      <c r="AV3497" s="13" t="s">
        <v>82</v>
      </c>
      <c r="AW3497" s="13" t="s">
        <v>33</v>
      </c>
      <c r="AX3497" s="13" t="s">
        <v>72</v>
      </c>
      <c r="AY3497" s="156" t="s">
        <v>193</v>
      </c>
    </row>
    <row r="3498" spans="2:65" s="1" customFormat="1" ht="16.5" customHeight="1">
      <c r="B3498" s="32"/>
      <c r="C3498" s="162" t="s">
        <v>2770</v>
      </c>
      <c r="D3498" s="162" t="s">
        <v>380</v>
      </c>
      <c r="E3498" s="163" t="s">
        <v>2771</v>
      </c>
      <c r="F3498" s="164" t="s">
        <v>2772</v>
      </c>
      <c r="G3498" s="165" t="s">
        <v>198</v>
      </c>
      <c r="H3498" s="166">
        <v>129.78100000000001</v>
      </c>
      <c r="I3498" s="167"/>
      <c r="J3498" s="168">
        <f>ROUND(I3498*H3498,2)</f>
        <v>0</v>
      </c>
      <c r="K3498" s="164" t="s">
        <v>199</v>
      </c>
      <c r="L3498" s="169"/>
      <c r="M3498" s="170" t="s">
        <v>19</v>
      </c>
      <c r="N3498" s="171" t="s">
        <v>43</v>
      </c>
      <c r="P3498" s="140">
        <f>O3498*H3498</f>
        <v>0</v>
      </c>
      <c r="Q3498" s="140">
        <v>1.6000000000000001E-4</v>
      </c>
      <c r="R3498" s="140">
        <f>Q3498*H3498</f>
        <v>2.0764960000000002E-2</v>
      </c>
      <c r="S3498" s="140">
        <v>0</v>
      </c>
      <c r="T3498" s="141">
        <f>S3498*H3498</f>
        <v>0</v>
      </c>
      <c r="AR3498" s="142" t="s">
        <v>436</v>
      </c>
      <c r="AT3498" s="142" t="s">
        <v>380</v>
      </c>
      <c r="AU3498" s="142" t="s">
        <v>82</v>
      </c>
      <c r="AY3498" s="17" t="s">
        <v>193</v>
      </c>
      <c r="BE3498" s="143">
        <f>IF(N3498="základní",J3498,0)</f>
        <v>0</v>
      </c>
      <c r="BF3498" s="143">
        <f>IF(N3498="snížená",J3498,0)</f>
        <v>0</v>
      </c>
      <c r="BG3498" s="143">
        <f>IF(N3498="zákl. přenesená",J3498,0)</f>
        <v>0</v>
      </c>
      <c r="BH3498" s="143">
        <f>IF(N3498="sníž. přenesená",J3498,0)</f>
        <v>0</v>
      </c>
      <c r="BI3498" s="143">
        <f>IF(N3498="nulová",J3498,0)</f>
        <v>0</v>
      </c>
      <c r="BJ3498" s="17" t="s">
        <v>80</v>
      </c>
      <c r="BK3498" s="143">
        <f>ROUND(I3498*H3498,2)</f>
        <v>0</v>
      </c>
      <c r="BL3498" s="17" t="s">
        <v>328</v>
      </c>
      <c r="BM3498" s="142" t="s">
        <v>2773</v>
      </c>
    </row>
    <row r="3499" spans="2:65" s="13" customFormat="1" ht="11.25">
      <c r="B3499" s="155"/>
      <c r="D3499" s="149" t="s">
        <v>203</v>
      </c>
      <c r="F3499" s="157" t="s">
        <v>2774</v>
      </c>
      <c r="H3499" s="158">
        <v>129.78100000000001</v>
      </c>
      <c r="I3499" s="159"/>
      <c r="L3499" s="155"/>
      <c r="M3499" s="160"/>
      <c r="T3499" s="161"/>
      <c r="AT3499" s="156" t="s">
        <v>203</v>
      </c>
      <c r="AU3499" s="156" t="s">
        <v>82</v>
      </c>
      <c r="AV3499" s="13" t="s">
        <v>82</v>
      </c>
      <c r="AW3499" s="13" t="s">
        <v>4</v>
      </c>
      <c r="AX3499" s="13" t="s">
        <v>80</v>
      </c>
      <c r="AY3499" s="156" t="s">
        <v>193</v>
      </c>
    </row>
    <row r="3500" spans="2:65" s="1" customFormat="1" ht="24.2" customHeight="1">
      <c r="B3500" s="32"/>
      <c r="C3500" s="131" t="s">
        <v>2775</v>
      </c>
      <c r="D3500" s="131" t="s">
        <v>195</v>
      </c>
      <c r="E3500" s="132" t="s">
        <v>2776</v>
      </c>
      <c r="F3500" s="133" t="s">
        <v>2777</v>
      </c>
      <c r="G3500" s="134" t="s">
        <v>198</v>
      </c>
      <c r="H3500" s="135">
        <v>117.983</v>
      </c>
      <c r="I3500" s="136"/>
      <c r="J3500" s="137">
        <f>ROUND(I3500*H3500,2)</f>
        <v>0</v>
      </c>
      <c r="K3500" s="133" t="s">
        <v>199</v>
      </c>
      <c r="L3500" s="32"/>
      <c r="M3500" s="138" t="s">
        <v>19</v>
      </c>
      <c r="N3500" s="139" t="s">
        <v>43</v>
      </c>
      <c r="P3500" s="140">
        <f>O3500*H3500</f>
        <v>0</v>
      </c>
      <c r="Q3500" s="140">
        <v>1.6740000000000001E-2</v>
      </c>
      <c r="R3500" s="140">
        <f>Q3500*H3500</f>
        <v>1.9750354200000002</v>
      </c>
      <c r="S3500" s="140">
        <v>0</v>
      </c>
      <c r="T3500" s="141">
        <f>S3500*H3500</f>
        <v>0</v>
      </c>
      <c r="AR3500" s="142" t="s">
        <v>328</v>
      </c>
      <c r="AT3500" s="142" t="s">
        <v>195</v>
      </c>
      <c r="AU3500" s="142" t="s">
        <v>82</v>
      </c>
      <c r="AY3500" s="17" t="s">
        <v>193</v>
      </c>
      <c r="BE3500" s="143">
        <f>IF(N3500="základní",J3500,0)</f>
        <v>0</v>
      </c>
      <c r="BF3500" s="143">
        <f>IF(N3500="snížená",J3500,0)</f>
        <v>0</v>
      </c>
      <c r="BG3500" s="143">
        <f>IF(N3500="zákl. přenesená",J3500,0)</f>
        <v>0</v>
      </c>
      <c r="BH3500" s="143">
        <f>IF(N3500="sníž. přenesená",J3500,0)</f>
        <v>0</v>
      </c>
      <c r="BI3500" s="143">
        <f>IF(N3500="nulová",J3500,0)</f>
        <v>0</v>
      </c>
      <c r="BJ3500" s="17" t="s">
        <v>80</v>
      </c>
      <c r="BK3500" s="143">
        <f>ROUND(I3500*H3500,2)</f>
        <v>0</v>
      </c>
      <c r="BL3500" s="17" t="s">
        <v>328</v>
      </c>
      <c r="BM3500" s="142" t="s">
        <v>2778</v>
      </c>
    </row>
    <row r="3501" spans="2:65" s="1" customFormat="1" ht="11.25">
      <c r="B3501" s="32"/>
      <c r="D3501" s="144" t="s">
        <v>201</v>
      </c>
      <c r="F3501" s="145" t="s">
        <v>2779</v>
      </c>
      <c r="I3501" s="146"/>
      <c r="L3501" s="32"/>
      <c r="M3501" s="147"/>
      <c r="T3501" s="53"/>
      <c r="AT3501" s="17" t="s">
        <v>201</v>
      </c>
      <c r="AU3501" s="17" t="s">
        <v>82</v>
      </c>
    </row>
    <row r="3502" spans="2:65" s="12" customFormat="1" ht="11.25">
      <c r="B3502" s="148"/>
      <c r="D3502" s="149" t="s">
        <v>203</v>
      </c>
      <c r="E3502" s="150" t="s">
        <v>19</v>
      </c>
      <c r="F3502" s="151" t="s">
        <v>204</v>
      </c>
      <c r="H3502" s="150" t="s">
        <v>19</v>
      </c>
      <c r="I3502" s="152"/>
      <c r="L3502" s="148"/>
      <c r="M3502" s="153"/>
      <c r="T3502" s="154"/>
      <c r="AT3502" s="150" t="s">
        <v>203</v>
      </c>
      <c r="AU3502" s="150" t="s">
        <v>82</v>
      </c>
      <c r="AV3502" s="12" t="s">
        <v>80</v>
      </c>
      <c r="AW3502" s="12" t="s">
        <v>33</v>
      </c>
      <c r="AX3502" s="12" t="s">
        <v>72</v>
      </c>
      <c r="AY3502" s="150" t="s">
        <v>193</v>
      </c>
    </row>
    <row r="3503" spans="2:65" s="12" customFormat="1" ht="11.25">
      <c r="B3503" s="148"/>
      <c r="D3503" s="149" t="s">
        <v>203</v>
      </c>
      <c r="E3503" s="150" t="s">
        <v>19</v>
      </c>
      <c r="F3503" s="151" t="s">
        <v>205</v>
      </c>
      <c r="H3503" s="150" t="s">
        <v>19</v>
      </c>
      <c r="I3503" s="152"/>
      <c r="L3503" s="148"/>
      <c r="M3503" s="153"/>
      <c r="T3503" s="154"/>
      <c r="AT3503" s="150" t="s">
        <v>203</v>
      </c>
      <c r="AU3503" s="150" t="s">
        <v>82</v>
      </c>
      <c r="AV3503" s="12" t="s">
        <v>80</v>
      </c>
      <c r="AW3503" s="12" t="s">
        <v>33</v>
      </c>
      <c r="AX3503" s="12" t="s">
        <v>72</v>
      </c>
      <c r="AY3503" s="150" t="s">
        <v>193</v>
      </c>
    </row>
    <row r="3504" spans="2:65" s="12" customFormat="1" ht="11.25">
      <c r="B3504" s="148"/>
      <c r="D3504" s="149" t="s">
        <v>203</v>
      </c>
      <c r="E3504" s="150" t="s">
        <v>19</v>
      </c>
      <c r="F3504" s="151" t="s">
        <v>1440</v>
      </c>
      <c r="H3504" s="150" t="s">
        <v>19</v>
      </c>
      <c r="I3504" s="152"/>
      <c r="L3504" s="148"/>
      <c r="M3504" s="153"/>
      <c r="T3504" s="154"/>
      <c r="AT3504" s="150" t="s">
        <v>203</v>
      </c>
      <c r="AU3504" s="150" t="s">
        <v>82</v>
      </c>
      <c r="AV3504" s="12" t="s">
        <v>80</v>
      </c>
      <c r="AW3504" s="12" t="s">
        <v>33</v>
      </c>
      <c r="AX3504" s="12" t="s">
        <v>72</v>
      </c>
      <c r="AY3504" s="150" t="s">
        <v>193</v>
      </c>
    </row>
    <row r="3505" spans="2:65" s="12" customFormat="1" ht="11.25">
      <c r="B3505" s="148"/>
      <c r="D3505" s="149" t="s">
        <v>203</v>
      </c>
      <c r="E3505" s="150" t="s">
        <v>19</v>
      </c>
      <c r="F3505" s="151" t="s">
        <v>828</v>
      </c>
      <c r="H3505" s="150" t="s">
        <v>19</v>
      </c>
      <c r="I3505" s="152"/>
      <c r="L3505" s="148"/>
      <c r="M3505" s="153"/>
      <c r="T3505" s="154"/>
      <c r="AT3505" s="150" t="s">
        <v>203</v>
      </c>
      <c r="AU3505" s="150" t="s">
        <v>82</v>
      </c>
      <c r="AV3505" s="12" t="s">
        <v>80</v>
      </c>
      <c r="AW3505" s="12" t="s">
        <v>33</v>
      </c>
      <c r="AX3505" s="12" t="s">
        <v>72</v>
      </c>
      <c r="AY3505" s="150" t="s">
        <v>193</v>
      </c>
    </row>
    <row r="3506" spans="2:65" s="13" customFormat="1" ht="11.25">
      <c r="B3506" s="155"/>
      <c r="D3506" s="149" t="s">
        <v>203</v>
      </c>
      <c r="E3506" s="156" t="s">
        <v>19</v>
      </c>
      <c r="F3506" s="157" t="s">
        <v>2769</v>
      </c>
      <c r="H3506" s="158">
        <v>117.983</v>
      </c>
      <c r="I3506" s="159"/>
      <c r="L3506" s="155"/>
      <c r="M3506" s="160"/>
      <c r="T3506" s="161"/>
      <c r="AT3506" s="156" t="s">
        <v>203</v>
      </c>
      <c r="AU3506" s="156" t="s">
        <v>82</v>
      </c>
      <c r="AV3506" s="13" t="s">
        <v>82</v>
      </c>
      <c r="AW3506" s="13" t="s">
        <v>33</v>
      </c>
      <c r="AX3506" s="13" t="s">
        <v>72</v>
      </c>
      <c r="AY3506" s="156" t="s">
        <v>193</v>
      </c>
    </row>
    <row r="3507" spans="2:65" s="1" customFormat="1" ht="24.2" customHeight="1">
      <c r="B3507" s="32"/>
      <c r="C3507" s="131" t="s">
        <v>2780</v>
      </c>
      <c r="D3507" s="131" t="s">
        <v>195</v>
      </c>
      <c r="E3507" s="132" t="s">
        <v>2781</v>
      </c>
      <c r="F3507" s="133" t="s">
        <v>2782</v>
      </c>
      <c r="G3507" s="134" t="s">
        <v>198</v>
      </c>
      <c r="H3507" s="135">
        <v>117.983</v>
      </c>
      <c r="I3507" s="136"/>
      <c r="J3507" s="137">
        <f>ROUND(I3507*H3507,2)</f>
        <v>0</v>
      </c>
      <c r="K3507" s="133" t="s">
        <v>199</v>
      </c>
      <c r="L3507" s="32"/>
      <c r="M3507" s="138" t="s">
        <v>19</v>
      </c>
      <c r="N3507" s="139" t="s">
        <v>43</v>
      </c>
      <c r="P3507" s="140">
        <f>O3507*H3507</f>
        <v>0</v>
      </c>
      <c r="Q3507" s="140">
        <v>1E-4</v>
      </c>
      <c r="R3507" s="140">
        <f>Q3507*H3507</f>
        <v>1.1798300000000001E-2</v>
      </c>
      <c r="S3507" s="140">
        <v>0</v>
      </c>
      <c r="T3507" s="141">
        <f>S3507*H3507</f>
        <v>0</v>
      </c>
      <c r="AR3507" s="142" t="s">
        <v>328</v>
      </c>
      <c r="AT3507" s="142" t="s">
        <v>195</v>
      </c>
      <c r="AU3507" s="142" t="s">
        <v>82</v>
      </c>
      <c r="AY3507" s="17" t="s">
        <v>193</v>
      </c>
      <c r="BE3507" s="143">
        <f>IF(N3507="základní",J3507,0)</f>
        <v>0</v>
      </c>
      <c r="BF3507" s="143">
        <f>IF(N3507="snížená",J3507,0)</f>
        <v>0</v>
      </c>
      <c r="BG3507" s="143">
        <f>IF(N3507="zákl. přenesená",J3507,0)</f>
        <v>0</v>
      </c>
      <c r="BH3507" s="143">
        <f>IF(N3507="sníž. přenesená",J3507,0)</f>
        <v>0</v>
      </c>
      <c r="BI3507" s="143">
        <f>IF(N3507="nulová",J3507,0)</f>
        <v>0</v>
      </c>
      <c r="BJ3507" s="17" t="s">
        <v>80</v>
      </c>
      <c r="BK3507" s="143">
        <f>ROUND(I3507*H3507,2)</f>
        <v>0</v>
      </c>
      <c r="BL3507" s="17" t="s">
        <v>328</v>
      </c>
      <c r="BM3507" s="142" t="s">
        <v>2783</v>
      </c>
    </row>
    <row r="3508" spans="2:65" s="1" customFormat="1" ht="11.25">
      <c r="B3508" s="32"/>
      <c r="D3508" s="144" t="s">
        <v>201</v>
      </c>
      <c r="F3508" s="145" t="s">
        <v>2784</v>
      </c>
      <c r="I3508" s="146"/>
      <c r="L3508" s="32"/>
      <c r="M3508" s="147"/>
      <c r="T3508" s="53"/>
      <c r="AT3508" s="17" t="s">
        <v>201</v>
      </c>
      <c r="AU3508" s="17" t="s">
        <v>82</v>
      </c>
    </row>
    <row r="3509" spans="2:65" s="1" customFormat="1" ht="21.75" customHeight="1">
      <c r="B3509" s="32"/>
      <c r="C3509" s="131" t="s">
        <v>2785</v>
      </c>
      <c r="D3509" s="131" t="s">
        <v>195</v>
      </c>
      <c r="E3509" s="132" t="s">
        <v>2786</v>
      </c>
      <c r="F3509" s="133" t="s">
        <v>2787</v>
      </c>
      <c r="G3509" s="134" t="s">
        <v>198</v>
      </c>
      <c r="H3509" s="135">
        <v>34.042999999999999</v>
      </c>
      <c r="I3509" s="136"/>
      <c r="J3509" s="137">
        <f>ROUND(I3509*H3509,2)</f>
        <v>0</v>
      </c>
      <c r="K3509" s="133" t="s">
        <v>199</v>
      </c>
      <c r="L3509" s="32"/>
      <c r="M3509" s="138" t="s">
        <v>19</v>
      </c>
      <c r="N3509" s="139" t="s">
        <v>43</v>
      </c>
      <c r="P3509" s="140">
        <f>O3509*H3509</f>
        <v>0</v>
      </c>
      <c r="Q3509" s="140">
        <v>5.4010000000000002E-2</v>
      </c>
      <c r="R3509" s="140">
        <f>Q3509*H3509</f>
        <v>1.8386624300000001</v>
      </c>
      <c r="S3509" s="140">
        <v>0</v>
      </c>
      <c r="T3509" s="141">
        <f>S3509*H3509</f>
        <v>0</v>
      </c>
      <c r="AR3509" s="142" t="s">
        <v>328</v>
      </c>
      <c r="AT3509" s="142" t="s">
        <v>195</v>
      </c>
      <c r="AU3509" s="142" t="s">
        <v>82</v>
      </c>
      <c r="AY3509" s="17" t="s">
        <v>193</v>
      </c>
      <c r="BE3509" s="143">
        <f>IF(N3509="základní",J3509,0)</f>
        <v>0</v>
      </c>
      <c r="BF3509" s="143">
        <f>IF(N3509="snížená",J3509,0)</f>
        <v>0</v>
      </c>
      <c r="BG3509" s="143">
        <f>IF(N3509="zákl. přenesená",J3509,0)</f>
        <v>0</v>
      </c>
      <c r="BH3509" s="143">
        <f>IF(N3509="sníž. přenesená",J3509,0)</f>
        <v>0</v>
      </c>
      <c r="BI3509" s="143">
        <f>IF(N3509="nulová",J3509,0)</f>
        <v>0</v>
      </c>
      <c r="BJ3509" s="17" t="s">
        <v>80</v>
      </c>
      <c r="BK3509" s="143">
        <f>ROUND(I3509*H3509,2)</f>
        <v>0</v>
      </c>
      <c r="BL3509" s="17" t="s">
        <v>328</v>
      </c>
      <c r="BM3509" s="142" t="s">
        <v>2788</v>
      </c>
    </row>
    <row r="3510" spans="2:65" s="1" customFormat="1" ht="11.25">
      <c r="B3510" s="32"/>
      <c r="D3510" s="144" t="s">
        <v>201</v>
      </c>
      <c r="F3510" s="145" t="s">
        <v>2789</v>
      </c>
      <c r="I3510" s="146"/>
      <c r="L3510" s="32"/>
      <c r="M3510" s="147"/>
      <c r="T3510" s="53"/>
      <c r="AT3510" s="17" t="s">
        <v>201</v>
      </c>
      <c r="AU3510" s="17" t="s">
        <v>82</v>
      </c>
    </row>
    <row r="3511" spans="2:65" s="12" customFormat="1" ht="11.25">
      <c r="B3511" s="148"/>
      <c r="D3511" s="149" t="s">
        <v>203</v>
      </c>
      <c r="E3511" s="150" t="s">
        <v>19</v>
      </c>
      <c r="F3511" s="151" t="s">
        <v>204</v>
      </c>
      <c r="H3511" s="150" t="s">
        <v>19</v>
      </c>
      <c r="I3511" s="152"/>
      <c r="L3511" s="148"/>
      <c r="M3511" s="153"/>
      <c r="T3511" s="154"/>
      <c r="AT3511" s="150" t="s">
        <v>203</v>
      </c>
      <c r="AU3511" s="150" t="s">
        <v>82</v>
      </c>
      <c r="AV3511" s="12" t="s">
        <v>80</v>
      </c>
      <c r="AW3511" s="12" t="s">
        <v>33</v>
      </c>
      <c r="AX3511" s="12" t="s">
        <v>72</v>
      </c>
      <c r="AY3511" s="150" t="s">
        <v>193</v>
      </c>
    </row>
    <row r="3512" spans="2:65" s="12" customFormat="1" ht="11.25">
      <c r="B3512" s="148"/>
      <c r="D3512" s="149" t="s">
        <v>203</v>
      </c>
      <c r="E3512" s="150" t="s">
        <v>19</v>
      </c>
      <c r="F3512" s="151" t="s">
        <v>205</v>
      </c>
      <c r="H3512" s="150" t="s">
        <v>19</v>
      </c>
      <c r="I3512" s="152"/>
      <c r="L3512" s="148"/>
      <c r="M3512" s="153"/>
      <c r="T3512" s="154"/>
      <c r="AT3512" s="150" t="s">
        <v>203</v>
      </c>
      <c r="AU3512" s="150" t="s">
        <v>82</v>
      </c>
      <c r="AV3512" s="12" t="s">
        <v>80</v>
      </c>
      <c r="AW3512" s="12" t="s">
        <v>33</v>
      </c>
      <c r="AX3512" s="12" t="s">
        <v>72</v>
      </c>
      <c r="AY3512" s="150" t="s">
        <v>193</v>
      </c>
    </row>
    <row r="3513" spans="2:65" s="12" customFormat="1" ht="11.25">
      <c r="B3513" s="148"/>
      <c r="D3513" s="149" t="s">
        <v>203</v>
      </c>
      <c r="E3513" s="150" t="s">
        <v>19</v>
      </c>
      <c r="F3513" s="151" t="s">
        <v>2790</v>
      </c>
      <c r="H3513" s="150" t="s">
        <v>19</v>
      </c>
      <c r="I3513" s="152"/>
      <c r="L3513" s="148"/>
      <c r="M3513" s="153"/>
      <c r="T3513" s="154"/>
      <c r="AT3513" s="150" t="s">
        <v>203</v>
      </c>
      <c r="AU3513" s="150" t="s">
        <v>82</v>
      </c>
      <c r="AV3513" s="12" t="s">
        <v>80</v>
      </c>
      <c r="AW3513" s="12" t="s">
        <v>33</v>
      </c>
      <c r="AX3513" s="12" t="s">
        <v>72</v>
      </c>
      <c r="AY3513" s="150" t="s">
        <v>193</v>
      </c>
    </row>
    <row r="3514" spans="2:65" s="12" customFormat="1" ht="11.25">
      <c r="B3514" s="148"/>
      <c r="D3514" s="149" t="s">
        <v>203</v>
      </c>
      <c r="E3514" s="150" t="s">
        <v>19</v>
      </c>
      <c r="F3514" s="151" t="s">
        <v>820</v>
      </c>
      <c r="H3514" s="150" t="s">
        <v>19</v>
      </c>
      <c r="I3514" s="152"/>
      <c r="L3514" s="148"/>
      <c r="M3514" s="153"/>
      <c r="T3514" s="154"/>
      <c r="AT3514" s="150" t="s">
        <v>203</v>
      </c>
      <c r="AU3514" s="150" t="s">
        <v>82</v>
      </c>
      <c r="AV3514" s="12" t="s">
        <v>80</v>
      </c>
      <c r="AW3514" s="12" t="s">
        <v>33</v>
      </c>
      <c r="AX3514" s="12" t="s">
        <v>72</v>
      </c>
      <c r="AY3514" s="150" t="s">
        <v>193</v>
      </c>
    </row>
    <row r="3515" spans="2:65" s="13" customFormat="1" ht="11.25">
      <c r="B3515" s="155"/>
      <c r="D3515" s="149" t="s">
        <v>203</v>
      </c>
      <c r="E3515" s="156" t="s">
        <v>19</v>
      </c>
      <c r="F3515" s="157" t="s">
        <v>2791</v>
      </c>
      <c r="H3515" s="158">
        <v>23.954000000000001</v>
      </c>
      <c r="I3515" s="159"/>
      <c r="L3515" s="155"/>
      <c r="M3515" s="160"/>
      <c r="T3515" s="161"/>
      <c r="AT3515" s="156" t="s">
        <v>203</v>
      </c>
      <c r="AU3515" s="156" t="s">
        <v>82</v>
      </c>
      <c r="AV3515" s="13" t="s">
        <v>82</v>
      </c>
      <c r="AW3515" s="13" t="s">
        <v>33</v>
      </c>
      <c r="AX3515" s="13" t="s">
        <v>72</v>
      </c>
      <c r="AY3515" s="156" t="s">
        <v>193</v>
      </c>
    </row>
    <row r="3516" spans="2:65" s="12" customFormat="1" ht="11.25">
      <c r="B3516" s="148"/>
      <c r="D3516" s="149" t="s">
        <v>203</v>
      </c>
      <c r="E3516" s="150" t="s">
        <v>19</v>
      </c>
      <c r="F3516" s="151" t="s">
        <v>822</v>
      </c>
      <c r="H3516" s="150" t="s">
        <v>19</v>
      </c>
      <c r="I3516" s="152"/>
      <c r="L3516" s="148"/>
      <c r="M3516" s="153"/>
      <c r="T3516" s="154"/>
      <c r="AT3516" s="150" t="s">
        <v>203</v>
      </c>
      <c r="AU3516" s="150" t="s">
        <v>82</v>
      </c>
      <c r="AV3516" s="12" t="s">
        <v>80</v>
      </c>
      <c r="AW3516" s="12" t="s">
        <v>33</v>
      </c>
      <c r="AX3516" s="12" t="s">
        <v>72</v>
      </c>
      <c r="AY3516" s="150" t="s">
        <v>193</v>
      </c>
    </row>
    <row r="3517" spans="2:65" s="13" customFormat="1" ht="11.25">
      <c r="B3517" s="155"/>
      <c r="D3517" s="149" t="s">
        <v>203</v>
      </c>
      <c r="E3517" s="156" t="s">
        <v>19</v>
      </c>
      <c r="F3517" s="157" t="s">
        <v>2792</v>
      </c>
      <c r="H3517" s="158">
        <v>10.089</v>
      </c>
      <c r="I3517" s="159"/>
      <c r="L3517" s="155"/>
      <c r="M3517" s="160"/>
      <c r="T3517" s="161"/>
      <c r="AT3517" s="156" t="s">
        <v>203</v>
      </c>
      <c r="AU3517" s="156" t="s">
        <v>82</v>
      </c>
      <c r="AV3517" s="13" t="s">
        <v>82</v>
      </c>
      <c r="AW3517" s="13" t="s">
        <v>33</v>
      </c>
      <c r="AX3517" s="13" t="s">
        <v>72</v>
      </c>
      <c r="AY3517" s="156" t="s">
        <v>193</v>
      </c>
    </row>
    <row r="3518" spans="2:65" s="1" customFormat="1" ht="33" customHeight="1">
      <c r="B3518" s="32"/>
      <c r="C3518" s="131" t="s">
        <v>2793</v>
      </c>
      <c r="D3518" s="131" t="s">
        <v>195</v>
      </c>
      <c r="E3518" s="132" t="s">
        <v>2794</v>
      </c>
      <c r="F3518" s="133" t="s">
        <v>2795</v>
      </c>
      <c r="G3518" s="134" t="s">
        <v>465</v>
      </c>
      <c r="H3518" s="135">
        <v>7</v>
      </c>
      <c r="I3518" s="136"/>
      <c r="J3518" s="137">
        <f>ROUND(I3518*H3518,2)</f>
        <v>0</v>
      </c>
      <c r="K3518" s="133" t="s">
        <v>199</v>
      </c>
      <c r="L3518" s="32"/>
      <c r="M3518" s="138" t="s">
        <v>19</v>
      </c>
      <c r="N3518" s="139" t="s">
        <v>43</v>
      </c>
      <c r="P3518" s="140">
        <f>O3518*H3518</f>
        <v>0</v>
      </c>
      <c r="Q3518" s="140">
        <v>5.4149999999999997E-2</v>
      </c>
      <c r="R3518" s="140">
        <f>Q3518*H3518</f>
        <v>0.37905</v>
      </c>
      <c r="S3518" s="140">
        <v>0</v>
      </c>
      <c r="T3518" s="141">
        <f>S3518*H3518</f>
        <v>0</v>
      </c>
      <c r="AR3518" s="142" t="s">
        <v>328</v>
      </c>
      <c r="AT3518" s="142" t="s">
        <v>195</v>
      </c>
      <c r="AU3518" s="142" t="s">
        <v>82</v>
      </c>
      <c r="AY3518" s="17" t="s">
        <v>193</v>
      </c>
      <c r="BE3518" s="143">
        <f>IF(N3518="základní",J3518,0)</f>
        <v>0</v>
      </c>
      <c r="BF3518" s="143">
        <f>IF(N3518="snížená",J3518,0)</f>
        <v>0</v>
      </c>
      <c r="BG3518" s="143">
        <f>IF(N3518="zákl. přenesená",J3518,0)</f>
        <v>0</v>
      </c>
      <c r="BH3518" s="143">
        <f>IF(N3518="sníž. přenesená",J3518,0)</f>
        <v>0</v>
      </c>
      <c r="BI3518" s="143">
        <f>IF(N3518="nulová",J3518,0)</f>
        <v>0</v>
      </c>
      <c r="BJ3518" s="17" t="s">
        <v>80</v>
      </c>
      <c r="BK3518" s="143">
        <f>ROUND(I3518*H3518,2)</f>
        <v>0</v>
      </c>
      <c r="BL3518" s="17" t="s">
        <v>328</v>
      </c>
      <c r="BM3518" s="142" t="s">
        <v>2796</v>
      </c>
    </row>
    <row r="3519" spans="2:65" s="1" customFormat="1" ht="11.25">
      <c r="B3519" s="32"/>
      <c r="D3519" s="144" t="s">
        <v>201</v>
      </c>
      <c r="F3519" s="145" t="s">
        <v>2797</v>
      </c>
      <c r="I3519" s="146"/>
      <c r="L3519" s="32"/>
      <c r="M3519" s="147"/>
      <c r="T3519" s="53"/>
      <c r="AT3519" s="17" t="s">
        <v>201</v>
      </c>
      <c r="AU3519" s="17" t="s">
        <v>82</v>
      </c>
    </row>
    <row r="3520" spans="2:65" s="12" customFormat="1" ht="11.25">
      <c r="B3520" s="148"/>
      <c r="D3520" s="149" t="s">
        <v>203</v>
      </c>
      <c r="E3520" s="150" t="s">
        <v>19</v>
      </c>
      <c r="F3520" s="151" t="s">
        <v>204</v>
      </c>
      <c r="H3520" s="150" t="s">
        <v>19</v>
      </c>
      <c r="I3520" s="152"/>
      <c r="L3520" s="148"/>
      <c r="M3520" s="153"/>
      <c r="T3520" s="154"/>
      <c r="AT3520" s="150" t="s">
        <v>203</v>
      </c>
      <c r="AU3520" s="150" t="s">
        <v>82</v>
      </c>
      <c r="AV3520" s="12" t="s">
        <v>80</v>
      </c>
      <c r="AW3520" s="12" t="s">
        <v>33</v>
      </c>
      <c r="AX3520" s="12" t="s">
        <v>72</v>
      </c>
      <c r="AY3520" s="150" t="s">
        <v>193</v>
      </c>
    </row>
    <row r="3521" spans="2:65" s="12" customFormat="1" ht="11.25">
      <c r="B3521" s="148"/>
      <c r="D3521" s="149" t="s">
        <v>203</v>
      </c>
      <c r="E3521" s="150" t="s">
        <v>19</v>
      </c>
      <c r="F3521" s="151" t="s">
        <v>205</v>
      </c>
      <c r="H3521" s="150" t="s">
        <v>19</v>
      </c>
      <c r="I3521" s="152"/>
      <c r="L3521" s="148"/>
      <c r="M3521" s="153"/>
      <c r="T3521" s="154"/>
      <c r="AT3521" s="150" t="s">
        <v>203</v>
      </c>
      <c r="AU3521" s="150" t="s">
        <v>82</v>
      </c>
      <c r="AV3521" s="12" t="s">
        <v>80</v>
      </c>
      <c r="AW3521" s="12" t="s">
        <v>33</v>
      </c>
      <c r="AX3521" s="12" t="s">
        <v>72</v>
      </c>
      <c r="AY3521" s="150" t="s">
        <v>193</v>
      </c>
    </row>
    <row r="3522" spans="2:65" s="12" customFormat="1" ht="11.25">
      <c r="B3522" s="148"/>
      <c r="D3522" s="149" t="s">
        <v>203</v>
      </c>
      <c r="E3522" s="150" t="s">
        <v>19</v>
      </c>
      <c r="F3522" s="151" t="s">
        <v>2790</v>
      </c>
      <c r="H3522" s="150" t="s">
        <v>19</v>
      </c>
      <c r="I3522" s="152"/>
      <c r="L3522" s="148"/>
      <c r="M3522" s="153"/>
      <c r="T3522" s="154"/>
      <c r="AT3522" s="150" t="s">
        <v>203</v>
      </c>
      <c r="AU3522" s="150" t="s">
        <v>82</v>
      </c>
      <c r="AV3522" s="12" t="s">
        <v>80</v>
      </c>
      <c r="AW3522" s="12" t="s">
        <v>33</v>
      </c>
      <c r="AX3522" s="12" t="s">
        <v>72</v>
      </c>
      <c r="AY3522" s="150" t="s">
        <v>193</v>
      </c>
    </row>
    <row r="3523" spans="2:65" s="12" customFormat="1" ht="11.25">
      <c r="B3523" s="148"/>
      <c r="D3523" s="149" t="s">
        <v>203</v>
      </c>
      <c r="E3523" s="150" t="s">
        <v>19</v>
      </c>
      <c r="F3523" s="151" t="s">
        <v>820</v>
      </c>
      <c r="H3523" s="150" t="s">
        <v>19</v>
      </c>
      <c r="I3523" s="152"/>
      <c r="L3523" s="148"/>
      <c r="M3523" s="153"/>
      <c r="T3523" s="154"/>
      <c r="AT3523" s="150" t="s">
        <v>203</v>
      </c>
      <c r="AU3523" s="150" t="s">
        <v>82</v>
      </c>
      <c r="AV3523" s="12" t="s">
        <v>80</v>
      </c>
      <c r="AW3523" s="12" t="s">
        <v>33</v>
      </c>
      <c r="AX3523" s="12" t="s">
        <v>72</v>
      </c>
      <c r="AY3523" s="150" t="s">
        <v>193</v>
      </c>
    </row>
    <row r="3524" spans="2:65" s="13" customFormat="1" ht="11.25">
      <c r="B3524" s="155"/>
      <c r="D3524" s="149" t="s">
        <v>203</v>
      </c>
      <c r="E3524" s="156" t="s">
        <v>19</v>
      </c>
      <c r="F3524" s="157" t="s">
        <v>2798</v>
      </c>
      <c r="H3524" s="158">
        <v>5</v>
      </c>
      <c r="I3524" s="159"/>
      <c r="L3524" s="155"/>
      <c r="M3524" s="160"/>
      <c r="T3524" s="161"/>
      <c r="AT3524" s="156" t="s">
        <v>203</v>
      </c>
      <c r="AU3524" s="156" t="s">
        <v>82</v>
      </c>
      <c r="AV3524" s="13" t="s">
        <v>82</v>
      </c>
      <c r="AW3524" s="13" t="s">
        <v>33</v>
      </c>
      <c r="AX3524" s="13" t="s">
        <v>72</v>
      </c>
      <c r="AY3524" s="156" t="s">
        <v>193</v>
      </c>
    </row>
    <row r="3525" spans="2:65" s="12" customFormat="1" ht="11.25">
      <c r="B3525" s="148"/>
      <c r="D3525" s="149" t="s">
        <v>203</v>
      </c>
      <c r="E3525" s="150" t="s">
        <v>19</v>
      </c>
      <c r="F3525" s="151" t="s">
        <v>822</v>
      </c>
      <c r="H3525" s="150" t="s">
        <v>19</v>
      </c>
      <c r="I3525" s="152"/>
      <c r="L3525" s="148"/>
      <c r="M3525" s="153"/>
      <c r="T3525" s="154"/>
      <c r="AT3525" s="150" t="s">
        <v>203</v>
      </c>
      <c r="AU3525" s="150" t="s">
        <v>82</v>
      </c>
      <c r="AV3525" s="12" t="s">
        <v>80</v>
      </c>
      <c r="AW3525" s="12" t="s">
        <v>33</v>
      </c>
      <c r="AX3525" s="12" t="s">
        <v>72</v>
      </c>
      <c r="AY3525" s="150" t="s">
        <v>193</v>
      </c>
    </row>
    <row r="3526" spans="2:65" s="12" customFormat="1" ht="11.25">
      <c r="B3526" s="148"/>
      <c r="D3526" s="149" t="s">
        <v>203</v>
      </c>
      <c r="E3526" s="150" t="s">
        <v>19</v>
      </c>
      <c r="F3526" s="151" t="s">
        <v>2799</v>
      </c>
      <c r="H3526" s="150" t="s">
        <v>19</v>
      </c>
      <c r="I3526" s="152"/>
      <c r="L3526" s="148"/>
      <c r="M3526" s="153"/>
      <c r="T3526" s="154"/>
      <c r="AT3526" s="150" t="s">
        <v>203</v>
      </c>
      <c r="AU3526" s="150" t="s">
        <v>82</v>
      </c>
      <c r="AV3526" s="12" t="s">
        <v>80</v>
      </c>
      <c r="AW3526" s="12" t="s">
        <v>33</v>
      </c>
      <c r="AX3526" s="12" t="s">
        <v>72</v>
      </c>
      <c r="AY3526" s="150" t="s">
        <v>193</v>
      </c>
    </row>
    <row r="3527" spans="2:65" s="13" customFormat="1" ht="11.25">
      <c r="B3527" s="155"/>
      <c r="D3527" s="149" t="s">
        <v>203</v>
      </c>
      <c r="E3527" s="156" t="s">
        <v>19</v>
      </c>
      <c r="F3527" s="157" t="s">
        <v>2800</v>
      </c>
      <c r="H3527" s="158">
        <v>2</v>
      </c>
      <c r="I3527" s="159"/>
      <c r="L3527" s="155"/>
      <c r="M3527" s="160"/>
      <c r="T3527" s="161"/>
      <c r="AT3527" s="156" t="s">
        <v>203</v>
      </c>
      <c r="AU3527" s="156" t="s">
        <v>82</v>
      </c>
      <c r="AV3527" s="13" t="s">
        <v>82</v>
      </c>
      <c r="AW3527" s="13" t="s">
        <v>33</v>
      </c>
      <c r="AX3527" s="13" t="s">
        <v>72</v>
      </c>
      <c r="AY3527" s="156" t="s">
        <v>193</v>
      </c>
    </row>
    <row r="3528" spans="2:65" s="1" customFormat="1" ht="24.2" customHeight="1">
      <c r="B3528" s="32"/>
      <c r="C3528" s="131" t="s">
        <v>2801</v>
      </c>
      <c r="D3528" s="131" t="s">
        <v>195</v>
      </c>
      <c r="E3528" s="132" t="s">
        <v>2802</v>
      </c>
      <c r="F3528" s="133" t="s">
        <v>2803</v>
      </c>
      <c r="G3528" s="134" t="s">
        <v>198</v>
      </c>
      <c r="H3528" s="135">
        <v>0.71599999999999997</v>
      </c>
      <c r="I3528" s="136"/>
      <c r="J3528" s="137">
        <f>ROUND(I3528*H3528,2)</f>
        <v>0</v>
      </c>
      <c r="K3528" s="133" t="s">
        <v>199</v>
      </c>
      <c r="L3528" s="32"/>
      <c r="M3528" s="138" t="s">
        <v>19</v>
      </c>
      <c r="N3528" s="139" t="s">
        <v>43</v>
      </c>
      <c r="P3528" s="140">
        <f>O3528*H3528</f>
        <v>0</v>
      </c>
      <c r="Q3528" s="140">
        <v>3.4419999999999999E-2</v>
      </c>
      <c r="R3528" s="140">
        <f>Q3528*H3528</f>
        <v>2.4644719999999998E-2</v>
      </c>
      <c r="S3528" s="140">
        <v>0</v>
      </c>
      <c r="T3528" s="141">
        <f>S3528*H3528</f>
        <v>0</v>
      </c>
      <c r="AR3528" s="142" t="s">
        <v>328</v>
      </c>
      <c r="AT3528" s="142" t="s">
        <v>195</v>
      </c>
      <c r="AU3528" s="142" t="s">
        <v>82</v>
      </c>
      <c r="AY3528" s="17" t="s">
        <v>193</v>
      </c>
      <c r="BE3528" s="143">
        <f>IF(N3528="základní",J3528,0)</f>
        <v>0</v>
      </c>
      <c r="BF3528" s="143">
        <f>IF(N3528="snížená",J3528,0)</f>
        <v>0</v>
      </c>
      <c r="BG3528" s="143">
        <f>IF(N3528="zákl. přenesená",J3528,0)</f>
        <v>0</v>
      </c>
      <c r="BH3528" s="143">
        <f>IF(N3528="sníž. přenesená",J3528,0)</f>
        <v>0</v>
      </c>
      <c r="BI3528" s="143">
        <f>IF(N3528="nulová",J3528,0)</f>
        <v>0</v>
      </c>
      <c r="BJ3528" s="17" t="s">
        <v>80</v>
      </c>
      <c r="BK3528" s="143">
        <f>ROUND(I3528*H3528,2)</f>
        <v>0</v>
      </c>
      <c r="BL3528" s="17" t="s">
        <v>328</v>
      </c>
      <c r="BM3528" s="142" t="s">
        <v>2804</v>
      </c>
    </row>
    <row r="3529" spans="2:65" s="1" customFormat="1" ht="11.25">
      <c r="B3529" s="32"/>
      <c r="D3529" s="144" t="s">
        <v>201</v>
      </c>
      <c r="F3529" s="145" t="s">
        <v>2805</v>
      </c>
      <c r="I3529" s="146"/>
      <c r="L3529" s="32"/>
      <c r="M3529" s="147"/>
      <c r="T3529" s="53"/>
      <c r="AT3529" s="17" t="s">
        <v>201</v>
      </c>
      <c r="AU3529" s="17" t="s">
        <v>82</v>
      </c>
    </row>
    <row r="3530" spans="2:65" s="12" customFormat="1" ht="11.25">
      <c r="B3530" s="148"/>
      <c r="D3530" s="149" t="s">
        <v>203</v>
      </c>
      <c r="E3530" s="150" t="s">
        <v>19</v>
      </c>
      <c r="F3530" s="151" t="s">
        <v>204</v>
      </c>
      <c r="H3530" s="150" t="s">
        <v>19</v>
      </c>
      <c r="I3530" s="152"/>
      <c r="L3530" s="148"/>
      <c r="M3530" s="153"/>
      <c r="T3530" s="154"/>
      <c r="AT3530" s="150" t="s">
        <v>203</v>
      </c>
      <c r="AU3530" s="150" t="s">
        <v>82</v>
      </c>
      <c r="AV3530" s="12" t="s">
        <v>80</v>
      </c>
      <c r="AW3530" s="12" t="s">
        <v>33</v>
      </c>
      <c r="AX3530" s="12" t="s">
        <v>72</v>
      </c>
      <c r="AY3530" s="150" t="s">
        <v>193</v>
      </c>
    </row>
    <row r="3531" spans="2:65" s="12" customFormat="1" ht="11.25">
      <c r="B3531" s="148"/>
      <c r="D3531" s="149" t="s">
        <v>203</v>
      </c>
      <c r="E3531" s="150" t="s">
        <v>19</v>
      </c>
      <c r="F3531" s="151" t="s">
        <v>205</v>
      </c>
      <c r="H3531" s="150" t="s">
        <v>19</v>
      </c>
      <c r="I3531" s="152"/>
      <c r="L3531" s="148"/>
      <c r="M3531" s="153"/>
      <c r="T3531" s="154"/>
      <c r="AT3531" s="150" t="s">
        <v>203</v>
      </c>
      <c r="AU3531" s="150" t="s">
        <v>82</v>
      </c>
      <c r="AV3531" s="12" t="s">
        <v>80</v>
      </c>
      <c r="AW3531" s="12" t="s">
        <v>33</v>
      </c>
      <c r="AX3531" s="12" t="s">
        <v>72</v>
      </c>
      <c r="AY3531" s="150" t="s">
        <v>193</v>
      </c>
    </row>
    <row r="3532" spans="2:65" s="12" customFormat="1" ht="11.25">
      <c r="B3532" s="148"/>
      <c r="D3532" s="149" t="s">
        <v>203</v>
      </c>
      <c r="E3532" s="150" t="s">
        <v>19</v>
      </c>
      <c r="F3532" s="151" t="s">
        <v>2806</v>
      </c>
      <c r="H3532" s="150" t="s">
        <v>19</v>
      </c>
      <c r="I3532" s="152"/>
      <c r="L3532" s="148"/>
      <c r="M3532" s="153"/>
      <c r="T3532" s="154"/>
      <c r="AT3532" s="150" t="s">
        <v>203</v>
      </c>
      <c r="AU3532" s="150" t="s">
        <v>82</v>
      </c>
      <c r="AV3532" s="12" t="s">
        <v>80</v>
      </c>
      <c r="AW3532" s="12" t="s">
        <v>33</v>
      </c>
      <c r="AX3532" s="12" t="s">
        <v>72</v>
      </c>
      <c r="AY3532" s="150" t="s">
        <v>193</v>
      </c>
    </row>
    <row r="3533" spans="2:65" s="12" customFormat="1" ht="11.25">
      <c r="B3533" s="148"/>
      <c r="D3533" s="149" t="s">
        <v>203</v>
      </c>
      <c r="E3533" s="150" t="s">
        <v>19</v>
      </c>
      <c r="F3533" s="151" t="s">
        <v>822</v>
      </c>
      <c r="H3533" s="150" t="s">
        <v>19</v>
      </c>
      <c r="I3533" s="152"/>
      <c r="L3533" s="148"/>
      <c r="M3533" s="153"/>
      <c r="T3533" s="154"/>
      <c r="AT3533" s="150" t="s">
        <v>203</v>
      </c>
      <c r="AU3533" s="150" t="s">
        <v>82</v>
      </c>
      <c r="AV3533" s="12" t="s">
        <v>80</v>
      </c>
      <c r="AW3533" s="12" t="s">
        <v>33</v>
      </c>
      <c r="AX3533" s="12" t="s">
        <v>72</v>
      </c>
      <c r="AY3533" s="150" t="s">
        <v>193</v>
      </c>
    </row>
    <row r="3534" spans="2:65" s="13" customFormat="1" ht="11.25">
      <c r="B3534" s="155"/>
      <c r="D3534" s="149" t="s">
        <v>203</v>
      </c>
      <c r="E3534" s="156" t="s">
        <v>19</v>
      </c>
      <c r="F3534" s="157" t="s">
        <v>2807</v>
      </c>
      <c r="H3534" s="158">
        <v>0.71599999999999997</v>
      </c>
      <c r="I3534" s="159"/>
      <c r="L3534" s="155"/>
      <c r="M3534" s="160"/>
      <c r="T3534" s="161"/>
      <c r="AT3534" s="156" t="s">
        <v>203</v>
      </c>
      <c r="AU3534" s="156" t="s">
        <v>82</v>
      </c>
      <c r="AV3534" s="13" t="s">
        <v>82</v>
      </c>
      <c r="AW3534" s="13" t="s">
        <v>33</v>
      </c>
      <c r="AX3534" s="13" t="s">
        <v>72</v>
      </c>
      <c r="AY3534" s="156" t="s">
        <v>193</v>
      </c>
    </row>
    <row r="3535" spans="2:65" s="1" customFormat="1" ht="24.2" customHeight="1">
      <c r="B3535" s="32"/>
      <c r="C3535" s="131" t="s">
        <v>2808</v>
      </c>
      <c r="D3535" s="131" t="s">
        <v>195</v>
      </c>
      <c r="E3535" s="132" t="s">
        <v>2809</v>
      </c>
      <c r="F3535" s="133" t="s">
        <v>2810</v>
      </c>
      <c r="G3535" s="134" t="s">
        <v>198</v>
      </c>
      <c r="H3535" s="135">
        <v>554.1</v>
      </c>
      <c r="I3535" s="136"/>
      <c r="J3535" s="137">
        <f>ROUND(I3535*H3535,2)</f>
        <v>0</v>
      </c>
      <c r="K3535" s="133" t="s">
        <v>199</v>
      </c>
      <c r="L3535" s="32"/>
      <c r="M3535" s="138" t="s">
        <v>19</v>
      </c>
      <c r="N3535" s="139" t="s">
        <v>43</v>
      </c>
      <c r="P3535" s="140">
        <f>O3535*H3535</f>
        <v>0</v>
      </c>
      <c r="Q3535" s="140">
        <v>7.0499999999999998E-3</v>
      </c>
      <c r="R3535" s="140">
        <f>Q3535*H3535</f>
        <v>3.9064049999999999</v>
      </c>
      <c r="S3535" s="140">
        <v>0</v>
      </c>
      <c r="T3535" s="141">
        <f>S3535*H3535</f>
        <v>0</v>
      </c>
      <c r="AR3535" s="142" t="s">
        <v>328</v>
      </c>
      <c r="AT3535" s="142" t="s">
        <v>195</v>
      </c>
      <c r="AU3535" s="142" t="s">
        <v>82</v>
      </c>
      <c r="AY3535" s="17" t="s">
        <v>193</v>
      </c>
      <c r="BE3535" s="143">
        <f>IF(N3535="základní",J3535,0)</f>
        <v>0</v>
      </c>
      <c r="BF3535" s="143">
        <f>IF(N3535="snížená",J3535,0)</f>
        <v>0</v>
      </c>
      <c r="BG3535" s="143">
        <f>IF(N3535="zákl. přenesená",J3535,0)</f>
        <v>0</v>
      </c>
      <c r="BH3535" s="143">
        <f>IF(N3535="sníž. přenesená",J3535,0)</f>
        <v>0</v>
      </c>
      <c r="BI3535" s="143">
        <f>IF(N3535="nulová",J3535,0)</f>
        <v>0</v>
      </c>
      <c r="BJ3535" s="17" t="s">
        <v>80</v>
      </c>
      <c r="BK3535" s="143">
        <f>ROUND(I3535*H3535,2)</f>
        <v>0</v>
      </c>
      <c r="BL3535" s="17" t="s">
        <v>328</v>
      </c>
      <c r="BM3535" s="142" t="s">
        <v>2811</v>
      </c>
    </row>
    <row r="3536" spans="2:65" s="1" customFormat="1" ht="11.25">
      <c r="B3536" s="32"/>
      <c r="D3536" s="144" t="s">
        <v>201</v>
      </c>
      <c r="F3536" s="145" t="s">
        <v>2812</v>
      </c>
      <c r="I3536" s="146"/>
      <c r="L3536" s="32"/>
      <c r="M3536" s="147"/>
      <c r="T3536" s="53"/>
      <c r="AT3536" s="17" t="s">
        <v>201</v>
      </c>
      <c r="AU3536" s="17" t="s">
        <v>82</v>
      </c>
    </row>
    <row r="3537" spans="2:65" s="1" customFormat="1" ht="24.2" customHeight="1">
      <c r="B3537" s="32"/>
      <c r="C3537" s="162" t="s">
        <v>2813</v>
      </c>
      <c r="D3537" s="162" t="s">
        <v>380</v>
      </c>
      <c r="E3537" s="163" t="s">
        <v>2814</v>
      </c>
      <c r="F3537" s="164" t="s">
        <v>2815</v>
      </c>
      <c r="G3537" s="165" t="s">
        <v>198</v>
      </c>
      <c r="H3537" s="166">
        <v>322.64100000000002</v>
      </c>
      <c r="I3537" s="167"/>
      <c r="J3537" s="168">
        <f>ROUND(I3537*H3537,2)</f>
        <v>0</v>
      </c>
      <c r="K3537" s="164" t="s">
        <v>199</v>
      </c>
      <c r="L3537" s="169"/>
      <c r="M3537" s="170" t="s">
        <v>19</v>
      </c>
      <c r="N3537" s="171" t="s">
        <v>43</v>
      </c>
      <c r="P3537" s="140">
        <f>O3537*H3537</f>
        <v>0</v>
      </c>
      <c r="Q3537" s="140">
        <v>2.0999999999999999E-3</v>
      </c>
      <c r="R3537" s="140">
        <f>Q3537*H3537</f>
        <v>0.67754610000000004</v>
      </c>
      <c r="S3537" s="140">
        <v>0</v>
      </c>
      <c r="T3537" s="141">
        <f>S3537*H3537</f>
        <v>0</v>
      </c>
      <c r="AR3537" s="142" t="s">
        <v>436</v>
      </c>
      <c r="AT3537" s="142" t="s">
        <v>380</v>
      </c>
      <c r="AU3537" s="142" t="s">
        <v>82</v>
      </c>
      <c r="AY3537" s="17" t="s">
        <v>193</v>
      </c>
      <c r="BE3537" s="143">
        <f>IF(N3537="základní",J3537,0)</f>
        <v>0</v>
      </c>
      <c r="BF3537" s="143">
        <f>IF(N3537="snížená",J3537,0)</f>
        <v>0</v>
      </c>
      <c r="BG3537" s="143">
        <f>IF(N3537="zákl. přenesená",J3537,0)</f>
        <v>0</v>
      </c>
      <c r="BH3537" s="143">
        <f>IF(N3537="sníž. přenesená",J3537,0)</f>
        <v>0</v>
      </c>
      <c r="BI3537" s="143">
        <f>IF(N3537="nulová",J3537,0)</f>
        <v>0</v>
      </c>
      <c r="BJ3537" s="17" t="s">
        <v>80</v>
      </c>
      <c r="BK3537" s="143">
        <f>ROUND(I3537*H3537,2)</f>
        <v>0</v>
      </c>
      <c r="BL3537" s="17" t="s">
        <v>328</v>
      </c>
      <c r="BM3537" s="142" t="s">
        <v>2816</v>
      </c>
    </row>
    <row r="3538" spans="2:65" s="12" customFormat="1" ht="11.25">
      <c r="B3538" s="148"/>
      <c r="D3538" s="149" t="s">
        <v>203</v>
      </c>
      <c r="E3538" s="150" t="s">
        <v>19</v>
      </c>
      <c r="F3538" s="151" t="s">
        <v>286</v>
      </c>
      <c r="H3538" s="150" t="s">
        <v>19</v>
      </c>
      <c r="I3538" s="152"/>
      <c r="L3538" s="148"/>
      <c r="M3538" s="153"/>
      <c r="T3538" s="154"/>
      <c r="AT3538" s="150" t="s">
        <v>203</v>
      </c>
      <c r="AU3538" s="150" t="s">
        <v>82</v>
      </c>
      <c r="AV3538" s="12" t="s">
        <v>80</v>
      </c>
      <c r="AW3538" s="12" t="s">
        <v>33</v>
      </c>
      <c r="AX3538" s="12" t="s">
        <v>72</v>
      </c>
      <c r="AY3538" s="150" t="s">
        <v>193</v>
      </c>
    </row>
    <row r="3539" spans="2:65" s="12" customFormat="1" ht="11.25">
      <c r="B3539" s="148"/>
      <c r="D3539" s="149" t="s">
        <v>203</v>
      </c>
      <c r="E3539" s="150" t="s">
        <v>19</v>
      </c>
      <c r="F3539" s="151" t="s">
        <v>205</v>
      </c>
      <c r="H3539" s="150" t="s">
        <v>19</v>
      </c>
      <c r="I3539" s="152"/>
      <c r="L3539" s="148"/>
      <c r="M3539" s="153"/>
      <c r="T3539" s="154"/>
      <c r="AT3539" s="150" t="s">
        <v>203</v>
      </c>
      <c r="AU3539" s="150" t="s">
        <v>82</v>
      </c>
      <c r="AV3539" s="12" t="s">
        <v>80</v>
      </c>
      <c r="AW3539" s="12" t="s">
        <v>33</v>
      </c>
      <c r="AX3539" s="12" t="s">
        <v>72</v>
      </c>
      <c r="AY3539" s="150" t="s">
        <v>193</v>
      </c>
    </row>
    <row r="3540" spans="2:65" s="12" customFormat="1" ht="11.25">
      <c r="B3540" s="148"/>
      <c r="D3540" s="149" t="s">
        <v>203</v>
      </c>
      <c r="E3540" s="150" t="s">
        <v>19</v>
      </c>
      <c r="F3540" s="151" t="s">
        <v>206</v>
      </c>
      <c r="H3540" s="150" t="s">
        <v>19</v>
      </c>
      <c r="I3540" s="152"/>
      <c r="L3540" s="148"/>
      <c r="M3540" s="153"/>
      <c r="T3540" s="154"/>
      <c r="AT3540" s="150" t="s">
        <v>203</v>
      </c>
      <c r="AU3540" s="150" t="s">
        <v>82</v>
      </c>
      <c r="AV3540" s="12" t="s">
        <v>80</v>
      </c>
      <c r="AW3540" s="12" t="s">
        <v>33</v>
      </c>
      <c r="AX3540" s="12" t="s">
        <v>72</v>
      </c>
      <c r="AY3540" s="150" t="s">
        <v>193</v>
      </c>
    </row>
    <row r="3541" spans="2:65" s="12" customFormat="1" ht="11.25">
      <c r="B3541" s="148"/>
      <c r="D3541" s="149" t="s">
        <v>203</v>
      </c>
      <c r="E3541" s="150" t="s">
        <v>19</v>
      </c>
      <c r="F3541" s="151" t="s">
        <v>205</v>
      </c>
      <c r="H3541" s="150" t="s">
        <v>19</v>
      </c>
      <c r="I3541" s="152"/>
      <c r="L3541" s="148"/>
      <c r="M3541" s="153"/>
      <c r="T3541" s="154"/>
      <c r="AT3541" s="150" t="s">
        <v>203</v>
      </c>
      <c r="AU3541" s="150" t="s">
        <v>82</v>
      </c>
      <c r="AV3541" s="12" t="s">
        <v>80</v>
      </c>
      <c r="AW3541" s="12" t="s">
        <v>33</v>
      </c>
      <c r="AX3541" s="12" t="s">
        <v>72</v>
      </c>
      <c r="AY3541" s="150" t="s">
        <v>193</v>
      </c>
    </row>
    <row r="3542" spans="2:65" s="12" customFormat="1" ht="11.25">
      <c r="B3542" s="148"/>
      <c r="D3542" s="149" t="s">
        <v>203</v>
      </c>
      <c r="E3542" s="150" t="s">
        <v>19</v>
      </c>
      <c r="F3542" s="151" t="s">
        <v>820</v>
      </c>
      <c r="H3542" s="150" t="s">
        <v>19</v>
      </c>
      <c r="I3542" s="152"/>
      <c r="L3542" s="148"/>
      <c r="M3542" s="153"/>
      <c r="T3542" s="154"/>
      <c r="AT3542" s="150" t="s">
        <v>203</v>
      </c>
      <c r="AU3542" s="150" t="s">
        <v>82</v>
      </c>
      <c r="AV3542" s="12" t="s">
        <v>80</v>
      </c>
      <c r="AW3542" s="12" t="s">
        <v>33</v>
      </c>
      <c r="AX3542" s="12" t="s">
        <v>72</v>
      </c>
      <c r="AY3542" s="150" t="s">
        <v>193</v>
      </c>
    </row>
    <row r="3543" spans="2:65" s="13" customFormat="1" ht="11.25">
      <c r="B3543" s="155"/>
      <c r="D3543" s="149" t="s">
        <v>203</v>
      </c>
      <c r="E3543" s="156" t="s">
        <v>19</v>
      </c>
      <c r="F3543" s="157" t="s">
        <v>2655</v>
      </c>
      <c r="H3543" s="158">
        <v>73.239999999999995</v>
      </c>
      <c r="I3543" s="159"/>
      <c r="L3543" s="155"/>
      <c r="M3543" s="160"/>
      <c r="T3543" s="161"/>
      <c r="AT3543" s="156" t="s">
        <v>203</v>
      </c>
      <c r="AU3543" s="156" t="s">
        <v>82</v>
      </c>
      <c r="AV3543" s="13" t="s">
        <v>82</v>
      </c>
      <c r="AW3543" s="13" t="s">
        <v>33</v>
      </c>
      <c r="AX3543" s="13" t="s">
        <v>72</v>
      </c>
      <c r="AY3543" s="156" t="s">
        <v>193</v>
      </c>
    </row>
    <row r="3544" spans="2:65" s="13" customFormat="1" ht="11.25">
      <c r="B3544" s="155"/>
      <c r="D3544" s="149" t="s">
        <v>203</v>
      </c>
      <c r="E3544" s="156" t="s">
        <v>19</v>
      </c>
      <c r="F3544" s="157" t="s">
        <v>2656</v>
      </c>
      <c r="H3544" s="158">
        <v>73.23</v>
      </c>
      <c r="I3544" s="159"/>
      <c r="L3544" s="155"/>
      <c r="M3544" s="160"/>
      <c r="T3544" s="161"/>
      <c r="AT3544" s="156" t="s">
        <v>203</v>
      </c>
      <c r="AU3544" s="156" t="s">
        <v>82</v>
      </c>
      <c r="AV3544" s="13" t="s">
        <v>82</v>
      </c>
      <c r="AW3544" s="13" t="s">
        <v>33</v>
      </c>
      <c r="AX3544" s="13" t="s">
        <v>72</v>
      </c>
      <c r="AY3544" s="156" t="s">
        <v>193</v>
      </c>
    </row>
    <row r="3545" spans="2:65" s="12" customFormat="1" ht="11.25">
      <c r="B3545" s="148"/>
      <c r="D3545" s="149" t="s">
        <v>203</v>
      </c>
      <c r="E3545" s="150" t="s">
        <v>19</v>
      </c>
      <c r="F3545" s="151" t="s">
        <v>822</v>
      </c>
      <c r="H3545" s="150" t="s">
        <v>19</v>
      </c>
      <c r="I3545" s="152"/>
      <c r="L3545" s="148"/>
      <c r="M3545" s="153"/>
      <c r="T3545" s="154"/>
      <c r="AT3545" s="150" t="s">
        <v>203</v>
      </c>
      <c r="AU3545" s="150" t="s">
        <v>82</v>
      </c>
      <c r="AV3545" s="12" t="s">
        <v>80</v>
      </c>
      <c r="AW3545" s="12" t="s">
        <v>33</v>
      </c>
      <c r="AX3545" s="12" t="s">
        <v>72</v>
      </c>
      <c r="AY3545" s="150" t="s">
        <v>193</v>
      </c>
    </row>
    <row r="3546" spans="2:65" s="13" customFormat="1" ht="11.25">
      <c r="B3546" s="155"/>
      <c r="D3546" s="149" t="s">
        <v>203</v>
      </c>
      <c r="E3546" s="156" t="s">
        <v>19</v>
      </c>
      <c r="F3546" s="157" t="s">
        <v>2657</v>
      </c>
      <c r="H3546" s="158">
        <v>73.42</v>
      </c>
      <c r="I3546" s="159"/>
      <c r="L3546" s="155"/>
      <c r="M3546" s="160"/>
      <c r="T3546" s="161"/>
      <c r="AT3546" s="156" t="s">
        <v>203</v>
      </c>
      <c r="AU3546" s="156" t="s">
        <v>82</v>
      </c>
      <c r="AV3546" s="13" t="s">
        <v>82</v>
      </c>
      <c r="AW3546" s="13" t="s">
        <v>33</v>
      </c>
      <c r="AX3546" s="13" t="s">
        <v>72</v>
      </c>
      <c r="AY3546" s="156" t="s">
        <v>193</v>
      </c>
    </row>
    <row r="3547" spans="2:65" s="13" customFormat="1" ht="11.25">
      <c r="B3547" s="155"/>
      <c r="D3547" s="149" t="s">
        <v>203</v>
      </c>
      <c r="E3547" s="156" t="s">
        <v>19</v>
      </c>
      <c r="F3547" s="157" t="s">
        <v>2658</v>
      </c>
      <c r="H3547" s="158">
        <v>73.42</v>
      </c>
      <c r="I3547" s="159"/>
      <c r="L3547" s="155"/>
      <c r="M3547" s="160"/>
      <c r="T3547" s="161"/>
      <c r="AT3547" s="156" t="s">
        <v>203</v>
      </c>
      <c r="AU3547" s="156" t="s">
        <v>82</v>
      </c>
      <c r="AV3547" s="13" t="s">
        <v>82</v>
      </c>
      <c r="AW3547" s="13" t="s">
        <v>33</v>
      </c>
      <c r="AX3547" s="13" t="s">
        <v>72</v>
      </c>
      <c r="AY3547" s="156" t="s">
        <v>193</v>
      </c>
    </row>
    <row r="3548" spans="2:65" s="13" customFormat="1" ht="11.25">
      <c r="B3548" s="155"/>
      <c r="D3548" s="149" t="s">
        <v>203</v>
      </c>
      <c r="F3548" s="157" t="s">
        <v>2817</v>
      </c>
      <c r="H3548" s="158">
        <v>322.64100000000002</v>
      </c>
      <c r="I3548" s="159"/>
      <c r="L3548" s="155"/>
      <c r="M3548" s="160"/>
      <c r="T3548" s="161"/>
      <c r="AT3548" s="156" t="s">
        <v>203</v>
      </c>
      <c r="AU3548" s="156" t="s">
        <v>82</v>
      </c>
      <c r="AV3548" s="13" t="s">
        <v>82</v>
      </c>
      <c r="AW3548" s="13" t="s">
        <v>4</v>
      </c>
      <c r="AX3548" s="13" t="s">
        <v>80</v>
      </c>
      <c r="AY3548" s="156" t="s">
        <v>193</v>
      </c>
    </row>
    <row r="3549" spans="2:65" s="1" customFormat="1" ht="24.2" customHeight="1">
      <c r="B3549" s="32"/>
      <c r="C3549" s="162" t="s">
        <v>2818</v>
      </c>
      <c r="D3549" s="162" t="s">
        <v>380</v>
      </c>
      <c r="E3549" s="163" t="s">
        <v>2819</v>
      </c>
      <c r="F3549" s="164" t="s">
        <v>2820</v>
      </c>
      <c r="G3549" s="165" t="s">
        <v>198</v>
      </c>
      <c r="H3549" s="166">
        <v>70.664000000000001</v>
      </c>
      <c r="I3549" s="167"/>
      <c r="J3549" s="168">
        <f>ROUND(I3549*H3549,2)</f>
        <v>0</v>
      </c>
      <c r="K3549" s="164" t="s">
        <v>199</v>
      </c>
      <c r="L3549" s="169"/>
      <c r="M3549" s="170" t="s">
        <v>19</v>
      </c>
      <c r="N3549" s="171" t="s">
        <v>43</v>
      </c>
      <c r="P3549" s="140">
        <f>O3549*H3549</f>
        <v>0</v>
      </c>
      <c r="Q3549" s="140">
        <v>1.6000000000000001E-3</v>
      </c>
      <c r="R3549" s="140">
        <f>Q3549*H3549</f>
        <v>0.11306240000000001</v>
      </c>
      <c r="S3549" s="140">
        <v>0</v>
      </c>
      <c r="T3549" s="141">
        <f>S3549*H3549</f>
        <v>0</v>
      </c>
      <c r="AR3549" s="142" t="s">
        <v>436</v>
      </c>
      <c r="AT3549" s="142" t="s">
        <v>380</v>
      </c>
      <c r="AU3549" s="142" t="s">
        <v>82</v>
      </c>
      <c r="AY3549" s="17" t="s">
        <v>193</v>
      </c>
      <c r="BE3549" s="143">
        <f>IF(N3549="základní",J3549,0)</f>
        <v>0</v>
      </c>
      <c r="BF3549" s="143">
        <f>IF(N3549="snížená",J3549,0)</f>
        <v>0</v>
      </c>
      <c r="BG3549" s="143">
        <f>IF(N3549="zákl. přenesená",J3549,0)</f>
        <v>0</v>
      </c>
      <c r="BH3549" s="143">
        <f>IF(N3549="sníž. přenesená",J3549,0)</f>
        <v>0</v>
      </c>
      <c r="BI3549" s="143">
        <f>IF(N3549="nulová",J3549,0)</f>
        <v>0</v>
      </c>
      <c r="BJ3549" s="17" t="s">
        <v>80</v>
      </c>
      <c r="BK3549" s="143">
        <f>ROUND(I3549*H3549,2)</f>
        <v>0</v>
      </c>
      <c r="BL3549" s="17" t="s">
        <v>328</v>
      </c>
      <c r="BM3549" s="142" t="s">
        <v>2821</v>
      </c>
    </row>
    <row r="3550" spans="2:65" s="12" customFormat="1" ht="11.25">
      <c r="B3550" s="148"/>
      <c r="D3550" s="149" t="s">
        <v>203</v>
      </c>
      <c r="E3550" s="150" t="s">
        <v>19</v>
      </c>
      <c r="F3550" s="151" t="s">
        <v>286</v>
      </c>
      <c r="H3550" s="150" t="s">
        <v>19</v>
      </c>
      <c r="I3550" s="152"/>
      <c r="L3550" s="148"/>
      <c r="M3550" s="153"/>
      <c r="T3550" s="154"/>
      <c r="AT3550" s="150" t="s">
        <v>203</v>
      </c>
      <c r="AU3550" s="150" t="s">
        <v>82</v>
      </c>
      <c r="AV3550" s="12" t="s">
        <v>80</v>
      </c>
      <c r="AW3550" s="12" t="s">
        <v>33</v>
      </c>
      <c r="AX3550" s="12" t="s">
        <v>72</v>
      </c>
      <c r="AY3550" s="150" t="s">
        <v>193</v>
      </c>
    </row>
    <row r="3551" spans="2:65" s="12" customFormat="1" ht="11.25">
      <c r="B3551" s="148"/>
      <c r="D3551" s="149" t="s">
        <v>203</v>
      </c>
      <c r="E3551" s="150" t="s">
        <v>19</v>
      </c>
      <c r="F3551" s="151" t="s">
        <v>205</v>
      </c>
      <c r="H3551" s="150" t="s">
        <v>19</v>
      </c>
      <c r="I3551" s="152"/>
      <c r="L3551" s="148"/>
      <c r="M3551" s="153"/>
      <c r="T3551" s="154"/>
      <c r="AT3551" s="150" t="s">
        <v>203</v>
      </c>
      <c r="AU3551" s="150" t="s">
        <v>82</v>
      </c>
      <c r="AV3551" s="12" t="s">
        <v>80</v>
      </c>
      <c r="AW3551" s="12" t="s">
        <v>33</v>
      </c>
      <c r="AX3551" s="12" t="s">
        <v>72</v>
      </c>
      <c r="AY3551" s="150" t="s">
        <v>193</v>
      </c>
    </row>
    <row r="3552" spans="2:65" s="12" customFormat="1" ht="11.25">
      <c r="B3552" s="148"/>
      <c r="D3552" s="149" t="s">
        <v>203</v>
      </c>
      <c r="E3552" s="150" t="s">
        <v>19</v>
      </c>
      <c r="F3552" s="151" t="s">
        <v>206</v>
      </c>
      <c r="H3552" s="150" t="s">
        <v>19</v>
      </c>
      <c r="I3552" s="152"/>
      <c r="L3552" s="148"/>
      <c r="M3552" s="153"/>
      <c r="T3552" s="154"/>
      <c r="AT3552" s="150" t="s">
        <v>203</v>
      </c>
      <c r="AU3552" s="150" t="s">
        <v>82</v>
      </c>
      <c r="AV3552" s="12" t="s">
        <v>80</v>
      </c>
      <c r="AW3552" s="12" t="s">
        <v>33</v>
      </c>
      <c r="AX3552" s="12" t="s">
        <v>72</v>
      </c>
      <c r="AY3552" s="150" t="s">
        <v>193</v>
      </c>
    </row>
    <row r="3553" spans="2:65" s="12" customFormat="1" ht="11.25">
      <c r="B3553" s="148"/>
      <c r="D3553" s="149" t="s">
        <v>203</v>
      </c>
      <c r="E3553" s="150" t="s">
        <v>19</v>
      </c>
      <c r="F3553" s="151" t="s">
        <v>205</v>
      </c>
      <c r="H3553" s="150" t="s">
        <v>19</v>
      </c>
      <c r="I3553" s="152"/>
      <c r="L3553" s="148"/>
      <c r="M3553" s="153"/>
      <c r="T3553" s="154"/>
      <c r="AT3553" s="150" t="s">
        <v>203</v>
      </c>
      <c r="AU3553" s="150" t="s">
        <v>82</v>
      </c>
      <c r="AV3553" s="12" t="s">
        <v>80</v>
      </c>
      <c r="AW3553" s="12" t="s">
        <v>33</v>
      </c>
      <c r="AX3553" s="12" t="s">
        <v>72</v>
      </c>
      <c r="AY3553" s="150" t="s">
        <v>193</v>
      </c>
    </row>
    <row r="3554" spans="2:65" s="12" customFormat="1" ht="11.25">
      <c r="B3554" s="148"/>
      <c r="D3554" s="149" t="s">
        <v>203</v>
      </c>
      <c r="E3554" s="150" t="s">
        <v>19</v>
      </c>
      <c r="F3554" s="151" t="s">
        <v>820</v>
      </c>
      <c r="H3554" s="150" t="s">
        <v>19</v>
      </c>
      <c r="I3554" s="152"/>
      <c r="L3554" s="148"/>
      <c r="M3554" s="153"/>
      <c r="T3554" s="154"/>
      <c r="AT3554" s="150" t="s">
        <v>203</v>
      </c>
      <c r="AU3554" s="150" t="s">
        <v>82</v>
      </c>
      <c r="AV3554" s="12" t="s">
        <v>80</v>
      </c>
      <c r="AW3554" s="12" t="s">
        <v>33</v>
      </c>
      <c r="AX3554" s="12" t="s">
        <v>72</v>
      </c>
      <c r="AY3554" s="150" t="s">
        <v>193</v>
      </c>
    </row>
    <row r="3555" spans="2:65" s="13" customFormat="1" ht="11.25">
      <c r="B3555" s="155"/>
      <c r="D3555" s="149" t="s">
        <v>203</v>
      </c>
      <c r="E3555" s="156" t="s">
        <v>19</v>
      </c>
      <c r="F3555" s="157" t="s">
        <v>2822</v>
      </c>
      <c r="H3555" s="158">
        <v>19.18</v>
      </c>
      <c r="I3555" s="159"/>
      <c r="L3555" s="155"/>
      <c r="M3555" s="160"/>
      <c r="T3555" s="161"/>
      <c r="AT3555" s="156" t="s">
        <v>203</v>
      </c>
      <c r="AU3555" s="156" t="s">
        <v>82</v>
      </c>
      <c r="AV3555" s="13" t="s">
        <v>82</v>
      </c>
      <c r="AW3555" s="13" t="s">
        <v>33</v>
      </c>
      <c r="AX3555" s="13" t="s">
        <v>72</v>
      </c>
      <c r="AY3555" s="156" t="s">
        <v>193</v>
      </c>
    </row>
    <row r="3556" spans="2:65" s="13" customFormat="1" ht="11.25">
      <c r="B3556" s="155"/>
      <c r="D3556" s="149" t="s">
        <v>203</v>
      </c>
      <c r="E3556" s="156" t="s">
        <v>19</v>
      </c>
      <c r="F3556" s="157" t="s">
        <v>2823</v>
      </c>
      <c r="H3556" s="158">
        <v>3.9</v>
      </c>
      <c r="I3556" s="159"/>
      <c r="L3556" s="155"/>
      <c r="M3556" s="160"/>
      <c r="T3556" s="161"/>
      <c r="AT3556" s="156" t="s">
        <v>203</v>
      </c>
      <c r="AU3556" s="156" t="s">
        <v>82</v>
      </c>
      <c r="AV3556" s="13" t="s">
        <v>82</v>
      </c>
      <c r="AW3556" s="13" t="s">
        <v>33</v>
      </c>
      <c r="AX3556" s="13" t="s">
        <v>72</v>
      </c>
      <c r="AY3556" s="156" t="s">
        <v>193</v>
      </c>
    </row>
    <row r="3557" spans="2:65" s="13" customFormat="1" ht="11.25">
      <c r="B3557" s="155"/>
      <c r="D3557" s="149" t="s">
        <v>203</v>
      </c>
      <c r="E3557" s="156" t="s">
        <v>19</v>
      </c>
      <c r="F3557" s="157" t="s">
        <v>2476</v>
      </c>
      <c r="H3557" s="158">
        <v>2.5499999999999998</v>
      </c>
      <c r="I3557" s="159"/>
      <c r="L3557" s="155"/>
      <c r="M3557" s="160"/>
      <c r="T3557" s="161"/>
      <c r="AT3557" s="156" t="s">
        <v>203</v>
      </c>
      <c r="AU3557" s="156" t="s">
        <v>82</v>
      </c>
      <c r="AV3557" s="13" t="s">
        <v>82</v>
      </c>
      <c r="AW3557" s="13" t="s">
        <v>33</v>
      </c>
      <c r="AX3557" s="13" t="s">
        <v>72</v>
      </c>
      <c r="AY3557" s="156" t="s">
        <v>193</v>
      </c>
    </row>
    <row r="3558" spans="2:65" s="12" customFormat="1" ht="11.25">
      <c r="B3558" s="148"/>
      <c r="D3558" s="149" t="s">
        <v>203</v>
      </c>
      <c r="E3558" s="150" t="s">
        <v>19</v>
      </c>
      <c r="F3558" s="151" t="s">
        <v>822</v>
      </c>
      <c r="H3558" s="150" t="s">
        <v>19</v>
      </c>
      <c r="I3558" s="152"/>
      <c r="L3558" s="148"/>
      <c r="M3558" s="153"/>
      <c r="T3558" s="154"/>
      <c r="AT3558" s="150" t="s">
        <v>203</v>
      </c>
      <c r="AU3558" s="150" t="s">
        <v>82</v>
      </c>
      <c r="AV3558" s="12" t="s">
        <v>80</v>
      </c>
      <c r="AW3558" s="12" t="s">
        <v>33</v>
      </c>
      <c r="AX3558" s="12" t="s">
        <v>72</v>
      </c>
      <c r="AY3558" s="150" t="s">
        <v>193</v>
      </c>
    </row>
    <row r="3559" spans="2:65" s="13" customFormat="1" ht="11.25">
      <c r="B3559" s="155"/>
      <c r="D3559" s="149" t="s">
        <v>203</v>
      </c>
      <c r="E3559" s="156" t="s">
        <v>19</v>
      </c>
      <c r="F3559" s="157" t="s">
        <v>2824</v>
      </c>
      <c r="H3559" s="158">
        <v>22.31</v>
      </c>
      <c r="I3559" s="159"/>
      <c r="L3559" s="155"/>
      <c r="M3559" s="160"/>
      <c r="T3559" s="161"/>
      <c r="AT3559" s="156" t="s">
        <v>203</v>
      </c>
      <c r="AU3559" s="156" t="s">
        <v>82</v>
      </c>
      <c r="AV3559" s="13" t="s">
        <v>82</v>
      </c>
      <c r="AW3559" s="13" t="s">
        <v>33</v>
      </c>
      <c r="AX3559" s="13" t="s">
        <v>72</v>
      </c>
      <c r="AY3559" s="156" t="s">
        <v>193</v>
      </c>
    </row>
    <row r="3560" spans="2:65" s="13" customFormat="1" ht="11.25">
      <c r="B3560" s="155"/>
      <c r="D3560" s="149" t="s">
        <v>203</v>
      </c>
      <c r="E3560" s="156" t="s">
        <v>19</v>
      </c>
      <c r="F3560" s="157" t="s">
        <v>2825</v>
      </c>
      <c r="H3560" s="158">
        <v>3.05</v>
      </c>
      <c r="I3560" s="159"/>
      <c r="L3560" s="155"/>
      <c r="M3560" s="160"/>
      <c r="T3560" s="161"/>
      <c r="AT3560" s="156" t="s">
        <v>203</v>
      </c>
      <c r="AU3560" s="156" t="s">
        <v>82</v>
      </c>
      <c r="AV3560" s="13" t="s">
        <v>82</v>
      </c>
      <c r="AW3560" s="13" t="s">
        <v>33</v>
      </c>
      <c r="AX3560" s="13" t="s">
        <v>72</v>
      </c>
      <c r="AY3560" s="156" t="s">
        <v>193</v>
      </c>
    </row>
    <row r="3561" spans="2:65" s="12" customFormat="1" ht="11.25">
      <c r="B3561" s="148"/>
      <c r="D3561" s="149" t="s">
        <v>203</v>
      </c>
      <c r="E3561" s="150" t="s">
        <v>19</v>
      </c>
      <c r="F3561" s="151" t="s">
        <v>828</v>
      </c>
      <c r="H3561" s="150" t="s">
        <v>19</v>
      </c>
      <c r="I3561" s="152"/>
      <c r="L3561" s="148"/>
      <c r="M3561" s="153"/>
      <c r="T3561" s="154"/>
      <c r="AT3561" s="150" t="s">
        <v>203</v>
      </c>
      <c r="AU3561" s="150" t="s">
        <v>82</v>
      </c>
      <c r="AV3561" s="12" t="s">
        <v>80</v>
      </c>
      <c r="AW3561" s="12" t="s">
        <v>33</v>
      </c>
      <c r="AX3561" s="12" t="s">
        <v>72</v>
      </c>
      <c r="AY3561" s="150" t="s">
        <v>193</v>
      </c>
    </row>
    <row r="3562" spans="2:65" s="13" customFormat="1" ht="11.25">
      <c r="B3562" s="155"/>
      <c r="D3562" s="149" t="s">
        <v>203</v>
      </c>
      <c r="E3562" s="156" t="s">
        <v>19</v>
      </c>
      <c r="F3562" s="157" t="s">
        <v>2826</v>
      </c>
      <c r="H3562" s="158">
        <v>6.76</v>
      </c>
      <c r="I3562" s="159"/>
      <c r="L3562" s="155"/>
      <c r="M3562" s="160"/>
      <c r="T3562" s="161"/>
      <c r="AT3562" s="156" t="s">
        <v>203</v>
      </c>
      <c r="AU3562" s="156" t="s">
        <v>82</v>
      </c>
      <c r="AV3562" s="13" t="s">
        <v>82</v>
      </c>
      <c r="AW3562" s="13" t="s">
        <v>33</v>
      </c>
      <c r="AX3562" s="13" t="s">
        <v>72</v>
      </c>
      <c r="AY3562" s="156" t="s">
        <v>193</v>
      </c>
    </row>
    <row r="3563" spans="2:65" s="13" customFormat="1" ht="11.25">
      <c r="B3563" s="155"/>
      <c r="D3563" s="149" t="s">
        <v>203</v>
      </c>
      <c r="E3563" s="156" t="s">
        <v>19</v>
      </c>
      <c r="F3563" s="157" t="s">
        <v>2827</v>
      </c>
      <c r="H3563" s="158">
        <v>6.49</v>
      </c>
      <c r="I3563" s="159"/>
      <c r="L3563" s="155"/>
      <c r="M3563" s="160"/>
      <c r="T3563" s="161"/>
      <c r="AT3563" s="156" t="s">
        <v>203</v>
      </c>
      <c r="AU3563" s="156" t="s">
        <v>82</v>
      </c>
      <c r="AV3563" s="13" t="s">
        <v>82</v>
      </c>
      <c r="AW3563" s="13" t="s">
        <v>33</v>
      </c>
      <c r="AX3563" s="13" t="s">
        <v>72</v>
      </c>
      <c r="AY3563" s="156" t="s">
        <v>193</v>
      </c>
    </row>
    <row r="3564" spans="2:65" s="13" customFormat="1" ht="11.25">
      <c r="B3564" s="155"/>
      <c r="D3564" s="149" t="s">
        <v>203</v>
      </c>
      <c r="F3564" s="157" t="s">
        <v>2828</v>
      </c>
      <c r="H3564" s="158">
        <v>70.664000000000001</v>
      </c>
      <c r="I3564" s="159"/>
      <c r="L3564" s="155"/>
      <c r="M3564" s="160"/>
      <c r="T3564" s="161"/>
      <c r="AT3564" s="156" t="s">
        <v>203</v>
      </c>
      <c r="AU3564" s="156" t="s">
        <v>82</v>
      </c>
      <c r="AV3564" s="13" t="s">
        <v>82</v>
      </c>
      <c r="AW3564" s="13" t="s">
        <v>4</v>
      </c>
      <c r="AX3564" s="13" t="s">
        <v>80</v>
      </c>
      <c r="AY3564" s="156" t="s">
        <v>193</v>
      </c>
    </row>
    <row r="3565" spans="2:65" s="1" customFormat="1" ht="21.75" customHeight="1">
      <c r="B3565" s="32"/>
      <c r="C3565" s="162" t="s">
        <v>2829</v>
      </c>
      <c r="D3565" s="162" t="s">
        <v>380</v>
      </c>
      <c r="E3565" s="163" t="s">
        <v>2830</v>
      </c>
      <c r="F3565" s="164" t="s">
        <v>2831</v>
      </c>
      <c r="G3565" s="165" t="s">
        <v>198</v>
      </c>
      <c r="H3565" s="166">
        <v>216.20500000000001</v>
      </c>
      <c r="I3565" s="167"/>
      <c r="J3565" s="168">
        <f>ROUND(I3565*H3565,2)</f>
        <v>0</v>
      </c>
      <c r="K3565" s="164" t="s">
        <v>199</v>
      </c>
      <c r="L3565" s="169"/>
      <c r="M3565" s="170" t="s">
        <v>19</v>
      </c>
      <c r="N3565" s="171" t="s">
        <v>43</v>
      </c>
      <c r="P3565" s="140">
        <f>O3565*H3565</f>
        <v>0</v>
      </c>
      <c r="Q3565" s="140">
        <v>1.6000000000000001E-3</v>
      </c>
      <c r="R3565" s="140">
        <f>Q3565*H3565</f>
        <v>0.34592800000000001</v>
      </c>
      <c r="S3565" s="140">
        <v>0</v>
      </c>
      <c r="T3565" s="141">
        <f>S3565*H3565</f>
        <v>0</v>
      </c>
      <c r="AR3565" s="142" t="s">
        <v>436</v>
      </c>
      <c r="AT3565" s="142" t="s">
        <v>380</v>
      </c>
      <c r="AU3565" s="142" t="s">
        <v>82</v>
      </c>
      <c r="AY3565" s="17" t="s">
        <v>193</v>
      </c>
      <c r="BE3565" s="143">
        <f>IF(N3565="základní",J3565,0)</f>
        <v>0</v>
      </c>
      <c r="BF3565" s="143">
        <f>IF(N3565="snížená",J3565,0)</f>
        <v>0</v>
      </c>
      <c r="BG3565" s="143">
        <f>IF(N3565="zákl. přenesená",J3565,0)</f>
        <v>0</v>
      </c>
      <c r="BH3565" s="143">
        <f>IF(N3565="sníž. přenesená",J3565,0)</f>
        <v>0</v>
      </c>
      <c r="BI3565" s="143">
        <f>IF(N3565="nulová",J3565,0)</f>
        <v>0</v>
      </c>
      <c r="BJ3565" s="17" t="s">
        <v>80</v>
      </c>
      <c r="BK3565" s="143">
        <f>ROUND(I3565*H3565,2)</f>
        <v>0</v>
      </c>
      <c r="BL3565" s="17" t="s">
        <v>328</v>
      </c>
      <c r="BM3565" s="142" t="s">
        <v>2832</v>
      </c>
    </row>
    <row r="3566" spans="2:65" s="12" customFormat="1" ht="11.25">
      <c r="B3566" s="148"/>
      <c r="D3566" s="149" t="s">
        <v>203</v>
      </c>
      <c r="E3566" s="150" t="s">
        <v>19</v>
      </c>
      <c r="F3566" s="151" t="s">
        <v>286</v>
      </c>
      <c r="H3566" s="150" t="s">
        <v>19</v>
      </c>
      <c r="I3566" s="152"/>
      <c r="L3566" s="148"/>
      <c r="M3566" s="153"/>
      <c r="T3566" s="154"/>
      <c r="AT3566" s="150" t="s">
        <v>203</v>
      </c>
      <c r="AU3566" s="150" t="s">
        <v>82</v>
      </c>
      <c r="AV3566" s="12" t="s">
        <v>80</v>
      </c>
      <c r="AW3566" s="12" t="s">
        <v>33</v>
      </c>
      <c r="AX3566" s="12" t="s">
        <v>72</v>
      </c>
      <c r="AY3566" s="150" t="s">
        <v>193</v>
      </c>
    </row>
    <row r="3567" spans="2:65" s="12" customFormat="1" ht="11.25">
      <c r="B3567" s="148"/>
      <c r="D3567" s="149" t="s">
        <v>203</v>
      </c>
      <c r="E3567" s="150" t="s">
        <v>19</v>
      </c>
      <c r="F3567" s="151" t="s">
        <v>205</v>
      </c>
      <c r="H3567" s="150" t="s">
        <v>19</v>
      </c>
      <c r="I3567" s="152"/>
      <c r="L3567" s="148"/>
      <c r="M3567" s="153"/>
      <c r="T3567" s="154"/>
      <c r="AT3567" s="150" t="s">
        <v>203</v>
      </c>
      <c r="AU3567" s="150" t="s">
        <v>82</v>
      </c>
      <c r="AV3567" s="12" t="s">
        <v>80</v>
      </c>
      <c r="AW3567" s="12" t="s">
        <v>33</v>
      </c>
      <c r="AX3567" s="12" t="s">
        <v>72</v>
      </c>
      <c r="AY3567" s="150" t="s">
        <v>193</v>
      </c>
    </row>
    <row r="3568" spans="2:65" s="12" customFormat="1" ht="11.25">
      <c r="B3568" s="148"/>
      <c r="D3568" s="149" t="s">
        <v>203</v>
      </c>
      <c r="E3568" s="150" t="s">
        <v>19</v>
      </c>
      <c r="F3568" s="151" t="s">
        <v>206</v>
      </c>
      <c r="H3568" s="150" t="s">
        <v>19</v>
      </c>
      <c r="I3568" s="152"/>
      <c r="L3568" s="148"/>
      <c r="M3568" s="153"/>
      <c r="T3568" s="154"/>
      <c r="AT3568" s="150" t="s">
        <v>203</v>
      </c>
      <c r="AU3568" s="150" t="s">
        <v>82</v>
      </c>
      <c r="AV3568" s="12" t="s">
        <v>80</v>
      </c>
      <c r="AW3568" s="12" t="s">
        <v>33</v>
      </c>
      <c r="AX3568" s="12" t="s">
        <v>72</v>
      </c>
      <c r="AY3568" s="150" t="s">
        <v>193</v>
      </c>
    </row>
    <row r="3569" spans="2:65" s="12" customFormat="1" ht="11.25">
      <c r="B3569" s="148"/>
      <c r="D3569" s="149" t="s">
        <v>203</v>
      </c>
      <c r="E3569" s="150" t="s">
        <v>19</v>
      </c>
      <c r="F3569" s="151" t="s">
        <v>205</v>
      </c>
      <c r="H3569" s="150" t="s">
        <v>19</v>
      </c>
      <c r="I3569" s="152"/>
      <c r="L3569" s="148"/>
      <c r="M3569" s="153"/>
      <c r="T3569" s="154"/>
      <c r="AT3569" s="150" t="s">
        <v>203</v>
      </c>
      <c r="AU3569" s="150" t="s">
        <v>82</v>
      </c>
      <c r="AV3569" s="12" t="s">
        <v>80</v>
      </c>
      <c r="AW3569" s="12" t="s">
        <v>33</v>
      </c>
      <c r="AX3569" s="12" t="s">
        <v>72</v>
      </c>
      <c r="AY3569" s="150" t="s">
        <v>193</v>
      </c>
    </row>
    <row r="3570" spans="2:65" s="12" customFormat="1" ht="11.25">
      <c r="B3570" s="148"/>
      <c r="D3570" s="149" t="s">
        <v>203</v>
      </c>
      <c r="E3570" s="150" t="s">
        <v>19</v>
      </c>
      <c r="F3570" s="151" t="s">
        <v>820</v>
      </c>
      <c r="H3570" s="150" t="s">
        <v>19</v>
      </c>
      <c r="I3570" s="152"/>
      <c r="L3570" s="148"/>
      <c r="M3570" s="153"/>
      <c r="T3570" s="154"/>
      <c r="AT3570" s="150" t="s">
        <v>203</v>
      </c>
      <c r="AU3570" s="150" t="s">
        <v>82</v>
      </c>
      <c r="AV3570" s="12" t="s">
        <v>80</v>
      </c>
      <c r="AW3570" s="12" t="s">
        <v>33</v>
      </c>
      <c r="AX3570" s="12" t="s">
        <v>72</v>
      </c>
      <c r="AY3570" s="150" t="s">
        <v>193</v>
      </c>
    </row>
    <row r="3571" spans="2:65" s="13" customFormat="1" ht="11.25">
      <c r="B3571" s="155"/>
      <c r="D3571" s="149" t="s">
        <v>203</v>
      </c>
      <c r="E3571" s="156" t="s">
        <v>19</v>
      </c>
      <c r="F3571" s="157" t="s">
        <v>2833</v>
      </c>
      <c r="H3571" s="158">
        <v>74.03</v>
      </c>
      <c r="I3571" s="159"/>
      <c r="L3571" s="155"/>
      <c r="M3571" s="160"/>
      <c r="T3571" s="161"/>
      <c r="AT3571" s="156" t="s">
        <v>203</v>
      </c>
      <c r="AU3571" s="156" t="s">
        <v>82</v>
      </c>
      <c r="AV3571" s="13" t="s">
        <v>82</v>
      </c>
      <c r="AW3571" s="13" t="s">
        <v>33</v>
      </c>
      <c r="AX3571" s="13" t="s">
        <v>72</v>
      </c>
      <c r="AY3571" s="156" t="s">
        <v>193</v>
      </c>
    </row>
    <row r="3572" spans="2:65" s="12" customFormat="1" ht="11.25">
      <c r="B3572" s="148"/>
      <c r="D3572" s="149" t="s">
        <v>203</v>
      </c>
      <c r="E3572" s="150" t="s">
        <v>19</v>
      </c>
      <c r="F3572" s="151" t="s">
        <v>822</v>
      </c>
      <c r="H3572" s="150" t="s">
        <v>19</v>
      </c>
      <c r="I3572" s="152"/>
      <c r="L3572" s="148"/>
      <c r="M3572" s="153"/>
      <c r="T3572" s="154"/>
      <c r="AT3572" s="150" t="s">
        <v>203</v>
      </c>
      <c r="AU3572" s="150" t="s">
        <v>82</v>
      </c>
      <c r="AV3572" s="12" t="s">
        <v>80</v>
      </c>
      <c r="AW3572" s="12" t="s">
        <v>33</v>
      </c>
      <c r="AX3572" s="12" t="s">
        <v>72</v>
      </c>
      <c r="AY3572" s="150" t="s">
        <v>193</v>
      </c>
    </row>
    <row r="3573" spans="2:65" s="13" customFormat="1" ht="11.25">
      <c r="B3573" s="155"/>
      <c r="D3573" s="149" t="s">
        <v>203</v>
      </c>
      <c r="E3573" s="156" t="s">
        <v>19</v>
      </c>
      <c r="F3573" s="157" t="s">
        <v>2834</v>
      </c>
      <c r="H3573" s="158">
        <v>73.349999999999994</v>
      </c>
      <c r="I3573" s="159"/>
      <c r="L3573" s="155"/>
      <c r="M3573" s="160"/>
      <c r="T3573" s="161"/>
      <c r="AT3573" s="156" t="s">
        <v>203</v>
      </c>
      <c r="AU3573" s="156" t="s">
        <v>82</v>
      </c>
      <c r="AV3573" s="13" t="s">
        <v>82</v>
      </c>
      <c r="AW3573" s="13" t="s">
        <v>33</v>
      </c>
      <c r="AX3573" s="13" t="s">
        <v>72</v>
      </c>
      <c r="AY3573" s="156" t="s">
        <v>193</v>
      </c>
    </row>
    <row r="3574" spans="2:65" s="12" customFormat="1" ht="11.25">
      <c r="B3574" s="148"/>
      <c r="D3574" s="149" t="s">
        <v>203</v>
      </c>
      <c r="E3574" s="150" t="s">
        <v>19</v>
      </c>
      <c r="F3574" s="151" t="s">
        <v>828</v>
      </c>
      <c r="H3574" s="150" t="s">
        <v>19</v>
      </c>
      <c r="I3574" s="152"/>
      <c r="L3574" s="148"/>
      <c r="M3574" s="153"/>
      <c r="T3574" s="154"/>
      <c r="AT3574" s="150" t="s">
        <v>203</v>
      </c>
      <c r="AU3574" s="150" t="s">
        <v>82</v>
      </c>
      <c r="AV3574" s="12" t="s">
        <v>80</v>
      </c>
      <c r="AW3574" s="12" t="s">
        <v>33</v>
      </c>
      <c r="AX3574" s="12" t="s">
        <v>72</v>
      </c>
      <c r="AY3574" s="150" t="s">
        <v>193</v>
      </c>
    </row>
    <row r="3575" spans="2:65" s="13" customFormat="1" ht="11.25">
      <c r="B3575" s="155"/>
      <c r="D3575" s="149" t="s">
        <v>203</v>
      </c>
      <c r="E3575" s="156" t="s">
        <v>19</v>
      </c>
      <c r="F3575" s="157" t="s">
        <v>2835</v>
      </c>
      <c r="H3575" s="158">
        <v>39.04</v>
      </c>
      <c r="I3575" s="159"/>
      <c r="L3575" s="155"/>
      <c r="M3575" s="160"/>
      <c r="T3575" s="161"/>
      <c r="AT3575" s="156" t="s">
        <v>203</v>
      </c>
      <c r="AU3575" s="156" t="s">
        <v>82</v>
      </c>
      <c r="AV3575" s="13" t="s">
        <v>82</v>
      </c>
      <c r="AW3575" s="13" t="s">
        <v>33</v>
      </c>
      <c r="AX3575" s="13" t="s">
        <v>72</v>
      </c>
      <c r="AY3575" s="156" t="s">
        <v>193</v>
      </c>
    </row>
    <row r="3576" spans="2:65" s="13" customFormat="1" ht="11.25">
      <c r="B3576" s="155"/>
      <c r="D3576" s="149" t="s">
        <v>203</v>
      </c>
      <c r="E3576" s="156" t="s">
        <v>19</v>
      </c>
      <c r="F3576" s="157" t="s">
        <v>2836</v>
      </c>
      <c r="H3576" s="158">
        <v>10.130000000000001</v>
      </c>
      <c r="I3576" s="159"/>
      <c r="L3576" s="155"/>
      <c r="M3576" s="160"/>
      <c r="T3576" s="161"/>
      <c r="AT3576" s="156" t="s">
        <v>203</v>
      </c>
      <c r="AU3576" s="156" t="s">
        <v>82</v>
      </c>
      <c r="AV3576" s="13" t="s">
        <v>82</v>
      </c>
      <c r="AW3576" s="13" t="s">
        <v>33</v>
      </c>
      <c r="AX3576" s="13" t="s">
        <v>72</v>
      </c>
      <c r="AY3576" s="156" t="s">
        <v>193</v>
      </c>
    </row>
    <row r="3577" spans="2:65" s="13" customFormat="1" ht="11.25">
      <c r="B3577" s="155"/>
      <c r="D3577" s="149" t="s">
        <v>203</v>
      </c>
      <c r="F3577" s="157" t="s">
        <v>2837</v>
      </c>
      <c r="H3577" s="158">
        <v>216.20500000000001</v>
      </c>
      <c r="I3577" s="159"/>
      <c r="L3577" s="155"/>
      <c r="M3577" s="160"/>
      <c r="T3577" s="161"/>
      <c r="AT3577" s="156" t="s">
        <v>203</v>
      </c>
      <c r="AU3577" s="156" t="s">
        <v>82</v>
      </c>
      <c r="AV3577" s="13" t="s">
        <v>82</v>
      </c>
      <c r="AW3577" s="13" t="s">
        <v>4</v>
      </c>
      <c r="AX3577" s="13" t="s">
        <v>80</v>
      </c>
      <c r="AY3577" s="156" t="s">
        <v>193</v>
      </c>
    </row>
    <row r="3578" spans="2:65" s="1" customFormat="1" ht="21.75" customHeight="1">
      <c r="B3578" s="32"/>
      <c r="C3578" s="131" t="s">
        <v>2838</v>
      </c>
      <c r="D3578" s="131" t="s">
        <v>195</v>
      </c>
      <c r="E3578" s="132" t="s">
        <v>2839</v>
      </c>
      <c r="F3578" s="133" t="s">
        <v>2840</v>
      </c>
      <c r="G3578" s="134" t="s">
        <v>198</v>
      </c>
      <c r="H3578" s="135">
        <v>491.68</v>
      </c>
      <c r="I3578" s="136"/>
      <c r="J3578" s="137">
        <f>ROUND(I3578*H3578,2)</f>
        <v>0</v>
      </c>
      <c r="K3578" s="133" t="s">
        <v>199</v>
      </c>
      <c r="L3578" s="32"/>
      <c r="M3578" s="138" t="s">
        <v>19</v>
      </c>
      <c r="N3578" s="139" t="s">
        <v>43</v>
      </c>
      <c r="P3578" s="140">
        <f>O3578*H3578</f>
        <v>0</v>
      </c>
      <c r="Q3578" s="140">
        <v>4.0000000000000003E-5</v>
      </c>
      <c r="R3578" s="140">
        <f>Q3578*H3578</f>
        <v>1.9667200000000003E-2</v>
      </c>
      <c r="S3578" s="140">
        <v>0</v>
      </c>
      <c r="T3578" s="141">
        <f>S3578*H3578</f>
        <v>0</v>
      </c>
      <c r="AR3578" s="142" t="s">
        <v>328</v>
      </c>
      <c r="AT3578" s="142" t="s">
        <v>195</v>
      </c>
      <c r="AU3578" s="142" t="s">
        <v>82</v>
      </c>
      <c r="AY3578" s="17" t="s">
        <v>193</v>
      </c>
      <c r="BE3578" s="143">
        <f>IF(N3578="základní",J3578,0)</f>
        <v>0</v>
      </c>
      <c r="BF3578" s="143">
        <f>IF(N3578="snížená",J3578,0)</f>
        <v>0</v>
      </c>
      <c r="BG3578" s="143">
        <f>IF(N3578="zákl. přenesená",J3578,0)</f>
        <v>0</v>
      </c>
      <c r="BH3578" s="143">
        <f>IF(N3578="sníž. přenesená",J3578,0)</f>
        <v>0</v>
      </c>
      <c r="BI3578" s="143">
        <f>IF(N3578="nulová",J3578,0)</f>
        <v>0</v>
      </c>
      <c r="BJ3578" s="17" t="s">
        <v>80</v>
      </c>
      <c r="BK3578" s="143">
        <f>ROUND(I3578*H3578,2)</f>
        <v>0</v>
      </c>
      <c r="BL3578" s="17" t="s">
        <v>328</v>
      </c>
      <c r="BM3578" s="142" t="s">
        <v>2841</v>
      </c>
    </row>
    <row r="3579" spans="2:65" s="1" customFormat="1" ht="11.25">
      <c r="B3579" s="32"/>
      <c r="D3579" s="144" t="s">
        <v>201</v>
      </c>
      <c r="F3579" s="145" t="s">
        <v>2842</v>
      </c>
      <c r="I3579" s="146"/>
      <c r="L3579" s="32"/>
      <c r="M3579" s="147"/>
      <c r="T3579" s="53"/>
      <c r="AT3579" s="17" t="s">
        <v>201</v>
      </c>
      <c r="AU3579" s="17" t="s">
        <v>82</v>
      </c>
    </row>
    <row r="3580" spans="2:65" s="12" customFormat="1" ht="11.25">
      <c r="B3580" s="148"/>
      <c r="D3580" s="149" t="s">
        <v>203</v>
      </c>
      <c r="E3580" s="150" t="s">
        <v>19</v>
      </c>
      <c r="F3580" s="151" t="s">
        <v>286</v>
      </c>
      <c r="H3580" s="150" t="s">
        <v>19</v>
      </c>
      <c r="I3580" s="152"/>
      <c r="L3580" s="148"/>
      <c r="M3580" s="153"/>
      <c r="T3580" s="154"/>
      <c r="AT3580" s="150" t="s">
        <v>203</v>
      </c>
      <c r="AU3580" s="150" t="s">
        <v>82</v>
      </c>
      <c r="AV3580" s="12" t="s">
        <v>80</v>
      </c>
      <c r="AW3580" s="12" t="s">
        <v>33</v>
      </c>
      <c r="AX3580" s="12" t="s">
        <v>72</v>
      </c>
      <c r="AY3580" s="150" t="s">
        <v>193</v>
      </c>
    </row>
    <row r="3581" spans="2:65" s="12" customFormat="1" ht="11.25">
      <c r="B3581" s="148"/>
      <c r="D3581" s="149" t="s">
        <v>203</v>
      </c>
      <c r="E3581" s="150" t="s">
        <v>19</v>
      </c>
      <c r="F3581" s="151" t="s">
        <v>205</v>
      </c>
      <c r="H3581" s="150" t="s">
        <v>19</v>
      </c>
      <c r="I3581" s="152"/>
      <c r="L3581" s="148"/>
      <c r="M3581" s="153"/>
      <c r="T3581" s="154"/>
      <c r="AT3581" s="150" t="s">
        <v>203</v>
      </c>
      <c r="AU3581" s="150" t="s">
        <v>82</v>
      </c>
      <c r="AV3581" s="12" t="s">
        <v>80</v>
      </c>
      <c r="AW3581" s="12" t="s">
        <v>33</v>
      </c>
      <c r="AX3581" s="12" t="s">
        <v>72</v>
      </c>
      <c r="AY3581" s="150" t="s">
        <v>193</v>
      </c>
    </row>
    <row r="3582" spans="2:65" s="12" customFormat="1" ht="11.25">
      <c r="B3582" s="148"/>
      <c r="D3582" s="149" t="s">
        <v>203</v>
      </c>
      <c r="E3582" s="150" t="s">
        <v>19</v>
      </c>
      <c r="F3582" s="151" t="s">
        <v>820</v>
      </c>
      <c r="H3582" s="150" t="s">
        <v>19</v>
      </c>
      <c r="I3582" s="152"/>
      <c r="L3582" s="148"/>
      <c r="M3582" s="153"/>
      <c r="T3582" s="154"/>
      <c r="AT3582" s="150" t="s">
        <v>203</v>
      </c>
      <c r="AU3582" s="150" t="s">
        <v>82</v>
      </c>
      <c r="AV3582" s="12" t="s">
        <v>80</v>
      </c>
      <c r="AW3582" s="12" t="s">
        <v>33</v>
      </c>
      <c r="AX3582" s="12" t="s">
        <v>72</v>
      </c>
      <c r="AY3582" s="150" t="s">
        <v>193</v>
      </c>
    </row>
    <row r="3583" spans="2:65" s="13" customFormat="1" ht="11.25">
      <c r="B3583" s="155"/>
      <c r="D3583" s="149" t="s">
        <v>203</v>
      </c>
      <c r="E3583" s="156" t="s">
        <v>19</v>
      </c>
      <c r="F3583" s="157" t="s">
        <v>2833</v>
      </c>
      <c r="H3583" s="158">
        <v>74.03</v>
      </c>
      <c r="I3583" s="159"/>
      <c r="L3583" s="155"/>
      <c r="M3583" s="160"/>
      <c r="T3583" s="161"/>
      <c r="AT3583" s="156" t="s">
        <v>203</v>
      </c>
      <c r="AU3583" s="156" t="s">
        <v>82</v>
      </c>
      <c r="AV3583" s="13" t="s">
        <v>82</v>
      </c>
      <c r="AW3583" s="13" t="s">
        <v>33</v>
      </c>
      <c r="AX3583" s="13" t="s">
        <v>72</v>
      </c>
      <c r="AY3583" s="156" t="s">
        <v>193</v>
      </c>
    </row>
    <row r="3584" spans="2:65" s="13" customFormat="1" ht="11.25">
      <c r="B3584" s="155"/>
      <c r="D3584" s="149" t="s">
        <v>203</v>
      </c>
      <c r="E3584" s="156" t="s">
        <v>19</v>
      </c>
      <c r="F3584" s="157" t="s">
        <v>2655</v>
      </c>
      <c r="H3584" s="158">
        <v>73.239999999999995</v>
      </c>
      <c r="I3584" s="159"/>
      <c r="L3584" s="155"/>
      <c r="M3584" s="160"/>
      <c r="T3584" s="161"/>
      <c r="AT3584" s="156" t="s">
        <v>203</v>
      </c>
      <c r="AU3584" s="156" t="s">
        <v>82</v>
      </c>
      <c r="AV3584" s="13" t="s">
        <v>82</v>
      </c>
      <c r="AW3584" s="13" t="s">
        <v>33</v>
      </c>
      <c r="AX3584" s="13" t="s">
        <v>72</v>
      </c>
      <c r="AY3584" s="156" t="s">
        <v>193</v>
      </c>
    </row>
    <row r="3585" spans="2:65" s="13" customFormat="1" ht="11.25">
      <c r="B3585" s="155"/>
      <c r="D3585" s="149" t="s">
        <v>203</v>
      </c>
      <c r="E3585" s="156" t="s">
        <v>19</v>
      </c>
      <c r="F3585" s="157" t="s">
        <v>2656</v>
      </c>
      <c r="H3585" s="158">
        <v>73.23</v>
      </c>
      <c r="I3585" s="159"/>
      <c r="L3585" s="155"/>
      <c r="M3585" s="160"/>
      <c r="T3585" s="161"/>
      <c r="AT3585" s="156" t="s">
        <v>203</v>
      </c>
      <c r="AU3585" s="156" t="s">
        <v>82</v>
      </c>
      <c r="AV3585" s="13" t="s">
        <v>82</v>
      </c>
      <c r="AW3585" s="13" t="s">
        <v>33</v>
      </c>
      <c r="AX3585" s="13" t="s">
        <v>72</v>
      </c>
      <c r="AY3585" s="156" t="s">
        <v>193</v>
      </c>
    </row>
    <row r="3586" spans="2:65" s="13" customFormat="1" ht="11.25">
      <c r="B3586" s="155"/>
      <c r="D3586" s="149" t="s">
        <v>203</v>
      </c>
      <c r="E3586" s="156" t="s">
        <v>19</v>
      </c>
      <c r="F3586" s="157" t="s">
        <v>2822</v>
      </c>
      <c r="H3586" s="158">
        <v>19.18</v>
      </c>
      <c r="I3586" s="159"/>
      <c r="L3586" s="155"/>
      <c r="M3586" s="160"/>
      <c r="T3586" s="161"/>
      <c r="AT3586" s="156" t="s">
        <v>203</v>
      </c>
      <c r="AU3586" s="156" t="s">
        <v>82</v>
      </c>
      <c r="AV3586" s="13" t="s">
        <v>82</v>
      </c>
      <c r="AW3586" s="13" t="s">
        <v>33</v>
      </c>
      <c r="AX3586" s="13" t="s">
        <v>72</v>
      </c>
      <c r="AY3586" s="156" t="s">
        <v>193</v>
      </c>
    </row>
    <row r="3587" spans="2:65" s="13" customFormat="1" ht="11.25">
      <c r="B3587" s="155"/>
      <c r="D3587" s="149" t="s">
        <v>203</v>
      </c>
      <c r="E3587" s="156" t="s">
        <v>19</v>
      </c>
      <c r="F3587" s="157" t="s">
        <v>2823</v>
      </c>
      <c r="H3587" s="158">
        <v>3.9</v>
      </c>
      <c r="I3587" s="159"/>
      <c r="L3587" s="155"/>
      <c r="M3587" s="160"/>
      <c r="T3587" s="161"/>
      <c r="AT3587" s="156" t="s">
        <v>203</v>
      </c>
      <c r="AU3587" s="156" t="s">
        <v>82</v>
      </c>
      <c r="AV3587" s="13" t="s">
        <v>82</v>
      </c>
      <c r="AW3587" s="13" t="s">
        <v>33</v>
      </c>
      <c r="AX3587" s="13" t="s">
        <v>72</v>
      </c>
      <c r="AY3587" s="156" t="s">
        <v>193</v>
      </c>
    </row>
    <row r="3588" spans="2:65" s="13" customFormat="1" ht="11.25">
      <c r="B3588" s="155"/>
      <c r="D3588" s="149" t="s">
        <v>203</v>
      </c>
      <c r="E3588" s="156" t="s">
        <v>19</v>
      </c>
      <c r="F3588" s="157" t="s">
        <v>2476</v>
      </c>
      <c r="H3588" s="158">
        <v>2.5499999999999998</v>
      </c>
      <c r="I3588" s="159"/>
      <c r="L3588" s="155"/>
      <c r="M3588" s="160"/>
      <c r="T3588" s="161"/>
      <c r="AT3588" s="156" t="s">
        <v>203</v>
      </c>
      <c r="AU3588" s="156" t="s">
        <v>82</v>
      </c>
      <c r="AV3588" s="13" t="s">
        <v>82</v>
      </c>
      <c r="AW3588" s="13" t="s">
        <v>33</v>
      </c>
      <c r="AX3588" s="13" t="s">
        <v>72</v>
      </c>
      <c r="AY3588" s="156" t="s">
        <v>193</v>
      </c>
    </row>
    <row r="3589" spans="2:65" s="12" customFormat="1" ht="11.25">
      <c r="B3589" s="148"/>
      <c r="D3589" s="149" t="s">
        <v>203</v>
      </c>
      <c r="E3589" s="150" t="s">
        <v>19</v>
      </c>
      <c r="F3589" s="151" t="s">
        <v>822</v>
      </c>
      <c r="H3589" s="150" t="s">
        <v>19</v>
      </c>
      <c r="I3589" s="152"/>
      <c r="L3589" s="148"/>
      <c r="M3589" s="153"/>
      <c r="T3589" s="154"/>
      <c r="AT3589" s="150" t="s">
        <v>203</v>
      </c>
      <c r="AU3589" s="150" t="s">
        <v>82</v>
      </c>
      <c r="AV3589" s="12" t="s">
        <v>80</v>
      </c>
      <c r="AW3589" s="12" t="s">
        <v>33</v>
      </c>
      <c r="AX3589" s="12" t="s">
        <v>72</v>
      </c>
      <c r="AY3589" s="150" t="s">
        <v>193</v>
      </c>
    </row>
    <row r="3590" spans="2:65" s="13" customFormat="1" ht="11.25">
      <c r="B3590" s="155"/>
      <c r="D3590" s="149" t="s">
        <v>203</v>
      </c>
      <c r="E3590" s="156" t="s">
        <v>19</v>
      </c>
      <c r="F3590" s="157" t="s">
        <v>2834</v>
      </c>
      <c r="H3590" s="158">
        <v>73.349999999999994</v>
      </c>
      <c r="I3590" s="159"/>
      <c r="L3590" s="155"/>
      <c r="M3590" s="160"/>
      <c r="T3590" s="161"/>
      <c r="AT3590" s="156" t="s">
        <v>203</v>
      </c>
      <c r="AU3590" s="156" t="s">
        <v>82</v>
      </c>
      <c r="AV3590" s="13" t="s">
        <v>82</v>
      </c>
      <c r="AW3590" s="13" t="s">
        <v>33</v>
      </c>
      <c r="AX3590" s="13" t="s">
        <v>72</v>
      </c>
      <c r="AY3590" s="156" t="s">
        <v>193</v>
      </c>
    </row>
    <row r="3591" spans="2:65" s="13" customFormat="1" ht="11.25">
      <c r="B3591" s="155"/>
      <c r="D3591" s="149" t="s">
        <v>203</v>
      </c>
      <c r="E3591" s="156" t="s">
        <v>19</v>
      </c>
      <c r="F3591" s="157" t="s">
        <v>2657</v>
      </c>
      <c r="H3591" s="158">
        <v>73.42</v>
      </c>
      <c r="I3591" s="159"/>
      <c r="L3591" s="155"/>
      <c r="M3591" s="160"/>
      <c r="T3591" s="161"/>
      <c r="AT3591" s="156" t="s">
        <v>203</v>
      </c>
      <c r="AU3591" s="156" t="s">
        <v>82</v>
      </c>
      <c r="AV3591" s="13" t="s">
        <v>82</v>
      </c>
      <c r="AW3591" s="13" t="s">
        <v>33</v>
      </c>
      <c r="AX3591" s="13" t="s">
        <v>72</v>
      </c>
      <c r="AY3591" s="156" t="s">
        <v>193</v>
      </c>
    </row>
    <row r="3592" spans="2:65" s="13" customFormat="1" ht="11.25">
      <c r="B3592" s="155"/>
      <c r="D3592" s="149" t="s">
        <v>203</v>
      </c>
      <c r="E3592" s="156" t="s">
        <v>19</v>
      </c>
      <c r="F3592" s="157" t="s">
        <v>2658</v>
      </c>
      <c r="H3592" s="158">
        <v>73.42</v>
      </c>
      <c r="I3592" s="159"/>
      <c r="L3592" s="155"/>
      <c r="M3592" s="160"/>
      <c r="T3592" s="161"/>
      <c r="AT3592" s="156" t="s">
        <v>203</v>
      </c>
      <c r="AU3592" s="156" t="s">
        <v>82</v>
      </c>
      <c r="AV3592" s="13" t="s">
        <v>82</v>
      </c>
      <c r="AW3592" s="13" t="s">
        <v>33</v>
      </c>
      <c r="AX3592" s="13" t="s">
        <v>72</v>
      </c>
      <c r="AY3592" s="156" t="s">
        <v>193</v>
      </c>
    </row>
    <row r="3593" spans="2:65" s="13" customFormat="1" ht="11.25">
      <c r="B3593" s="155"/>
      <c r="D3593" s="149" t="s">
        <v>203</v>
      </c>
      <c r="E3593" s="156" t="s">
        <v>19</v>
      </c>
      <c r="F3593" s="157" t="s">
        <v>2824</v>
      </c>
      <c r="H3593" s="158">
        <v>22.31</v>
      </c>
      <c r="I3593" s="159"/>
      <c r="L3593" s="155"/>
      <c r="M3593" s="160"/>
      <c r="T3593" s="161"/>
      <c r="AT3593" s="156" t="s">
        <v>203</v>
      </c>
      <c r="AU3593" s="156" t="s">
        <v>82</v>
      </c>
      <c r="AV3593" s="13" t="s">
        <v>82</v>
      </c>
      <c r="AW3593" s="13" t="s">
        <v>33</v>
      </c>
      <c r="AX3593" s="13" t="s">
        <v>72</v>
      </c>
      <c r="AY3593" s="156" t="s">
        <v>193</v>
      </c>
    </row>
    <row r="3594" spans="2:65" s="13" customFormat="1" ht="11.25">
      <c r="B3594" s="155"/>
      <c r="D3594" s="149" t="s">
        <v>203</v>
      </c>
      <c r="E3594" s="156" t="s">
        <v>19</v>
      </c>
      <c r="F3594" s="157" t="s">
        <v>2825</v>
      </c>
      <c r="H3594" s="158">
        <v>3.05</v>
      </c>
      <c r="I3594" s="159"/>
      <c r="L3594" s="155"/>
      <c r="M3594" s="160"/>
      <c r="T3594" s="161"/>
      <c r="AT3594" s="156" t="s">
        <v>203</v>
      </c>
      <c r="AU3594" s="156" t="s">
        <v>82</v>
      </c>
      <c r="AV3594" s="13" t="s">
        <v>82</v>
      </c>
      <c r="AW3594" s="13" t="s">
        <v>33</v>
      </c>
      <c r="AX3594" s="13" t="s">
        <v>72</v>
      </c>
      <c r="AY3594" s="156" t="s">
        <v>193</v>
      </c>
    </row>
    <row r="3595" spans="2:65" s="1" customFormat="1" ht="21.75" customHeight="1">
      <c r="B3595" s="32"/>
      <c r="C3595" s="131" t="s">
        <v>2843</v>
      </c>
      <c r="D3595" s="131" t="s">
        <v>195</v>
      </c>
      <c r="E3595" s="132" t="s">
        <v>2844</v>
      </c>
      <c r="F3595" s="133" t="s">
        <v>2845</v>
      </c>
      <c r="G3595" s="134" t="s">
        <v>198</v>
      </c>
      <c r="H3595" s="135">
        <v>62.42</v>
      </c>
      <c r="I3595" s="136"/>
      <c r="J3595" s="137">
        <f>ROUND(I3595*H3595,2)</f>
        <v>0</v>
      </c>
      <c r="K3595" s="133" t="s">
        <v>199</v>
      </c>
      <c r="L3595" s="32"/>
      <c r="M3595" s="138" t="s">
        <v>19</v>
      </c>
      <c r="N3595" s="139" t="s">
        <v>43</v>
      </c>
      <c r="P3595" s="140">
        <f>O3595*H3595</f>
        <v>0</v>
      </c>
      <c r="Q3595" s="140">
        <v>1.4999999999999999E-4</v>
      </c>
      <c r="R3595" s="140">
        <f>Q3595*H3595</f>
        <v>9.3629999999999998E-3</v>
      </c>
      <c r="S3595" s="140">
        <v>0</v>
      </c>
      <c r="T3595" s="141">
        <f>S3595*H3595</f>
        <v>0</v>
      </c>
      <c r="AR3595" s="142" t="s">
        <v>328</v>
      </c>
      <c r="AT3595" s="142" t="s">
        <v>195</v>
      </c>
      <c r="AU3595" s="142" t="s">
        <v>82</v>
      </c>
      <c r="AY3595" s="17" t="s">
        <v>193</v>
      </c>
      <c r="BE3595" s="143">
        <f>IF(N3595="základní",J3595,0)</f>
        <v>0</v>
      </c>
      <c r="BF3595" s="143">
        <f>IF(N3595="snížená",J3595,0)</f>
        <v>0</v>
      </c>
      <c r="BG3595" s="143">
        <f>IF(N3595="zákl. přenesená",J3595,0)</f>
        <v>0</v>
      </c>
      <c r="BH3595" s="143">
        <f>IF(N3595="sníž. přenesená",J3595,0)</f>
        <v>0</v>
      </c>
      <c r="BI3595" s="143">
        <f>IF(N3595="nulová",J3595,0)</f>
        <v>0</v>
      </c>
      <c r="BJ3595" s="17" t="s">
        <v>80</v>
      </c>
      <c r="BK3595" s="143">
        <f>ROUND(I3595*H3595,2)</f>
        <v>0</v>
      </c>
      <c r="BL3595" s="17" t="s">
        <v>328</v>
      </c>
      <c r="BM3595" s="142" t="s">
        <v>2846</v>
      </c>
    </row>
    <row r="3596" spans="2:65" s="1" customFormat="1" ht="11.25">
      <c r="B3596" s="32"/>
      <c r="D3596" s="144" t="s">
        <v>201</v>
      </c>
      <c r="F3596" s="145" t="s">
        <v>2847</v>
      </c>
      <c r="I3596" s="146"/>
      <c r="L3596" s="32"/>
      <c r="M3596" s="147"/>
      <c r="T3596" s="53"/>
      <c r="AT3596" s="17" t="s">
        <v>201</v>
      </c>
      <c r="AU3596" s="17" t="s">
        <v>82</v>
      </c>
    </row>
    <row r="3597" spans="2:65" s="12" customFormat="1" ht="11.25">
      <c r="B3597" s="148"/>
      <c r="D3597" s="149" t="s">
        <v>203</v>
      </c>
      <c r="E3597" s="150" t="s">
        <v>19</v>
      </c>
      <c r="F3597" s="151" t="s">
        <v>286</v>
      </c>
      <c r="H3597" s="150" t="s">
        <v>19</v>
      </c>
      <c r="I3597" s="152"/>
      <c r="L3597" s="148"/>
      <c r="M3597" s="153"/>
      <c r="T3597" s="154"/>
      <c r="AT3597" s="150" t="s">
        <v>203</v>
      </c>
      <c r="AU3597" s="150" t="s">
        <v>82</v>
      </c>
      <c r="AV3597" s="12" t="s">
        <v>80</v>
      </c>
      <c r="AW3597" s="12" t="s">
        <v>33</v>
      </c>
      <c r="AX3597" s="12" t="s">
        <v>72</v>
      </c>
      <c r="AY3597" s="150" t="s">
        <v>193</v>
      </c>
    </row>
    <row r="3598" spans="2:65" s="12" customFormat="1" ht="11.25">
      <c r="B3598" s="148"/>
      <c r="D3598" s="149" t="s">
        <v>203</v>
      </c>
      <c r="E3598" s="150" t="s">
        <v>19</v>
      </c>
      <c r="F3598" s="151" t="s">
        <v>205</v>
      </c>
      <c r="H3598" s="150" t="s">
        <v>19</v>
      </c>
      <c r="I3598" s="152"/>
      <c r="L3598" s="148"/>
      <c r="M3598" s="153"/>
      <c r="T3598" s="154"/>
      <c r="AT3598" s="150" t="s">
        <v>203</v>
      </c>
      <c r="AU3598" s="150" t="s">
        <v>82</v>
      </c>
      <c r="AV3598" s="12" t="s">
        <v>80</v>
      </c>
      <c r="AW3598" s="12" t="s">
        <v>33</v>
      </c>
      <c r="AX3598" s="12" t="s">
        <v>72</v>
      </c>
      <c r="AY3598" s="150" t="s">
        <v>193</v>
      </c>
    </row>
    <row r="3599" spans="2:65" s="12" customFormat="1" ht="11.25">
      <c r="B3599" s="148"/>
      <c r="D3599" s="149" t="s">
        <v>203</v>
      </c>
      <c r="E3599" s="150" t="s">
        <v>19</v>
      </c>
      <c r="F3599" s="151" t="s">
        <v>206</v>
      </c>
      <c r="H3599" s="150" t="s">
        <v>19</v>
      </c>
      <c r="I3599" s="152"/>
      <c r="L3599" s="148"/>
      <c r="M3599" s="153"/>
      <c r="T3599" s="154"/>
      <c r="AT3599" s="150" t="s">
        <v>203</v>
      </c>
      <c r="AU3599" s="150" t="s">
        <v>82</v>
      </c>
      <c r="AV3599" s="12" t="s">
        <v>80</v>
      </c>
      <c r="AW3599" s="12" t="s">
        <v>33</v>
      </c>
      <c r="AX3599" s="12" t="s">
        <v>72</v>
      </c>
      <c r="AY3599" s="150" t="s">
        <v>193</v>
      </c>
    </row>
    <row r="3600" spans="2:65" s="12" customFormat="1" ht="11.25">
      <c r="B3600" s="148"/>
      <c r="D3600" s="149" t="s">
        <v>203</v>
      </c>
      <c r="E3600" s="150" t="s">
        <v>19</v>
      </c>
      <c r="F3600" s="151" t="s">
        <v>205</v>
      </c>
      <c r="H3600" s="150" t="s">
        <v>19</v>
      </c>
      <c r="I3600" s="152"/>
      <c r="L3600" s="148"/>
      <c r="M3600" s="153"/>
      <c r="T3600" s="154"/>
      <c r="AT3600" s="150" t="s">
        <v>203</v>
      </c>
      <c r="AU3600" s="150" t="s">
        <v>82</v>
      </c>
      <c r="AV3600" s="12" t="s">
        <v>80</v>
      </c>
      <c r="AW3600" s="12" t="s">
        <v>33</v>
      </c>
      <c r="AX3600" s="12" t="s">
        <v>72</v>
      </c>
      <c r="AY3600" s="150" t="s">
        <v>193</v>
      </c>
    </row>
    <row r="3601" spans="2:65" s="12" customFormat="1" ht="11.25">
      <c r="B3601" s="148"/>
      <c r="D3601" s="149" t="s">
        <v>203</v>
      </c>
      <c r="E3601" s="150" t="s">
        <v>19</v>
      </c>
      <c r="F3601" s="151" t="s">
        <v>828</v>
      </c>
      <c r="H3601" s="150" t="s">
        <v>19</v>
      </c>
      <c r="I3601" s="152"/>
      <c r="L3601" s="148"/>
      <c r="M3601" s="153"/>
      <c r="T3601" s="154"/>
      <c r="AT3601" s="150" t="s">
        <v>203</v>
      </c>
      <c r="AU3601" s="150" t="s">
        <v>82</v>
      </c>
      <c r="AV3601" s="12" t="s">
        <v>80</v>
      </c>
      <c r="AW3601" s="12" t="s">
        <v>33</v>
      </c>
      <c r="AX3601" s="12" t="s">
        <v>72</v>
      </c>
      <c r="AY3601" s="150" t="s">
        <v>193</v>
      </c>
    </row>
    <row r="3602" spans="2:65" s="13" customFormat="1" ht="11.25">
      <c r="B3602" s="155"/>
      <c r="D3602" s="149" t="s">
        <v>203</v>
      </c>
      <c r="E3602" s="156" t="s">
        <v>19</v>
      </c>
      <c r="F3602" s="157" t="s">
        <v>2835</v>
      </c>
      <c r="H3602" s="158">
        <v>39.04</v>
      </c>
      <c r="I3602" s="159"/>
      <c r="L3602" s="155"/>
      <c r="M3602" s="160"/>
      <c r="T3602" s="161"/>
      <c r="AT3602" s="156" t="s">
        <v>203</v>
      </c>
      <c r="AU3602" s="156" t="s">
        <v>82</v>
      </c>
      <c r="AV3602" s="13" t="s">
        <v>82</v>
      </c>
      <c r="AW3602" s="13" t="s">
        <v>33</v>
      </c>
      <c r="AX3602" s="13" t="s">
        <v>72</v>
      </c>
      <c r="AY3602" s="156" t="s">
        <v>193</v>
      </c>
    </row>
    <row r="3603" spans="2:65" s="13" customFormat="1" ht="11.25">
      <c r="B3603" s="155"/>
      <c r="D3603" s="149" t="s">
        <v>203</v>
      </c>
      <c r="E3603" s="156" t="s">
        <v>19</v>
      </c>
      <c r="F3603" s="157" t="s">
        <v>2826</v>
      </c>
      <c r="H3603" s="158">
        <v>6.76</v>
      </c>
      <c r="I3603" s="159"/>
      <c r="L3603" s="155"/>
      <c r="M3603" s="160"/>
      <c r="T3603" s="161"/>
      <c r="AT3603" s="156" t="s">
        <v>203</v>
      </c>
      <c r="AU3603" s="156" t="s">
        <v>82</v>
      </c>
      <c r="AV3603" s="13" t="s">
        <v>82</v>
      </c>
      <c r="AW3603" s="13" t="s">
        <v>33</v>
      </c>
      <c r="AX3603" s="13" t="s">
        <v>72</v>
      </c>
      <c r="AY3603" s="156" t="s">
        <v>193</v>
      </c>
    </row>
    <row r="3604" spans="2:65" s="13" customFormat="1" ht="11.25">
      <c r="B3604" s="155"/>
      <c r="D3604" s="149" t="s">
        <v>203</v>
      </c>
      <c r="E3604" s="156" t="s">
        <v>19</v>
      </c>
      <c r="F3604" s="157" t="s">
        <v>2827</v>
      </c>
      <c r="H3604" s="158">
        <v>6.49</v>
      </c>
      <c r="I3604" s="159"/>
      <c r="L3604" s="155"/>
      <c r="M3604" s="160"/>
      <c r="T3604" s="161"/>
      <c r="AT3604" s="156" t="s">
        <v>203</v>
      </c>
      <c r="AU3604" s="156" t="s">
        <v>82</v>
      </c>
      <c r="AV3604" s="13" t="s">
        <v>82</v>
      </c>
      <c r="AW3604" s="13" t="s">
        <v>33</v>
      </c>
      <c r="AX3604" s="13" t="s">
        <v>72</v>
      </c>
      <c r="AY3604" s="156" t="s">
        <v>193</v>
      </c>
    </row>
    <row r="3605" spans="2:65" s="13" customFormat="1" ht="11.25">
      <c r="B3605" s="155"/>
      <c r="D3605" s="149" t="s">
        <v>203</v>
      </c>
      <c r="E3605" s="156" t="s">
        <v>19</v>
      </c>
      <c r="F3605" s="157" t="s">
        <v>2836</v>
      </c>
      <c r="H3605" s="158">
        <v>10.130000000000001</v>
      </c>
      <c r="I3605" s="159"/>
      <c r="L3605" s="155"/>
      <c r="M3605" s="160"/>
      <c r="T3605" s="161"/>
      <c r="AT3605" s="156" t="s">
        <v>203</v>
      </c>
      <c r="AU3605" s="156" t="s">
        <v>82</v>
      </c>
      <c r="AV3605" s="13" t="s">
        <v>82</v>
      </c>
      <c r="AW3605" s="13" t="s">
        <v>33</v>
      </c>
      <c r="AX3605" s="13" t="s">
        <v>72</v>
      </c>
      <c r="AY3605" s="156" t="s">
        <v>193</v>
      </c>
    </row>
    <row r="3606" spans="2:65" s="1" customFormat="1" ht="37.9" customHeight="1">
      <c r="B3606" s="32"/>
      <c r="C3606" s="131" t="s">
        <v>2848</v>
      </c>
      <c r="D3606" s="131" t="s">
        <v>195</v>
      </c>
      <c r="E3606" s="132" t="s">
        <v>2849</v>
      </c>
      <c r="F3606" s="133" t="s">
        <v>2850</v>
      </c>
      <c r="G3606" s="134" t="s">
        <v>349</v>
      </c>
      <c r="H3606" s="135">
        <v>9.34</v>
      </c>
      <c r="I3606" s="136"/>
      <c r="J3606" s="137">
        <f>ROUND(I3606*H3606,2)</f>
        <v>0</v>
      </c>
      <c r="K3606" s="133" t="s">
        <v>199</v>
      </c>
      <c r="L3606" s="32"/>
      <c r="M3606" s="138" t="s">
        <v>19</v>
      </c>
      <c r="N3606" s="139" t="s">
        <v>43</v>
      </c>
      <c r="P3606" s="140">
        <f>O3606*H3606</f>
        <v>0</v>
      </c>
      <c r="Q3606" s="140">
        <v>0</v>
      </c>
      <c r="R3606" s="140">
        <f>Q3606*H3606</f>
        <v>0</v>
      </c>
      <c r="S3606" s="140">
        <v>0</v>
      </c>
      <c r="T3606" s="141">
        <f>S3606*H3606</f>
        <v>0</v>
      </c>
      <c r="AR3606" s="142" t="s">
        <v>328</v>
      </c>
      <c r="AT3606" s="142" t="s">
        <v>195</v>
      </c>
      <c r="AU3606" s="142" t="s">
        <v>82</v>
      </c>
      <c r="AY3606" s="17" t="s">
        <v>193</v>
      </c>
      <c r="BE3606" s="143">
        <f>IF(N3606="základní",J3606,0)</f>
        <v>0</v>
      </c>
      <c r="BF3606" s="143">
        <f>IF(N3606="snížená",J3606,0)</f>
        <v>0</v>
      </c>
      <c r="BG3606" s="143">
        <f>IF(N3606="zákl. přenesená",J3606,0)</f>
        <v>0</v>
      </c>
      <c r="BH3606" s="143">
        <f>IF(N3606="sníž. přenesená",J3606,0)</f>
        <v>0</v>
      </c>
      <c r="BI3606" s="143">
        <f>IF(N3606="nulová",J3606,0)</f>
        <v>0</v>
      </c>
      <c r="BJ3606" s="17" t="s">
        <v>80</v>
      </c>
      <c r="BK3606" s="143">
        <f>ROUND(I3606*H3606,2)</f>
        <v>0</v>
      </c>
      <c r="BL3606" s="17" t="s">
        <v>328</v>
      </c>
      <c r="BM3606" s="142" t="s">
        <v>2851</v>
      </c>
    </row>
    <row r="3607" spans="2:65" s="1" customFormat="1" ht="11.25">
      <c r="B3607" s="32"/>
      <c r="D3607" s="144" t="s">
        <v>201</v>
      </c>
      <c r="F3607" s="145" t="s">
        <v>2852</v>
      </c>
      <c r="I3607" s="146"/>
      <c r="L3607" s="32"/>
      <c r="M3607" s="147"/>
      <c r="T3607" s="53"/>
      <c r="AT3607" s="17" t="s">
        <v>201</v>
      </c>
      <c r="AU3607" s="17" t="s">
        <v>82</v>
      </c>
    </row>
    <row r="3608" spans="2:65" s="11" customFormat="1" ht="22.9" customHeight="1">
      <c r="B3608" s="119"/>
      <c r="D3608" s="120" t="s">
        <v>71</v>
      </c>
      <c r="E3608" s="129" t="s">
        <v>2853</v>
      </c>
      <c r="F3608" s="129" t="s">
        <v>2854</v>
      </c>
      <c r="I3608" s="122"/>
      <c r="J3608" s="130">
        <f>BK3608</f>
        <v>0</v>
      </c>
      <c r="L3608" s="119"/>
      <c r="M3608" s="124"/>
      <c r="P3608" s="125">
        <f>SUM(P3609:P3685)</f>
        <v>0</v>
      </c>
      <c r="R3608" s="125">
        <f>SUM(R3609:R3685)</f>
        <v>2.1968349000000003</v>
      </c>
      <c r="T3608" s="126">
        <f>SUM(T3609:T3685)</f>
        <v>0</v>
      </c>
      <c r="AR3608" s="120" t="s">
        <v>82</v>
      </c>
      <c r="AT3608" s="127" t="s">
        <v>71</v>
      </c>
      <c r="AU3608" s="127" t="s">
        <v>80</v>
      </c>
      <c r="AY3608" s="120" t="s">
        <v>193</v>
      </c>
      <c r="BK3608" s="128">
        <f>SUM(BK3609:BK3685)</f>
        <v>0</v>
      </c>
    </row>
    <row r="3609" spans="2:65" s="1" customFormat="1" ht="16.5" customHeight="1">
      <c r="B3609" s="32"/>
      <c r="C3609" s="131" t="s">
        <v>2855</v>
      </c>
      <c r="D3609" s="131" t="s">
        <v>195</v>
      </c>
      <c r="E3609" s="132" t="s">
        <v>2856</v>
      </c>
      <c r="F3609" s="133" t="s">
        <v>2857</v>
      </c>
      <c r="G3609" s="134" t="s">
        <v>198</v>
      </c>
      <c r="H3609" s="135">
        <v>132.59399999999999</v>
      </c>
      <c r="I3609" s="136"/>
      <c r="J3609" s="137">
        <f>ROUND(I3609*H3609,2)</f>
        <v>0</v>
      </c>
      <c r="K3609" s="133" t="s">
        <v>199</v>
      </c>
      <c r="L3609" s="32"/>
      <c r="M3609" s="138" t="s">
        <v>19</v>
      </c>
      <c r="N3609" s="139" t="s">
        <v>43</v>
      </c>
      <c r="P3609" s="140">
        <f>O3609*H3609</f>
        <v>0</v>
      </c>
      <c r="Q3609" s="140">
        <v>0</v>
      </c>
      <c r="R3609" s="140">
        <f>Q3609*H3609</f>
        <v>0</v>
      </c>
      <c r="S3609" s="140">
        <v>0</v>
      </c>
      <c r="T3609" s="141">
        <f>S3609*H3609</f>
        <v>0</v>
      </c>
      <c r="AR3609" s="142" t="s">
        <v>328</v>
      </c>
      <c r="AT3609" s="142" t="s">
        <v>195</v>
      </c>
      <c r="AU3609" s="142" t="s">
        <v>82</v>
      </c>
      <c r="AY3609" s="17" t="s">
        <v>193</v>
      </c>
      <c r="BE3609" s="143">
        <f>IF(N3609="základní",J3609,0)</f>
        <v>0</v>
      </c>
      <c r="BF3609" s="143">
        <f>IF(N3609="snížená",J3609,0)</f>
        <v>0</v>
      </c>
      <c r="BG3609" s="143">
        <f>IF(N3609="zákl. přenesená",J3609,0)</f>
        <v>0</v>
      </c>
      <c r="BH3609" s="143">
        <f>IF(N3609="sníž. přenesená",J3609,0)</f>
        <v>0</v>
      </c>
      <c r="BI3609" s="143">
        <f>IF(N3609="nulová",J3609,0)</f>
        <v>0</v>
      </c>
      <c r="BJ3609" s="17" t="s">
        <v>80</v>
      </c>
      <c r="BK3609" s="143">
        <f>ROUND(I3609*H3609,2)</f>
        <v>0</v>
      </c>
      <c r="BL3609" s="17" t="s">
        <v>328</v>
      </c>
      <c r="BM3609" s="142" t="s">
        <v>2858</v>
      </c>
    </row>
    <row r="3610" spans="2:65" s="1" customFormat="1" ht="11.25">
      <c r="B3610" s="32"/>
      <c r="D3610" s="144" t="s">
        <v>201</v>
      </c>
      <c r="F3610" s="145" t="s">
        <v>2859</v>
      </c>
      <c r="I3610" s="146"/>
      <c r="L3610" s="32"/>
      <c r="M3610" s="147"/>
      <c r="T3610" s="53"/>
      <c r="AT3610" s="17" t="s">
        <v>201</v>
      </c>
      <c r="AU3610" s="17" t="s">
        <v>82</v>
      </c>
    </row>
    <row r="3611" spans="2:65" s="12" customFormat="1" ht="11.25">
      <c r="B3611" s="148"/>
      <c r="D3611" s="149" t="s">
        <v>203</v>
      </c>
      <c r="E3611" s="150" t="s">
        <v>19</v>
      </c>
      <c r="F3611" s="151" t="s">
        <v>2676</v>
      </c>
      <c r="H3611" s="150" t="s">
        <v>19</v>
      </c>
      <c r="I3611" s="152"/>
      <c r="L3611" s="148"/>
      <c r="M3611" s="153"/>
      <c r="T3611" s="154"/>
      <c r="AT3611" s="150" t="s">
        <v>203</v>
      </c>
      <c r="AU3611" s="150" t="s">
        <v>82</v>
      </c>
      <c r="AV3611" s="12" t="s">
        <v>80</v>
      </c>
      <c r="AW3611" s="12" t="s">
        <v>33</v>
      </c>
      <c r="AX3611" s="12" t="s">
        <v>72</v>
      </c>
      <c r="AY3611" s="150" t="s">
        <v>193</v>
      </c>
    </row>
    <row r="3612" spans="2:65" s="12" customFormat="1" ht="11.25">
      <c r="B3612" s="148"/>
      <c r="D3612" s="149" t="s">
        <v>203</v>
      </c>
      <c r="E3612" s="150" t="s">
        <v>19</v>
      </c>
      <c r="F3612" s="151" t="s">
        <v>205</v>
      </c>
      <c r="H3612" s="150" t="s">
        <v>19</v>
      </c>
      <c r="I3612" s="152"/>
      <c r="L3612" s="148"/>
      <c r="M3612" s="153"/>
      <c r="T3612" s="154"/>
      <c r="AT3612" s="150" t="s">
        <v>203</v>
      </c>
      <c r="AU3612" s="150" t="s">
        <v>82</v>
      </c>
      <c r="AV3612" s="12" t="s">
        <v>80</v>
      </c>
      <c r="AW3612" s="12" t="s">
        <v>33</v>
      </c>
      <c r="AX3612" s="12" t="s">
        <v>72</v>
      </c>
      <c r="AY3612" s="150" t="s">
        <v>193</v>
      </c>
    </row>
    <row r="3613" spans="2:65" s="12" customFormat="1" ht="11.25">
      <c r="B3613" s="148"/>
      <c r="D3613" s="149" t="s">
        <v>203</v>
      </c>
      <c r="E3613" s="150" t="s">
        <v>19</v>
      </c>
      <c r="F3613" s="151" t="s">
        <v>1440</v>
      </c>
      <c r="H3613" s="150" t="s">
        <v>19</v>
      </c>
      <c r="I3613" s="152"/>
      <c r="L3613" s="148"/>
      <c r="M3613" s="153"/>
      <c r="T3613" s="154"/>
      <c r="AT3613" s="150" t="s">
        <v>203</v>
      </c>
      <c r="AU3613" s="150" t="s">
        <v>82</v>
      </c>
      <c r="AV3613" s="12" t="s">
        <v>80</v>
      </c>
      <c r="AW3613" s="12" t="s">
        <v>33</v>
      </c>
      <c r="AX3613" s="12" t="s">
        <v>72</v>
      </c>
      <c r="AY3613" s="150" t="s">
        <v>193</v>
      </c>
    </row>
    <row r="3614" spans="2:65" s="13" customFormat="1" ht="11.25">
      <c r="B3614" s="155"/>
      <c r="D3614" s="149" t="s">
        <v>203</v>
      </c>
      <c r="E3614" s="156" t="s">
        <v>19</v>
      </c>
      <c r="F3614" s="157" t="s">
        <v>2860</v>
      </c>
      <c r="H3614" s="158">
        <v>132.59399999999999</v>
      </c>
      <c r="I3614" s="159"/>
      <c r="L3614" s="155"/>
      <c r="M3614" s="160"/>
      <c r="T3614" s="161"/>
      <c r="AT3614" s="156" t="s">
        <v>203</v>
      </c>
      <c r="AU3614" s="156" t="s">
        <v>82</v>
      </c>
      <c r="AV3614" s="13" t="s">
        <v>82</v>
      </c>
      <c r="AW3614" s="13" t="s">
        <v>33</v>
      </c>
      <c r="AX3614" s="13" t="s">
        <v>72</v>
      </c>
      <c r="AY3614" s="156" t="s">
        <v>193</v>
      </c>
    </row>
    <row r="3615" spans="2:65" s="1" customFormat="1" ht="16.5" customHeight="1">
      <c r="B3615" s="32"/>
      <c r="C3615" s="162" t="s">
        <v>2861</v>
      </c>
      <c r="D3615" s="162" t="s">
        <v>380</v>
      </c>
      <c r="E3615" s="163" t="s">
        <v>2862</v>
      </c>
      <c r="F3615" s="164" t="s">
        <v>2863</v>
      </c>
      <c r="G3615" s="165" t="s">
        <v>198</v>
      </c>
      <c r="H3615" s="166">
        <v>139.22399999999999</v>
      </c>
      <c r="I3615" s="167"/>
      <c r="J3615" s="168">
        <f>ROUND(I3615*H3615,2)</f>
        <v>0</v>
      </c>
      <c r="K3615" s="164" t="s">
        <v>199</v>
      </c>
      <c r="L3615" s="169"/>
      <c r="M3615" s="170" t="s">
        <v>19</v>
      </c>
      <c r="N3615" s="171" t="s">
        <v>43</v>
      </c>
      <c r="P3615" s="140">
        <f>O3615*H3615</f>
        <v>0</v>
      </c>
      <c r="Q3615" s="140">
        <v>5.0000000000000001E-4</v>
      </c>
      <c r="R3615" s="140">
        <f>Q3615*H3615</f>
        <v>6.9611999999999993E-2</v>
      </c>
      <c r="S3615" s="140">
        <v>0</v>
      </c>
      <c r="T3615" s="141">
        <f>S3615*H3615</f>
        <v>0</v>
      </c>
      <c r="AR3615" s="142" t="s">
        <v>436</v>
      </c>
      <c r="AT3615" s="142" t="s">
        <v>380</v>
      </c>
      <c r="AU3615" s="142" t="s">
        <v>82</v>
      </c>
      <c r="AY3615" s="17" t="s">
        <v>193</v>
      </c>
      <c r="BE3615" s="143">
        <f>IF(N3615="základní",J3615,0)</f>
        <v>0</v>
      </c>
      <c r="BF3615" s="143">
        <f>IF(N3615="snížená",J3615,0)</f>
        <v>0</v>
      </c>
      <c r="BG3615" s="143">
        <f>IF(N3615="zákl. přenesená",J3615,0)</f>
        <v>0</v>
      </c>
      <c r="BH3615" s="143">
        <f>IF(N3615="sníž. přenesená",J3615,0)</f>
        <v>0</v>
      </c>
      <c r="BI3615" s="143">
        <f>IF(N3615="nulová",J3615,0)</f>
        <v>0</v>
      </c>
      <c r="BJ3615" s="17" t="s">
        <v>80</v>
      </c>
      <c r="BK3615" s="143">
        <f>ROUND(I3615*H3615,2)</f>
        <v>0</v>
      </c>
      <c r="BL3615" s="17" t="s">
        <v>328</v>
      </c>
      <c r="BM3615" s="142" t="s">
        <v>2864</v>
      </c>
    </row>
    <row r="3616" spans="2:65" s="13" customFormat="1" ht="11.25">
      <c r="B3616" s="155"/>
      <c r="D3616" s="149" t="s">
        <v>203</v>
      </c>
      <c r="F3616" s="157" t="s">
        <v>2865</v>
      </c>
      <c r="H3616" s="158">
        <v>139.22399999999999</v>
      </c>
      <c r="I3616" s="159"/>
      <c r="L3616" s="155"/>
      <c r="M3616" s="160"/>
      <c r="T3616" s="161"/>
      <c r="AT3616" s="156" t="s">
        <v>203</v>
      </c>
      <c r="AU3616" s="156" t="s">
        <v>82</v>
      </c>
      <c r="AV3616" s="13" t="s">
        <v>82</v>
      </c>
      <c r="AW3616" s="13" t="s">
        <v>4</v>
      </c>
      <c r="AX3616" s="13" t="s">
        <v>80</v>
      </c>
      <c r="AY3616" s="156" t="s">
        <v>193</v>
      </c>
    </row>
    <row r="3617" spans="2:65" s="1" customFormat="1" ht="21.75" customHeight="1">
      <c r="B3617" s="32"/>
      <c r="C3617" s="131" t="s">
        <v>2866</v>
      </c>
      <c r="D3617" s="131" t="s">
        <v>195</v>
      </c>
      <c r="E3617" s="132" t="s">
        <v>2867</v>
      </c>
      <c r="F3617" s="133" t="s">
        <v>2868</v>
      </c>
      <c r="G3617" s="134" t="s">
        <v>432</v>
      </c>
      <c r="H3617" s="135">
        <v>57.854999999999997</v>
      </c>
      <c r="I3617" s="136"/>
      <c r="J3617" s="137">
        <f>ROUND(I3617*H3617,2)</f>
        <v>0</v>
      </c>
      <c r="K3617" s="133" t="s">
        <v>19</v>
      </c>
      <c r="L3617" s="32"/>
      <c r="M3617" s="138" t="s">
        <v>19</v>
      </c>
      <c r="N3617" s="139" t="s">
        <v>43</v>
      </c>
      <c r="P3617" s="140">
        <f>O3617*H3617</f>
        <v>0</v>
      </c>
      <c r="Q3617" s="140">
        <v>7.0000000000000001E-3</v>
      </c>
      <c r="R3617" s="140">
        <f>Q3617*H3617</f>
        <v>0.40498499999999998</v>
      </c>
      <c r="S3617" s="140">
        <v>0</v>
      </c>
      <c r="T3617" s="141">
        <f>S3617*H3617</f>
        <v>0</v>
      </c>
      <c r="AR3617" s="142" t="s">
        <v>328</v>
      </c>
      <c r="AT3617" s="142" t="s">
        <v>195</v>
      </c>
      <c r="AU3617" s="142" t="s">
        <v>82</v>
      </c>
      <c r="AY3617" s="17" t="s">
        <v>193</v>
      </c>
      <c r="BE3617" s="143">
        <f>IF(N3617="základní",J3617,0)</f>
        <v>0</v>
      </c>
      <c r="BF3617" s="143">
        <f>IF(N3617="snížená",J3617,0)</f>
        <v>0</v>
      </c>
      <c r="BG3617" s="143">
        <f>IF(N3617="zákl. přenesená",J3617,0)</f>
        <v>0</v>
      </c>
      <c r="BH3617" s="143">
        <f>IF(N3617="sníž. přenesená",J3617,0)</f>
        <v>0</v>
      </c>
      <c r="BI3617" s="143">
        <f>IF(N3617="nulová",J3617,0)</f>
        <v>0</v>
      </c>
      <c r="BJ3617" s="17" t="s">
        <v>80</v>
      </c>
      <c r="BK3617" s="143">
        <f>ROUND(I3617*H3617,2)</f>
        <v>0</v>
      </c>
      <c r="BL3617" s="17" t="s">
        <v>328</v>
      </c>
      <c r="BM3617" s="142" t="s">
        <v>2869</v>
      </c>
    </row>
    <row r="3618" spans="2:65" s="12" customFormat="1" ht="11.25">
      <c r="B3618" s="148"/>
      <c r="D3618" s="149" t="s">
        <v>203</v>
      </c>
      <c r="E3618" s="150" t="s">
        <v>19</v>
      </c>
      <c r="F3618" s="151" t="s">
        <v>2870</v>
      </c>
      <c r="H3618" s="150" t="s">
        <v>19</v>
      </c>
      <c r="I3618" s="152"/>
      <c r="L3618" s="148"/>
      <c r="M3618" s="153"/>
      <c r="T3618" s="154"/>
      <c r="AT3618" s="150" t="s">
        <v>203</v>
      </c>
      <c r="AU3618" s="150" t="s">
        <v>82</v>
      </c>
      <c r="AV3618" s="12" t="s">
        <v>80</v>
      </c>
      <c r="AW3618" s="12" t="s">
        <v>33</v>
      </c>
      <c r="AX3618" s="12" t="s">
        <v>72</v>
      </c>
      <c r="AY3618" s="150" t="s">
        <v>193</v>
      </c>
    </row>
    <row r="3619" spans="2:65" s="12" customFormat="1" ht="11.25">
      <c r="B3619" s="148"/>
      <c r="D3619" s="149" t="s">
        <v>203</v>
      </c>
      <c r="E3619" s="150" t="s">
        <v>19</v>
      </c>
      <c r="F3619" s="151" t="s">
        <v>1006</v>
      </c>
      <c r="H3619" s="150" t="s">
        <v>19</v>
      </c>
      <c r="I3619" s="152"/>
      <c r="L3619" s="148"/>
      <c r="M3619" s="153"/>
      <c r="T3619" s="154"/>
      <c r="AT3619" s="150" t="s">
        <v>203</v>
      </c>
      <c r="AU3619" s="150" t="s">
        <v>82</v>
      </c>
      <c r="AV3619" s="12" t="s">
        <v>80</v>
      </c>
      <c r="AW3619" s="12" t="s">
        <v>33</v>
      </c>
      <c r="AX3619" s="12" t="s">
        <v>72</v>
      </c>
      <c r="AY3619" s="150" t="s">
        <v>193</v>
      </c>
    </row>
    <row r="3620" spans="2:65" s="12" customFormat="1" ht="11.25">
      <c r="B3620" s="148"/>
      <c r="D3620" s="149" t="s">
        <v>203</v>
      </c>
      <c r="E3620" s="150" t="s">
        <v>19</v>
      </c>
      <c r="F3620" s="151" t="s">
        <v>205</v>
      </c>
      <c r="H3620" s="150" t="s">
        <v>19</v>
      </c>
      <c r="I3620" s="152"/>
      <c r="L3620" s="148"/>
      <c r="M3620" s="153"/>
      <c r="T3620" s="154"/>
      <c r="AT3620" s="150" t="s">
        <v>203</v>
      </c>
      <c r="AU3620" s="150" t="s">
        <v>82</v>
      </c>
      <c r="AV3620" s="12" t="s">
        <v>80</v>
      </c>
      <c r="AW3620" s="12" t="s">
        <v>33</v>
      </c>
      <c r="AX3620" s="12" t="s">
        <v>72</v>
      </c>
      <c r="AY3620" s="150" t="s">
        <v>193</v>
      </c>
    </row>
    <row r="3621" spans="2:65" s="12" customFormat="1" ht="11.25">
      <c r="B3621" s="148"/>
      <c r="D3621" s="149" t="s">
        <v>203</v>
      </c>
      <c r="E3621" s="150" t="s">
        <v>19</v>
      </c>
      <c r="F3621" s="151" t="s">
        <v>2871</v>
      </c>
      <c r="H3621" s="150" t="s">
        <v>19</v>
      </c>
      <c r="I3621" s="152"/>
      <c r="L3621" s="148"/>
      <c r="M3621" s="153"/>
      <c r="T3621" s="154"/>
      <c r="AT3621" s="150" t="s">
        <v>203</v>
      </c>
      <c r="AU3621" s="150" t="s">
        <v>82</v>
      </c>
      <c r="AV3621" s="12" t="s">
        <v>80</v>
      </c>
      <c r="AW3621" s="12" t="s">
        <v>33</v>
      </c>
      <c r="AX3621" s="12" t="s">
        <v>72</v>
      </c>
      <c r="AY3621" s="150" t="s">
        <v>193</v>
      </c>
    </row>
    <row r="3622" spans="2:65" s="13" customFormat="1" ht="11.25">
      <c r="B3622" s="155"/>
      <c r="D3622" s="149" t="s">
        <v>203</v>
      </c>
      <c r="E3622" s="156" t="s">
        <v>19</v>
      </c>
      <c r="F3622" s="157" t="s">
        <v>2872</v>
      </c>
      <c r="H3622" s="158">
        <v>4.83</v>
      </c>
      <c r="I3622" s="159"/>
      <c r="L3622" s="155"/>
      <c r="M3622" s="160"/>
      <c r="T3622" s="161"/>
      <c r="AT3622" s="156" t="s">
        <v>203</v>
      </c>
      <c r="AU3622" s="156" t="s">
        <v>82</v>
      </c>
      <c r="AV3622" s="13" t="s">
        <v>82</v>
      </c>
      <c r="AW3622" s="13" t="s">
        <v>33</v>
      </c>
      <c r="AX3622" s="13" t="s">
        <v>72</v>
      </c>
      <c r="AY3622" s="156" t="s">
        <v>193</v>
      </c>
    </row>
    <row r="3623" spans="2:65" s="12" customFormat="1" ht="11.25">
      <c r="B3623" s="148"/>
      <c r="D3623" s="149" t="s">
        <v>203</v>
      </c>
      <c r="E3623" s="150" t="s">
        <v>19</v>
      </c>
      <c r="F3623" s="151" t="s">
        <v>2873</v>
      </c>
      <c r="H3623" s="150" t="s">
        <v>19</v>
      </c>
      <c r="I3623" s="152"/>
      <c r="L3623" s="148"/>
      <c r="M3623" s="153"/>
      <c r="T3623" s="154"/>
      <c r="AT3623" s="150" t="s">
        <v>203</v>
      </c>
      <c r="AU3623" s="150" t="s">
        <v>82</v>
      </c>
      <c r="AV3623" s="12" t="s">
        <v>80</v>
      </c>
      <c r="AW3623" s="12" t="s">
        <v>33</v>
      </c>
      <c r="AX3623" s="12" t="s">
        <v>72</v>
      </c>
      <c r="AY3623" s="150" t="s">
        <v>193</v>
      </c>
    </row>
    <row r="3624" spans="2:65" s="13" customFormat="1" ht="11.25">
      <c r="B3624" s="155"/>
      <c r="D3624" s="149" t="s">
        <v>203</v>
      </c>
      <c r="E3624" s="156" t="s">
        <v>19</v>
      </c>
      <c r="F3624" s="157" t="s">
        <v>2874</v>
      </c>
      <c r="H3624" s="158">
        <v>7.2450000000000001</v>
      </c>
      <c r="I3624" s="159"/>
      <c r="L3624" s="155"/>
      <c r="M3624" s="160"/>
      <c r="T3624" s="161"/>
      <c r="AT3624" s="156" t="s">
        <v>203</v>
      </c>
      <c r="AU3624" s="156" t="s">
        <v>82</v>
      </c>
      <c r="AV3624" s="13" t="s">
        <v>82</v>
      </c>
      <c r="AW3624" s="13" t="s">
        <v>33</v>
      </c>
      <c r="AX3624" s="13" t="s">
        <v>72</v>
      </c>
      <c r="AY3624" s="156" t="s">
        <v>193</v>
      </c>
    </row>
    <row r="3625" spans="2:65" s="12" customFormat="1" ht="11.25">
      <c r="B3625" s="148"/>
      <c r="D3625" s="149" t="s">
        <v>203</v>
      </c>
      <c r="E3625" s="150" t="s">
        <v>19</v>
      </c>
      <c r="F3625" s="151" t="s">
        <v>2875</v>
      </c>
      <c r="H3625" s="150" t="s">
        <v>19</v>
      </c>
      <c r="I3625" s="152"/>
      <c r="L3625" s="148"/>
      <c r="M3625" s="153"/>
      <c r="T3625" s="154"/>
      <c r="AT3625" s="150" t="s">
        <v>203</v>
      </c>
      <c r="AU3625" s="150" t="s">
        <v>82</v>
      </c>
      <c r="AV3625" s="12" t="s">
        <v>80</v>
      </c>
      <c r="AW3625" s="12" t="s">
        <v>33</v>
      </c>
      <c r="AX3625" s="12" t="s">
        <v>72</v>
      </c>
      <c r="AY3625" s="150" t="s">
        <v>193</v>
      </c>
    </row>
    <row r="3626" spans="2:65" s="13" customFormat="1" ht="11.25">
      <c r="B3626" s="155"/>
      <c r="D3626" s="149" t="s">
        <v>203</v>
      </c>
      <c r="E3626" s="156" t="s">
        <v>19</v>
      </c>
      <c r="F3626" s="157" t="s">
        <v>2876</v>
      </c>
      <c r="H3626" s="158">
        <v>33.81</v>
      </c>
      <c r="I3626" s="159"/>
      <c r="L3626" s="155"/>
      <c r="M3626" s="160"/>
      <c r="T3626" s="161"/>
      <c r="AT3626" s="156" t="s">
        <v>203</v>
      </c>
      <c r="AU3626" s="156" t="s">
        <v>82</v>
      </c>
      <c r="AV3626" s="13" t="s">
        <v>82</v>
      </c>
      <c r="AW3626" s="13" t="s">
        <v>33</v>
      </c>
      <c r="AX3626" s="13" t="s">
        <v>72</v>
      </c>
      <c r="AY3626" s="156" t="s">
        <v>193</v>
      </c>
    </row>
    <row r="3627" spans="2:65" s="12" customFormat="1" ht="11.25">
      <c r="B3627" s="148"/>
      <c r="D3627" s="149" t="s">
        <v>203</v>
      </c>
      <c r="E3627" s="150" t="s">
        <v>19</v>
      </c>
      <c r="F3627" s="151" t="s">
        <v>2877</v>
      </c>
      <c r="H3627" s="150" t="s">
        <v>19</v>
      </c>
      <c r="I3627" s="152"/>
      <c r="L3627" s="148"/>
      <c r="M3627" s="153"/>
      <c r="T3627" s="154"/>
      <c r="AT3627" s="150" t="s">
        <v>203</v>
      </c>
      <c r="AU3627" s="150" t="s">
        <v>82</v>
      </c>
      <c r="AV3627" s="12" t="s">
        <v>80</v>
      </c>
      <c r="AW3627" s="12" t="s">
        <v>33</v>
      </c>
      <c r="AX3627" s="12" t="s">
        <v>72</v>
      </c>
      <c r="AY3627" s="150" t="s">
        <v>193</v>
      </c>
    </row>
    <row r="3628" spans="2:65" s="13" customFormat="1" ht="11.25">
      <c r="B3628" s="155"/>
      <c r="D3628" s="149" t="s">
        <v>203</v>
      </c>
      <c r="E3628" s="156" t="s">
        <v>19</v>
      </c>
      <c r="F3628" s="157" t="s">
        <v>2878</v>
      </c>
      <c r="H3628" s="158">
        <v>3.8849999999999998</v>
      </c>
      <c r="I3628" s="159"/>
      <c r="L3628" s="155"/>
      <c r="M3628" s="160"/>
      <c r="T3628" s="161"/>
      <c r="AT3628" s="156" t="s">
        <v>203</v>
      </c>
      <c r="AU3628" s="156" t="s">
        <v>82</v>
      </c>
      <c r="AV3628" s="13" t="s">
        <v>82</v>
      </c>
      <c r="AW3628" s="13" t="s">
        <v>33</v>
      </c>
      <c r="AX3628" s="13" t="s">
        <v>72</v>
      </c>
      <c r="AY3628" s="156" t="s">
        <v>193</v>
      </c>
    </row>
    <row r="3629" spans="2:65" s="12" customFormat="1" ht="11.25">
      <c r="B3629" s="148"/>
      <c r="D3629" s="149" t="s">
        <v>203</v>
      </c>
      <c r="E3629" s="150" t="s">
        <v>19</v>
      </c>
      <c r="F3629" s="151" t="s">
        <v>2879</v>
      </c>
      <c r="H3629" s="150" t="s">
        <v>19</v>
      </c>
      <c r="I3629" s="152"/>
      <c r="L3629" s="148"/>
      <c r="M3629" s="153"/>
      <c r="T3629" s="154"/>
      <c r="AT3629" s="150" t="s">
        <v>203</v>
      </c>
      <c r="AU3629" s="150" t="s">
        <v>82</v>
      </c>
      <c r="AV3629" s="12" t="s">
        <v>80</v>
      </c>
      <c r="AW3629" s="12" t="s">
        <v>33</v>
      </c>
      <c r="AX3629" s="12" t="s">
        <v>72</v>
      </c>
      <c r="AY3629" s="150" t="s">
        <v>193</v>
      </c>
    </row>
    <row r="3630" spans="2:65" s="13" customFormat="1" ht="11.25">
      <c r="B3630" s="155"/>
      <c r="D3630" s="149" t="s">
        <v>203</v>
      </c>
      <c r="E3630" s="156" t="s">
        <v>19</v>
      </c>
      <c r="F3630" s="157" t="s">
        <v>2880</v>
      </c>
      <c r="H3630" s="158">
        <v>2.415</v>
      </c>
      <c r="I3630" s="159"/>
      <c r="L3630" s="155"/>
      <c r="M3630" s="160"/>
      <c r="T3630" s="161"/>
      <c r="AT3630" s="156" t="s">
        <v>203</v>
      </c>
      <c r="AU3630" s="156" t="s">
        <v>82</v>
      </c>
      <c r="AV3630" s="13" t="s">
        <v>82</v>
      </c>
      <c r="AW3630" s="13" t="s">
        <v>33</v>
      </c>
      <c r="AX3630" s="13" t="s">
        <v>72</v>
      </c>
      <c r="AY3630" s="156" t="s">
        <v>193</v>
      </c>
    </row>
    <row r="3631" spans="2:65" s="12" customFormat="1" ht="11.25">
      <c r="B3631" s="148"/>
      <c r="D3631" s="149" t="s">
        <v>203</v>
      </c>
      <c r="E3631" s="150" t="s">
        <v>19</v>
      </c>
      <c r="F3631" s="151" t="s">
        <v>2881</v>
      </c>
      <c r="H3631" s="150" t="s">
        <v>19</v>
      </c>
      <c r="I3631" s="152"/>
      <c r="L3631" s="148"/>
      <c r="M3631" s="153"/>
      <c r="T3631" s="154"/>
      <c r="AT3631" s="150" t="s">
        <v>203</v>
      </c>
      <c r="AU3631" s="150" t="s">
        <v>82</v>
      </c>
      <c r="AV3631" s="12" t="s">
        <v>80</v>
      </c>
      <c r="AW3631" s="12" t="s">
        <v>33</v>
      </c>
      <c r="AX3631" s="12" t="s">
        <v>72</v>
      </c>
      <c r="AY3631" s="150" t="s">
        <v>193</v>
      </c>
    </row>
    <row r="3632" spans="2:65" s="13" customFormat="1" ht="11.25">
      <c r="B3632" s="155"/>
      <c r="D3632" s="149" t="s">
        <v>203</v>
      </c>
      <c r="E3632" s="156" t="s">
        <v>19</v>
      </c>
      <c r="F3632" s="157" t="s">
        <v>2882</v>
      </c>
      <c r="H3632" s="158">
        <v>5.67</v>
      </c>
      <c r="I3632" s="159"/>
      <c r="L3632" s="155"/>
      <c r="M3632" s="160"/>
      <c r="T3632" s="161"/>
      <c r="AT3632" s="156" t="s">
        <v>203</v>
      </c>
      <c r="AU3632" s="156" t="s">
        <v>82</v>
      </c>
      <c r="AV3632" s="13" t="s">
        <v>82</v>
      </c>
      <c r="AW3632" s="13" t="s">
        <v>33</v>
      </c>
      <c r="AX3632" s="13" t="s">
        <v>72</v>
      </c>
      <c r="AY3632" s="156" t="s">
        <v>193</v>
      </c>
    </row>
    <row r="3633" spans="2:65" s="1" customFormat="1" ht="21.75" customHeight="1">
      <c r="B3633" s="32"/>
      <c r="C3633" s="131" t="s">
        <v>2883</v>
      </c>
      <c r="D3633" s="131" t="s">
        <v>195</v>
      </c>
      <c r="E3633" s="132" t="s">
        <v>2884</v>
      </c>
      <c r="F3633" s="133" t="s">
        <v>2885</v>
      </c>
      <c r="G3633" s="134" t="s">
        <v>432</v>
      </c>
      <c r="H3633" s="135">
        <v>46.725000000000001</v>
      </c>
      <c r="I3633" s="136"/>
      <c r="J3633" s="137">
        <f>ROUND(I3633*H3633,2)</f>
        <v>0</v>
      </c>
      <c r="K3633" s="133" t="s">
        <v>19</v>
      </c>
      <c r="L3633" s="32"/>
      <c r="M3633" s="138" t="s">
        <v>19</v>
      </c>
      <c r="N3633" s="139" t="s">
        <v>43</v>
      </c>
      <c r="P3633" s="140">
        <f>O3633*H3633</f>
        <v>0</v>
      </c>
      <c r="Q3633" s="140">
        <v>1.2E-2</v>
      </c>
      <c r="R3633" s="140">
        <f>Q3633*H3633</f>
        <v>0.56069999999999998</v>
      </c>
      <c r="S3633" s="140">
        <v>0</v>
      </c>
      <c r="T3633" s="141">
        <f>S3633*H3633</f>
        <v>0</v>
      </c>
      <c r="AR3633" s="142" t="s">
        <v>328</v>
      </c>
      <c r="AT3633" s="142" t="s">
        <v>195</v>
      </c>
      <c r="AU3633" s="142" t="s">
        <v>82</v>
      </c>
      <c r="AY3633" s="17" t="s">
        <v>193</v>
      </c>
      <c r="BE3633" s="143">
        <f>IF(N3633="základní",J3633,0)</f>
        <v>0</v>
      </c>
      <c r="BF3633" s="143">
        <f>IF(N3633="snížená",J3633,0)</f>
        <v>0</v>
      </c>
      <c r="BG3633" s="143">
        <f>IF(N3633="zákl. přenesená",J3633,0)</f>
        <v>0</v>
      </c>
      <c r="BH3633" s="143">
        <f>IF(N3633="sníž. přenesená",J3633,0)</f>
        <v>0</v>
      </c>
      <c r="BI3633" s="143">
        <f>IF(N3633="nulová",J3633,0)</f>
        <v>0</v>
      </c>
      <c r="BJ3633" s="17" t="s">
        <v>80</v>
      </c>
      <c r="BK3633" s="143">
        <f>ROUND(I3633*H3633,2)</f>
        <v>0</v>
      </c>
      <c r="BL3633" s="17" t="s">
        <v>328</v>
      </c>
      <c r="BM3633" s="142" t="s">
        <v>2886</v>
      </c>
    </row>
    <row r="3634" spans="2:65" s="12" customFormat="1" ht="11.25">
      <c r="B3634" s="148"/>
      <c r="D3634" s="149" t="s">
        <v>203</v>
      </c>
      <c r="E3634" s="150" t="s">
        <v>19</v>
      </c>
      <c r="F3634" s="151" t="s">
        <v>2870</v>
      </c>
      <c r="H3634" s="150" t="s">
        <v>19</v>
      </c>
      <c r="I3634" s="152"/>
      <c r="L3634" s="148"/>
      <c r="M3634" s="153"/>
      <c r="T3634" s="154"/>
      <c r="AT3634" s="150" t="s">
        <v>203</v>
      </c>
      <c r="AU3634" s="150" t="s">
        <v>82</v>
      </c>
      <c r="AV3634" s="12" t="s">
        <v>80</v>
      </c>
      <c r="AW3634" s="12" t="s">
        <v>33</v>
      </c>
      <c r="AX3634" s="12" t="s">
        <v>72</v>
      </c>
      <c r="AY3634" s="150" t="s">
        <v>193</v>
      </c>
    </row>
    <row r="3635" spans="2:65" s="12" customFormat="1" ht="11.25">
      <c r="B3635" s="148"/>
      <c r="D3635" s="149" t="s">
        <v>203</v>
      </c>
      <c r="E3635" s="150" t="s">
        <v>19</v>
      </c>
      <c r="F3635" s="151" t="s">
        <v>1006</v>
      </c>
      <c r="H3635" s="150" t="s">
        <v>19</v>
      </c>
      <c r="I3635" s="152"/>
      <c r="L3635" s="148"/>
      <c r="M3635" s="153"/>
      <c r="T3635" s="154"/>
      <c r="AT3635" s="150" t="s">
        <v>203</v>
      </c>
      <c r="AU3635" s="150" t="s">
        <v>82</v>
      </c>
      <c r="AV3635" s="12" t="s">
        <v>80</v>
      </c>
      <c r="AW3635" s="12" t="s">
        <v>33</v>
      </c>
      <c r="AX3635" s="12" t="s">
        <v>72</v>
      </c>
      <c r="AY3635" s="150" t="s">
        <v>193</v>
      </c>
    </row>
    <row r="3636" spans="2:65" s="12" customFormat="1" ht="11.25">
      <c r="B3636" s="148"/>
      <c r="D3636" s="149" t="s">
        <v>203</v>
      </c>
      <c r="E3636" s="150" t="s">
        <v>19</v>
      </c>
      <c r="F3636" s="151" t="s">
        <v>205</v>
      </c>
      <c r="H3636" s="150" t="s">
        <v>19</v>
      </c>
      <c r="I3636" s="152"/>
      <c r="L3636" s="148"/>
      <c r="M3636" s="153"/>
      <c r="T3636" s="154"/>
      <c r="AT3636" s="150" t="s">
        <v>203</v>
      </c>
      <c r="AU3636" s="150" t="s">
        <v>82</v>
      </c>
      <c r="AV3636" s="12" t="s">
        <v>80</v>
      </c>
      <c r="AW3636" s="12" t="s">
        <v>33</v>
      </c>
      <c r="AX3636" s="12" t="s">
        <v>72</v>
      </c>
      <c r="AY3636" s="150" t="s">
        <v>193</v>
      </c>
    </row>
    <row r="3637" spans="2:65" s="12" customFormat="1" ht="11.25">
      <c r="B3637" s="148"/>
      <c r="D3637" s="149" t="s">
        <v>203</v>
      </c>
      <c r="E3637" s="150" t="s">
        <v>19</v>
      </c>
      <c r="F3637" s="151" t="s">
        <v>2887</v>
      </c>
      <c r="H3637" s="150" t="s">
        <v>19</v>
      </c>
      <c r="I3637" s="152"/>
      <c r="L3637" s="148"/>
      <c r="M3637" s="153"/>
      <c r="T3637" s="154"/>
      <c r="AT3637" s="150" t="s">
        <v>203</v>
      </c>
      <c r="AU3637" s="150" t="s">
        <v>82</v>
      </c>
      <c r="AV3637" s="12" t="s">
        <v>80</v>
      </c>
      <c r="AW3637" s="12" t="s">
        <v>33</v>
      </c>
      <c r="AX3637" s="12" t="s">
        <v>72</v>
      </c>
      <c r="AY3637" s="150" t="s">
        <v>193</v>
      </c>
    </row>
    <row r="3638" spans="2:65" s="13" customFormat="1" ht="11.25">
      <c r="B3638" s="155"/>
      <c r="D3638" s="149" t="s">
        <v>203</v>
      </c>
      <c r="E3638" s="156" t="s">
        <v>19</v>
      </c>
      <c r="F3638" s="157" t="s">
        <v>2888</v>
      </c>
      <c r="H3638" s="158">
        <v>46.725000000000001</v>
      </c>
      <c r="I3638" s="159"/>
      <c r="L3638" s="155"/>
      <c r="M3638" s="160"/>
      <c r="T3638" s="161"/>
      <c r="AT3638" s="156" t="s">
        <v>203</v>
      </c>
      <c r="AU3638" s="156" t="s">
        <v>82</v>
      </c>
      <c r="AV3638" s="13" t="s">
        <v>82</v>
      </c>
      <c r="AW3638" s="13" t="s">
        <v>33</v>
      </c>
      <c r="AX3638" s="13" t="s">
        <v>72</v>
      </c>
      <c r="AY3638" s="156" t="s">
        <v>193</v>
      </c>
    </row>
    <row r="3639" spans="2:65" s="1" customFormat="1" ht="16.5" customHeight="1">
      <c r="B3639" s="32"/>
      <c r="C3639" s="131" t="s">
        <v>2889</v>
      </c>
      <c r="D3639" s="131" t="s">
        <v>195</v>
      </c>
      <c r="E3639" s="132" t="s">
        <v>2890</v>
      </c>
      <c r="F3639" s="133" t="s">
        <v>2891</v>
      </c>
      <c r="G3639" s="134" t="s">
        <v>198</v>
      </c>
      <c r="H3639" s="135">
        <v>132.59399999999999</v>
      </c>
      <c r="I3639" s="136"/>
      <c r="J3639" s="137">
        <f>ROUND(I3639*H3639,2)</f>
        <v>0</v>
      </c>
      <c r="K3639" s="133" t="s">
        <v>19</v>
      </c>
      <c r="L3639" s="32"/>
      <c r="M3639" s="138" t="s">
        <v>19</v>
      </c>
      <c r="N3639" s="139" t="s">
        <v>43</v>
      </c>
      <c r="P3639" s="140">
        <f>O3639*H3639</f>
        <v>0</v>
      </c>
      <c r="Q3639" s="140">
        <v>6.6E-3</v>
      </c>
      <c r="R3639" s="140">
        <f>Q3639*H3639</f>
        <v>0.87512039999999991</v>
      </c>
      <c r="S3639" s="140">
        <v>0</v>
      </c>
      <c r="T3639" s="141">
        <f>S3639*H3639</f>
        <v>0</v>
      </c>
      <c r="AR3639" s="142" t="s">
        <v>328</v>
      </c>
      <c r="AT3639" s="142" t="s">
        <v>195</v>
      </c>
      <c r="AU3639" s="142" t="s">
        <v>82</v>
      </c>
      <c r="AY3639" s="17" t="s">
        <v>193</v>
      </c>
      <c r="BE3639" s="143">
        <f>IF(N3639="základní",J3639,0)</f>
        <v>0</v>
      </c>
      <c r="BF3639" s="143">
        <f>IF(N3639="snížená",J3639,0)</f>
        <v>0</v>
      </c>
      <c r="BG3639" s="143">
        <f>IF(N3639="zákl. přenesená",J3639,0)</f>
        <v>0</v>
      </c>
      <c r="BH3639" s="143">
        <f>IF(N3639="sníž. přenesená",J3639,0)</f>
        <v>0</v>
      </c>
      <c r="BI3639" s="143">
        <f>IF(N3639="nulová",J3639,0)</f>
        <v>0</v>
      </c>
      <c r="BJ3639" s="17" t="s">
        <v>80</v>
      </c>
      <c r="BK3639" s="143">
        <f>ROUND(I3639*H3639,2)</f>
        <v>0</v>
      </c>
      <c r="BL3639" s="17" t="s">
        <v>328</v>
      </c>
      <c r="BM3639" s="142" t="s">
        <v>2892</v>
      </c>
    </row>
    <row r="3640" spans="2:65" s="12" customFormat="1" ht="11.25">
      <c r="B3640" s="148"/>
      <c r="D3640" s="149" t="s">
        <v>203</v>
      </c>
      <c r="E3640" s="150" t="s">
        <v>19</v>
      </c>
      <c r="F3640" s="151" t="s">
        <v>2676</v>
      </c>
      <c r="H3640" s="150" t="s">
        <v>19</v>
      </c>
      <c r="I3640" s="152"/>
      <c r="L3640" s="148"/>
      <c r="M3640" s="153"/>
      <c r="T3640" s="154"/>
      <c r="AT3640" s="150" t="s">
        <v>203</v>
      </c>
      <c r="AU3640" s="150" t="s">
        <v>82</v>
      </c>
      <c r="AV3640" s="12" t="s">
        <v>80</v>
      </c>
      <c r="AW3640" s="12" t="s">
        <v>33</v>
      </c>
      <c r="AX3640" s="12" t="s">
        <v>72</v>
      </c>
      <c r="AY3640" s="150" t="s">
        <v>193</v>
      </c>
    </row>
    <row r="3641" spans="2:65" s="12" customFormat="1" ht="11.25">
      <c r="B3641" s="148"/>
      <c r="D3641" s="149" t="s">
        <v>203</v>
      </c>
      <c r="E3641" s="150" t="s">
        <v>19</v>
      </c>
      <c r="F3641" s="151" t="s">
        <v>205</v>
      </c>
      <c r="H3641" s="150" t="s">
        <v>19</v>
      </c>
      <c r="I3641" s="152"/>
      <c r="L3641" s="148"/>
      <c r="M3641" s="153"/>
      <c r="T3641" s="154"/>
      <c r="AT3641" s="150" t="s">
        <v>203</v>
      </c>
      <c r="AU3641" s="150" t="s">
        <v>82</v>
      </c>
      <c r="AV3641" s="12" t="s">
        <v>80</v>
      </c>
      <c r="AW3641" s="12" t="s">
        <v>33</v>
      </c>
      <c r="AX3641" s="12" t="s">
        <v>72</v>
      </c>
      <c r="AY3641" s="150" t="s">
        <v>193</v>
      </c>
    </row>
    <row r="3642" spans="2:65" s="12" customFormat="1" ht="11.25">
      <c r="B3642" s="148"/>
      <c r="D3642" s="149" t="s">
        <v>203</v>
      </c>
      <c r="E3642" s="150" t="s">
        <v>19</v>
      </c>
      <c r="F3642" s="151" t="s">
        <v>2893</v>
      </c>
      <c r="H3642" s="150" t="s">
        <v>19</v>
      </c>
      <c r="I3642" s="152"/>
      <c r="L3642" s="148"/>
      <c r="M3642" s="153"/>
      <c r="T3642" s="154"/>
      <c r="AT3642" s="150" t="s">
        <v>203</v>
      </c>
      <c r="AU3642" s="150" t="s">
        <v>82</v>
      </c>
      <c r="AV3642" s="12" t="s">
        <v>80</v>
      </c>
      <c r="AW3642" s="12" t="s">
        <v>33</v>
      </c>
      <c r="AX3642" s="12" t="s">
        <v>72</v>
      </c>
      <c r="AY3642" s="150" t="s">
        <v>193</v>
      </c>
    </row>
    <row r="3643" spans="2:65" s="12" customFormat="1" ht="11.25">
      <c r="B3643" s="148"/>
      <c r="D3643" s="149" t="s">
        <v>203</v>
      </c>
      <c r="E3643" s="150" t="s">
        <v>19</v>
      </c>
      <c r="F3643" s="151" t="s">
        <v>2894</v>
      </c>
      <c r="H3643" s="150" t="s">
        <v>19</v>
      </c>
      <c r="I3643" s="152"/>
      <c r="L3643" s="148"/>
      <c r="M3643" s="153"/>
      <c r="T3643" s="154"/>
      <c r="AT3643" s="150" t="s">
        <v>203</v>
      </c>
      <c r="AU3643" s="150" t="s">
        <v>82</v>
      </c>
      <c r="AV3643" s="12" t="s">
        <v>80</v>
      </c>
      <c r="AW3643" s="12" t="s">
        <v>33</v>
      </c>
      <c r="AX3643" s="12" t="s">
        <v>72</v>
      </c>
      <c r="AY3643" s="150" t="s">
        <v>193</v>
      </c>
    </row>
    <row r="3644" spans="2:65" s="12" customFormat="1" ht="11.25">
      <c r="B3644" s="148"/>
      <c r="D3644" s="149" t="s">
        <v>203</v>
      </c>
      <c r="E3644" s="150" t="s">
        <v>19</v>
      </c>
      <c r="F3644" s="151" t="s">
        <v>2895</v>
      </c>
      <c r="H3644" s="150" t="s">
        <v>19</v>
      </c>
      <c r="I3644" s="152"/>
      <c r="L3644" s="148"/>
      <c r="M3644" s="153"/>
      <c r="T3644" s="154"/>
      <c r="AT3644" s="150" t="s">
        <v>203</v>
      </c>
      <c r="AU3644" s="150" t="s">
        <v>82</v>
      </c>
      <c r="AV3644" s="12" t="s">
        <v>80</v>
      </c>
      <c r="AW3644" s="12" t="s">
        <v>33</v>
      </c>
      <c r="AX3644" s="12" t="s">
        <v>72</v>
      </c>
      <c r="AY3644" s="150" t="s">
        <v>193</v>
      </c>
    </row>
    <row r="3645" spans="2:65" s="12" customFormat="1" ht="11.25">
      <c r="B3645" s="148"/>
      <c r="D3645" s="149" t="s">
        <v>203</v>
      </c>
      <c r="E3645" s="150" t="s">
        <v>19</v>
      </c>
      <c r="F3645" s="151" t="s">
        <v>2896</v>
      </c>
      <c r="H3645" s="150" t="s">
        <v>19</v>
      </c>
      <c r="I3645" s="152"/>
      <c r="L3645" s="148"/>
      <c r="M3645" s="153"/>
      <c r="T3645" s="154"/>
      <c r="AT3645" s="150" t="s">
        <v>203</v>
      </c>
      <c r="AU3645" s="150" t="s">
        <v>82</v>
      </c>
      <c r="AV3645" s="12" t="s">
        <v>80</v>
      </c>
      <c r="AW3645" s="12" t="s">
        <v>33</v>
      </c>
      <c r="AX3645" s="12" t="s">
        <v>72</v>
      </c>
      <c r="AY3645" s="150" t="s">
        <v>193</v>
      </c>
    </row>
    <row r="3646" spans="2:65" s="12" customFormat="1" ht="11.25">
      <c r="B3646" s="148"/>
      <c r="D3646" s="149" t="s">
        <v>203</v>
      </c>
      <c r="E3646" s="150" t="s">
        <v>19</v>
      </c>
      <c r="F3646" s="151" t="s">
        <v>2897</v>
      </c>
      <c r="H3646" s="150" t="s">
        <v>19</v>
      </c>
      <c r="I3646" s="152"/>
      <c r="L3646" s="148"/>
      <c r="M3646" s="153"/>
      <c r="T3646" s="154"/>
      <c r="AT3646" s="150" t="s">
        <v>203</v>
      </c>
      <c r="AU3646" s="150" t="s">
        <v>82</v>
      </c>
      <c r="AV3646" s="12" t="s">
        <v>80</v>
      </c>
      <c r="AW3646" s="12" t="s">
        <v>33</v>
      </c>
      <c r="AX3646" s="12" t="s">
        <v>72</v>
      </c>
      <c r="AY3646" s="150" t="s">
        <v>193</v>
      </c>
    </row>
    <row r="3647" spans="2:65" s="12" customFormat="1" ht="11.25">
      <c r="B3647" s="148"/>
      <c r="D3647" s="149" t="s">
        <v>203</v>
      </c>
      <c r="E3647" s="150" t="s">
        <v>19</v>
      </c>
      <c r="F3647" s="151" t="s">
        <v>2898</v>
      </c>
      <c r="H3647" s="150" t="s">
        <v>19</v>
      </c>
      <c r="I3647" s="152"/>
      <c r="L3647" s="148"/>
      <c r="M3647" s="153"/>
      <c r="T3647" s="154"/>
      <c r="AT3647" s="150" t="s">
        <v>203</v>
      </c>
      <c r="AU3647" s="150" t="s">
        <v>82</v>
      </c>
      <c r="AV3647" s="12" t="s">
        <v>80</v>
      </c>
      <c r="AW3647" s="12" t="s">
        <v>33</v>
      </c>
      <c r="AX3647" s="12" t="s">
        <v>72</v>
      </c>
      <c r="AY3647" s="150" t="s">
        <v>193</v>
      </c>
    </row>
    <row r="3648" spans="2:65" s="12" customFormat="1" ht="11.25">
      <c r="B3648" s="148"/>
      <c r="D3648" s="149" t="s">
        <v>203</v>
      </c>
      <c r="E3648" s="150" t="s">
        <v>19</v>
      </c>
      <c r="F3648" s="151" t="s">
        <v>205</v>
      </c>
      <c r="H3648" s="150" t="s">
        <v>19</v>
      </c>
      <c r="I3648" s="152"/>
      <c r="L3648" s="148"/>
      <c r="M3648" s="153"/>
      <c r="T3648" s="154"/>
      <c r="AT3648" s="150" t="s">
        <v>203</v>
      </c>
      <c r="AU3648" s="150" t="s">
        <v>82</v>
      </c>
      <c r="AV3648" s="12" t="s">
        <v>80</v>
      </c>
      <c r="AW3648" s="12" t="s">
        <v>33</v>
      </c>
      <c r="AX3648" s="12" t="s">
        <v>72</v>
      </c>
      <c r="AY3648" s="150" t="s">
        <v>193</v>
      </c>
    </row>
    <row r="3649" spans="2:65" s="12" customFormat="1" ht="11.25">
      <c r="B3649" s="148"/>
      <c r="D3649" s="149" t="s">
        <v>203</v>
      </c>
      <c r="E3649" s="150" t="s">
        <v>19</v>
      </c>
      <c r="F3649" s="151" t="s">
        <v>1440</v>
      </c>
      <c r="H3649" s="150" t="s">
        <v>19</v>
      </c>
      <c r="I3649" s="152"/>
      <c r="L3649" s="148"/>
      <c r="M3649" s="153"/>
      <c r="T3649" s="154"/>
      <c r="AT3649" s="150" t="s">
        <v>203</v>
      </c>
      <c r="AU3649" s="150" t="s">
        <v>82</v>
      </c>
      <c r="AV3649" s="12" t="s">
        <v>80</v>
      </c>
      <c r="AW3649" s="12" t="s">
        <v>33</v>
      </c>
      <c r="AX3649" s="12" t="s">
        <v>72</v>
      </c>
      <c r="AY3649" s="150" t="s">
        <v>193</v>
      </c>
    </row>
    <row r="3650" spans="2:65" s="13" customFormat="1" ht="11.25">
      <c r="B3650" s="155"/>
      <c r="D3650" s="149" t="s">
        <v>203</v>
      </c>
      <c r="E3650" s="156" t="s">
        <v>19</v>
      </c>
      <c r="F3650" s="157" t="s">
        <v>2860</v>
      </c>
      <c r="H3650" s="158">
        <v>132.59399999999999</v>
      </c>
      <c r="I3650" s="159"/>
      <c r="L3650" s="155"/>
      <c r="M3650" s="160"/>
      <c r="T3650" s="161"/>
      <c r="AT3650" s="156" t="s">
        <v>203</v>
      </c>
      <c r="AU3650" s="156" t="s">
        <v>82</v>
      </c>
      <c r="AV3650" s="13" t="s">
        <v>82</v>
      </c>
      <c r="AW3650" s="13" t="s">
        <v>33</v>
      </c>
      <c r="AX3650" s="13" t="s">
        <v>72</v>
      </c>
      <c r="AY3650" s="156" t="s">
        <v>193</v>
      </c>
    </row>
    <row r="3651" spans="2:65" s="1" customFormat="1" ht="21.75" customHeight="1">
      <c r="B3651" s="32"/>
      <c r="C3651" s="131" t="s">
        <v>2899</v>
      </c>
      <c r="D3651" s="131" t="s">
        <v>195</v>
      </c>
      <c r="E3651" s="132" t="s">
        <v>2900</v>
      </c>
      <c r="F3651" s="133" t="s">
        <v>2901</v>
      </c>
      <c r="G3651" s="134" t="s">
        <v>432</v>
      </c>
      <c r="H3651" s="135">
        <v>27.93</v>
      </c>
      <c r="I3651" s="136"/>
      <c r="J3651" s="137">
        <f>ROUND(I3651*H3651,2)</f>
        <v>0</v>
      </c>
      <c r="K3651" s="133" t="s">
        <v>19</v>
      </c>
      <c r="L3651" s="32"/>
      <c r="M3651" s="138" t="s">
        <v>19</v>
      </c>
      <c r="N3651" s="139" t="s">
        <v>43</v>
      </c>
      <c r="P3651" s="140">
        <f>O3651*H3651</f>
        <v>0</v>
      </c>
      <c r="Q3651" s="140">
        <v>6.5100000000000002E-3</v>
      </c>
      <c r="R3651" s="140">
        <f>Q3651*H3651</f>
        <v>0.18182429999999999</v>
      </c>
      <c r="S3651" s="140">
        <v>0</v>
      </c>
      <c r="T3651" s="141">
        <f>S3651*H3651</f>
        <v>0</v>
      </c>
      <c r="AR3651" s="142" t="s">
        <v>328</v>
      </c>
      <c r="AT3651" s="142" t="s">
        <v>195</v>
      </c>
      <c r="AU3651" s="142" t="s">
        <v>82</v>
      </c>
      <c r="AY3651" s="17" t="s">
        <v>193</v>
      </c>
      <c r="BE3651" s="143">
        <f>IF(N3651="základní",J3651,0)</f>
        <v>0</v>
      </c>
      <c r="BF3651" s="143">
        <f>IF(N3651="snížená",J3651,0)</f>
        <v>0</v>
      </c>
      <c r="BG3651" s="143">
        <f>IF(N3651="zákl. přenesená",J3651,0)</f>
        <v>0</v>
      </c>
      <c r="BH3651" s="143">
        <f>IF(N3651="sníž. přenesená",J3651,0)</f>
        <v>0</v>
      </c>
      <c r="BI3651" s="143">
        <f>IF(N3651="nulová",J3651,0)</f>
        <v>0</v>
      </c>
      <c r="BJ3651" s="17" t="s">
        <v>80</v>
      </c>
      <c r="BK3651" s="143">
        <f>ROUND(I3651*H3651,2)</f>
        <v>0</v>
      </c>
      <c r="BL3651" s="17" t="s">
        <v>328</v>
      </c>
      <c r="BM3651" s="142" t="s">
        <v>2902</v>
      </c>
    </row>
    <row r="3652" spans="2:65" s="12" customFormat="1" ht="11.25">
      <c r="B3652" s="148"/>
      <c r="D3652" s="149" t="s">
        <v>203</v>
      </c>
      <c r="E3652" s="150" t="s">
        <v>19</v>
      </c>
      <c r="F3652" s="151" t="s">
        <v>2870</v>
      </c>
      <c r="H3652" s="150" t="s">
        <v>19</v>
      </c>
      <c r="I3652" s="152"/>
      <c r="L3652" s="148"/>
      <c r="M3652" s="153"/>
      <c r="T3652" s="154"/>
      <c r="AT3652" s="150" t="s">
        <v>203</v>
      </c>
      <c r="AU3652" s="150" t="s">
        <v>82</v>
      </c>
      <c r="AV3652" s="12" t="s">
        <v>80</v>
      </c>
      <c r="AW3652" s="12" t="s">
        <v>33</v>
      </c>
      <c r="AX3652" s="12" t="s">
        <v>72</v>
      </c>
      <c r="AY3652" s="150" t="s">
        <v>193</v>
      </c>
    </row>
    <row r="3653" spans="2:65" s="12" customFormat="1" ht="11.25">
      <c r="B3653" s="148"/>
      <c r="D3653" s="149" t="s">
        <v>203</v>
      </c>
      <c r="E3653" s="150" t="s">
        <v>19</v>
      </c>
      <c r="F3653" s="151" t="s">
        <v>1006</v>
      </c>
      <c r="H3653" s="150" t="s">
        <v>19</v>
      </c>
      <c r="I3653" s="152"/>
      <c r="L3653" s="148"/>
      <c r="M3653" s="153"/>
      <c r="T3653" s="154"/>
      <c r="AT3653" s="150" t="s">
        <v>203</v>
      </c>
      <c r="AU3653" s="150" t="s">
        <v>82</v>
      </c>
      <c r="AV3653" s="12" t="s">
        <v>80</v>
      </c>
      <c r="AW3653" s="12" t="s">
        <v>33</v>
      </c>
      <c r="AX3653" s="12" t="s">
        <v>72</v>
      </c>
      <c r="AY3653" s="150" t="s">
        <v>193</v>
      </c>
    </row>
    <row r="3654" spans="2:65" s="12" customFormat="1" ht="11.25">
      <c r="B3654" s="148"/>
      <c r="D3654" s="149" t="s">
        <v>203</v>
      </c>
      <c r="E3654" s="150" t="s">
        <v>19</v>
      </c>
      <c r="F3654" s="151" t="s">
        <v>205</v>
      </c>
      <c r="H3654" s="150" t="s">
        <v>19</v>
      </c>
      <c r="I3654" s="152"/>
      <c r="L3654" s="148"/>
      <c r="M3654" s="153"/>
      <c r="T3654" s="154"/>
      <c r="AT3654" s="150" t="s">
        <v>203</v>
      </c>
      <c r="AU3654" s="150" t="s">
        <v>82</v>
      </c>
      <c r="AV3654" s="12" t="s">
        <v>80</v>
      </c>
      <c r="AW3654" s="12" t="s">
        <v>33</v>
      </c>
      <c r="AX3654" s="12" t="s">
        <v>72</v>
      </c>
      <c r="AY3654" s="150" t="s">
        <v>193</v>
      </c>
    </row>
    <row r="3655" spans="2:65" s="12" customFormat="1" ht="11.25">
      <c r="B3655" s="148"/>
      <c r="D3655" s="149" t="s">
        <v>203</v>
      </c>
      <c r="E3655" s="150" t="s">
        <v>19</v>
      </c>
      <c r="F3655" s="151" t="s">
        <v>2903</v>
      </c>
      <c r="H3655" s="150" t="s">
        <v>19</v>
      </c>
      <c r="I3655" s="152"/>
      <c r="L3655" s="148"/>
      <c r="M3655" s="153"/>
      <c r="T3655" s="154"/>
      <c r="AT3655" s="150" t="s">
        <v>203</v>
      </c>
      <c r="AU3655" s="150" t="s">
        <v>82</v>
      </c>
      <c r="AV3655" s="12" t="s">
        <v>80</v>
      </c>
      <c r="AW3655" s="12" t="s">
        <v>33</v>
      </c>
      <c r="AX3655" s="12" t="s">
        <v>72</v>
      </c>
      <c r="AY3655" s="150" t="s">
        <v>193</v>
      </c>
    </row>
    <row r="3656" spans="2:65" s="13" customFormat="1" ht="11.25">
      <c r="B3656" s="155"/>
      <c r="D3656" s="149" t="s">
        <v>203</v>
      </c>
      <c r="E3656" s="156" t="s">
        <v>19</v>
      </c>
      <c r="F3656" s="157" t="s">
        <v>2904</v>
      </c>
      <c r="H3656" s="158">
        <v>27.93</v>
      </c>
      <c r="I3656" s="159"/>
      <c r="L3656" s="155"/>
      <c r="M3656" s="160"/>
      <c r="T3656" s="161"/>
      <c r="AT3656" s="156" t="s">
        <v>203</v>
      </c>
      <c r="AU3656" s="156" t="s">
        <v>82</v>
      </c>
      <c r="AV3656" s="13" t="s">
        <v>82</v>
      </c>
      <c r="AW3656" s="13" t="s">
        <v>33</v>
      </c>
      <c r="AX3656" s="13" t="s">
        <v>72</v>
      </c>
      <c r="AY3656" s="156" t="s">
        <v>193</v>
      </c>
    </row>
    <row r="3657" spans="2:65" s="1" customFormat="1" ht="16.5" customHeight="1">
      <c r="B3657" s="32"/>
      <c r="C3657" s="131" t="s">
        <v>2905</v>
      </c>
      <c r="D3657" s="131" t="s">
        <v>195</v>
      </c>
      <c r="E3657" s="132" t="s">
        <v>2906</v>
      </c>
      <c r="F3657" s="133" t="s">
        <v>2907</v>
      </c>
      <c r="G3657" s="134" t="s">
        <v>2908</v>
      </c>
      <c r="H3657" s="135">
        <v>2</v>
      </c>
      <c r="I3657" s="136"/>
      <c r="J3657" s="137">
        <f>ROUND(I3657*H3657,2)</f>
        <v>0</v>
      </c>
      <c r="K3657" s="133" t="s">
        <v>19</v>
      </c>
      <c r="L3657" s="32"/>
      <c r="M3657" s="138" t="s">
        <v>19</v>
      </c>
      <c r="N3657" s="139" t="s">
        <v>43</v>
      </c>
      <c r="P3657" s="140">
        <f>O3657*H3657</f>
        <v>0</v>
      </c>
      <c r="Q3657" s="140">
        <v>2.0100000000000001E-3</v>
      </c>
      <c r="R3657" s="140">
        <f>Q3657*H3657</f>
        <v>4.0200000000000001E-3</v>
      </c>
      <c r="S3657" s="140">
        <v>0</v>
      </c>
      <c r="T3657" s="141">
        <f>S3657*H3657</f>
        <v>0</v>
      </c>
      <c r="AR3657" s="142" t="s">
        <v>328</v>
      </c>
      <c r="AT3657" s="142" t="s">
        <v>195</v>
      </c>
      <c r="AU3657" s="142" t="s">
        <v>82</v>
      </c>
      <c r="AY3657" s="17" t="s">
        <v>193</v>
      </c>
      <c r="BE3657" s="143">
        <f>IF(N3657="základní",J3657,0)</f>
        <v>0</v>
      </c>
      <c r="BF3657" s="143">
        <f>IF(N3657="snížená",J3657,0)</f>
        <v>0</v>
      </c>
      <c r="BG3657" s="143">
        <f>IF(N3657="zákl. přenesená",J3657,0)</f>
        <v>0</v>
      </c>
      <c r="BH3657" s="143">
        <f>IF(N3657="sníž. přenesená",J3657,0)</f>
        <v>0</v>
      </c>
      <c r="BI3657" s="143">
        <f>IF(N3657="nulová",J3657,0)</f>
        <v>0</v>
      </c>
      <c r="BJ3657" s="17" t="s">
        <v>80</v>
      </c>
      <c r="BK3657" s="143">
        <f>ROUND(I3657*H3657,2)</f>
        <v>0</v>
      </c>
      <c r="BL3657" s="17" t="s">
        <v>328</v>
      </c>
      <c r="BM3657" s="142" t="s">
        <v>2909</v>
      </c>
    </row>
    <row r="3658" spans="2:65" s="12" customFormat="1" ht="11.25">
      <c r="B3658" s="148"/>
      <c r="D3658" s="149" t="s">
        <v>203</v>
      </c>
      <c r="E3658" s="150" t="s">
        <v>19</v>
      </c>
      <c r="F3658" s="151" t="s">
        <v>2870</v>
      </c>
      <c r="H3658" s="150" t="s">
        <v>19</v>
      </c>
      <c r="I3658" s="152"/>
      <c r="L3658" s="148"/>
      <c r="M3658" s="153"/>
      <c r="T3658" s="154"/>
      <c r="AT3658" s="150" t="s">
        <v>203</v>
      </c>
      <c r="AU3658" s="150" t="s">
        <v>82</v>
      </c>
      <c r="AV3658" s="12" t="s">
        <v>80</v>
      </c>
      <c r="AW3658" s="12" t="s">
        <v>33</v>
      </c>
      <c r="AX3658" s="12" t="s">
        <v>72</v>
      </c>
      <c r="AY3658" s="150" t="s">
        <v>193</v>
      </c>
    </row>
    <row r="3659" spans="2:65" s="12" customFormat="1" ht="11.25">
      <c r="B3659" s="148"/>
      <c r="D3659" s="149" t="s">
        <v>203</v>
      </c>
      <c r="E3659" s="150" t="s">
        <v>19</v>
      </c>
      <c r="F3659" s="151" t="s">
        <v>1006</v>
      </c>
      <c r="H3659" s="150" t="s">
        <v>19</v>
      </c>
      <c r="I3659" s="152"/>
      <c r="L3659" s="148"/>
      <c r="M3659" s="153"/>
      <c r="T3659" s="154"/>
      <c r="AT3659" s="150" t="s">
        <v>203</v>
      </c>
      <c r="AU3659" s="150" t="s">
        <v>82</v>
      </c>
      <c r="AV3659" s="12" t="s">
        <v>80</v>
      </c>
      <c r="AW3659" s="12" t="s">
        <v>33</v>
      </c>
      <c r="AX3659" s="12" t="s">
        <v>72</v>
      </c>
      <c r="AY3659" s="150" t="s">
        <v>193</v>
      </c>
    </row>
    <row r="3660" spans="2:65" s="12" customFormat="1" ht="11.25">
      <c r="B3660" s="148"/>
      <c r="D3660" s="149" t="s">
        <v>203</v>
      </c>
      <c r="E3660" s="150" t="s">
        <v>19</v>
      </c>
      <c r="F3660" s="151" t="s">
        <v>205</v>
      </c>
      <c r="H3660" s="150" t="s">
        <v>19</v>
      </c>
      <c r="I3660" s="152"/>
      <c r="L3660" s="148"/>
      <c r="M3660" s="153"/>
      <c r="T3660" s="154"/>
      <c r="AT3660" s="150" t="s">
        <v>203</v>
      </c>
      <c r="AU3660" s="150" t="s">
        <v>82</v>
      </c>
      <c r="AV3660" s="12" t="s">
        <v>80</v>
      </c>
      <c r="AW3660" s="12" t="s">
        <v>33</v>
      </c>
      <c r="AX3660" s="12" t="s">
        <v>72</v>
      </c>
      <c r="AY3660" s="150" t="s">
        <v>193</v>
      </c>
    </row>
    <row r="3661" spans="2:65" s="12" customFormat="1" ht="11.25">
      <c r="B3661" s="148"/>
      <c r="D3661" s="149" t="s">
        <v>203</v>
      </c>
      <c r="E3661" s="150" t="s">
        <v>19</v>
      </c>
      <c r="F3661" s="151" t="s">
        <v>2910</v>
      </c>
      <c r="H3661" s="150" t="s">
        <v>19</v>
      </c>
      <c r="I3661" s="152"/>
      <c r="L3661" s="148"/>
      <c r="M3661" s="153"/>
      <c r="T3661" s="154"/>
      <c r="AT3661" s="150" t="s">
        <v>203</v>
      </c>
      <c r="AU3661" s="150" t="s">
        <v>82</v>
      </c>
      <c r="AV3661" s="12" t="s">
        <v>80</v>
      </c>
      <c r="AW3661" s="12" t="s">
        <v>33</v>
      </c>
      <c r="AX3661" s="12" t="s">
        <v>72</v>
      </c>
      <c r="AY3661" s="150" t="s">
        <v>193</v>
      </c>
    </row>
    <row r="3662" spans="2:65" s="12" customFormat="1" ht="11.25">
      <c r="B3662" s="148"/>
      <c r="D3662" s="149" t="s">
        <v>203</v>
      </c>
      <c r="E3662" s="150" t="s">
        <v>19</v>
      </c>
      <c r="F3662" s="151" t="s">
        <v>2911</v>
      </c>
      <c r="H3662" s="150" t="s">
        <v>19</v>
      </c>
      <c r="I3662" s="152"/>
      <c r="L3662" s="148"/>
      <c r="M3662" s="153"/>
      <c r="T3662" s="154"/>
      <c r="AT3662" s="150" t="s">
        <v>203</v>
      </c>
      <c r="AU3662" s="150" t="s">
        <v>82</v>
      </c>
      <c r="AV3662" s="12" t="s">
        <v>80</v>
      </c>
      <c r="AW3662" s="12" t="s">
        <v>33</v>
      </c>
      <c r="AX3662" s="12" t="s">
        <v>72</v>
      </c>
      <c r="AY3662" s="150" t="s">
        <v>193</v>
      </c>
    </row>
    <row r="3663" spans="2:65" s="12" customFormat="1" ht="11.25">
      <c r="B3663" s="148"/>
      <c r="D3663" s="149" t="s">
        <v>203</v>
      </c>
      <c r="E3663" s="150" t="s">
        <v>19</v>
      </c>
      <c r="F3663" s="151" t="s">
        <v>2912</v>
      </c>
      <c r="H3663" s="150" t="s">
        <v>19</v>
      </c>
      <c r="I3663" s="152"/>
      <c r="L3663" s="148"/>
      <c r="M3663" s="153"/>
      <c r="T3663" s="154"/>
      <c r="AT3663" s="150" t="s">
        <v>203</v>
      </c>
      <c r="AU3663" s="150" t="s">
        <v>82</v>
      </c>
      <c r="AV3663" s="12" t="s">
        <v>80</v>
      </c>
      <c r="AW3663" s="12" t="s">
        <v>33</v>
      </c>
      <c r="AX3663" s="12" t="s">
        <v>72</v>
      </c>
      <c r="AY3663" s="150" t="s">
        <v>193</v>
      </c>
    </row>
    <row r="3664" spans="2:65" s="12" customFormat="1" ht="11.25">
      <c r="B3664" s="148"/>
      <c r="D3664" s="149" t="s">
        <v>203</v>
      </c>
      <c r="E3664" s="150" t="s">
        <v>19</v>
      </c>
      <c r="F3664" s="151" t="s">
        <v>2913</v>
      </c>
      <c r="H3664" s="150" t="s">
        <v>19</v>
      </c>
      <c r="I3664" s="152"/>
      <c r="L3664" s="148"/>
      <c r="M3664" s="153"/>
      <c r="T3664" s="154"/>
      <c r="AT3664" s="150" t="s">
        <v>203</v>
      </c>
      <c r="AU3664" s="150" t="s">
        <v>82</v>
      </c>
      <c r="AV3664" s="12" t="s">
        <v>80</v>
      </c>
      <c r="AW3664" s="12" t="s">
        <v>33</v>
      </c>
      <c r="AX3664" s="12" t="s">
        <v>72</v>
      </c>
      <c r="AY3664" s="150" t="s">
        <v>193</v>
      </c>
    </row>
    <row r="3665" spans="2:65" s="12" customFormat="1" ht="11.25">
      <c r="B3665" s="148"/>
      <c r="D3665" s="149" t="s">
        <v>203</v>
      </c>
      <c r="E3665" s="150" t="s">
        <v>19</v>
      </c>
      <c r="F3665" s="151" t="s">
        <v>2914</v>
      </c>
      <c r="H3665" s="150" t="s">
        <v>19</v>
      </c>
      <c r="I3665" s="152"/>
      <c r="L3665" s="148"/>
      <c r="M3665" s="153"/>
      <c r="T3665" s="154"/>
      <c r="AT3665" s="150" t="s">
        <v>203</v>
      </c>
      <c r="AU3665" s="150" t="s">
        <v>82</v>
      </c>
      <c r="AV3665" s="12" t="s">
        <v>80</v>
      </c>
      <c r="AW3665" s="12" t="s">
        <v>33</v>
      </c>
      <c r="AX3665" s="12" t="s">
        <v>72</v>
      </c>
      <c r="AY3665" s="150" t="s">
        <v>193</v>
      </c>
    </row>
    <row r="3666" spans="2:65" s="12" customFormat="1" ht="11.25">
      <c r="B3666" s="148"/>
      <c r="D3666" s="149" t="s">
        <v>203</v>
      </c>
      <c r="E3666" s="150" t="s">
        <v>19</v>
      </c>
      <c r="F3666" s="151" t="s">
        <v>2915</v>
      </c>
      <c r="H3666" s="150" t="s">
        <v>19</v>
      </c>
      <c r="I3666" s="152"/>
      <c r="L3666" s="148"/>
      <c r="M3666" s="153"/>
      <c r="T3666" s="154"/>
      <c r="AT3666" s="150" t="s">
        <v>203</v>
      </c>
      <c r="AU3666" s="150" t="s">
        <v>82</v>
      </c>
      <c r="AV3666" s="12" t="s">
        <v>80</v>
      </c>
      <c r="AW3666" s="12" t="s">
        <v>33</v>
      </c>
      <c r="AX3666" s="12" t="s">
        <v>72</v>
      </c>
      <c r="AY3666" s="150" t="s">
        <v>193</v>
      </c>
    </row>
    <row r="3667" spans="2:65" s="12" customFormat="1" ht="11.25">
      <c r="B3667" s="148"/>
      <c r="D3667" s="149" t="s">
        <v>203</v>
      </c>
      <c r="E3667" s="150" t="s">
        <v>19</v>
      </c>
      <c r="F3667" s="151" t="s">
        <v>205</v>
      </c>
      <c r="H3667" s="150" t="s">
        <v>19</v>
      </c>
      <c r="I3667" s="152"/>
      <c r="L3667" s="148"/>
      <c r="M3667" s="153"/>
      <c r="T3667" s="154"/>
      <c r="AT3667" s="150" t="s">
        <v>203</v>
      </c>
      <c r="AU3667" s="150" t="s">
        <v>82</v>
      </c>
      <c r="AV3667" s="12" t="s">
        <v>80</v>
      </c>
      <c r="AW3667" s="12" t="s">
        <v>33</v>
      </c>
      <c r="AX3667" s="12" t="s">
        <v>72</v>
      </c>
      <c r="AY3667" s="150" t="s">
        <v>193</v>
      </c>
    </row>
    <row r="3668" spans="2:65" s="12" customFormat="1" ht="11.25">
      <c r="B3668" s="148"/>
      <c r="D3668" s="149" t="s">
        <v>203</v>
      </c>
      <c r="E3668" s="150" t="s">
        <v>19</v>
      </c>
      <c r="F3668" s="151" t="s">
        <v>2916</v>
      </c>
      <c r="H3668" s="150" t="s">
        <v>19</v>
      </c>
      <c r="I3668" s="152"/>
      <c r="L3668" s="148"/>
      <c r="M3668" s="153"/>
      <c r="T3668" s="154"/>
      <c r="AT3668" s="150" t="s">
        <v>203</v>
      </c>
      <c r="AU3668" s="150" t="s">
        <v>82</v>
      </c>
      <c r="AV3668" s="12" t="s">
        <v>80</v>
      </c>
      <c r="AW3668" s="12" t="s">
        <v>33</v>
      </c>
      <c r="AX3668" s="12" t="s">
        <v>72</v>
      </c>
      <c r="AY3668" s="150" t="s">
        <v>193</v>
      </c>
    </row>
    <row r="3669" spans="2:65" s="13" customFormat="1" ht="11.25">
      <c r="B3669" s="155"/>
      <c r="D3669" s="149" t="s">
        <v>203</v>
      </c>
      <c r="E3669" s="156" t="s">
        <v>19</v>
      </c>
      <c r="F3669" s="157" t="s">
        <v>82</v>
      </c>
      <c r="H3669" s="158">
        <v>2</v>
      </c>
      <c r="I3669" s="159"/>
      <c r="L3669" s="155"/>
      <c r="M3669" s="160"/>
      <c r="T3669" s="161"/>
      <c r="AT3669" s="156" t="s">
        <v>203</v>
      </c>
      <c r="AU3669" s="156" t="s">
        <v>82</v>
      </c>
      <c r="AV3669" s="13" t="s">
        <v>82</v>
      </c>
      <c r="AW3669" s="13" t="s">
        <v>33</v>
      </c>
      <c r="AX3669" s="13" t="s">
        <v>72</v>
      </c>
      <c r="AY3669" s="156" t="s">
        <v>193</v>
      </c>
    </row>
    <row r="3670" spans="2:65" s="1" customFormat="1" ht="21.75" customHeight="1">
      <c r="B3670" s="32"/>
      <c r="C3670" s="131" t="s">
        <v>2917</v>
      </c>
      <c r="D3670" s="131" t="s">
        <v>195</v>
      </c>
      <c r="E3670" s="132" t="s">
        <v>2918</v>
      </c>
      <c r="F3670" s="133" t="s">
        <v>2919</v>
      </c>
      <c r="G3670" s="134" t="s">
        <v>432</v>
      </c>
      <c r="H3670" s="135">
        <v>20.684999999999999</v>
      </c>
      <c r="I3670" s="136"/>
      <c r="J3670" s="137">
        <f>ROUND(I3670*H3670,2)</f>
        <v>0</v>
      </c>
      <c r="K3670" s="133" t="s">
        <v>199</v>
      </c>
      <c r="L3670" s="32"/>
      <c r="M3670" s="138" t="s">
        <v>19</v>
      </c>
      <c r="N3670" s="139" t="s">
        <v>43</v>
      </c>
      <c r="P3670" s="140">
        <f>O3670*H3670</f>
        <v>0</v>
      </c>
      <c r="Q3670" s="140">
        <v>3.5999999999999999E-3</v>
      </c>
      <c r="R3670" s="140">
        <f>Q3670*H3670</f>
        <v>7.4465999999999991E-2</v>
      </c>
      <c r="S3670" s="140">
        <v>0</v>
      </c>
      <c r="T3670" s="141">
        <f>S3670*H3670</f>
        <v>0</v>
      </c>
      <c r="AR3670" s="142" t="s">
        <v>328</v>
      </c>
      <c r="AT3670" s="142" t="s">
        <v>195</v>
      </c>
      <c r="AU3670" s="142" t="s">
        <v>82</v>
      </c>
      <c r="AY3670" s="17" t="s">
        <v>193</v>
      </c>
      <c r="BE3670" s="143">
        <f>IF(N3670="základní",J3670,0)</f>
        <v>0</v>
      </c>
      <c r="BF3670" s="143">
        <f>IF(N3670="snížená",J3670,0)</f>
        <v>0</v>
      </c>
      <c r="BG3670" s="143">
        <f>IF(N3670="zákl. přenesená",J3670,0)</f>
        <v>0</v>
      </c>
      <c r="BH3670" s="143">
        <f>IF(N3670="sníž. přenesená",J3670,0)</f>
        <v>0</v>
      </c>
      <c r="BI3670" s="143">
        <f>IF(N3670="nulová",J3670,0)</f>
        <v>0</v>
      </c>
      <c r="BJ3670" s="17" t="s">
        <v>80</v>
      </c>
      <c r="BK3670" s="143">
        <f>ROUND(I3670*H3670,2)</f>
        <v>0</v>
      </c>
      <c r="BL3670" s="17" t="s">
        <v>328</v>
      </c>
      <c r="BM3670" s="142" t="s">
        <v>2920</v>
      </c>
    </row>
    <row r="3671" spans="2:65" s="1" customFormat="1" ht="11.25">
      <c r="B3671" s="32"/>
      <c r="D3671" s="144" t="s">
        <v>201</v>
      </c>
      <c r="F3671" s="145" t="s">
        <v>2921</v>
      </c>
      <c r="I3671" s="146"/>
      <c r="L3671" s="32"/>
      <c r="M3671" s="147"/>
      <c r="T3671" s="53"/>
      <c r="AT3671" s="17" t="s">
        <v>201</v>
      </c>
      <c r="AU3671" s="17" t="s">
        <v>82</v>
      </c>
    </row>
    <row r="3672" spans="2:65" s="12" customFormat="1" ht="11.25">
      <c r="B3672" s="148"/>
      <c r="D3672" s="149" t="s">
        <v>203</v>
      </c>
      <c r="E3672" s="150" t="s">
        <v>19</v>
      </c>
      <c r="F3672" s="151" t="s">
        <v>2870</v>
      </c>
      <c r="H3672" s="150" t="s">
        <v>19</v>
      </c>
      <c r="I3672" s="152"/>
      <c r="L3672" s="148"/>
      <c r="M3672" s="153"/>
      <c r="T3672" s="154"/>
      <c r="AT3672" s="150" t="s">
        <v>203</v>
      </c>
      <c r="AU3672" s="150" t="s">
        <v>82</v>
      </c>
      <c r="AV3672" s="12" t="s">
        <v>80</v>
      </c>
      <c r="AW3672" s="12" t="s">
        <v>33</v>
      </c>
      <c r="AX3672" s="12" t="s">
        <v>72</v>
      </c>
      <c r="AY3672" s="150" t="s">
        <v>193</v>
      </c>
    </row>
    <row r="3673" spans="2:65" s="12" customFormat="1" ht="11.25">
      <c r="B3673" s="148"/>
      <c r="D3673" s="149" t="s">
        <v>203</v>
      </c>
      <c r="E3673" s="150" t="s">
        <v>19</v>
      </c>
      <c r="F3673" s="151" t="s">
        <v>1006</v>
      </c>
      <c r="H3673" s="150" t="s">
        <v>19</v>
      </c>
      <c r="I3673" s="152"/>
      <c r="L3673" s="148"/>
      <c r="M3673" s="153"/>
      <c r="T3673" s="154"/>
      <c r="AT3673" s="150" t="s">
        <v>203</v>
      </c>
      <c r="AU3673" s="150" t="s">
        <v>82</v>
      </c>
      <c r="AV3673" s="12" t="s">
        <v>80</v>
      </c>
      <c r="AW3673" s="12" t="s">
        <v>33</v>
      </c>
      <c r="AX3673" s="12" t="s">
        <v>72</v>
      </c>
      <c r="AY3673" s="150" t="s">
        <v>193</v>
      </c>
    </row>
    <row r="3674" spans="2:65" s="12" customFormat="1" ht="11.25">
      <c r="B3674" s="148"/>
      <c r="D3674" s="149" t="s">
        <v>203</v>
      </c>
      <c r="E3674" s="150" t="s">
        <v>19</v>
      </c>
      <c r="F3674" s="151" t="s">
        <v>205</v>
      </c>
      <c r="H3674" s="150" t="s">
        <v>19</v>
      </c>
      <c r="I3674" s="152"/>
      <c r="L3674" s="148"/>
      <c r="M3674" s="153"/>
      <c r="T3674" s="154"/>
      <c r="AT3674" s="150" t="s">
        <v>203</v>
      </c>
      <c r="AU3674" s="150" t="s">
        <v>82</v>
      </c>
      <c r="AV3674" s="12" t="s">
        <v>80</v>
      </c>
      <c r="AW3674" s="12" t="s">
        <v>33</v>
      </c>
      <c r="AX3674" s="12" t="s">
        <v>72</v>
      </c>
      <c r="AY3674" s="150" t="s">
        <v>193</v>
      </c>
    </row>
    <row r="3675" spans="2:65" s="12" customFormat="1" ht="11.25">
      <c r="B3675" s="148"/>
      <c r="D3675" s="149" t="s">
        <v>203</v>
      </c>
      <c r="E3675" s="150" t="s">
        <v>19</v>
      </c>
      <c r="F3675" s="151" t="s">
        <v>2922</v>
      </c>
      <c r="H3675" s="150" t="s">
        <v>19</v>
      </c>
      <c r="I3675" s="152"/>
      <c r="L3675" s="148"/>
      <c r="M3675" s="153"/>
      <c r="T3675" s="154"/>
      <c r="AT3675" s="150" t="s">
        <v>203</v>
      </c>
      <c r="AU3675" s="150" t="s">
        <v>82</v>
      </c>
      <c r="AV3675" s="12" t="s">
        <v>80</v>
      </c>
      <c r="AW3675" s="12" t="s">
        <v>33</v>
      </c>
      <c r="AX3675" s="12" t="s">
        <v>72</v>
      </c>
      <c r="AY3675" s="150" t="s">
        <v>193</v>
      </c>
    </row>
    <row r="3676" spans="2:65" s="13" customFormat="1" ht="11.25">
      <c r="B3676" s="155"/>
      <c r="D3676" s="149" t="s">
        <v>203</v>
      </c>
      <c r="E3676" s="156" t="s">
        <v>19</v>
      </c>
      <c r="F3676" s="157" t="s">
        <v>2923</v>
      </c>
      <c r="H3676" s="158">
        <v>20.684999999999999</v>
      </c>
      <c r="I3676" s="159"/>
      <c r="L3676" s="155"/>
      <c r="M3676" s="160"/>
      <c r="T3676" s="161"/>
      <c r="AT3676" s="156" t="s">
        <v>203</v>
      </c>
      <c r="AU3676" s="156" t="s">
        <v>82</v>
      </c>
      <c r="AV3676" s="13" t="s">
        <v>82</v>
      </c>
      <c r="AW3676" s="13" t="s">
        <v>33</v>
      </c>
      <c r="AX3676" s="13" t="s">
        <v>72</v>
      </c>
      <c r="AY3676" s="156" t="s">
        <v>193</v>
      </c>
    </row>
    <row r="3677" spans="2:65" s="1" customFormat="1" ht="24.2" customHeight="1">
      <c r="B3677" s="32"/>
      <c r="C3677" s="131" t="s">
        <v>2924</v>
      </c>
      <c r="D3677" s="131" t="s">
        <v>195</v>
      </c>
      <c r="E3677" s="132" t="s">
        <v>2925</v>
      </c>
      <c r="F3677" s="133" t="s">
        <v>2926</v>
      </c>
      <c r="G3677" s="134" t="s">
        <v>432</v>
      </c>
      <c r="H3677" s="135">
        <v>23.52</v>
      </c>
      <c r="I3677" s="136"/>
      <c r="J3677" s="137">
        <f>ROUND(I3677*H3677,2)</f>
        <v>0</v>
      </c>
      <c r="K3677" s="133" t="s">
        <v>199</v>
      </c>
      <c r="L3677" s="32"/>
      <c r="M3677" s="138" t="s">
        <v>19</v>
      </c>
      <c r="N3677" s="139" t="s">
        <v>43</v>
      </c>
      <c r="P3677" s="140">
        <f>O3677*H3677</f>
        <v>0</v>
      </c>
      <c r="Q3677" s="140">
        <v>1.1100000000000001E-3</v>
      </c>
      <c r="R3677" s="140">
        <f>Q3677*H3677</f>
        <v>2.6107200000000001E-2</v>
      </c>
      <c r="S3677" s="140">
        <v>0</v>
      </c>
      <c r="T3677" s="141">
        <f>S3677*H3677</f>
        <v>0</v>
      </c>
      <c r="AR3677" s="142" t="s">
        <v>328</v>
      </c>
      <c r="AT3677" s="142" t="s">
        <v>195</v>
      </c>
      <c r="AU3677" s="142" t="s">
        <v>82</v>
      </c>
      <c r="AY3677" s="17" t="s">
        <v>193</v>
      </c>
      <c r="BE3677" s="143">
        <f>IF(N3677="základní",J3677,0)</f>
        <v>0</v>
      </c>
      <c r="BF3677" s="143">
        <f>IF(N3677="snížená",J3677,0)</f>
        <v>0</v>
      </c>
      <c r="BG3677" s="143">
        <f>IF(N3677="zákl. přenesená",J3677,0)</f>
        <v>0</v>
      </c>
      <c r="BH3677" s="143">
        <f>IF(N3677="sníž. přenesená",J3677,0)</f>
        <v>0</v>
      </c>
      <c r="BI3677" s="143">
        <f>IF(N3677="nulová",J3677,0)</f>
        <v>0</v>
      </c>
      <c r="BJ3677" s="17" t="s">
        <v>80</v>
      </c>
      <c r="BK3677" s="143">
        <f>ROUND(I3677*H3677,2)</f>
        <v>0</v>
      </c>
      <c r="BL3677" s="17" t="s">
        <v>328</v>
      </c>
      <c r="BM3677" s="142" t="s">
        <v>2927</v>
      </c>
    </row>
    <row r="3678" spans="2:65" s="1" customFormat="1" ht="11.25">
      <c r="B3678" s="32"/>
      <c r="D3678" s="144" t="s">
        <v>201</v>
      </c>
      <c r="F3678" s="145" t="s">
        <v>2928</v>
      </c>
      <c r="I3678" s="146"/>
      <c r="L3678" s="32"/>
      <c r="M3678" s="147"/>
      <c r="T3678" s="53"/>
      <c r="AT3678" s="17" t="s">
        <v>201</v>
      </c>
      <c r="AU3678" s="17" t="s">
        <v>82</v>
      </c>
    </row>
    <row r="3679" spans="2:65" s="12" customFormat="1" ht="11.25">
      <c r="B3679" s="148"/>
      <c r="D3679" s="149" t="s">
        <v>203</v>
      </c>
      <c r="E3679" s="150" t="s">
        <v>19</v>
      </c>
      <c r="F3679" s="151" t="s">
        <v>2870</v>
      </c>
      <c r="H3679" s="150" t="s">
        <v>19</v>
      </c>
      <c r="I3679" s="152"/>
      <c r="L3679" s="148"/>
      <c r="M3679" s="153"/>
      <c r="T3679" s="154"/>
      <c r="AT3679" s="150" t="s">
        <v>203</v>
      </c>
      <c r="AU3679" s="150" t="s">
        <v>82</v>
      </c>
      <c r="AV3679" s="12" t="s">
        <v>80</v>
      </c>
      <c r="AW3679" s="12" t="s">
        <v>33</v>
      </c>
      <c r="AX3679" s="12" t="s">
        <v>72</v>
      </c>
      <c r="AY3679" s="150" t="s">
        <v>193</v>
      </c>
    </row>
    <row r="3680" spans="2:65" s="12" customFormat="1" ht="11.25">
      <c r="B3680" s="148"/>
      <c r="D3680" s="149" t="s">
        <v>203</v>
      </c>
      <c r="E3680" s="150" t="s">
        <v>19</v>
      </c>
      <c r="F3680" s="151" t="s">
        <v>1006</v>
      </c>
      <c r="H3680" s="150" t="s">
        <v>19</v>
      </c>
      <c r="I3680" s="152"/>
      <c r="L3680" s="148"/>
      <c r="M3680" s="153"/>
      <c r="T3680" s="154"/>
      <c r="AT3680" s="150" t="s">
        <v>203</v>
      </c>
      <c r="AU3680" s="150" t="s">
        <v>82</v>
      </c>
      <c r="AV3680" s="12" t="s">
        <v>80</v>
      </c>
      <c r="AW3680" s="12" t="s">
        <v>33</v>
      </c>
      <c r="AX3680" s="12" t="s">
        <v>72</v>
      </c>
      <c r="AY3680" s="150" t="s">
        <v>193</v>
      </c>
    </row>
    <row r="3681" spans="2:65" s="12" customFormat="1" ht="11.25">
      <c r="B3681" s="148"/>
      <c r="D3681" s="149" t="s">
        <v>203</v>
      </c>
      <c r="E3681" s="150" t="s">
        <v>19</v>
      </c>
      <c r="F3681" s="151" t="s">
        <v>205</v>
      </c>
      <c r="H3681" s="150" t="s">
        <v>19</v>
      </c>
      <c r="I3681" s="152"/>
      <c r="L3681" s="148"/>
      <c r="M3681" s="153"/>
      <c r="T3681" s="154"/>
      <c r="AT3681" s="150" t="s">
        <v>203</v>
      </c>
      <c r="AU3681" s="150" t="s">
        <v>82</v>
      </c>
      <c r="AV3681" s="12" t="s">
        <v>80</v>
      </c>
      <c r="AW3681" s="12" t="s">
        <v>33</v>
      </c>
      <c r="AX3681" s="12" t="s">
        <v>72</v>
      </c>
      <c r="AY3681" s="150" t="s">
        <v>193</v>
      </c>
    </row>
    <row r="3682" spans="2:65" s="12" customFormat="1" ht="11.25">
      <c r="B3682" s="148"/>
      <c r="D3682" s="149" t="s">
        <v>203</v>
      </c>
      <c r="E3682" s="150" t="s">
        <v>19</v>
      </c>
      <c r="F3682" s="151" t="s">
        <v>2929</v>
      </c>
      <c r="H3682" s="150" t="s">
        <v>19</v>
      </c>
      <c r="I3682" s="152"/>
      <c r="L3682" s="148"/>
      <c r="M3682" s="153"/>
      <c r="T3682" s="154"/>
      <c r="AT3682" s="150" t="s">
        <v>203</v>
      </c>
      <c r="AU3682" s="150" t="s">
        <v>82</v>
      </c>
      <c r="AV3682" s="12" t="s">
        <v>80</v>
      </c>
      <c r="AW3682" s="12" t="s">
        <v>33</v>
      </c>
      <c r="AX3682" s="12" t="s">
        <v>72</v>
      </c>
      <c r="AY3682" s="150" t="s">
        <v>193</v>
      </c>
    </row>
    <row r="3683" spans="2:65" s="13" customFormat="1" ht="11.25">
      <c r="B3683" s="155"/>
      <c r="D3683" s="149" t="s">
        <v>203</v>
      </c>
      <c r="E3683" s="156" t="s">
        <v>19</v>
      </c>
      <c r="F3683" s="157" t="s">
        <v>2930</v>
      </c>
      <c r="H3683" s="158">
        <v>23.52</v>
      </c>
      <c r="I3683" s="159"/>
      <c r="L3683" s="155"/>
      <c r="M3683" s="160"/>
      <c r="T3683" s="161"/>
      <c r="AT3683" s="156" t="s">
        <v>203</v>
      </c>
      <c r="AU3683" s="156" t="s">
        <v>82</v>
      </c>
      <c r="AV3683" s="13" t="s">
        <v>82</v>
      </c>
      <c r="AW3683" s="13" t="s">
        <v>33</v>
      </c>
      <c r="AX3683" s="13" t="s">
        <v>72</v>
      </c>
      <c r="AY3683" s="156" t="s">
        <v>193</v>
      </c>
    </row>
    <row r="3684" spans="2:65" s="1" customFormat="1" ht="24.2" customHeight="1">
      <c r="B3684" s="32"/>
      <c r="C3684" s="131" t="s">
        <v>2931</v>
      </c>
      <c r="D3684" s="131" t="s">
        <v>195</v>
      </c>
      <c r="E3684" s="132" t="s">
        <v>2932</v>
      </c>
      <c r="F3684" s="133" t="s">
        <v>2933</v>
      </c>
      <c r="G3684" s="134" t="s">
        <v>2934</v>
      </c>
      <c r="H3684" s="173"/>
      <c r="I3684" s="136"/>
      <c r="J3684" s="137">
        <f>ROUND(I3684*H3684,2)</f>
        <v>0</v>
      </c>
      <c r="K3684" s="133" t="s">
        <v>199</v>
      </c>
      <c r="L3684" s="32"/>
      <c r="M3684" s="138" t="s">
        <v>19</v>
      </c>
      <c r="N3684" s="139" t="s">
        <v>43</v>
      </c>
      <c r="P3684" s="140">
        <f>O3684*H3684</f>
        <v>0</v>
      </c>
      <c r="Q3684" s="140">
        <v>0</v>
      </c>
      <c r="R3684" s="140">
        <f>Q3684*H3684</f>
        <v>0</v>
      </c>
      <c r="S3684" s="140">
        <v>0</v>
      </c>
      <c r="T3684" s="141">
        <f>S3684*H3684</f>
        <v>0</v>
      </c>
      <c r="AR3684" s="142" t="s">
        <v>328</v>
      </c>
      <c r="AT3684" s="142" t="s">
        <v>195</v>
      </c>
      <c r="AU3684" s="142" t="s">
        <v>82</v>
      </c>
      <c r="AY3684" s="17" t="s">
        <v>193</v>
      </c>
      <c r="BE3684" s="143">
        <f>IF(N3684="základní",J3684,0)</f>
        <v>0</v>
      </c>
      <c r="BF3684" s="143">
        <f>IF(N3684="snížená",J3684,0)</f>
        <v>0</v>
      </c>
      <c r="BG3684" s="143">
        <f>IF(N3684="zákl. přenesená",J3684,0)</f>
        <v>0</v>
      </c>
      <c r="BH3684" s="143">
        <f>IF(N3684="sníž. přenesená",J3684,0)</f>
        <v>0</v>
      </c>
      <c r="BI3684" s="143">
        <f>IF(N3684="nulová",J3684,0)</f>
        <v>0</v>
      </c>
      <c r="BJ3684" s="17" t="s">
        <v>80</v>
      </c>
      <c r="BK3684" s="143">
        <f>ROUND(I3684*H3684,2)</f>
        <v>0</v>
      </c>
      <c r="BL3684" s="17" t="s">
        <v>328</v>
      </c>
      <c r="BM3684" s="142" t="s">
        <v>2935</v>
      </c>
    </row>
    <row r="3685" spans="2:65" s="1" customFormat="1" ht="11.25">
      <c r="B3685" s="32"/>
      <c r="D3685" s="144" t="s">
        <v>201</v>
      </c>
      <c r="F3685" s="145" t="s">
        <v>2936</v>
      </c>
      <c r="I3685" s="146"/>
      <c r="L3685" s="32"/>
      <c r="M3685" s="147"/>
      <c r="T3685" s="53"/>
      <c r="AT3685" s="17" t="s">
        <v>201</v>
      </c>
      <c r="AU3685" s="17" t="s">
        <v>82</v>
      </c>
    </row>
    <row r="3686" spans="2:65" s="11" customFormat="1" ht="22.9" customHeight="1">
      <c r="B3686" s="119"/>
      <c r="D3686" s="120" t="s">
        <v>71</v>
      </c>
      <c r="E3686" s="129" t="s">
        <v>2937</v>
      </c>
      <c r="F3686" s="129" t="s">
        <v>2938</v>
      </c>
      <c r="I3686" s="122"/>
      <c r="J3686" s="130">
        <f>BK3686</f>
        <v>0</v>
      </c>
      <c r="L3686" s="119"/>
      <c r="M3686" s="124"/>
      <c r="P3686" s="125">
        <f>SUM(P3687:P3887)</f>
        <v>0</v>
      </c>
      <c r="R3686" s="125">
        <f>SUM(R3687:R3887)</f>
        <v>0.35025499999999959</v>
      </c>
      <c r="T3686" s="126">
        <f>SUM(T3687:T3887)</f>
        <v>0</v>
      </c>
      <c r="AR3686" s="120" t="s">
        <v>82</v>
      </c>
      <c r="AT3686" s="127" t="s">
        <v>71</v>
      </c>
      <c r="AU3686" s="127" t="s">
        <v>80</v>
      </c>
      <c r="AY3686" s="120" t="s">
        <v>193</v>
      </c>
      <c r="BK3686" s="128">
        <f>SUM(BK3687:BK3887)</f>
        <v>0</v>
      </c>
    </row>
    <row r="3687" spans="2:65" s="1" customFormat="1" ht="21.75" customHeight="1">
      <c r="B3687" s="32"/>
      <c r="C3687" s="131" t="s">
        <v>2939</v>
      </c>
      <c r="D3687" s="131" t="s">
        <v>195</v>
      </c>
      <c r="E3687" s="132" t="s">
        <v>2940</v>
      </c>
      <c r="F3687" s="133" t="s">
        <v>2941</v>
      </c>
      <c r="G3687" s="134" t="s">
        <v>432</v>
      </c>
      <c r="H3687" s="135">
        <v>57.854999999999997</v>
      </c>
      <c r="I3687" s="136"/>
      <c r="J3687" s="137">
        <f>ROUND(I3687*H3687,2)</f>
        <v>0</v>
      </c>
      <c r="K3687" s="133" t="s">
        <v>199</v>
      </c>
      <c r="L3687" s="32"/>
      <c r="M3687" s="138" t="s">
        <v>19</v>
      </c>
      <c r="N3687" s="139" t="s">
        <v>43</v>
      </c>
      <c r="P3687" s="140">
        <f>O3687*H3687</f>
        <v>0</v>
      </c>
      <c r="Q3687" s="140">
        <v>0</v>
      </c>
      <c r="R3687" s="140">
        <f>Q3687*H3687</f>
        <v>0</v>
      </c>
      <c r="S3687" s="140">
        <v>0</v>
      </c>
      <c r="T3687" s="141">
        <f>S3687*H3687</f>
        <v>0</v>
      </c>
      <c r="AR3687" s="142" t="s">
        <v>328</v>
      </c>
      <c r="AT3687" s="142" t="s">
        <v>195</v>
      </c>
      <c r="AU3687" s="142" t="s">
        <v>82</v>
      </c>
      <c r="AY3687" s="17" t="s">
        <v>193</v>
      </c>
      <c r="BE3687" s="143">
        <f>IF(N3687="základní",J3687,0)</f>
        <v>0</v>
      </c>
      <c r="BF3687" s="143">
        <f>IF(N3687="snížená",J3687,0)</f>
        <v>0</v>
      </c>
      <c r="BG3687" s="143">
        <f>IF(N3687="zákl. přenesená",J3687,0)</f>
        <v>0</v>
      </c>
      <c r="BH3687" s="143">
        <f>IF(N3687="sníž. přenesená",J3687,0)</f>
        <v>0</v>
      </c>
      <c r="BI3687" s="143">
        <f>IF(N3687="nulová",J3687,0)</f>
        <v>0</v>
      </c>
      <c r="BJ3687" s="17" t="s">
        <v>80</v>
      </c>
      <c r="BK3687" s="143">
        <f>ROUND(I3687*H3687,2)</f>
        <v>0</v>
      </c>
      <c r="BL3687" s="17" t="s">
        <v>328</v>
      </c>
      <c r="BM3687" s="142" t="s">
        <v>2942</v>
      </c>
    </row>
    <row r="3688" spans="2:65" s="1" customFormat="1" ht="11.25">
      <c r="B3688" s="32"/>
      <c r="D3688" s="144" t="s">
        <v>201</v>
      </c>
      <c r="F3688" s="145" t="s">
        <v>2943</v>
      </c>
      <c r="I3688" s="146"/>
      <c r="L3688" s="32"/>
      <c r="M3688" s="147"/>
      <c r="T3688" s="53"/>
      <c r="AT3688" s="17" t="s">
        <v>201</v>
      </c>
      <c r="AU3688" s="17" t="s">
        <v>82</v>
      </c>
    </row>
    <row r="3689" spans="2:65" s="12" customFormat="1" ht="11.25">
      <c r="B3689" s="148"/>
      <c r="D3689" s="149" t="s">
        <v>203</v>
      </c>
      <c r="E3689" s="150" t="s">
        <v>19</v>
      </c>
      <c r="F3689" s="151" t="s">
        <v>2944</v>
      </c>
      <c r="H3689" s="150" t="s">
        <v>19</v>
      </c>
      <c r="I3689" s="152"/>
      <c r="L3689" s="148"/>
      <c r="M3689" s="153"/>
      <c r="T3689" s="154"/>
      <c r="AT3689" s="150" t="s">
        <v>203</v>
      </c>
      <c r="AU3689" s="150" t="s">
        <v>82</v>
      </c>
      <c r="AV3689" s="12" t="s">
        <v>80</v>
      </c>
      <c r="AW3689" s="12" t="s">
        <v>33</v>
      </c>
      <c r="AX3689" s="12" t="s">
        <v>72</v>
      </c>
      <c r="AY3689" s="150" t="s">
        <v>193</v>
      </c>
    </row>
    <row r="3690" spans="2:65" s="12" customFormat="1" ht="11.25">
      <c r="B3690" s="148"/>
      <c r="D3690" s="149" t="s">
        <v>203</v>
      </c>
      <c r="E3690" s="150" t="s">
        <v>19</v>
      </c>
      <c r="F3690" s="151" t="s">
        <v>1006</v>
      </c>
      <c r="H3690" s="150" t="s">
        <v>19</v>
      </c>
      <c r="I3690" s="152"/>
      <c r="L3690" s="148"/>
      <c r="M3690" s="153"/>
      <c r="T3690" s="154"/>
      <c r="AT3690" s="150" t="s">
        <v>203</v>
      </c>
      <c r="AU3690" s="150" t="s">
        <v>82</v>
      </c>
      <c r="AV3690" s="12" t="s">
        <v>80</v>
      </c>
      <c r="AW3690" s="12" t="s">
        <v>33</v>
      </c>
      <c r="AX3690" s="12" t="s">
        <v>72</v>
      </c>
      <c r="AY3690" s="150" t="s">
        <v>193</v>
      </c>
    </row>
    <row r="3691" spans="2:65" s="12" customFormat="1" ht="11.25">
      <c r="B3691" s="148"/>
      <c r="D3691" s="149" t="s">
        <v>203</v>
      </c>
      <c r="E3691" s="150" t="s">
        <v>19</v>
      </c>
      <c r="F3691" s="151" t="s">
        <v>205</v>
      </c>
      <c r="H3691" s="150" t="s">
        <v>19</v>
      </c>
      <c r="I3691" s="152"/>
      <c r="L3691" s="148"/>
      <c r="M3691" s="153"/>
      <c r="T3691" s="154"/>
      <c r="AT3691" s="150" t="s">
        <v>203</v>
      </c>
      <c r="AU3691" s="150" t="s">
        <v>82</v>
      </c>
      <c r="AV3691" s="12" t="s">
        <v>80</v>
      </c>
      <c r="AW3691" s="12" t="s">
        <v>33</v>
      </c>
      <c r="AX3691" s="12" t="s">
        <v>72</v>
      </c>
      <c r="AY3691" s="150" t="s">
        <v>193</v>
      </c>
    </row>
    <row r="3692" spans="2:65" s="12" customFormat="1" ht="11.25">
      <c r="B3692" s="148"/>
      <c r="D3692" s="149" t="s">
        <v>203</v>
      </c>
      <c r="E3692" s="150" t="s">
        <v>19</v>
      </c>
      <c r="F3692" s="151" t="s">
        <v>2945</v>
      </c>
      <c r="H3692" s="150" t="s">
        <v>19</v>
      </c>
      <c r="I3692" s="152"/>
      <c r="L3692" s="148"/>
      <c r="M3692" s="153"/>
      <c r="T3692" s="154"/>
      <c r="AT3692" s="150" t="s">
        <v>203</v>
      </c>
      <c r="AU3692" s="150" t="s">
        <v>82</v>
      </c>
      <c r="AV3692" s="12" t="s">
        <v>80</v>
      </c>
      <c r="AW3692" s="12" t="s">
        <v>33</v>
      </c>
      <c r="AX3692" s="12" t="s">
        <v>72</v>
      </c>
      <c r="AY3692" s="150" t="s">
        <v>193</v>
      </c>
    </row>
    <row r="3693" spans="2:65" s="13" customFormat="1" ht="11.25">
      <c r="B3693" s="155"/>
      <c r="D3693" s="149" t="s">
        <v>203</v>
      </c>
      <c r="E3693" s="156" t="s">
        <v>19</v>
      </c>
      <c r="F3693" s="157" t="s">
        <v>2946</v>
      </c>
      <c r="H3693" s="158">
        <v>4.83</v>
      </c>
      <c r="I3693" s="159"/>
      <c r="L3693" s="155"/>
      <c r="M3693" s="160"/>
      <c r="T3693" s="161"/>
      <c r="AT3693" s="156" t="s">
        <v>203</v>
      </c>
      <c r="AU3693" s="156" t="s">
        <v>82</v>
      </c>
      <c r="AV3693" s="13" t="s">
        <v>82</v>
      </c>
      <c r="AW3693" s="13" t="s">
        <v>33</v>
      </c>
      <c r="AX3693" s="13" t="s">
        <v>72</v>
      </c>
      <c r="AY3693" s="156" t="s">
        <v>193</v>
      </c>
    </row>
    <row r="3694" spans="2:65" s="12" customFormat="1" ht="11.25">
      <c r="B3694" s="148"/>
      <c r="D3694" s="149" t="s">
        <v>203</v>
      </c>
      <c r="E3694" s="150" t="s">
        <v>19</v>
      </c>
      <c r="F3694" s="151" t="s">
        <v>2947</v>
      </c>
      <c r="H3694" s="150" t="s">
        <v>19</v>
      </c>
      <c r="I3694" s="152"/>
      <c r="L3694" s="148"/>
      <c r="M3694" s="153"/>
      <c r="T3694" s="154"/>
      <c r="AT3694" s="150" t="s">
        <v>203</v>
      </c>
      <c r="AU3694" s="150" t="s">
        <v>82</v>
      </c>
      <c r="AV3694" s="12" t="s">
        <v>80</v>
      </c>
      <c r="AW3694" s="12" t="s">
        <v>33</v>
      </c>
      <c r="AX3694" s="12" t="s">
        <v>72</v>
      </c>
      <c r="AY3694" s="150" t="s">
        <v>193</v>
      </c>
    </row>
    <row r="3695" spans="2:65" s="13" customFormat="1" ht="11.25">
      <c r="B3695" s="155"/>
      <c r="D3695" s="149" t="s">
        <v>203</v>
      </c>
      <c r="E3695" s="156" t="s">
        <v>19</v>
      </c>
      <c r="F3695" s="157" t="s">
        <v>2948</v>
      </c>
      <c r="H3695" s="158">
        <v>7.2450000000000001</v>
      </c>
      <c r="I3695" s="159"/>
      <c r="L3695" s="155"/>
      <c r="M3695" s="160"/>
      <c r="T3695" s="161"/>
      <c r="AT3695" s="156" t="s">
        <v>203</v>
      </c>
      <c r="AU3695" s="156" t="s">
        <v>82</v>
      </c>
      <c r="AV3695" s="13" t="s">
        <v>82</v>
      </c>
      <c r="AW3695" s="13" t="s">
        <v>33</v>
      </c>
      <c r="AX3695" s="13" t="s">
        <v>72</v>
      </c>
      <c r="AY3695" s="156" t="s">
        <v>193</v>
      </c>
    </row>
    <row r="3696" spans="2:65" s="12" customFormat="1" ht="11.25">
      <c r="B3696" s="148"/>
      <c r="D3696" s="149" t="s">
        <v>203</v>
      </c>
      <c r="E3696" s="150" t="s">
        <v>19</v>
      </c>
      <c r="F3696" s="151" t="s">
        <v>2949</v>
      </c>
      <c r="H3696" s="150" t="s">
        <v>19</v>
      </c>
      <c r="I3696" s="152"/>
      <c r="L3696" s="148"/>
      <c r="M3696" s="153"/>
      <c r="T3696" s="154"/>
      <c r="AT3696" s="150" t="s">
        <v>203</v>
      </c>
      <c r="AU3696" s="150" t="s">
        <v>82</v>
      </c>
      <c r="AV3696" s="12" t="s">
        <v>80</v>
      </c>
      <c r="AW3696" s="12" t="s">
        <v>33</v>
      </c>
      <c r="AX3696" s="12" t="s">
        <v>72</v>
      </c>
      <c r="AY3696" s="150" t="s">
        <v>193</v>
      </c>
    </row>
    <row r="3697" spans="2:65" s="13" customFormat="1" ht="11.25">
      <c r="B3697" s="155"/>
      <c r="D3697" s="149" t="s">
        <v>203</v>
      </c>
      <c r="E3697" s="156" t="s">
        <v>19</v>
      </c>
      <c r="F3697" s="157" t="s">
        <v>2950</v>
      </c>
      <c r="H3697" s="158">
        <v>33.81</v>
      </c>
      <c r="I3697" s="159"/>
      <c r="L3697" s="155"/>
      <c r="M3697" s="160"/>
      <c r="T3697" s="161"/>
      <c r="AT3697" s="156" t="s">
        <v>203</v>
      </c>
      <c r="AU3697" s="156" t="s">
        <v>82</v>
      </c>
      <c r="AV3697" s="13" t="s">
        <v>82</v>
      </c>
      <c r="AW3697" s="13" t="s">
        <v>33</v>
      </c>
      <c r="AX3697" s="13" t="s">
        <v>72</v>
      </c>
      <c r="AY3697" s="156" t="s">
        <v>193</v>
      </c>
    </row>
    <row r="3698" spans="2:65" s="12" customFormat="1" ht="11.25">
      <c r="B3698" s="148"/>
      <c r="D3698" s="149" t="s">
        <v>203</v>
      </c>
      <c r="E3698" s="150" t="s">
        <v>19</v>
      </c>
      <c r="F3698" s="151" t="s">
        <v>2951</v>
      </c>
      <c r="H3698" s="150" t="s">
        <v>19</v>
      </c>
      <c r="I3698" s="152"/>
      <c r="L3698" s="148"/>
      <c r="M3698" s="153"/>
      <c r="T3698" s="154"/>
      <c r="AT3698" s="150" t="s">
        <v>203</v>
      </c>
      <c r="AU3698" s="150" t="s">
        <v>82</v>
      </c>
      <c r="AV3698" s="12" t="s">
        <v>80</v>
      </c>
      <c r="AW3698" s="12" t="s">
        <v>33</v>
      </c>
      <c r="AX3698" s="12" t="s">
        <v>72</v>
      </c>
      <c r="AY3698" s="150" t="s">
        <v>193</v>
      </c>
    </row>
    <row r="3699" spans="2:65" s="13" customFormat="1" ht="11.25">
      <c r="B3699" s="155"/>
      <c r="D3699" s="149" t="s">
        <v>203</v>
      </c>
      <c r="E3699" s="156" t="s">
        <v>19</v>
      </c>
      <c r="F3699" s="157" t="s">
        <v>2952</v>
      </c>
      <c r="H3699" s="158">
        <v>3.8849999999999998</v>
      </c>
      <c r="I3699" s="159"/>
      <c r="L3699" s="155"/>
      <c r="M3699" s="160"/>
      <c r="T3699" s="161"/>
      <c r="AT3699" s="156" t="s">
        <v>203</v>
      </c>
      <c r="AU3699" s="156" t="s">
        <v>82</v>
      </c>
      <c r="AV3699" s="13" t="s">
        <v>82</v>
      </c>
      <c r="AW3699" s="13" t="s">
        <v>33</v>
      </c>
      <c r="AX3699" s="13" t="s">
        <v>72</v>
      </c>
      <c r="AY3699" s="156" t="s">
        <v>193</v>
      </c>
    </row>
    <row r="3700" spans="2:65" s="12" customFormat="1" ht="11.25">
      <c r="B3700" s="148"/>
      <c r="D3700" s="149" t="s">
        <v>203</v>
      </c>
      <c r="E3700" s="150" t="s">
        <v>19</v>
      </c>
      <c r="F3700" s="151" t="s">
        <v>2953</v>
      </c>
      <c r="H3700" s="150" t="s">
        <v>19</v>
      </c>
      <c r="I3700" s="152"/>
      <c r="L3700" s="148"/>
      <c r="M3700" s="153"/>
      <c r="T3700" s="154"/>
      <c r="AT3700" s="150" t="s">
        <v>203</v>
      </c>
      <c r="AU3700" s="150" t="s">
        <v>82</v>
      </c>
      <c r="AV3700" s="12" t="s">
        <v>80</v>
      </c>
      <c r="AW3700" s="12" t="s">
        <v>33</v>
      </c>
      <c r="AX3700" s="12" t="s">
        <v>72</v>
      </c>
      <c r="AY3700" s="150" t="s">
        <v>193</v>
      </c>
    </row>
    <row r="3701" spans="2:65" s="13" customFormat="1" ht="11.25">
      <c r="B3701" s="155"/>
      <c r="D3701" s="149" t="s">
        <v>203</v>
      </c>
      <c r="E3701" s="156" t="s">
        <v>19</v>
      </c>
      <c r="F3701" s="157" t="s">
        <v>2880</v>
      </c>
      <c r="H3701" s="158">
        <v>2.415</v>
      </c>
      <c r="I3701" s="159"/>
      <c r="L3701" s="155"/>
      <c r="M3701" s="160"/>
      <c r="T3701" s="161"/>
      <c r="AT3701" s="156" t="s">
        <v>203</v>
      </c>
      <c r="AU3701" s="156" t="s">
        <v>82</v>
      </c>
      <c r="AV3701" s="13" t="s">
        <v>82</v>
      </c>
      <c r="AW3701" s="13" t="s">
        <v>33</v>
      </c>
      <c r="AX3701" s="13" t="s">
        <v>72</v>
      </c>
      <c r="AY3701" s="156" t="s">
        <v>193</v>
      </c>
    </row>
    <row r="3702" spans="2:65" s="12" customFormat="1" ht="11.25">
      <c r="B3702" s="148"/>
      <c r="D3702" s="149" t="s">
        <v>203</v>
      </c>
      <c r="E3702" s="150" t="s">
        <v>19</v>
      </c>
      <c r="F3702" s="151" t="s">
        <v>2954</v>
      </c>
      <c r="H3702" s="150" t="s">
        <v>19</v>
      </c>
      <c r="I3702" s="152"/>
      <c r="L3702" s="148"/>
      <c r="M3702" s="153"/>
      <c r="T3702" s="154"/>
      <c r="AT3702" s="150" t="s">
        <v>203</v>
      </c>
      <c r="AU3702" s="150" t="s">
        <v>82</v>
      </c>
      <c r="AV3702" s="12" t="s">
        <v>80</v>
      </c>
      <c r="AW3702" s="12" t="s">
        <v>33</v>
      </c>
      <c r="AX3702" s="12" t="s">
        <v>72</v>
      </c>
      <c r="AY3702" s="150" t="s">
        <v>193</v>
      </c>
    </row>
    <row r="3703" spans="2:65" s="13" customFormat="1" ht="11.25">
      <c r="B3703" s="155"/>
      <c r="D3703" s="149" t="s">
        <v>203</v>
      </c>
      <c r="E3703" s="156" t="s">
        <v>19</v>
      </c>
      <c r="F3703" s="157" t="s">
        <v>2955</v>
      </c>
      <c r="H3703" s="158">
        <v>5.67</v>
      </c>
      <c r="I3703" s="159"/>
      <c r="L3703" s="155"/>
      <c r="M3703" s="160"/>
      <c r="T3703" s="161"/>
      <c r="AT3703" s="156" t="s">
        <v>203</v>
      </c>
      <c r="AU3703" s="156" t="s">
        <v>82</v>
      </c>
      <c r="AV3703" s="13" t="s">
        <v>82</v>
      </c>
      <c r="AW3703" s="13" t="s">
        <v>33</v>
      </c>
      <c r="AX3703" s="13" t="s">
        <v>72</v>
      </c>
      <c r="AY3703" s="156" t="s">
        <v>193</v>
      </c>
    </row>
    <row r="3704" spans="2:65" s="1" customFormat="1" ht="16.5" customHeight="1">
      <c r="B3704" s="32"/>
      <c r="C3704" s="162" t="s">
        <v>2956</v>
      </c>
      <c r="D3704" s="162" t="s">
        <v>380</v>
      </c>
      <c r="E3704" s="163" t="s">
        <v>2957</v>
      </c>
      <c r="F3704" s="164" t="s">
        <v>2958</v>
      </c>
      <c r="G3704" s="165" t="s">
        <v>432</v>
      </c>
      <c r="H3704" s="166">
        <v>57.854999999999997</v>
      </c>
      <c r="I3704" s="167"/>
      <c r="J3704" s="168">
        <f>ROUND(I3704*H3704,2)</f>
        <v>0</v>
      </c>
      <c r="K3704" s="164" t="s">
        <v>19</v>
      </c>
      <c r="L3704" s="169"/>
      <c r="M3704" s="170" t="s">
        <v>19</v>
      </c>
      <c r="N3704" s="171" t="s">
        <v>43</v>
      </c>
      <c r="P3704" s="140">
        <f>O3704*H3704</f>
        <v>0</v>
      </c>
      <c r="Q3704" s="140">
        <v>5.0000000000000001E-3</v>
      </c>
      <c r="R3704" s="140">
        <f>Q3704*H3704</f>
        <v>0.289275</v>
      </c>
      <c r="S3704" s="140">
        <v>0</v>
      </c>
      <c r="T3704" s="141">
        <f>S3704*H3704</f>
        <v>0</v>
      </c>
      <c r="AR3704" s="142" t="s">
        <v>436</v>
      </c>
      <c r="AT3704" s="142" t="s">
        <v>380</v>
      </c>
      <c r="AU3704" s="142" t="s">
        <v>82</v>
      </c>
      <c r="AY3704" s="17" t="s">
        <v>193</v>
      </c>
      <c r="BE3704" s="143">
        <f>IF(N3704="základní",J3704,0)</f>
        <v>0</v>
      </c>
      <c r="BF3704" s="143">
        <f>IF(N3704="snížená",J3704,0)</f>
        <v>0</v>
      </c>
      <c r="BG3704" s="143">
        <f>IF(N3704="zákl. přenesená",J3704,0)</f>
        <v>0</v>
      </c>
      <c r="BH3704" s="143">
        <f>IF(N3704="sníž. přenesená",J3704,0)</f>
        <v>0</v>
      </c>
      <c r="BI3704" s="143">
        <f>IF(N3704="nulová",J3704,0)</f>
        <v>0</v>
      </c>
      <c r="BJ3704" s="17" t="s">
        <v>80</v>
      </c>
      <c r="BK3704" s="143">
        <f>ROUND(I3704*H3704,2)</f>
        <v>0</v>
      </c>
      <c r="BL3704" s="17" t="s">
        <v>328</v>
      </c>
      <c r="BM3704" s="142" t="s">
        <v>2959</v>
      </c>
    </row>
    <row r="3705" spans="2:65" s="1" customFormat="1" ht="16.5" customHeight="1">
      <c r="B3705" s="32"/>
      <c r="C3705" s="162" t="s">
        <v>2960</v>
      </c>
      <c r="D3705" s="162" t="s">
        <v>380</v>
      </c>
      <c r="E3705" s="163" t="s">
        <v>2961</v>
      </c>
      <c r="F3705" s="164" t="s">
        <v>2962</v>
      </c>
      <c r="G3705" s="165" t="s">
        <v>465</v>
      </c>
      <c r="H3705" s="166">
        <v>50</v>
      </c>
      <c r="I3705" s="167"/>
      <c r="J3705" s="168">
        <f>ROUND(I3705*H3705,2)</f>
        <v>0</v>
      </c>
      <c r="K3705" s="164" t="s">
        <v>199</v>
      </c>
      <c r="L3705" s="169"/>
      <c r="M3705" s="170" t="s">
        <v>19</v>
      </c>
      <c r="N3705" s="171" t="s">
        <v>43</v>
      </c>
      <c r="P3705" s="140">
        <f>O3705*H3705</f>
        <v>0</v>
      </c>
      <c r="Q3705" s="140">
        <v>6.0000000000000002E-5</v>
      </c>
      <c r="R3705" s="140">
        <f>Q3705*H3705</f>
        <v>3.0000000000000001E-3</v>
      </c>
      <c r="S3705" s="140">
        <v>0</v>
      </c>
      <c r="T3705" s="141">
        <f>S3705*H3705</f>
        <v>0</v>
      </c>
      <c r="AR3705" s="142" t="s">
        <v>436</v>
      </c>
      <c r="AT3705" s="142" t="s">
        <v>380</v>
      </c>
      <c r="AU3705" s="142" t="s">
        <v>82</v>
      </c>
      <c r="AY3705" s="17" t="s">
        <v>193</v>
      </c>
      <c r="BE3705" s="143">
        <f>IF(N3705="základní",J3705,0)</f>
        <v>0</v>
      </c>
      <c r="BF3705" s="143">
        <f>IF(N3705="snížená",J3705,0)</f>
        <v>0</v>
      </c>
      <c r="BG3705" s="143">
        <f>IF(N3705="zákl. přenesená",J3705,0)</f>
        <v>0</v>
      </c>
      <c r="BH3705" s="143">
        <f>IF(N3705="sníž. přenesená",J3705,0)</f>
        <v>0</v>
      </c>
      <c r="BI3705" s="143">
        <f>IF(N3705="nulová",J3705,0)</f>
        <v>0</v>
      </c>
      <c r="BJ3705" s="17" t="s">
        <v>80</v>
      </c>
      <c r="BK3705" s="143">
        <f>ROUND(I3705*H3705,2)</f>
        <v>0</v>
      </c>
      <c r="BL3705" s="17" t="s">
        <v>328</v>
      </c>
      <c r="BM3705" s="142" t="s">
        <v>2963</v>
      </c>
    </row>
    <row r="3706" spans="2:65" s="1" customFormat="1" ht="24.2" customHeight="1">
      <c r="B3706" s="32"/>
      <c r="C3706" s="131" t="s">
        <v>2964</v>
      </c>
      <c r="D3706" s="131" t="s">
        <v>195</v>
      </c>
      <c r="E3706" s="132" t="s">
        <v>2965</v>
      </c>
      <c r="F3706" s="133" t="s">
        <v>2966</v>
      </c>
      <c r="G3706" s="134" t="s">
        <v>465</v>
      </c>
      <c r="H3706" s="135">
        <v>86</v>
      </c>
      <c r="I3706" s="136"/>
      <c r="J3706" s="137">
        <f>ROUND(I3706*H3706,2)</f>
        <v>0</v>
      </c>
      <c r="K3706" s="133" t="s">
        <v>19</v>
      </c>
      <c r="L3706" s="32"/>
      <c r="M3706" s="138" t="s">
        <v>19</v>
      </c>
      <c r="N3706" s="139" t="s">
        <v>43</v>
      </c>
      <c r="P3706" s="140">
        <f>O3706*H3706</f>
        <v>0</v>
      </c>
      <c r="Q3706" s="140">
        <v>2.5999999999999998E-4</v>
      </c>
      <c r="R3706" s="140">
        <f>Q3706*H3706</f>
        <v>2.2359999999999998E-2</v>
      </c>
      <c r="S3706" s="140">
        <v>0</v>
      </c>
      <c r="T3706" s="141">
        <f>S3706*H3706</f>
        <v>0</v>
      </c>
      <c r="AR3706" s="142" t="s">
        <v>328</v>
      </c>
      <c r="AT3706" s="142" t="s">
        <v>195</v>
      </c>
      <c r="AU3706" s="142" t="s">
        <v>82</v>
      </c>
      <c r="AY3706" s="17" t="s">
        <v>193</v>
      </c>
      <c r="BE3706" s="143">
        <f>IF(N3706="základní",J3706,0)</f>
        <v>0</v>
      </c>
      <c r="BF3706" s="143">
        <f>IF(N3706="snížená",J3706,0)</f>
        <v>0</v>
      </c>
      <c r="BG3706" s="143">
        <f>IF(N3706="zákl. přenesená",J3706,0)</f>
        <v>0</v>
      </c>
      <c r="BH3706" s="143">
        <f>IF(N3706="sníž. přenesená",J3706,0)</f>
        <v>0</v>
      </c>
      <c r="BI3706" s="143">
        <f>IF(N3706="nulová",J3706,0)</f>
        <v>0</v>
      </c>
      <c r="BJ3706" s="17" t="s">
        <v>80</v>
      </c>
      <c r="BK3706" s="143">
        <f>ROUND(I3706*H3706,2)</f>
        <v>0</v>
      </c>
      <c r="BL3706" s="17" t="s">
        <v>328</v>
      </c>
      <c r="BM3706" s="142" t="s">
        <v>2967</v>
      </c>
    </row>
    <row r="3707" spans="2:65" s="12" customFormat="1" ht="11.25">
      <c r="B3707" s="148"/>
      <c r="D3707" s="149" t="s">
        <v>203</v>
      </c>
      <c r="E3707" s="150" t="s">
        <v>19</v>
      </c>
      <c r="F3707" s="151" t="s">
        <v>2944</v>
      </c>
      <c r="H3707" s="150" t="s">
        <v>19</v>
      </c>
      <c r="I3707" s="152"/>
      <c r="L3707" s="148"/>
      <c r="M3707" s="153"/>
      <c r="T3707" s="154"/>
      <c r="AT3707" s="150" t="s">
        <v>203</v>
      </c>
      <c r="AU3707" s="150" t="s">
        <v>82</v>
      </c>
      <c r="AV3707" s="12" t="s">
        <v>80</v>
      </c>
      <c r="AW3707" s="12" t="s">
        <v>33</v>
      </c>
      <c r="AX3707" s="12" t="s">
        <v>72</v>
      </c>
      <c r="AY3707" s="150" t="s">
        <v>193</v>
      </c>
    </row>
    <row r="3708" spans="2:65" s="12" customFormat="1" ht="11.25">
      <c r="B3708" s="148"/>
      <c r="D3708" s="149" t="s">
        <v>203</v>
      </c>
      <c r="E3708" s="150" t="s">
        <v>19</v>
      </c>
      <c r="F3708" s="151" t="s">
        <v>205</v>
      </c>
      <c r="H3708" s="150" t="s">
        <v>19</v>
      </c>
      <c r="I3708" s="152"/>
      <c r="L3708" s="148"/>
      <c r="M3708" s="153"/>
      <c r="T3708" s="154"/>
      <c r="AT3708" s="150" t="s">
        <v>203</v>
      </c>
      <c r="AU3708" s="150" t="s">
        <v>82</v>
      </c>
      <c r="AV3708" s="12" t="s">
        <v>80</v>
      </c>
      <c r="AW3708" s="12" t="s">
        <v>33</v>
      </c>
      <c r="AX3708" s="12" t="s">
        <v>72</v>
      </c>
      <c r="AY3708" s="150" t="s">
        <v>193</v>
      </c>
    </row>
    <row r="3709" spans="2:65" s="12" customFormat="1" ht="11.25">
      <c r="B3709" s="148"/>
      <c r="D3709" s="149" t="s">
        <v>203</v>
      </c>
      <c r="E3709" s="150" t="s">
        <v>19</v>
      </c>
      <c r="F3709" s="151" t="s">
        <v>2968</v>
      </c>
      <c r="H3709" s="150" t="s">
        <v>19</v>
      </c>
      <c r="I3709" s="152"/>
      <c r="L3709" s="148"/>
      <c r="M3709" s="153"/>
      <c r="T3709" s="154"/>
      <c r="AT3709" s="150" t="s">
        <v>203</v>
      </c>
      <c r="AU3709" s="150" t="s">
        <v>82</v>
      </c>
      <c r="AV3709" s="12" t="s">
        <v>80</v>
      </c>
      <c r="AW3709" s="12" t="s">
        <v>33</v>
      </c>
      <c r="AX3709" s="12" t="s">
        <v>72</v>
      </c>
      <c r="AY3709" s="150" t="s">
        <v>193</v>
      </c>
    </row>
    <row r="3710" spans="2:65" s="12" customFormat="1" ht="11.25">
      <c r="B3710" s="148"/>
      <c r="D3710" s="149" t="s">
        <v>203</v>
      </c>
      <c r="E3710" s="150" t="s">
        <v>19</v>
      </c>
      <c r="F3710" s="151" t="s">
        <v>205</v>
      </c>
      <c r="H3710" s="150" t="s">
        <v>19</v>
      </c>
      <c r="I3710" s="152"/>
      <c r="L3710" s="148"/>
      <c r="M3710" s="153"/>
      <c r="T3710" s="154"/>
      <c r="AT3710" s="150" t="s">
        <v>203</v>
      </c>
      <c r="AU3710" s="150" t="s">
        <v>82</v>
      </c>
      <c r="AV3710" s="12" t="s">
        <v>80</v>
      </c>
      <c r="AW3710" s="12" t="s">
        <v>33</v>
      </c>
      <c r="AX3710" s="12" t="s">
        <v>72</v>
      </c>
      <c r="AY3710" s="150" t="s">
        <v>193</v>
      </c>
    </row>
    <row r="3711" spans="2:65" s="12" customFormat="1" ht="11.25">
      <c r="B3711" s="148"/>
      <c r="D3711" s="149" t="s">
        <v>203</v>
      </c>
      <c r="E3711" s="150" t="s">
        <v>19</v>
      </c>
      <c r="F3711" s="151" t="s">
        <v>2969</v>
      </c>
      <c r="H3711" s="150" t="s">
        <v>19</v>
      </c>
      <c r="I3711" s="152"/>
      <c r="L3711" s="148"/>
      <c r="M3711" s="153"/>
      <c r="T3711" s="154"/>
      <c r="AT3711" s="150" t="s">
        <v>203</v>
      </c>
      <c r="AU3711" s="150" t="s">
        <v>82</v>
      </c>
      <c r="AV3711" s="12" t="s">
        <v>80</v>
      </c>
      <c r="AW3711" s="12" t="s">
        <v>33</v>
      </c>
      <c r="AX3711" s="12" t="s">
        <v>72</v>
      </c>
      <c r="AY3711" s="150" t="s">
        <v>193</v>
      </c>
    </row>
    <row r="3712" spans="2:65" s="13" customFormat="1" ht="11.25">
      <c r="B3712" s="155"/>
      <c r="D3712" s="149" t="s">
        <v>203</v>
      </c>
      <c r="E3712" s="156" t="s">
        <v>19</v>
      </c>
      <c r="F3712" s="157" t="s">
        <v>799</v>
      </c>
      <c r="H3712" s="158">
        <v>86</v>
      </c>
      <c r="I3712" s="159"/>
      <c r="L3712" s="155"/>
      <c r="M3712" s="160"/>
      <c r="T3712" s="161"/>
      <c r="AT3712" s="156" t="s">
        <v>203</v>
      </c>
      <c r="AU3712" s="156" t="s">
        <v>82</v>
      </c>
      <c r="AV3712" s="13" t="s">
        <v>82</v>
      </c>
      <c r="AW3712" s="13" t="s">
        <v>33</v>
      </c>
      <c r="AX3712" s="13" t="s">
        <v>72</v>
      </c>
      <c r="AY3712" s="156" t="s">
        <v>193</v>
      </c>
    </row>
    <row r="3713" spans="2:65" s="1" customFormat="1" ht="24.2" customHeight="1">
      <c r="B3713" s="32"/>
      <c r="C3713" s="131" t="s">
        <v>2970</v>
      </c>
      <c r="D3713" s="131" t="s">
        <v>195</v>
      </c>
      <c r="E3713" s="132" t="s">
        <v>2971</v>
      </c>
      <c r="F3713" s="133" t="s">
        <v>2972</v>
      </c>
      <c r="G3713" s="134" t="s">
        <v>465</v>
      </c>
      <c r="H3713" s="135">
        <v>6</v>
      </c>
      <c r="I3713" s="136"/>
      <c r="J3713" s="137">
        <f>ROUND(I3713*H3713,2)</f>
        <v>0</v>
      </c>
      <c r="K3713" s="133" t="s">
        <v>19</v>
      </c>
      <c r="L3713" s="32"/>
      <c r="M3713" s="138" t="s">
        <v>19</v>
      </c>
      <c r="N3713" s="139" t="s">
        <v>43</v>
      </c>
      <c r="P3713" s="140">
        <f>O3713*H3713</f>
        <v>0</v>
      </c>
      <c r="Q3713" s="140">
        <v>2.5999999999999998E-4</v>
      </c>
      <c r="R3713" s="140">
        <f>Q3713*H3713</f>
        <v>1.5599999999999998E-3</v>
      </c>
      <c r="S3713" s="140">
        <v>0</v>
      </c>
      <c r="T3713" s="141">
        <f>S3713*H3713</f>
        <v>0</v>
      </c>
      <c r="AR3713" s="142" t="s">
        <v>328</v>
      </c>
      <c r="AT3713" s="142" t="s">
        <v>195</v>
      </c>
      <c r="AU3713" s="142" t="s">
        <v>82</v>
      </c>
      <c r="AY3713" s="17" t="s">
        <v>193</v>
      </c>
      <c r="BE3713" s="143">
        <f>IF(N3713="základní",J3713,0)</f>
        <v>0</v>
      </c>
      <c r="BF3713" s="143">
        <f>IF(N3713="snížená",J3713,0)</f>
        <v>0</v>
      </c>
      <c r="BG3713" s="143">
        <f>IF(N3713="zákl. přenesená",J3713,0)</f>
        <v>0</v>
      </c>
      <c r="BH3713" s="143">
        <f>IF(N3713="sníž. přenesená",J3713,0)</f>
        <v>0</v>
      </c>
      <c r="BI3713" s="143">
        <f>IF(N3713="nulová",J3713,0)</f>
        <v>0</v>
      </c>
      <c r="BJ3713" s="17" t="s">
        <v>80</v>
      </c>
      <c r="BK3713" s="143">
        <f>ROUND(I3713*H3713,2)</f>
        <v>0</v>
      </c>
      <c r="BL3713" s="17" t="s">
        <v>328</v>
      </c>
      <c r="BM3713" s="142" t="s">
        <v>2973</v>
      </c>
    </row>
    <row r="3714" spans="2:65" s="12" customFormat="1" ht="11.25">
      <c r="B3714" s="148"/>
      <c r="D3714" s="149" t="s">
        <v>203</v>
      </c>
      <c r="E3714" s="150" t="s">
        <v>19</v>
      </c>
      <c r="F3714" s="151" t="s">
        <v>2944</v>
      </c>
      <c r="H3714" s="150" t="s">
        <v>19</v>
      </c>
      <c r="I3714" s="152"/>
      <c r="L3714" s="148"/>
      <c r="M3714" s="153"/>
      <c r="T3714" s="154"/>
      <c r="AT3714" s="150" t="s">
        <v>203</v>
      </c>
      <c r="AU3714" s="150" t="s">
        <v>82</v>
      </c>
      <c r="AV3714" s="12" t="s">
        <v>80</v>
      </c>
      <c r="AW3714" s="12" t="s">
        <v>33</v>
      </c>
      <c r="AX3714" s="12" t="s">
        <v>72</v>
      </c>
      <c r="AY3714" s="150" t="s">
        <v>193</v>
      </c>
    </row>
    <row r="3715" spans="2:65" s="12" customFormat="1" ht="11.25">
      <c r="B3715" s="148"/>
      <c r="D3715" s="149" t="s">
        <v>203</v>
      </c>
      <c r="E3715" s="150" t="s">
        <v>19</v>
      </c>
      <c r="F3715" s="151" t="s">
        <v>205</v>
      </c>
      <c r="H3715" s="150" t="s">
        <v>19</v>
      </c>
      <c r="I3715" s="152"/>
      <c r="L3715" s="148"/>
      <c r="M3715" s="153"/>
      <c r="T3715" s="154"/>
      <c r="AT3715" s="150" t="s">
        <v>203</v>
      </c>
      <c r="AU3715" s="150" t="s">
        <v>82</v>
      </c>
      <c r="AV3715" s="12" t="s">
        <v>80</v>
      </c>
      <c r="AW3715" s="12" t="s">
        <v>33</v>
      </c>
      <c r="AX3715" s="12" t="s">
        <v>72</v>
      </c>
      <c r="AY3715" s="150" t="s">
        <v>193</v>
      </c>
    </row>
    <row r="3716" spans="2:65" s="12" customFormat="1" ht="11.25">
      <c r="B3716" s="148"/>
      <c r="D3716" s="149" t="s">
        <v>203</v>
      </c>
      <c r="E3716" s="150" t="s">
        <v>19</v>
      </c>
      <c r="F3716" s="151" t="s">
        <v>2968</v>
      </c>
      <c r="H3716" s="150" t="s">
        <v>19</v>
      </c>
      <c r="I3716" s="152"/>
      <c r="L3716" s="148"/>
      <c r="M3716" s="153"/>
      <c r="T3716" s="154"/>
      <c r="AT3716" s="150" t="s">
        <v>203</v>
      </c>
      <c r="AU3716" s="150" t="s">
        <v>82</v>
      </c>
      <c r="AV3716" s="12" t="s">
        <v>80</v>
      </c>
      <c r="AW3716" s="12" t="s">
        <v>33</v>
      </c>
      <c r="AX3716" s="12" t="s">
        <v>72</v>
      </c>
      <c r="AY3716" s="150" t="s">
        <v>193</v>
      </c>
    </row>
    <row r="3717" spans="2:65" s="12" customFormat="1" ht="11.25">
      <c r="B3717" s="148"/>
      <c r="D3717" s="149" t="s">
        <v>203</v>
      </c>
      <c r="E3717" s="150" t="s">
        <v>19</v>
      </c>
      <c r="F3717" s="151" t="s">
        <v>205</v>
      </c>
      <c r="H3717" s="150" t="s">
        <v>19</v>
      </c>
      <c r="I3717" s="152"/>
      <c r="L3717" s="148"/>
      <c r="M3717" s="153"/>
      <c r="T3717" s="154"/>
      <c r="AT3717" s="150" t="s">
        <v>203</v>
      </c>
      <c r="AU3717" s="150" t="s">
        <v>82</v>
      </c>
      <c r="AV3717" s="12" t="s">
        <v>80</v>
      </c>
      <c r="AW3717" s="12" t="s">
        <v>33</v>
      </c>
      <c r="AX3717" s="12" t="s">
        <v>72</v>
      </c>
      <c r="AY3717" s="150" t="s">
        <v>193</v>
      </c>
    </row>
    <row r="3718" spans="2:65" s="12" customFormat="1" ht="11.25">
      <c r="B3718" s="148"/>
      <c r="D3718" s="149" t="s">
        <v>203</v>
      </c>
      <c r="E3718" s="150" t="s">
        <v>19</v>
      </c>
      <c r="F3718" s="151" t="s">
        <v>2974</v>
      </c>
      <c r="H3718" s="150" t="s">
        <v>19</v>
      </c>
      <c r="I3718" s="152"/>
      <c r="L3718" s="148"/>
      <c r="M3718" s="153"/>
      <c r="T3718" s="154"/>
      <c r="AT3718" s="150" t="s">
        <v>203</v>
      </c>
      <c r="AU3718" s="150" t="s">
        <v>82</v>
      </c>
      <c r="AV3718" s="12" t="s">
        <v>80</v>
      </c>
      <c r="AW3718" s="12" t="s">
        <v>33</v>
      </c>
      <c r="AX3718" s="12" t="s">
        <v>72</v>
      </c>
      <c r="AY3718" s="150" t="s">
        <v>193</v>
      </c>
    </row>
    <row r="3719" spans="2:65" s="13" customFormat="1" ht="11.25">
      <c r="B3719" s="155"/>
      <c r="D3719" s="149" t="s">
        <v>203</v>
      </c>
      <c r="E3719" s="156" t="s">
        <v>19</v>
      </c>
      <c r="F3719" s="157" t="s">
        <v>240</v>
      </c>
      <c r="H3719" s="158">
        <v>6</v>
      </c>
      <c r="I3719" s="159"/>
      <c r="L3719" s="155"/>
      <c r="M3719" s="160"/>
      <c r="T3719" s="161"/>
      <c r="AT3719" s="156" t="s">
        <v>203</v>
      </c>
      <c r="AU3719" s="156" t="s">
        <v>82</v>
      </c>
      <c r="AV3719" s="13" t="s">
        <v>82</v>
      </c>
      <c r="AW3719" s="13" t="s">
        <v>33</v>
      </c>
      <c r="AX3719" s="13" t="s">
        <v>72</v>
      </c>
      <c r="AY3719" s="156" t="s">
        <v>193</v>
      </c>
    </row>
    <row r="3720" spans="2:65" s="1" customFormat="1" ht="24.2" customHeight="1">
      <c r="B3720" s="32"/>
      <c r="C3720" s="131" t="s">
        <v>2975</v>
      </c>
      <c r="D3720" s="131" t="s">
        <v>195</v>
      </c>
      <c r="E3720" s="132" t="s">
        <v>2976</v>
      </c>
      <c r="F3720" s="133" t="s">
        <v>2977</v>
      </c>
      <c r="G3720" s="134" t="s">
        <v>465</v>
      </c>
      <c r="H3720" s="135">
        <v>2</v>
      </c>
      <c r="I3720" s="136"/>
      <c r="J3720" s="137">
        <f>ROUND(I3720*H3720,2)</f>
        <v>0</v>
      </c>
      <c r="K3720" s="133" t="s">
        <v>19</v>
      </c>
      <c r="L3720" s="32"/>
      <c r="M3720" s="138" t="s">
        <v>19</v>
      </c>
      <c r="N3720" s="139" t="s">
        <v>43</v>
      </c>
      <c r="P3720" s="140">
        <f>O3720*H3720</f>
        <v>0</v>
      </c>
      <c r="Q3720" s="140">
        <v>2.5999999999999998E-4</v>
      </c>
      <c r="R3720" s="140">
        <f>Q3720*H3720</f>
        <v>5.1999999999999995E-4</v>
      </c>
      <c r="S3720" s="140">
        <v>0</v>
      </c>
      <c r="T3720" s="141">
        <f>S3720*H3720</f>
        <v>0</v>
      </c>
      <c r="AR3720" s="142" t="s">
        <v>328</v>
      </c>
      <c r="AT3720" s="142" t="s">
        <v>195</v>
      </c>
      <c r="AU3720" s="142" t="s">
        <v>82</v>
      </c>
      <c r="AY3720" s="17" t="s">
        <v>193</v>
      </c>
      <c r="BE3720" s="143">
        <f>IF(N3720="základní",J3720,0)</f>
        <v>0</v>
      </c>
      <c r="BF3720" s="143">
        <f>IF(N3720="snížená",J3720,0)</f>
        <v>0</v>
      </c>
      <c r="BG3720" s="143">
        <f>IF(N3720="zákl. přenesená",J3720,0)</f>
        <v>0</v>
      </c>
      <c r="BH3720" s="143">
        <f>IF(N3720="sníž. přenesená",J3720,0)</f>
        <v>0</v>
      </c>
      <c r="BI3720" s="143">
        <f>IF(N3720="nulová",J3720,0)</f>
        <v>0</v>
      </c>
      <c r="BJ3720" s="17" t="s">
        <v>80</v>
      </c>
      <c r="BK3720" s="143">
        <f>ROUND(I3720*H3720,2)</f>
        <v>0</v>
      </c>
      <c r="BL3720" s="17" t="s">
        <v>328</v>
      </c>
      <c r="BM3720" s="142" t="s">
        <v>2978</v>
      </c>
    </row>
    <row r="3721" spans="2:65" s="12" customFormat="1" ht="11.25">
      <c r="B3721" s="148"/>
      <c r="D3721" s="149" t="s">
        <v>203</v>
      </c>
      <c r="E3721" s="150" t="s">
        <v>19</v>
      </c>
      <c r="F3721" s="151" t="s">
        <v>2944</v>
      </c>
      <c r="H3721" s="150" t="s">
        <v>19</v>
      </c>
      <c r="I3721" s="152"/>
      <c r="L3721" s="148"/>
      <c r="M3721" s="153"/>
      <c r="T3721" s="154"/>
      <c r="AT3721" s="150" t="s">
        <v>203</v>
      </c>
      <c r="AU3721" s="150" t="s">
        <v>82</v>
      </c>
      <c r="AV3721" s="12" t="s">
        <v>80</v>
      </c>
      <c r="AW3721" s="12" t="s">
        <v>33</v>
      </c>
      <c r="AX3721" s="12" t="s">
        <v>72</v>
      </c>
      <c r="AY3721" s="150" t="s">
        <v>193</v>
      </c>
    </row>
    <row r="3722" spans="2:65" s="12" customFormat="1" ht="11.25">
      <c r="B3722" s="148"/>
      <c r="D3722" s="149" t="s">
        <v>203</v>
      </c>
      <c r="E3722" s="150" t="s">
        <v>19</v>
      </c>
      <c r="F3722" s="151" t="s">
        <v>205</v>
      </c>
      <c r="H3722" s="150" t="s">
        <v>19</v>
      </c>
      <c r="I3722" s="152"/>
      <c r="L3722" s="148"/>
      <c r="M3722" s="153"/>
      <c r="T3722" s="154"/>
      <c r="AT3722" s="150" t="s">
        <v>203</v>
      </c>
      <c r="AU3722" s="150" t="s">
        <v>82</v>
      </c>
      <c r="AV3722" s="12" t="s">
        <v>80</v>
      </c>
      <c r="AW3722" s="12" t="s">
        <v>33</v>
      </c>
      <c r="AX3722" s="12" t="s">
        <v>72</v>
      </c>
      <c r="AY3722" s="150" t="s">
        <v>193</v>
      </c>
    </row>
    <row r="3723" spans="2:65" s="12" customFormat="1" ht="11.25">
      <c r="B3723" s="148"/>
      <c r="D3723" s="149" t="s">
        <v>203</v>
      </c>
      <c r="E3723" s="150" t="s">
        <v>19</v>
      </c>
      <c r="F3723" s="151" t="s">
        <v>2968</v>
      </c>
      <c r="H3723" s="150" t="s">
        <v>19</v>
      </c>
      <c r="I3723" s="152"/>
      <c r="L3723" s="148"/>
      <c r="M3723" s="153"/>
      <c r="T3723" s="154"/>
      <c r="AT3723" s="150" t="s">
        <v>203</v>
      </c>
      <c r="AU3723" s="150" t="s">
        <v>82</v>
      </c>
      <c r="AV3723" s="12" t="s">
        <v>80</v>
      </c>
      <c r="AW3723" s="12" t="s">
        <v>33</v>
      </c>
      <c r="AX3723" s="12" t="s">
        <v>72</v>
      </c>
      <c r="AY3723" s="150" t="s">
        <v>193</v>
      </c>
    </row>
    <row r="3724" spans="2:65" s="12" customFormat="1" ht="11.25">
      <c r="B3724" s="148"/>
      <c r="D3724" s="149" t="s">
        <v>203</v>
      </c>
      <c r="E3724" s="150" t="s">
        <v>19</v>
      </c>
      <c r="F3724" s="151" t="s">
        <v>205</v>
      </c>
      <c r="H3724" s="150" t="s">
        <v>19</v>
      </c>
      <c r="I3724" s="152"/>
      <c r="L3724" s="148"/>
      <c r="M3724" s="153"/>
      <c r="T3724" s="154"/>
      <c r="AT3724" s="150" t="s">
        <v>203</v>
      </c>
      <c r="AU3724" s="150" t="s">
        <v>82</v>
      </c>
      <c r="AV3724" s="12" t="s">
        <v>80</v>
      </c>
      <c r="AW3724" s="12" t="s">
        <v>33</v>
      </c>
      <c r="AX3724" s="12" t="s">
        <v>72</v>
      </c>
      <c r="AY3724" s="150" t="s">
        <v>193</v>
      </c>
    </row>
    <row r="3725" spans="2:65" s="12" customFormat="1" ht="11.25">
      <c r="B3725" s="148"/>
      <c r="D3725" s="149" t="s">
        <v>203</v>
      </c>
      <c r="E3725" s="150" t="s">
        <v>19</v>
      </c>
      <c r="F3725" s="151" t="s">
        <v>2979</v>
      </c>
      <c r="H3725" s="150" t="s">
        <v>19</v>
      </c>
      <c r="I3725" s="152"/>
      <c r="L3725" s="148"/>
      <c r="M3725" s="153"/>
      <c r="T3725" s="154"/>
      <c r="AT3725" s="150" t="s">
        <v>203</v>
      </c>
      <c r="AU3725" s="150" t="s">
        <v>82</v>
      </c>
      <c r="AV3725" s="12" t="s">
        <v>80</v>
      </c>
      <c r="AW3725" s="12" t="s">
        <v>33</v>
      </c>
      <c r="AX3725" s="12" t="s">
        <v>72</v>
      </c>
      <c r="AY3725" s="150" t="s">
        <v>193</v>
      </c>
    </row>
    <row r="3726" spans="2:65" s="13" customFormat="1" ht="11.25">
      <c r="B3726" s="155"/>
      <c r="D3726" s="149" t="s">
        <v>203</v>
      </c>
      <c r="E3726" s="156" t="s">
        <v>19</v>
      </c>
      <c r="F3726" s="157" t="s">
        <v>82</v>
      </c>
      <c r="H3726" s="158">
        <v>2</v>
      </c>
      <c r="I3726" s="159"/>
      <c r="L3726" s="155"/>
      <c r="M3726" s="160"/>
      <c r="T3726" s="161"/>
      <c r="AT3726" s="156" t="s">
        <v>203</v>
      </c>
      <c r="AU3726" s="156" t="s">
        <v>82</v>
      </c>
      <c r="AV3726" s="13" t="s">
        <v>82</v>
      </c>
      <c r="AW3726" s="13" t="s">
        <v>33</v>
      </c>
      <c r="AX3726" s="13" t="s">
        <v>72</v>
      </c>
      <c r="AY3726" s="156" t="s">
        <v>193</v>
      </c>
    </row>
    <row r="3727" spans="2:65" s="1" customFormat="1" ht="24.2" customHeight="1">
      <c r="B3727" s="32"/>
      <c r="C3727" s="131" t="s">
        <v>2980</v>
      </c>
      <c r="D3727" s="131" t="s">
        <v>195</v>
      </c>
      <c r="E3727" s="132" t="s">
        <v>2981</v>
      </c>
      <c r="F3727" s="133" t="s">
        <v>2982</v>
      </c>
      <c r="G3727" s="134" t="s">
        <v>465</v>
      </c>
      <c r="H3727" s="135">
        <v>78</v>
      </c>
      <c r="I3727" s="136"/>
      <c r="J3727" s="137">
        <f>ROUND(I3727*H3727,2)</f>
        <v>0</v>
      </c>
      <c r="K3727" s="133" t="s">
        <v>19</v>
      </c>
      <c r="L3727" s="32"/>
      <c r="M3727" s="138" t="s">
        <v>19</v>
      </c>
      <c r="N3727" s="139" t="s">
        <v>43</v>
      </c>
      <c r="P3727" s="140">
        <f>O3727*H3727</f>
        <v>0</v>
      </c>
      <c r="Q3727" s="140">
        <v>2.5999999999999998E-4</v>
      </c>
      <c r="R3727" s="140">
        <f>Q3727*H3727</f>
        <v>2.0279999999999999E-2</v>
      </c>
      <c r="S3727" s="140">
        <v>0</v>
      </c>
      <c r="T3727" s="141">
        <f>S3727*H3727</f>
        <v>0</v>
      </c>
      <c r="AR3727" s="142" t="s">
        <v>328</v>
      </c>
      <c r="AT3727" s="142" t="s">
        <v>195</v>
      </c>
      <c r="AU3727" s="142" t="s">
        <v>82</v>
      </c>
      <c r="AY3727" s="17" t="s">
        <v>193</v>
      </c>
      <c r="BE3727" s="143">
        <f>IF(N3727="základní",J3727,0)</f>
        <v>0</v>
      </c>
      <c r="BF3727" s="143">
        <f>IF(N3727="snížená",J3727,0)</f>
        <v>0</v>
      </c>
      <c r="BG3727" s="143">
        <f>IF(N3727="zákl. přenesená",J3727,0)</f>
        <v>0</v>
      </c>
      <c r="BH3727" s="143">
        <f>IF(N3727="sníž. přenesená",J3727,0)</f>
        <v>0</v>
      </c>
      <c r="BI3727" s="143">
        <f>IF(N3727="nulová",J3727,0)</f>
        <v>0</v>
      </c>
      <c r="BJ3727" s="17" t="s">
        <v>80</v>
      </c>
      <c r="BK3727" s="143">
        <f>ROUND(I3727*H3727,2)</f>
        <v>0</v>
      </c>
      <c r="BL3727" s="17" t="s">
        <v>328</v>
      </c>
      <c r="BM3727" s="142" t="s">
        <v>2983</v>
      </c>
    </row>
    <row r="3728" spans="2:65" s="12" customFormat="1" ht="11.25">
      <c r="B3728" s="148"/>
      <c r="D3728" s="149" t="s">
        <v>203</v>
      </c>
      <c r="E3728" s="150" t="s">
        <v>19</v>
      </c>
      <c r="F3728" s="151" t="s">
        <v>2944</v>
      </c>
      <c r="H3728" s="150" t="s">
        <v>19</v>
      </c>
      <c r="I3728" s="152"/>
      <c r="L3728" s="148"/>
      <c r="M3728" s="153"/>
      <c r="T3728" s="154"/>
      <c r="AT3728" s="150" t="s">
        <v>203</v>
      </c>
      <c r="AU3728" s="150" t="s">
        <v>82</v>
      </c>
      <c r="AV3728" s="12" t="s">
        <v>80</v>
      </c>
      <c r="AW3728" s="12" t="s">
        <v>33</v>
      </c>
      <c r="AX3728" s="12" t="s">
        <v>72</v>
      </c>
      <c r="AY3728" s="150" t="s">
        <v>193</v>
      </c>
    </row>
    <row r="3729" spans="2:65" s="12" customFormat="1" ht="11.25">
      <c r="B3729" s="148"/>
      <c r="D3729" s="149" t="s">
        <v>203</v>
      </c>
      <c r="E3729" s="150" t="s">
        <v>19</v>
      </c>
      <c r="F3729" s="151" t="s">
        <v>205</v>
      </c>
      <c r="H3729" s="150" t="s">
        <v>19</v>
      </c>
      <c r="I3729" s="152"/>
      <c r="L3729" s="148"/>
      <c r="M3729" s="153"/>
      <c r="T3729" s="154"/>
      <c r="AT3729" s="150" t="s">
        <v>203</v>
      </c>
      <c r="AU3729" s="150" t="s">
        <v>82</v>
      </c>
      <c r="AV3729" s="12" t="s">
        <v>80</v>
      </c>
      <c r="AW3729" s="12" t="s">
        <v>33</v>
      </c>
      <c r="AX3729" s="12" t="s">
        <v>72</v>
      </c>
      <c r="AY3729" s="150" t="s">
        <v>193</v>
      </c>
    </row>
    <row r="3730" spans="2:65" s="12" customFormat="1" ht="11.25">
      <c r="B3730" s="148"/>
      <c r="D3730" s="149" t="s">
        <v>203</v>
      </c>
      <c r="E3730" s="150" t="s">
        <v>19</v>
      </c>
      <c r="F3730" s="151" t="s">
        <v>2984</v>
      </c>
      <c r="H3730" s="150" t="s">
        <v>19</v>
      </c>
      <c r="I3730" s="152"/>
      <c r="L3730" s="148"/>
      <c r="M3730" s="153"/>
      <c r="T3730" s="154"/>
      <c r="AT3730" s="150" t="s">
        <v>203</v>
      </c>
      <c r="AU3730" s="150" t="s">
        <v>82</v>
      </c>
      <c r="AV3730" s="12" t="s">
        <v>80</v>
      </c>
      <c r="AW3730" s="12" t="s">
        <v>33</v>
      </c>
      <c r="AX3730" s="12" t="s">
        <v>72</v>
      </c>
      <c r="AY3730" s="150" t="s">
        <v>193</v>
      </c>
    </row>
    <row r="3731" spans="2:65" s="13" customFormat="1" ht="11.25">
      <c r="B3731" s="155"/>
      <c r="D3731" s="149" t="s">
        <v>203</v>
      </c>
      <c r="E3731" s="156" t="s">
        <v>19</v>
      </c>
      <c r="F3731" s="157" t="s">
        <v>753</v>
      </c>
      <c r="H3731" s="158">
        <v>78</v>
      </c>
      <c r="I3731" s="159"/>
      <c r="L3731" s="155"/>
      <c r="M3731" s="160"/>
      <c r="T3731" s="161"/>
      <c r="AT3731" s="156" t="s">
        <v>203</v>
      </c>
      <c r="AU3731" s="156" t="s">
        <v>82</v>
      </c>
      <c r="AV3731" s="13" t="s">
        <v>82</v>
      </c>
      <c r="AW3731" s="13" t="s">
        <v>33</v>
      </c>
      <c r="AX3731" s="13" t="s">
        <v>72</v>
      </c>
      <c r="AY3731" s="156" t="s">
        <v>193</v>
      </c>
    </row>
    <row r="3732" spans="2:65" s="1" customFormat="1" ht="24.2" customHeight="1">
      <c r="B3732" s="32"/>
      <c r="C3732" s="131" t="s">
        <v>2985</v>
      </c>
      <c r="D3732" s="131" t="s">
        <v>195</v>
      </c>
      <c r="E3732" s="132" t="s">
        <v>2986</v>
      </c>
      <c r="F3732" s="133" t="s">
        <v>2987</v>
      </c>
      <c r="G3732" s="134" t="s">
        <v>465</v>
      </c>
      <c r="H3732" s="135">
        <v>26</v>
      </c>
      <c r="I3732" s="136"/>
      <c r="J3732" s="137">
        <f>ROUND(I3732*H3732,2)</f>
        <v>0</v>
      </c>
      <c r="K3732" s="133" t="s">
        <v>19</v>
      </c>
      <c r="L3732" s="32"/>
      <c r="M3732" s="138" t="s">
        <v>19</v>
      </c>
      <c r="N3732" s="139" t="s">
        <v>43</v>
      </c>
      <c r="P3732" s="140">
        <f>O3732*H3732</f>
        <v>0</v>
      </c>
      <c r="Q3732" s="140">
        <v>2.5999999999999998E-4</v>
      </c>
      <c r="R3732" s="140">
        <f>Q3732*H3732</f>
        <v>6.7599999999999995E-3</v>
      </c>
      <c r="S3732" s="140">
        <v>0</v>
      </c>
      <c r="T3732" s="141">
        <f>S3732*H3732</f>
        <v>0</v>
      </c>
      <c r="AR3732" s="142" t="s">
        <v>328</v>
      </c>
      <c r="AT3732" s="142" t="s">
        <v>195</v>
      </c>
      <c r="AU3732" s="142" t="s">
        <v>82</v>
      </c>
      <c r="AY3732" s="17" t="s">
        <v>193</v>
      </c>
      <c r="BE3732" s="143">
        <f>IF(N3732="základní",J3732,0)</f>
        <v>0</v>
      </c>
      <c r="BF3732" s="143">
        <f>IF(N3732="snížená",J3732,0)</f>
        <v>0</v>
      </c>
      <c r="BG3732" s="143">
        <f>IF(N3732="zákl. přenesená",J3732,0)</f>
        <v>0</v>
      </c>
      <c r="BH3732" s="143">
        <f>IF(N3732="sníž. přenesená",J3732,0)</f>
        <v>0</v>
      </c>
      <c r="BI3732" s="143">
        <f>IF(N3732="nulová",J3732,0)</f>
        <v>0</v>
      </c>
      <c r="BJ3732" s="17" t="s">
        <v>80</v>
      </c>
      <c r="BK3732" s="143">
        <f>ROUND(I3732*H3732,2)</f>
        <v>0</v>
      </c>
      <c r="BL3732" s="17" t="s">
        <v>328</v>
      </c>
      <c r="BM3732" s="142" t="s">
        <v>2988</v>
      </c>
    </row>
    <row r="3733" spans="2:65" s="12" customFormat="1" ht="11.25">
      <c r="B3733" s="148"/>
      <c r="D3733" s="149" t="s">
        <v>203</v>
      </c>
      <c r="E3733" s="150" t="s">
        <v>19</v>
      </c>
      <c r="F3733" s="151" t="s">
        <v>2944</v>
      </c>
      <c r="H3733" s="150" t="s">
        <v>19</v>
      </c>
      <c r="I3733" s="152"/>
      <c r="L3733" s="148"/>
      <c r="M3733" s="153"/>
      <c r="T3733" s="154"/>
      <c r="AT3733" s="150" t="s">
        <v>203</v>
      </c>
      <c r="AU3733" s="150" t="s">
        <v>82</v>
      </c>
      <c r="AV3733" s="12" t="s">
        <v>80</v>
      </c>
      <c r="AW3733" s="12" t="s">
        <v>33</v>
      </c>
      <c r="AX3733" s="12" t="s">
        <v>72</v>
      </c>
      <c r="AY3733" s="150" t="s">
        <v>193</v>
      </c>
    </row>
    <row r="3734" spans="2:65" s="12" customFormat="1" ht="11.25">
      <c r="B3734" s="148"/>
      <c r="D3734" s="149" t="s">
        <v>203</v>
      </c>
      <c r="E3734" s="150" t="s">
        <v>19</v>
      </c>
      <c r="F3734" s="151" t="s">
        <v>205</v>
      </c>
      <c r="H3734" s="150" t="s">
        <v>19</v>
      </c>
      <c r="I3734" s="152"/>
      <c r="L3734" s="148"/>
      <c r="M3734" s="153"/>
      <c r="T3734" s="154"/>
      <c r="AT3734" s="150" t="s">
        <v>203</v>
      </c>
      <c r="AU3734" s="150" t="s">
        <v>82</v>
      </c>
      <c r="AV3734" s="12" t="s">
        <v>80</v>
      </c>
      <c r="AW3734" s="12" t="s">
        <v>33</v>
      </c>
      <c r="AX3734" s="12" t="s">
        <v>72</v>
      </c>
      <c r="AY3734" s="150" t="s">
        <v>193</v>
      </c>
    </row>
    <row r="3735" spans="2:65" s="12" customFormat="1" ht="11.25">
      <c r="B3735" s="148"/>
      <c r="D3735" s="149" t="s">
        <v>203</v>
      </c>
      <c r="E3735" s="150" t="s">
        <v>19</v>
      </c>
      <c r="F3735" s="151" t="s">
        <v>2989</v>
      </c>
      <c r="H3735" s="150" t="s">
        <v>19</v>
      </c>
      <c r="I3735" s="152"/>
      <c r="L3735" s="148"/>
      <c r="M3735" s="153"/>
      <c r="T3735" s="154"/>
      <c r="AT3735" s="150" t="s">
        <v>203</v>
      </c>
      <c r="AU3735" s="150" t="s">
        <v>82</v>
      </c>
      <c r="AV3735" s="12" t="s">
        <v>80</v>
      </c>
      <c r="AW3735" s="12" t="s">
        <v>33</v>
      </c>
      <c r="AX3735" s="12" t="s">
        <v>72</v>
      </c>
      <c r="AY3735" s="150" t="s">
        <v>193</v>
      </c>
    </row>
    <row r="3736" spans="2:65" s="13" customFormat="1" ht="11.25">
      <c r="B3736" s="155"/>
      <c r="D3736" s="149" t="s">
        <v>203</v>
      </c>
      <c r="E3736" s="156" t="s">
        <v>19</v>
      </c>
      <c r="F3736" s="157" t="s">
        <v>401</v>
      </c>
      <c r="H3736" s="158">
        <v>26</v>
      </c>
      <c r="I3736" s="159"/>
      <c r="L3736" s="155"/>
      <c r="M3736" s="160"/>
      <c r="T3736" s="161"/>
      <c r="AT3736" s="156" t="s">
        <v>203</v>
      </c>
      <c r="AU3736" s="156" t="s">
        <v>82</v>
      </c>
      <c r="AV3736" s="13" t="s">
        <v>82</v>
      </c>
      <c r="AW3736" s="13" t="s">
        <v>33</v>
      </c>
      <c r="AX3736" s="13" t="s">
        <v>72</v>
      </c>
      <c r="AY3736" s="156" t="s">
        <v>193</v>
      </c>
    </row>
    <row r="3737" spans="2:65" s="1" customFormat="1" ht="21.75" customHeight="1">
      <c r="B3737" s="32"/>
      <c r="C3737" s="131" t="s">
        <v>2990</v>
      </c>
      <c r="D3737" s="131" t="s">
        <v>195</v>
      </c>
      <c r="E3737" s="132" t="s">
        <v>2991</v>
      </c>
      <c r="F3737" s="133" t="s">
        <v>2992</v>
      </c>
      <c r="G3737" s="134" t="s">
        <v>465</v>
      </c>
      <c r="H3737" s="135">
        <v>1</v>
      </c>
      <c r="I3737" s="136"/>
      <c r="J3737" s="137">
        <f>ROUND(I3737*H3737,2)</f>
        <v>0</v>
      </c>
      <c r="K3737" s="133" t="s">
        <v>19</v>
      </c>
      <c r="L3737" s="32"/>
      <c r="M3737" s="138" t="s">
        <v>19</v>
      </c>
      <c r="N3737" s="139" t="s">
        <v>43</v>
      </c>
      <c r="P3737" s="140">
        <f>O3737*H3737</f>
        <v>0</v>
      </c>
      <c r="Q3737" s="140">
        <v>2.5999999999999998E-4</v>
      </c>
      <c r="R3737" s="140">
        <f>Q3737*H3737</f>
        <v>2.5999999999999998E-4</v>
      </c>
      <c r="S3737" s="140">
        <v>0</v>
      </c>
      <c r="T3737" s="141">
        <f>S3737*H3737</f>
        <v>0</v>
      </c>
      <c r="AR3737" s="142" t="s">
        <v>328</v>
      </c>
      <c r="AT3737" s="142" t="s">
        <v>195</v>
      </c>
      <c r="AU3737" s="142" t="s">
        <v>82</v>
      </c>
      <c r="AY3737" s="17" t="s">
        <v>193</v>
      </c>
      <c r="BE3737" s="143">
        <f>IF(N3737="základní",J3737,0)</f>
        <v>0</v>
      </c>
      <c r="BF3737" s="143">
        <f>IF(N3737="snížená",J3737,0)</f>
        <v>0</v>
      </c>
      <c r="BG3737" s="143">
        <f>IF(N3737="zákl. přenesená",J3737,0)</f>
        <v>0</v>
      </c>
      <c r="BH3737" s="143">
        <f>IF(N3737="sníž. přenesená",J3737,0)</f>
        <v>0</v>
      </c>
      <c r="BI3737" s="143">
        <f>IF(N3737="nulová",J3737,0)</f>
        <v>0</v>
      </c>
      <c r="BJ3737" s="17" t="s">
        <v>80</v>
      </c>
      <c r="BK3737" s="143">
        <f>ROUND(I3737*H3737,2)</f>
        <v>0</v>
      </c>
      <c r="BL3737" s="17" t="s">
        <v>328</v>
      </c>
      <c r="BM3737" s="142" t="s">
        <v>2993</v>
      </c>
    </row>
    <row r="3738" spans="2:65" s="12" customFormat="1" ht="11.25">
      <c r="B3738" s="148"/>
      <c r="D3738" s="149" t="s">
        <v>203</v>
      </c>
      <c r="E3738" s="150" t="s">
        <v>19</v>
      </c>
      <c r="F3738" s="151" t="s">
        <v>2944</v>
      </c>
      <c r="H3738" s="150" t="s">
        <v>19</v>
      </c>
      <c r="I3738" s="152"/>
      <c r="L3738" s="148"/>
      <c r="M3738" s="153"/>
      <c r="T3738" s="154"/>
      <c r="AT3738" s="150" t="s">
        <v>203</v>
      </c>
      <c r="AU3738" s="150" t="s">
        <v>82</v>
      </c>
      <c r="AV3738" s="12" t="s">
        <v>80</v>
      </c>
      <c r="AW3738" s="12" t="s">
        <v>33</v>
      </c>
      <c r="AX3738" s="12" t="s">
        <v>72</v>
      </c>
      <c r="AY3738" s="150" t="s">
        <v>193</v>
      </c>
    </row>
    <row r="3739" spans="2:65" s="12" customFormat="1" ht="11.25">
      <c r="B3739" s="148"/>
      <c r="D3739" s="149" t="s">
        <v>203</v>
      </c>
      <c r="E3739" s="150" t="s">
        <v>19</v>
      </c>
      <c r="F3739" s="151" t="s">
        <v>205</v>
      </c>
      <c r="H3739" s="150" t="s">
        <v>19</v>
      </c>
      <c r="I3739" s="152"/>
      <c r="L3739" s="148"/>
      <c r="M3739" s="153"/>
      <c r="T3739" s="154"/>
      <c r="AT3739" s="150" t="s">
        <v>203</v>
      </c>
      <c r="AU3739" s="150" t="s">
        <v>82</v>
      </c>
      <c r="AV3739" s="12" t="s">
        <v>80</v>
      </c>
      <c r="AW3739" s="12" t="s">
        <v>33</v>
      </c>
      <c r="AX3739" s="12" t="s">
        <v>72</v>
      </c>
      <c r="AY3739" s="150" t="s">
        <v>193</v>
      </c>
    </row>
    <row r="3740" spans="2:65" s="12" customFormat="1" ht="11.25">
      <c r="B3740" s="148"/>
      <c r="D3740" s="149" t="s">
        <v>203</v>
      </c>
      <c r="E3740" s="150" t="s">
        <v>19</v>
      </c>
      <c r="F3740" s="151" t="s">
        <v>2994</v>
      </c>
      <c r="H3740" s="150" t="s">
        <v>19</v>
      </c>
      <c r="I3740" s="152"/>
      <c r="L3740" s="148"/>
      <c r="M3740" s="153"/>
      <c r="T3740" s="154"/>
      <c r="AT3740" s="150" t="s">
        <v>203</v>
      </c>
      <c r="AU3740" s="150" t="s">
        <v>82</v>
      </c>
      <c r="AV3740" s="12" t="s">
        <v>80</v>
      </c>
      <c r="AW3740" s="12" t="s">
        <v>33</v>
      </c>
      <c r="AX3740" s="12" t="s">
        <v>72</v>
      </c>
      <c r="AY3740" s="150" t="s">
        <v>193</v>
      </c>
    </row>
    <row r="3741" spans="2:65" s="13" customFormat="1" ht="11.25">
      <c r="B3741" s="155"/>
      <c r="D3741" s="149" t="s">
        <v>203</v>
      </c>
      <c r="E3741" s="156" t="s">
        <v>19</v>
      </c>
      <c r="F3741" s="157" t="s">
        <v>80</v>
      </c>
      <c r="H3741" s="158">
        <v>1</v>
      </c>
      <c r="I3741" s="159"/>
      <c r="L3741" s="155"/>
      <c r="M3741" s="160"/>
      <c r="T3741" s="161"/>
      <c r="AT3741" s="156" t="s">
        <v>203</v>
      </c>
      <c r="AU3741" s="156" t="s">
        <v>82</v>
      </c>
      <c r="AV3741" s="13" t="s">
        <v>82</v>
      </c>
      <c r="AW3741" s="13" t="s">
        <v>33</v>
      </c>
      <c r="AX3741" s="13" t="s">
        <v>72</v>
      </c>
      <c r="AY3741" s="156" t="s">
        <v>193</v>
      </c>
    </row>
    <row r="3742" spans="2:65" s="1" customFormat="1" ht="33" customHeight="1">
      <c r="B3742" s="32"/>
      <c r="C3742" s="131" t="s">
        <v>2995</v>
      </c>
      <c r="D3742" s="131" t="s">
        <v>195</v>
      </c>
      <c r="E3742" s="132" t="s">
        <v>2996</v>
      </c>
      <c r="F3742" s="133" t="s">
        <v>2997</v>
      </c>
      <c r="G3742" s="134" t="s">
        <v>465</v>
      </c>
      <c r="H3742" s="135">
        <v>1</v>
      </c>
      <c r="I3742" s="136"/>
      <c r="J3742" s="137">
        <f>ROUND(I3742*H3742,2)</f>
        <v>0</v>
      </c>
      <c r="K3742" s="133" t="s">
        <v>19</v>
      </c>
      <c r="L3742" s="32"/>
      <c r="M3742" s="138" t="s">
        <v>19</v>
      </c>
      <c r="N3742" s="139" t="s">
        <v>43</v>
      </c>
      <c r="P3742" s="140">
        <f>O3742*H3742</f>
        <v>0</v>
      </c>
      <c r="Q3742" s="140">
        <v>2.5999999999999998E-4</v>
      </c>
      <c r="R3742" s="140">
        <f>Q3742*H3742</f>
        <v>2.5999999999999998E-4</v>
      </c>
      <c r="S3742" s="140">
        <v>0</v>
      </c>
      <c r="T3742" s="141">
        <f>S3742*H3742</f>
        <v>0</v>
      </c>
      <c r="AR3742" s="142" t="s">
        <v>328</v>
      </c>
      <c r="AT3742" s="142" t="s">
        <v>195</v>
      </c>
      <c r="AU3742" s="142" t="s">
        <v>82</v>
      </c>
      <c r="AY3742" s="17" t="s">
        <v>193</v>
      </c>
      <c r="BE3742" s="143">
        <f>IF(N3742="základní",J3742,0)</f>
        <v>0</v>
      </c>
      <c r="BF3742" s="143">
        <f>IF(N3742="snížená",J3742,0)</f>
        <v>0</v>
      </c>
      <c r="BG3742" s="143">
        <f>IF(N3742="zákl. přenesená",J3742,0)</f>
        <v>0</v>
      </c>
      <c r="BH3742" s="143">
        <f>IF(N3742="sníž. přenesená",J3742,0)</f>
        <v>0</v>
      </c>
      <c r="BI3742" s="143">
        <f>IF(N3742="nulová",J3742,0)</f>
        <v>0</v>
      </c>
      <c r="BJ3742" s="17" t="s">
        <v>80</v>
      </c>
      <c r="BK3742" s="143">
        <f>ROUND(I3742*H3742,2)</f>
        <v>0</v>
      </c>
      <c r="BL3742" s="17" t="s">
        <v>328</v>
      </c>
      <c r="BM3742" s="142" t="s">
        <v>2998</v>
      </c>
    </row>
    <row r="3743" spans="2:65" s="12" customFormat="1" ht="11.25">
      <c r="B3743" s="148"/>
      <c r="D3743" s="149" t="s">
        <v>203</v>
      </c>
      <c r="E3743" s="150" t="s">
        <v>19</v>
      </c>
      <c r="F3743" s="151" t="s">
        <v>286</v>
      </c>
      <c r="H3743" s="150" t="s">
        <v>19</v>
      </c>
      <c r="I3743" s="152"/>
      <c r="L3743" s="148"/>
      <c r="M3743" s="153"/>
      <c r="T3743" s="154"/>
      <c r="AT3743" s="150" t="s">
        <v>203</v>
      </c>
      <c r="AU3743" s="150" t="s">
        <v>82</v>
      </c>
      <c r="AV3743" s="12" t="s">
        <v>80</v>
      </c>
      <c r="AW3743" s="12" t="s">
        <v>33</v>
      </c>
      <c r="AX3743" s="12" t="s">
        <v>72</v>
      </c>
      <c r="AY3743" s="150" t="s">
        <v>193</v>
      </c>
    </row>
    <row r="3744" spans="2:65" s="12" customFormat="1" ht="11.25">
      <c r="B3744" s="148"/>
      <c r="D3744" s="149" t="s">
        <v>203</v>
      </c>
      <c r="E3744" s="150" t="s">
        <v>19</v>
      </c>
      <c r="F3744" s="151" t="s">
        <v>2999</v>
      </c>
      <c r="H3744" s="150" t="s">
        <v>19</v>
      </c>
      <c r="I3744" s="152"/>
      <c r="L3744" s="148"/>
      <c r="M3744" s="153"/>
      <c r="T3744" s="154"/>
      <c r="AT3744" s="150" t="s">
        <v>203</v>
      </c>
      <c r="AU3744" s="150" t="s">
        <v>82</v>
      </c>
      <c r="AV3744" s="12" t="s">
        <v>80</v>
      </c>
      <c r="AW3744" s="12" t="s">
        <v>33</v>
      </c>
      <c r="AX3744" s="12" t="s">
        <v>72</v>
      </c>
      <c r="AY3744" s="150" t="s">
        <v>193</v>
      </c>
    </row>
    <row r="3745" spans="2:65" s="12" customFormat="1" ht="11.25">
      <c r="B3745" s="148"/>
      <c r="D3745" s="149" t="s">
        <v>203</v>
      </c>
      <c r="E3745" s="150" t="s">
        <v>19</v>
      </c>
      <c r="F3745" s="151" t="s">
        <v>205</v>
      </c>
      <c r="H3745" s="150" t="s">
        <v>19</v>
      </c>
      <c r="I3745" s="152"/>
      <c r="L3745" s="148"/>
      <c r="M3745" s="153"/>
      <c r="T3745" s="154"/>
      <c r="AT3745" s="150" t="s">
        <v>203</v>
      </c>
      <c r="AU3745" s="150" t="s">
        <v>82</v>
      </c>
      <c r="AV3745" s="12" t="s">
        <v>80</v>
      </c>
      <c r="AW3745" s="12" t="s">
        <v>33</v>
      </c>
      <c r="AX3745" s="12" t="s">
        <v>72</v>
      </c>
      <c r="AY3745" s="150" t="s">
        <v>193</v>
      </c>
    </row>
    <row r="3746" spans="2:65" s="12" customFormat="1" ht="11.25">
      <c r="B3746" s="148"/>
      <c r="D3746" s="149" t="s">
        <v>203</v>
      </c>
      <c r="E3746" s="150" t="s">
        <v>19</v>
      </c>
      <c r="F3746" s="151" t="s">
        <v>3000</v>
      </c>
      <c r="H3746" s="150" t="s">
        <v>19</v>
      </c>
      <c r="I3746" s="152"/>
      <c r="L3746" s="148"/>
      <c r="M3746" s="153"/>
      <c r="T3746" s="154"/>
      <c r="AT3746" s="150" t="s">
        <v>203</v>
      </c>
      <c r="AU3746" s="150" t="s">
        <v>82</v>
      </c>
      <c r="AV3746" s="12" t="s">
        <v>80</v>
      </c>
      <c r="AW3746" s="12" t="s">
        <v>33</v>
      </c>
      <c r="AX3746" s="12" t="s">
        <v>72</v>
      </c>
      <c r="AY3746" s="150" t="s">
        <v>193</v>
      </c>
    </row>
    <row r="3747" spans="2:65" s="13" customFormat="1" ht="11.25">
      <c r="B3747" s="155"/>
      <c r="D3747" s="149" t="s">
        <v>203</v>
      </c>
      <c r="E3747" s="156" t="s">
        <v>19</v>
      </c>
      <c r="F3747" s="157" t="s">
        <v>80</v>
      </c>
      <c r="H3747" s="158">
        <v>1</v>
      </c>
      <c r="I3747" s="159"/>
      <c r="L3747" s="155"/>
      <c r="M3747" s="160"/>
      <c r="T3747" s="161"/>
      <c r="AT3747" s="156" t="s">
        <v>203</v>
      </c>
      <c r="AU3747" s="156" t="s">
        <v>82</v>
      </c>
      <c r="AV3747" s="13" t="s">
        <v>82</v>
      </c>
      <c r="AW3747" s="13" t="s">
        <v>33</v>
      </c>
      <c r="AX3747" s="13" t="s">
        <v>72</v>
      </c>
      <c r="AY3747" s="156" t="s">
        <v>193</v>
      </c>
    </row>
    <row r="3748" spans="2:65" s="1" customFormat="1" ht="33" customHeight="1">
      <c r="B3748" s="32"/>
      <c r="C3748" s="131" t="s">
        <v>3001</v>
      </c>
      <c r="D3748" s="131" t="s">
        <v>195</v>
      </c>
      <c r="E3748" s="132" t="s">
        <v>3002</v>
      </c>
      <c r="F3748" s="133" t="s">
        <v>3003</v>
      </c>
      <c r="G3748" s="134" t="s">
        <v>465</v>
      </c>
      <c r="H3748" s="135">
        <v>1</v>
      </c>
      <c r="I3748" s="136"/>
      <c r="J3748" s="137">
        <f>ROUND(I3748*H3748,2)</f>
        <v>0</v>
      </c>
      <c r="K3748" s="133" t="s">
        <v>19</v>
      </c>
      <c r="L3748" s="32"/>
      <c r="M3748" s="138" t="s">
        <v>19</v>
      </c>
      <c r="N3748" s="139" t="s">
        <v>43</v>
      </c>
      <c r="P3748" s="140">
        <f>O3748*H3748</f>
        <v>0</v>
      </c>
      <c r="Q3748" s="140">
        <v>2.5999999999999998E-4</v>
      </c>
      <c r="R3748" s="140">
        <f>Q3748*H3748</f>
        <v>2.5999999999999998E-4</v>
      </c>
      <c r="S3748" s="140">
        <v>0</v>
      </c>
      <c r="T3748" s="141">
        <f>S3748*H3748</f>
        <v>0</v>
      </c>
      <c r="AR3748" s="142" t="s">
        <v>328</v>
      </c>
      <c r="AT3748" s="142" t="s">
        <v>195</v>
      </c>
      <c r="AU3748" s="142" t="s">
        <v>82</v>
      </c>
      <c r="AY3748" s="17" t="s">
        <v>193</v>
      </c>
      <c r="BE3748" s="143">
        <f>IF(N3748="základní",J3748,0)</f>
        <v>0</v>
      </c>
      <c r="BF3748" s="143">
        <f>IF(N3748="snížená",J3748,0)</f>
        <v>0</v>
      </c>
      <c r="BG3748" s="143">
        <f>IF(N3748="zákl. přenesená",J3748,0)</f>
        <v>0</v>
      </c>
      <c r="BH3748" s="143">
        <f>IF(N3748="sníž. přenesená",J3748,0)</f>
        <v>0</v>
      </c>
      <c r="BI3748" s="143">
        <f>IF(N3748="nulová",J3748,0)</f>
        <v>0</v>
      </c>
      <c r="BJ3748" s="17" t="s">
        <v>80</v>
      </c>
      <c r="BK3748" s="143">
        <f>ROUND(I3748*H3748,2)</f>
        <v>0</v>
      </c>
      <c r="BL3748" s="17" t="s">
        <v>328</v>
      </c>
      <c r="BM3748" s="142" t="s">
        <v>3004</v>
      </c>
    </row>
    <row r="3749" spans="2:65" s="12" customFormat="1" ht="11.25">
      <c r="B3749" s="148"/>
      <c r="D3749" s="149" t="s">
        <v>203</v>
      </c>
      <c r="E3749" s="150" t="s">
        <v>19</v>
      </c>
      <c r="F3749" s="151" t="s">
        <v>286</v>
      </c>
      <c r="H3749" s="150" t="s">
        <v>19</v>
      </c>
      <c r="I3749" s="152"/>
      <c r="L3749" s="148"/>
      <c r="M3749" s="153"/>
      <c r="T3749" s="154"/>
      <c r="AT3749" s="150" t="s">
        <v>203</v>
      </c>
      <c r="AU3749" s="150" t="s">
        <v>82</v>
      </c>
      <c r="AV3749" s="12" t="s">
        <v>80</v>
      </c>
      <c r="AW3749" s="12" t="s">
        <v>33</v>
      </c>
      <c r="AX3749" s="12" t="s">
        <v>72</v>
      </c>
      <c r="AY3749" s="150" t="s">
        <v>193</v>
      </c>
    </row>
    <row r="3750" spans="2:65" s="12" customFormat="1" ht="11.25">
      <c r="B3750" s="148"/>
      <c r="D3750" s="149" t="s">
        <v>203</v>
      </c>
      <c r="E3750" s="150" t="s">
        <v>19</v>
      </c>
      <c r="F3750" s="151" t="s">
        <v>2999</v>
      </c>
      <c r="H3750" s="150" t="s">
        <v>19</v>
      </c>
      <c r="I3750" s="152"/>
      <c r="L3750" s="148"/>
      <c r="M3750" s="153"/>
      <c r="T3750" s="154"/>
      <c r="AT3750" s="150" t="s">
        <v>203</v>
      </c>
      <c r="AU3750" s="150" t="s">
        <v>82</v>
      </c>
      <c r="AV3750" s="12" t="s">
        <v>80</v>
      </c>
      <c r="AW3750" s="12" t="s">
        <v>33</v>
      </c>
      <c r="AX3750" s="12" t="s">
        <v>72</v>
      </c>
      <c r="AY3750" s="150" t="s">
        <v>193</v>
      </c>
    </row>
    <row r="3751" spans="2:65" s="12" customFormat="1" ht="11.25">
      <c r="B3751" s="148"/>
      <c r="D3751" s="149" t="s">
        <v>203</v>
      </c>
      <c r="E3751" s="150" t="s">
        <v>19</v>
      </c>
      <c r="F3751" s="151" t="s">
        <v>205</v>
      </c>
      <c r="H3751" s="150" t="s">
        <v>19</v>
      </c>
      <c r="I3751" s="152"/>
      <c r="L3751" s="148"/>
      <c r="M3751" s="153"/>
      <c r="T3751" s="154"/>
      <c r="AT3751" s="150" t="s">
        <v>203</v>
      </c>
      <c r="AU3751" s="150" t="s">
        <v>82</v>
      </c>
      <c r="AV3751" s="12" t="s">
        <v>80</v>
      </c>
      <c r="AW3751" s="12" t="s">
        <v>33</v>
      </c>
      <c r="AX3751" s="12" t="s">
        <v>72</v>
      </c>
      <c r="AY3751" s="150" t="s">
        <v>193</v>
      </c>
    </row>
    <row r="3752" spans="2:65" s="12" customFormat="1" ht="11.25">
      <c r="B3752" s="148"/>
      <c r="D3752" s="149" t="s">
        <v>203</v>
      </c>
      <c r="E3752" s="150" t="s">
        <v>19</v>
      </c>
      <c r="F3752" s="151" t="s">
        <v>3000</v>
      </c>
      <c r="H3752" s="150" t="s">
        <v>19</v>
      </c>
      <c r="I3752" s="152"/>
      <c r="L3752" s="148"/>
      <c r="M3752" s="153"/>
      <c r="T3752" s="154"/>
      <c r="AT3752" s="150" t="s">
        <v>203</v>
      </c>
      <c r="AU3752" s="150" t="s">
        <v>82</v>
      </c>
      <c r="AV3752" s="12" t="s">
        <v>80</v>
      </c>
      <c r="AW3752" s="12" t="s">
        <v>33</v>
      </c>
      <c r="AX3752" s="12" t="s">
        <v>72</v>
      </c>
      <c r="AY3752" s="150" t="s">
        <v>193</v>
      </c>
    </row>
    <row r="3753" spans="2:65" s="13" customFormat="1" ht="11.25">
      <c r="B3753" s="155"/>
      <c r="D3753" s="149" t="s">
        <v>203</v>
      </c>
      <c r="E3753" s="156" t="s">
        <v>19</v>
      </c>
      <c r="F3753" s="157" t="s">
        <v>80</v>
      </c>
      <c r="H3753" s="158">
        <v>1</v>
      </c>
      <c r="I3753" s="159"/>
      <c r="L3753" s="155"/>
      <c r="M3753" s="160"/>
      <c r="T3753" s="161"/>
      <c r="AT3753" s="156" t="s">
        <v>203</v>
      </c>
      <c r="AU3753" s="156" t="s">
        <v>82</v>
      </c>
      <c r="AV3753" s="13" t="s">
        <v>82</v>
      </c>
      <c r="AW3753" s="13" t="s">
        <v>33</v>
      </c>
      <c r="AX3753" s="13" t="s">
        <v>72</v>
      </c>
      <c r="AY3753" s="156" t="s">
        <v>193</v>
      </c>
    </row>
    <row r="3754" spans="2:65" s="1" customFormat="1" ht="24.2" customHeight="1">
      <c r="B3754" s="32"/>
      <c r="C3754" s="131" t="s">
        <v>3005</v>
      </c>
      <c r="D3754" s="131" t="s">
        <v>195</v>
      </c>
      <c r="E3754" s="132" t="s">
        <v>3006</v>
      </c>
      <c r="F3754" s="133" t="s">
        <v>3007</v>
      </c>
      <c r="G3754" s="134" t="s">
        <v>465</v>
      </c>
      <c r="H3754" s="135">
        <v>1</v>
      </c>
      <c r="I3754" s="136"/>
      <c r="J3754" s="137">
        <f>ROUND(I3754*H3754,2)</f>
        <v>0</v>
      </c>
      <c r="K3754" s="133" t="s">
        <v>19</v>
      </c>
      <c r="L3754" s="32"/>
      <c r="M3754" s="138" t="s">
        <v>19</v>
      </c>
      <c r="N3754" s="139" t="s">
        <v>43</v>
      </c>
      <c r="P3754" s="140">
        <f>O3754*H3754</f>
        <v>0</v>
      </c>
      <c r="Q3754" s="140">
        <v>2.5999999999999998E-4</v>
      </c>
      <c r="R3754" s="140">
        <f>Q3754*H3754</f>
        <v>2.5999999999999998E-4</v>
      </c>
      <c r="S3754" s="140">
        <v>0</v>
      </c>
      <c r="T3754" s="141">
        <f>S3754*H3754</f>
        <v>0</v>
      </c>
      <c r="AR3754" s="142" t="s">
        <v>328</v>
      </c>
      <c r="AT3754" s="142" t="s">
        <v>195</v>
      </c>
      <c r="AU3754" s="142" t="s">
        <v>82</v>
      </c>
      <c r="AY3754" s="17" t="s">
        <v>193</v>
      </c>
      <c r="BE3754" s="143">
        <f>IF(N3754="základní",J3754,0)</f>
        <v>0</v>
      </c>
      <c r="BF3754" s="143">
        <f>IF(N3754="snížená",J3754,0)</f>
        <v>0</v>
      </c>
      <c r="BG3754" s="143">
        <f>IF(N3754="zákl. přenesená",J3754,0)</f>
        <v>0</v>
      </c>
      <c r="BH3754" s="143">
        <f>IF(N3754="sníž. přenesená",J3754,0)</f>
        <v>0</v>
      </c>
      <c r="BI3754" s="143">
        <f>IF(N3754="nulová",J3754,0)</f>
        <v>0</v>
      </c>
      <c r="BJ3754" s="17" t="s">
        <v>80</v>
      </c>
      <c r="BK3754" s="143">
        <f>ROUND(I3754*H3754,2)</f>
        <v>0</v>
      </c>
      <c r="BL3754" s="17" t="s">
        <v>328</v>
      </c>
      <c r="BM3754" s="142" t="s">
        <v>3008</v>
      </c>
    </row>
    <row r="3755" spans="2:65" s="12" customFormat="1" ht="11.25">
      <c r="B3755" s="148"/>
      <c r="D3755" s="149" t="s">
        <v>203</v>
      </c>
      <c r="E3755" s="150" t="s">
        <v>19</v>
      </c>
      <c r="F3755" s="151" t="s">
        <v>286</v>
      </c>
      <c r="H3755" s="150" t="s">
        <v>19</v>
      </c>
      <c r="I3755" s="152"/>
      <c r="L3755" s="148"/>
      <c r="M3755" s="153"/>
      <c r="T3755" s="154"/>
      <c r="AT3755" s="150" t="s">
        <v>203</v>
      </c>
      <c r="AU3755" s="150" t="s">
        <v>82</v>
      </c>
      <c r="AV3755" s="12" t="s">
        <v>80</v>
      </c>
      <c r="AW3755" s="12" t="s">
        <v>33</v>
      </c>
      <c r="AX3755" s="12" t="s">
        <v>72</v>
      </c>
      <c r="AY3755" s="150" t="s">
        <v>193</v>
      </c>
    </row>
    <row r="3756" spans="2:65" s="12" customFormat="1" ht="11.25">
      <c r="B3756" s="148"/>
      <c r="D3756" s="149" t="s">
        <v>203</v>
      </c>
      <c r="E3756" s="150" t="s">
        <v>19</v>
      </c>
      <c r="F3756" s="151" t="s">
        <v>2999</v>
      </c>
      <c r="H3756" s="150" t="s">
        <v>19</v>
      </c>
      <c r="I3756" s="152"/>
      <c r="L3756" s="148"/>
      <c r="M3756" s="153"/>
      <c r="T3756" s="154"/>
      <c r="AT3756" s="150" t="s">
        <v>203</v>
      </c>
      <c r="AU3756" s="150" t="s">
        <v>82</v>
      </c>
      <c r="AV3756" s="12" t="s">
        <v>80</v>
      </c>
      <c r="AW3756" s="12" t="s">
        <v>33</v>
      </c>
      <c r="AX3756" s="12" t="s">
        <v>72</v>
      </c>
      <c r="AY3756" s="150" t="s">
        <v>193</v>
      </c>
    </row>
    <row r="3757" spans="2:65" s="12" customFormat="1" ht="11.25">
      <c r="B3757" s="148"/>
      <c r="D3757" s="149" t="s">
        <v>203</v>
      </c>
      <c r="E3757" s="150" t="s">
        <v>19</v>
      </c>
      <c r="F3757" s="151" t="s">
        <v>205</v>
      </c>
      <c r="H3757" s="150" t="s">
        <v>19</v>
      </c>
      <c r="I3757" s="152"/>
      <c r="L3757" s="148"/>
      <c r="M3757" s="153"/>
      <c r="T3757" s="154"/>
      <c r="AT3757" s="150" t="s">
        <v>203</v>
      </c>
      <c r="AU3757" s="150" t="s">
        <v>82</v>
      </c>
      <c r="AV3757" s="12" t="s">
        <v>80</v>
      </c>
      <c r="AW3757" s="12" t="s">
        <v>33</v>
      </c>
      <c r="AX3757" s="12" t="s">
        <v>72</v>
      </c>
      <c r="AY3757" s="150" t="s">
        <v>193</v>
      </c>
    </row>
    <row r="3758" spans="2:65" s="12" customFormat="1" ht="11.25">
      <c r="B3758" s="148"/>
      <c r="D3758" s="149" t="s">
        <v>203</v>
      </c>
      <c r="E3758" s="150" t="s">
        <v>19</v>
      </c>
      <c r="F3758" s="151" t="s">
        <v>3000</v>
      </c>
      <c r="H3758" s="150" t="s">
        <v>19</v>
      </c>
      <c r="I3758" s="152"/>
      <c r="L3758" s="148"/>
      <c r="M3758" s="153"/>
      <c r="T3758" s="154"/>
      <c r="AT3758" s="150" t="s">
        <v>203</v>
      </c>
      <c r="AU3758" s="150" t="s">
        <v>82</v>
      </c>
      <c r="AV3758" s="12" t="s">
        <v>80</v>
      </c>
      <c r="AW3758" s="12" t="s">
        <v>33</v>
      </c>
      <c r="AX3758" s="12" t="s">
        <v>72</v>
      </c>
      <c r="AY3758" s="150" t="s">
        <v>193</v>
      </c>
    </row>
    <row r="3759" spans="2:65" s="13" customFormat="1" ht="11.25">
      <c r="B3759" s="155"/>
      <c r="D3759" s="149" t="s">
        <v>203</v>
      </c>
      <c r="E3759" s="156" t="s">
        <v>19</v>
      </c>
      <c r="F3759" s="157" t="s">
        <v>80</v>
      </c>
      <c r="H3759" s="158">
        <v>1</v>
      </c>
      <c r="I3759" s="159"/>
      <c r="L3759" s="155"/>
      <c r="M3759" s="160"/>
      <c r="T3759" s="161"/>
      <c r="AT3759" s="156" t="s">
        <v>203</v>
      </c>
      <c r="AU3759" s="156" t="s">
        <v>82</v>
      </c>
      <c r="AV3759" s="13" t="s">
        <v>82</v>
      </c>
      <c r="AW3759" s="13" t="s">
        <v>33</v>
      </c>
      <c r="AX3759" s="13" t="s">
        <v>72</v>
      </c>
      <c r="AY3759" s="156" t="s">
        <v>193</v>
      </c>
    </row>
    <row r="3760" spans="2:65" s="1" customFormat="1" ht="24.2" customHeight="1">
      <c r="B3760" s="32"/>
      <c r="C3760" s="131" t="s">
        <v>3009</v>
      </c>
      <c r="D3760" s="131" t="s">
        <v>195</v>
      </c>
      <c r="E3760" s="132" t="s">
        <v>3010</v>
      </c>
      <c r="F3760" s="133" t="s">
        <v>3011</v>
      </c>
      <c r="G3760" s="134" t="s">
        <v>465</v>
      </c>
      <c r="H3760" s="135">
        <v>1</v>
      </c>
      <c r="I3760" s="136"/>
      <c r="J3760" s="137">
        <f>ROUND(I3760*H3760,2)</f>
        <v>0</v>
      </c>
      <c r="K3760" s="133" t="s">
        <v>19</v>
      </c>
      <c r="L3760" s="32"/>
      <c r="M3760" s="138" t="s">
        <v>19</v>
      </c>
      <c r="N3760" s="139" t="s">
        <v>43</v>
      </c>
      <c r="P3760" s="140">
        <f>O3760*H3760</f>
        <v>0</v>
      </c>
      <c r="Q3760" s="140">
        <v>2.5999999999999998E-4</v>
      </c>
      <c r="R3760" s="140">
        <f>Q3760*H3760</f>
        <v>2.5999999999999998E-4</v>
      </c>
      <c r="S3760" s="140">
        <v>0</v>
      </c>
      <c r="T3760" s="141">
        <f>S3760*H3760</f>
        <v>0</v>
      </c>
      <c r="AR3760" s="142" t="s">
        <v>328</v>
      </c>
      <c r="AT3760" s="142" t="s">
        <v>195</v>
      </c>
      <c r="AU3760" s="142" t="s">
        <v>82</v>
      </c>
      <c r="AY3760" s="17" t="s">
        <v>193</v>
      </c>
      <c r="BE3760" s="143">
        <f>IF(N3760="základní",J3760,0)</f>
        <v>0</v>
      </c>
      <c r="BF3760" s="143">
        <f>IF(N3760="snížená",J3760,0)</f>
        <v>0</v>
      </c>
      <c r="BG3760" s="143">
        <f>IF(N3760="zákl. přenesená",J3760,0)</f>
        <v>0</v>
      </c>
      <c r="BH3760" s="143">
        <f>IF(N3760="sníž. přenesená",J3760,0)</f>
        <v>0</v>
      </c>
      <c r="BI3760" s="143">
        <f>IF(N3760="nulová",J3760,0)</f>
        <v>0</v>
      </c>
      <c r="BJ3760" s="17" t="s">
        <v>80</v>
      </c>
      <c r="BK3760" s="143">
        <f>ROUND(I3760*H3760,2)</f>
        <v>0</v>
      </c>
      <c r="BL3760" s="17" t="s">
        <v>328</v>
      </c>
      <c r="BM3760" s="142" t="s">
        <v>3012</v>
      </c>
    </row>
    <row r="3761" spans="2:65" s="12" customFormat="1" ht="11.25">
      <c r="B3761" s="148"/>
      <c r="D3761" s="149" t="s">
        <v>203</v>
      </c>
      <c r="E3761" s="150" t="s">
        <v>19</v>
      </c>
      <c r="F3761" s="151" t="s">
        <v>286</v>
      </c>
      <c r="H3761" s="150" t="s">
        <v>19</v>
      </c>
      <c r="I3761" s="152"/>
      <c r="L3761" s="148"/>
      <c r="M3761" s="153"/>
      <c r="T3761" s="154"/>
      <c r="AT3761" s="150" t="s">
        <v>203</v>
      </c>
      <c r="AU3761" s="150" t="s">
        <v>82</v>
      </c>
      <c r="AV3761" s="12" t="s">
        <v>80</v>
      </c>
      <c r="AW3761" s="12" t="s">
        <v>33</v>
      </c>
      <c r="AX3761" s="12" t="s">
        <v>72</v>
      </c>
      <c r="AY3761" s="150" t="s">
        <v>193</v>
      </c>
    </row>
    <row r="3762" spans="2:65" s="12" customFormat="1" ht="11.25">
      <c r="B3762" s="148"/>
      <c r="D3762" s="149" t="s">
        <v>203</v>
      </c>
      <c r="E3762" s="150" t="s">
        <v>19</v>
      </c>
      <c r="F3762" s="151" t="s">
        <v>2999</v>
      </c>
      <c r="H3762" s="150" t="s">
        <v>19</v>
      </c>
      <c r="I3762" s="152"/>
      <c r="L3762" s="148"/>
      <c r="M3762" s="153"/>
      <c r="T3762" s="154"/>
      <c r="AT3762" s="150" t="s">
        <v>203</v>
      </c>
      <c r="AU3762" s="150" t="s">
        <v>82</v>
      </c>
      <c r="AV3762" s="12" t="s">
        <v>80</v>
      </c>
      <c r="AW3762" s="12" t="s">
        <v>33</v>
      </c>
      <c r="AX3762" s="12" t="s">
        <v>72</v>
      </c>
      <c r="AY3762" s="150" t="s">
        <v>193</v>
      </c>
    </row>
    <row r="3763" spans="2:65" s="12" customFormat="1" ht="11.25">
      <c r="B3763" s="148"/>
      <c r="D3763" s="149" t="s">
        <v>203</v>
      </c>
      <c r="E3763" s="150" t="s">
        <v>19</v>
      </c>
      <c r="F3763" s="151" t="s">
        <v>205</v>
      </c>
      <c r="H3763" s="150" t="s">
        <v>19</v>
      </c>
      <c r="I3763" s="152"/>
      <c r="L3763" s="148"/>
      <c r="M3763" s="153"/>
      <c r="T3763" s="154"/>
      <c r="AT3763" s="150" t="s">
        <v>203</v>
      </c>
      <c r="AU3763" s="150" t="s">
        <v>82</v>
      </c>
      <c r="AV3763" s="12" t="s">
        <v>80</v>
      </c>
      <c r="AW3763" s="12" t="s">
        <v>33</v>
      </c>
      <c r="AX3763" s="12" t="s">
        <v>72</v>
      </c>
      <c r="AY3763" s="150" t="s">
        <v>193</v>
      </c>
    </row>
    <row r="3764" spans="2:65" s="12" customFormat="1" ht="11.25">
      <c r="B3764" s="148"/>
      <c r="D3764" s="149" t="s">
        <v>203</v>
      </c>
      <c r="E3764" s="150" t="s">
        <v>19</v>
      </c>
      <c r="F3764" s="151" t="s">
        <v>3000</v>
      </c>
      <c r="H3764" s="150" t="s">
        <v>19</v>
      </c>
      <c r="I3764" s="152"/>
      <c r="L3764" s="148"/>
      <c r="M3764" s="153"/>
      <c r="T3764" s="154"/>
      <c r="AT3764" s="150" t="s">
        <v>203</v>
      </c>
      <c r="AU3764" s="150" t="s">
        <v>82</v>
      </c>
      <c r="AV3764" s="12" t="s">
        <v>80</v>
      </c>
      <c r="AW3764" s="12" t="s">
        <v>33</v>
      </c>
      <c r="AX3764" s="12" t="s">
        <v>72</v>
      </c>
      <c r="AY3764" s="150" t="s">
        <v>193</v>
      </c>
    </row>
    <row r="3765" spans="2:65" s="13" customFormat="1" ht="11.25">
      <c r="B3765" s="155"/>
      <c r="D3765" s="149" t="s">
        <v>203</v>
      </c>
      <c r="E3765" s="156" t="s">
        <v>19</v>
      </c>
      <c r="F3765" s="157" t="s">
        <v>80</v>
      </c>
      <c r="H3765" s="158">
        <v>1</v>
      </c>
      <c r="I3765" s="159"/>
      <c r="L3765" s="155"/>
      <c r="M3765" s="160"/>
      <c r="T3765" s="161"/>
      <c r="AT3765" s="156" t="s">
        <v>203</v>
      </c>
      <c r="AU3765" s="156" t="s">
        <v>82</v>
      </c>
      <c r="AV3765" s="13" t="s">
        <v>82</v>
      </c>
      <c r="AW3765" s="13" t="s">
        <v>33</v>
      </c>
      <c r="AX3765" s="13" t="s">
        <v>72</v>
      </c>
      <c r="AY3765" s="156" t="s">
        <v>193</v>
      </c>
    </row>
    <row r="3766" spans="2:65" s="1" customFormat="1" ht="24.2" customHeight="1">
      <c r="B3766" s="32"/>
      <c r="C3766" s="131" t="s">
        <v>3013</v>
      </c>
      <c r="D3766" s="131" t="s">
        <v>195</v>
      </c>
      <c r="E3766" s="132" t="s">
        <v>3014</v>
      </c>
      <c r="F3766" s="133" t="s">
        <v>3015</v>
      </c>
      <c r="G3766" s="134" t="s">
        <v>465</v>
      </c>
      <c r="H3766" s="135">
        <v>1</v>
      </c>
      <c r="I3766" s="136"/>
      <c r="J3766" s="137">
        <f>ROUND(I3766*H3766,2)</f>
        <v>0</v>
      </c>
      <c r="K3766" s="133" t="s">
        <v>19</v>
      </c>
      <c r="L3766" s="32"/>
      <c r="M3766" s="138" t="s">
        <v>19</v>
      </c>
      <c r="N3766" s="139" t="s">
        <v>43</v>
      </c>
      <c r="P3766" s="140">
        <f>O3766*H3766</f>
        <v>0</v>
      </c>
      <c r="Q3766" s="140">
        <v>2.5999999999999998E-4</v>
      </c>
      <c r="R3766" s="140">
        <f>Q3766*H3766</f>
        <v>2.5999999999999998E-4</v>
      </c>
      <c r="S3766" s="140">
        <v>0</v>
      </c>
      <c r="T3766" s="141">
        <f>S3766*H3766</f>
        <v>0</v>
      </c>
      <c r="AR3766" s="142" t="s">
        <v>328</v>
      </c>
      <c r="AT3766" s="142" t="s">
        <v>195</v>
      </c>
      <c r="AU3766" s="142" t="s">
        <v>82</v>
      </c>
      <c r="AY3766" s="17" t="s">
        <v>193</v>
      </c>
      <c r="BE3766" s="143">
        <f>IF(N3766="základní",J3766,0)</f>
        <v>0</v>
      </c>
      <c r="BF3766" s="143">
        <f>IF(N3766="snížená",J3766,0)</f>
        <v>0</v>
      </c>
      <c r="BG3766" s="143">
        <f>IF(N3766="zákl. přenesená",J3766,0)</f>
        <v>0</v>
      </c>
      <c r="BH3766" s="143">
        <f>IF(N3766="sníž. přenesená",J3766,0)</f>
        <v>0</v>
      </c>
      <c r="BI3766" s="143">
        <f>IF(N3766="nulová",J3766,0)</f>
        <v>0</v>
      </c>
      <c r="BJ3766" s="17" t="s">
        <v>80</v>
      </c>
      <c r="BK3766" s="143">
        <f>ROUND(I3766*H3766,2)</f>
        <v>0</v>
      </c>
      <c r="BL3766" s="17" t="s">
        <v>328</v>
      </c>
      <c r="BM3766" s="142" t="s">
        <v>3016</v>
      </c>
    </row>
    <row r="3767" spans="2:65" s="12" customFormat="1" ht="11.25">
      <c r="B3767" s="148"/>
      <c r="D3767" s="149" t="s">
        <v>203</v>
      </c>
      <c r="E3767" s="150" t="s">
        <v>19</v>
      </c>
      <c r="F3767" s="151" t="s">
        <v>286</v>
      </c>
      <c r="H3767" s="150" t="s">
        <v>19</v>
      </c>
      <c r="I3767" s="152"/>
      <c r="L3767" s="148"/>
      <c r="M3767" s="153"/>
      <c r="T3767" s="154"/>
      <c r="AT3767" s="150" t="s">
        <v>203</v>
      </c>
      <c r="AU3767" s="150" t="s">
        <v>82</v>
      </c>
      <c r="AV3767" s="12" t="s">
        <v>80</v>
      </c>
      <c r="AW3767" s="12" t="s">
        <v>33</v>
      </c>
      <c r="AX3767" s="12" t="s">
        <v>72</v>
      </c>
      <c r="AY3767" s="150" t="s">
        <v>193</v>
      </c>
    </row>
    <row r="3768" spans="2:65" s="12" customFormat="1" ht="11.25">
      <c r="B3768" s="148"/>
      <c r="D3768" s="149" t="s">
        <v>203</v>
      </c>
      <c r="E3768" s="150" t="s">
        <v>19</v>
      </c>
      <c r="F3768" s="151" t="s">
        <v>2999</v>
      </c>
      <c r="H3768" s="150" t="s">
        <v>19</v>
      </c>
      <c r="I3768" s="152"/>
      <c r="L3768" s="148"/>
      <c r="M3768" s="153"/>
      <c r="T3768" s="154"/>
      <c r="AT3768" s="150" t="s">
        <v>203</v>
      </c>
      <c r="AU3768" s="150" t="s">
        <v>82</v>
      </c>
      <c r="AV3768" s="12" t="s">
        <v>80</v>
      </c>
      <c r="AW3768" s="12" t="s">
        <v>33</v>
      </c>
      <c r="AX3768" s="12" t="s">
        <v>72</v>
      </c>
      <c r="AY3768" s="150" t="s">
        <v>193</v>
      </c>
    </row>
    <row r="3769" spans="2:65" s="12" customFormat="1" ht="11.25">
      <c r="B3769" s="148"/>
      <c r="D3769" s="149" t="s">
        <v>203</v>
      </c>
      <c r="E3769" s="150" t="s">
        <v>19</v>
      </c>
      <c r="F3769" s="151" t="s">
        <v>205</v>
      </c>
      <c r="H3769" s="150" t="s">
        <v>19</v>
      </c>
      <c r="I3769" s="152"/>
      <c r="L3769" s="148"/>
      <c r="M3769" s="153"/>
      <c r="T3769" s="154"/>
      <c r="AT3769" s="150" t="s">
        <v>203</v>
      </c>
      <c r="AU3769" s="150" t="s">
        <v>82</v>
      </c>
      <c r="AV3769" s="12" t="s">
        <v>80</v>
      </c>
      <c r="AW3769" s="12" t="s">
        <v>33</v>
      </c>
      <c r="AX3769" s="12" t="s">
        <v>72</v>
      </c>
      <c r="AY3769" s="150" t="s">
        <v>193</v>
      </c>
    </row>
    <row r="3770" spans="2:65" s="12" customFormat="1" ht="11.25">
      <c r="B3770" s="148"/>
      <c r="D3770" s="149" t="s">
        <v>203</v>
      </c>
      <c r="E3770" s="150" t="s">
        <v>19</v>
      </c>
      <c r="F3770" s="151" t="s">
        <v>3000</v>
      </c>
      <c r="H3770" s="150" t="s">
        <v>19</v>
      </c>
      <c r="I3770" s="152"/>
      <c r="L3770" s="148"/>
      <c r="M3770" s="153"/>
      <c r="T3770" s="154"/>
      <c r="AT3770" s="150" t="s">
        <v>203</v>
      </c>
      <c r="AU3770" s="150" t="s">
        <v>82</v>
      </c>
      <c r="AV3770" s="12" t="s">
        <v>80</v>
      </c>
      <c r="AW3770" s="12" t="s">
        <v>33</v>
      </c>
      <c r="AX3770" s="12" t="s">
        <v>72</v>
      </c>
      <c r="AY3770" s="150" t="s">
        <v>193</v>
      </c>
    </row>
    <row r="3771" spans="2:65" s="13" customFormat="1" ht="11.25">
      <c r="B3771" s="155"/>
      <c r="D3771" s="149" t="s">
        <v>203</v>
      </c>
      <c r="E3771" s="156" t="s">
        <v>19</v>
      </c>
      <c r="F3771" s="157" t="s">
        <v>80</v>
      </c>
      <c r="H3771" s="158">
        <v>1</v>
      </c>
      <c r="I3771" s="159"/>
      <c r="L3771" s="155"/>
      <c r="M3771" s="160"/>
      <c r="T3771" s="161"/>
      <c r="AT3771" s="156" t="s">
        <v>203</v>
      </c>
      <c r="AU3771" s="156" t="s">
        <v>82</v>
      </c>
      <c r="AV3771" s="13" t="s">
        <v>82</v>
      </c>
      <c r="AW3771" s="13" t="s">
        <v>33</v>
      </c>
      <c r="AX3771" s="13" t="s">
        <v>72</v>
      </c>
      <c r="AY3771" s="156" t="s">
        <v>193</v>
      </c>
    </row>
    <row r="3772" spans="2:65" s="1" customFormat="1" ht="24.2" customHeight="1">
      <c r="B3772" s="32"/>
      <c r="C3772" s="131" t="s">
        <v>3017</v>
      </c>
      <c r="D3772" s="131" t="s">
        <v>195</v>
      </c>
      <c r="E3772" s="132" t="s">
        <v>3018</v>
      </c>
      <c r="F3772" s="133" t="s">
        <v>3019</v>
      </c>
      <c r="G3772" s="134" t="s">
        <v>465</v>
      </c>
      <c r="H3772" s="135">
        <v>1</v>
      </c>
      <c r="I3772" s="136"/>
      <c r="J3772" s="137">
        <f>ROUND(I3772*H3772,2)</f>
        <v>0</v>
      </c>
      <c r="K3772" s="133" t="s">
        <v>19</v>
      </c>
      <c r="L3772" s="32"/>
      <c r="M3772" s="138" t="s">
        <v>19</v>
      </c>
      <c r="N3772" s="139" t="s">
        <v>43</v>
      </c>
      <c r="P3772" s="140">
        <f>O3772*H3772</f>
        <v>0</v>
      </c>
      <c r="Q3772" s="140">
        <v>2.5999999999999998E-4</v>
      </c>
      <c r="R3772" s="140">
        <f>Q3772*H3772</f>
        <v>2.5999999999999998E-4</v>
      </c>
      <c r="S3772" s="140">
        <v>0</v>
      </c>
      <c r="T3772" s="141">
        <f>S3772*H3772</f>
        <v>0</v>
      </c>
      <c r="AR3772" s="142" t="s">
        <v>328</v>
      </c>
      <c r="AT3772" s="142" t="s">
        <v>195</v>
      </c>
      <c r="AU3772" s="142" t="s">
        <v>82</v>
      </c>
      <c r="AY3772" s="17" t="s">
        <v>193</v>
      </c>
      <c r="BE3772" s="143">
        <f>IF(N3772="základní",J3772,0)</f>
        <v>0</v>
      </c>
      <c r="BF3772" s="143">
        <f>IF(N3772="snížená",J3772,0)</f>
        <v>0</v>
      </c>
      <c r="BG3772" s="143">
        <f>IF(N3772="zákl. přenesená",J3772,0)</f>
        <v>0</v>
      </c>
      <c r="BH3772" s="143">
        <f>IF(N3772="sníž. přenesená",J3772,0)</f>
        <v>0</v>
      </c>
      <c r="BI3772" s="143">
        <f>IF(N3772="nulová",J3772,0)</f>
        <v>0</v>
      </c>
      <c r="BJ3772" s="17" t="s">
        <v>80</v>
      </c>
      <c r="BK3772" s="143">
        <f>ROUND(I3772*H3772,2)</f>
        <v>0</v>
      </c>
      <c r="BL3772" s="17" t="s">
        <v>328</v>
      </c>
      <c r="BM3772" s="142" t="s">
        <v>3020</v>
      </c>
    </row>
    <row r="3773" spans="2:65" s="12" customFormat="1" ht="11.25">
      <c r="B3773" s="148"/>
      <c r="D3773" s="149" t="s">
        <v>203</v>
      </c>
      <c r="E3773" s="150" t="s">
        <v>19</v>
      </c>
      <c r="F3773" s="151" t="s">
        <v>286</v>
      </c>
      <c r="H3773" s="150" t="s">
        <v>19</v>
      </c>
      <c r="I3773" s="152"/>
      <c r="L3773" s="148"/>
      <c r="M3773" s="153"/>
      <c r="T3773" s="154"/>
      <c r="AT3773" s="150" t="s">
        <v>203</v>
      </c>
      <c r="AU3773" s="150" t="s">
        <v>82</v>
      </c>
      <c r="AV3773" s="12" t="s">
        <v>80</v>
      </c>
      <c r="AW3773" s="12" t="s">
        <v>33</v>
      </c>
      <c r="AX3773" s="12" t="s">
        <v>72</v>
      </c>
      <c r="AY3773" s="150" t="s">
        <v>193</v>
      </c>
    </row>
    <row r="3774" spans="2:65" s="12" customFormat="1" ht="11.25">
      <c r="B3774" s="148"/>
      <c r="D3774" s="149" t="s">
        <v>203</v>
      </c>
      <c r="E3774" s="150" t="s">
        <v>19</v>
      </c>
      <c r="F3774" s="151" t="s">
        <v>2999</v>
      </c>
      <c r="H3774" s="150" t="s">
        <v>19</v>
      </c>
      <c r="I3774" s="152"/>
      <c r="L3774" s="148"/>
      <c r="M3774" s="153"/>
      <c r="T3774" s="154"/>
      <c r="AT3774" s="150" t="s">
        <v>203</v>
      </c>
      <c r="AU3774" s="150" t="s">
        <v>82</v>
      </c>
      <c r="AV3774" s="12" t="s">
        <v>80</v>
      </c>
      <c r="AW3774" s="12" t="s">
        <v>33</v>
      </c>
      <c r="AX3774" s="12" t="s">
        <v>72</v>
      </c>
      <c r="AY3774" s="150" t="s">
        <v>193</v>
      </c>
    </row>
    <row r="3775" spans="2:65" s="12" customFormat="1" ht="11.25">
      <c r="B3775" s="148"/>
      <c r="D3775" s="149" t="s">
        <v>203</v>
      </c>
      <c r="E3775" s="150" t="s">
        <v>19</v>
      </c>
      <c r="F3775" s="151" t="s">
        <v>205</v>
      </c>
      <c r="H3775" s="150" t="s">
        <v>19</v>
      </c>
      <c r="I3775" s="152"/>
      <c r="L3775" s="148"/>
      <c r="M3775" s="153"/>
      <c r="T3775" s="154"/>
      <c r="AT3775" s="150" t="s">
        <v>203</v>
      </c>
      <c r="AU3775" s="150" t="s">
        <v>82</v>
      </c>
      <c r="AV3775" s="12" t="s">
        <v>80</v>
      </c>
      <c r="AW3775" s="12" t="s">
        <v>33</v>
      </c>
      <c r="AX3775" s="12" t="s">
        <v>72</v>
      </c>
      <c r="AY3775" s="150" t="s">
        <v>193</v>
      </c>
    </row>
    <row r="3776" spans="2:65" s="12" customFormat="1" ht="11.25">
      <c r="B3776" s="148"/>
      <c r="D3776" s="149" t="s">
        <v>203</v>
      </c>
      <c r="E3776" s="150" t="s">
        <v>19</v>
      </c>
      <c r="F3776" s="151" t="s">
        <v>3000</v>
      </c>
      <c r="H3776" s="150" t="s">
        <v>19</v>
      </c>
      <c r="I3776" s="152"/>
      <c r="L3776" s="148"/>
      <c r="M3776" s="153"/>
      <c r="T3776" s="154"/>
      <c r="AT3776" s="150" t="s">
        <v>203</v>
      </c>
      <c r="AU3776" s="150" t="s">
        <v>82</v>
      </c>
      <c r="AV3776" s="12" t="s">
        <v>80</v>
      </c>
      <c r="AW3776" s="12" t="s">
        <v>33</v>
      </c>
      <c r="AX3776" s="12" t="s">
        <v>72</v>
      </c>
      <c r="AY3776" s="150" t="s">
        <v>193</v>
      </c>
    </row>
    <row r="3777" spans="2:65" s="13" customFormat="1" ht="11.25">
      <c r="B3777" s="155"/>
      <c r="D3777" s="149" t="s">
        <v>203</v>
      </c>
      <c r="E3777" s="156" t="s">
        <v>19</v>
      </c>
      <c r="F3777" s="157" t="s">
        <v>80</v>
      </c>
      <c r="H3777" s="158">
        <v>1</v>
      </c>
      <c r="I3777" s="159"/>
      <c r="L3777" s="155"/>
      <c r="M3777" s="160"/>
      <c r="T3777" s="161"/>
      <c r="AT3777" s="156" t="s">
        <v>203</v>
      </c>
      <c r="AU3777" s="156" t="s">
        <v>82</v>
      </c>
      <c r="AV3777" s="13" t="s">
        <v>82</v>
      </c>
      <c r="AW3777" s="13" t="s">
        <v>33</v>
      </c>
      <c r="AX3777" s="13" t="s">
        <v>72</v>
      </c>
      <c r="AY3777" s="156" t="s">
        <v>193</v>
      </c>
    </row>
    <row r="3778" spans="2:65" s="1" customFormat="1" ht="24.2" customHeight="1">
      <c r="B3778" s="32"/>
      <c r="C3778" s="131" t="s">
        <v>3021</v>
      </c>
      <c r="D3778" s="131" t="s">
        <v>195</v>
      </c>
      <c r="E3778" s="132" t="s">
        <v>3022</v>
      </c>
      <c r="F3778" s="133" t="s">
        <v>3023</v>
      </c>
      <c r="G3778" s="134" t="s">
        <v>465</v>
      </c>
      <c r="H3778" s="135">
        <v>1</v>
      </c>
      <c r="I3778" s="136"/>
      <c r="J3778" s="137">
        <f>ROUND(I3778*H3778,2)</f>
        <v>0</v>
      </c>
      <c r="K3778" s="133" t="s">
        <v>19</v>
      </c>
      <c r="L3778" s="32"/>
      <c r="M3778" s="138" t="s">
        <v>19</v>
      </c>
      <c r="N3778" s="139" t="s">
        <v>43</v>
      </c>
      <c r="P3778" s="140">
        <f>O3778*H3778</f>
        <v>0</v>
      </c>
      <c r="Q3778" s="140">
        <v>2.5999999999999998E-4</v>
      </c>
      <c r="R3778" s="140">
        <f>Q3778*H3778</f>
        <v>2.5999999999999998E-4</v>
      </c>
      <c r="S3778" s="140">
        <v>0</v>
      </c>
      <c r="T3778" s="141">
        <f>S3778*H3778</f>
        <v>0</v>
      </c>
      <c r="AR3778" s="142" t="s">
        <v>328</v>
      </c>
      <c r="AT3778" s="142" t="s">
        <v>195</v>
      </c>
      <c r="AU3778" s="142" t="s">
        <v>82</v>
      </c>
      <c r="AY3778" s="17" t="s">
        <v>193</v>
      </c>
      <c r="BE3778" s="143">
        <f>IF(N3778="základní",J3778,0)</f>
        <v>0</v>
      </c>
      <c r="BF3778" s="143">
        <f>IF(N3778="snížená",J3778,0)</f>
        <v>0</v>
      </c>
      <c r="BG3778" s="143">
        <f>IF(N3778="zákl. přenesená",J3778,0)</f>
        <v>0</v>
      </c>
      <c r="BH3778" s="143">
        <f>IF(N3778="sníž. přenesená",J3778,0)</f>
        <v>0</v>
      </c>
      <c r="BI3778" s="143">
        <f>IF(N3778="nulová",J3778,0)</f>
        <v>0</v>
      </c>
      <c r="BJ3778" s="17" t="s">
        <v>80</v>
      </c>
      <c r="BK3778" s="143">
        <f>ROUND(I3778*H3778,2)</f>
        <v>0</v>
      </c>
      <c r="BL3778" s="17" t="s">
        <v>328</v>
      </c>
      <c r="BM3778" s="142" t="s">
        <v>3024</v>
      </c>
    </row>
    <row r="3779" spans="2:65" s="12" customFormat="1" ht="11.25">
      <c r="B3779" s="148"/>
      <c r="D3779" s="149" t="s">
        <v>203</v>
      </c>
      <c r="E3779" s="150" t="s">
        <v>19</v>
      </c>
      <c r="F3779" s="151" t="s">
        <v>286</v>
      </c>
      <c r="H3779" s="150" t="s">
        <v>19</v>
      </c>
      <c r="I3779" s="152"/>
      <c r="L3779" s="148"/>
      <c r="M3779" s="153"/>
      <c r="T3779" s="154"/>
      <c r="AT3779" s="150" t="s">
        <v>203</v>
      </c>
      <c r="AU3779" s="150" t="s">
        <v>82</v>
      </c>
      <c r="AV3779" s="12" t="s">
        <v>80</v>
      </c>
      <c r="AW3779" s="12" t="s">
        <v>33</v>
      </c>
      <c r="AX3779" s="12" t="s">
        <v>72</v>
      </c>
      <c r="AY3779" s="150" t="s">
        <v>193</v>
      </c>
    </row>
    <row r="3780" spans="2:65" s="12" customFormat="1" ht="11.25">
      <c r="B3780" s="148"/>
      <c r="D3780" s="149" t="s">
        <v>203</v>
      </c>
      <c r="E3780" s="150" t="s">
        <v>19</v>
      </c>
      <c r="F3780" s="151" t="s">
        <v>2999</v>
      </c>
      <c r="H3780" s="150" t="s">
        <v>19</v>
      </c>
      <c r="I3780" s="152"/>
      <c r="L3780" s="148"/>
      <c r="M3780" s="153"/>
      <c r="T3780" s="154"/>
      <c r="AT3780" s="150" t="s">
        <v>203</v>
      </c>
      <c r="AU3780" s="150" t="s">
        <v>82</v>
      </c>
      <c r="AV3780" s="12" t="s">
        <v>80</v>
      </c>
      <c r="AW3780" s="12" t="s">
        <v>33</v>
      </c>
      <c r="AX3780" s="12" t="s">
        <v>72</v>
      </c>
      <c r="AY3780" s="150" t="s">
        <v>193</v>
      </c>
    </row>
    <row r="3781" spans="2:65" s="12" customFormat="1" ht="11.25">
      <c r="B3781" s="148"/>
      <c r="D3781" s="149" t="s">
        <v>203</v>
      </c>
      <c r="E3781" s="150" t="s">
        <v>19</v>
      </c>
      <c r="F3781" s="151" t="s">
        <v>205</v>
      </c>
      <c r="H3781" s="150" t="s">
        <v>19</v>
      </c>
      <c r="I3781" s="152"/>
      <c r="L3781" s="148"/>
      <c r="M3781" s="153"/>
      <c r="T3781" s="154"/>
      <c r="AT3781" s="150" t="s">
        <v>203</v>
      </c>
      <c r="AU3781" s="150" t="s">
        <v>82</v>
      </c>
      <c r="AV3781" s="12" t="s">
        <v>80</v>
      </c>
      <c r="AW3781" s="12" t="s">
        <v>33</v>
      </c>
      <c r="AX3781" s="12" t="s">
        <v>72</v>
      </c>
      <c r="AY3781" s="150" t="s">
        <v>193</v>
      </c>
    </row>
    <row r="3782" spans="2:65" s="12" customFormat="1" ht="11.25">
      <c r="B3782" s="148"/>
      <c r="D3782" s="149" t="s">
        <v>203</v>
      </c>
      <c r="E3782" s="150" t="s">
        <v>19</v>
      </c>
      <c r="F3782" s="151" t="s">
        <v>3000</v>
      </c>
      <c r="H3782" s="150" t="s">
        <v>19</v>
      </c>
      <c r="I3782" s="152"/>
      <c r="L3782" s="148"/>
      <c r="M3782" s="153"/>
      <c r="T3782" s="154"/>
      <c r="AT3782" s="150" t="s">
        <v>203</v>
      </c>
      <c r="AU3782" s="150" t="s">
        <v>82</v>
      </c>
      <c r="AV3782" s="12" t="s">
        <v>80</v>
      </c>
      <c r="AW3782" s="12" t="s">
        <v>33</v>
      </c>
      <c r="AX3782" s="12" t="s">
        <v>72</v>
      </c>
      <c r="AY3782" s="150" t="s">
        <v>193</v>
      </c>
    </row>
    <row r="3783" spans="2:65" s="13" customFormat="1" ht="11.25">
      <c r="B3783" s="155"/>
      <c r="D3783" s="149" t="s">
        <v>203</v>
      </c>
      <c r="E3783" s="156" t="s">
        <v>19</v>
      </c>
      <c r="F3783" s="157" t="s">
        <v>80</v>
      </c>
      <c r="H3783" s="158">
        <v>1</v>
      </c>
      <c r="I3783" s="159"/>
      <c r="L3783" s="155"/>
      <c r="M3783" s="160"/>
      <c r="T3783" s="161"/>
      <c r="AT3783" s="156" t="s">
        <v>203</v>
      </c>
      <c r="AU3783" s="156" t="s">
        <v>82</v>
      </c>
      <c r="AV3783" s="13" t="s">
        <v>82</v>
      </c>
      <c r="AW3783" s="13" t="s">
        <v>33</v>
      </c>
      <c r="AX3783" s="13" t="s">
        <v>72</v>
      </c>
      <c r="AY3783" s="156" t="s">
        <v>193</v>
      </c>
    </row>
    <row r="3784" spans="2:65" s="1" customFormat="1" ht="24.2" customHeight="1">
      <c r="B3784" s="32"/>
      <c r="C3784" s="131" t="s">
        <v>3025</v>
      </c>
      <c r="D3784" s="131" t="s">
        <v>195</v>
      </c>
      <c r="E3784" s="132" t="s">
        <v>3026</v>
      </c>
      <c r="F3784" s="133" t="s">
        <v>3027</v>
      </c>
      <c r="G3784" s="134" t="s">
        <v>465</v>
      </c>
      <c r="H3784" s="135">
        <v>1</v>
      </c>
      <c r="I3784" s="136"/>
      <c r="J3784" s="137">
        <f>ROUND(I3784*H3784,2)</f>
        <v>0</v>
      </c>
      <c r="K3784" s="133" t="s">
        <v>19</v>
      </c>
      <c r="L3784" s="32"/>
      <c r="M3784" s="138" t="s">
        <v>19</v>
      </c>
      <c r="N3784" s="139" t="s">
        <v>43</v>
      </c>
      <c r="P3784" s="140">
        <f>O3784*H3784</f>
        <v>0</v>
      </c>
      <c r="Q3784" s="140">
        <v>2.5999999999999998E-4</v>
      </c>
      <c r="R3784" s="140">
        <f>Q3784*H3784</f>
        <v>2.5999999999999998E-4</v>
      </c>
      <c r="S3784" s="140">
        <v>0</v>
      </c>
      <c r="T3784" s="141">
        <f>S3784*H3784</f>
        <v>0</v>
      </c>
      <c r="AR3784" s="142" t="s">
        <v>328</v>
      </c>
      <c r="AT3784" s="142" t="s">
        <v>195</v>
      </c>
      <c r="AU3784" s="142" t="s">
        <v>82</v>
      </c>
      <c r="AY3784" s="17" t="s">
        <v>193</v>
      </c>
      <c r="BE3784" s="143">
        <f>IF(N3784="základní",J3784,0)</f>
        <v>0</v>
      </c>
      <c r="BF3784" s="143">
        <f>IF(N3784="snížená",J3784,0)</f>
        <v>0</v>
      </c>
      <c r="BG3784" s="143">
        <f>IF(N3784="zákl. přenesená",J3784,0)</f>
        <v>0</v>
      </c>
      <c r="BH3784" s="143">
        <f>IF(N3784="sníž. přenesená",J3784,0)</f>
        <v>0</v>
      </c>
      <c r="BI3784" s="143">
        <f>IF(N3784="nulová",J3784,0)</f>
        <v>0</v>
      </c>
      <c r="BJ3784" s="17" t="s">
        <v>80</v>
      </c>
      <c r="BK3784" s="143">
        <f>ROUND(I3784*H3784,2)</f>
        <v>0</v>
      </c>
      <c r="BL3784" s="17" t="s">
        <v>328</v>
      </c>
      <c r="BM3784" s="142" t="s">
        <v>3028</v>
      </c>
    </row>
    <row r="3785" spans="2:65" s="12" customFormat="1" ht="11.25">
      <c r="B3785" s="148"/>
      <c r="D3785" s="149" t="s">
        <v>203</v>
      </c>
      <c r="E3785" s="150" t="s">
        <v>19</v>
      </c>
      <c r="F3785" s="151" t="s">
        <v>286</v>
      </c>
      <c r="H3785" s="150" t="s">
        <v>19</v>
      </c>
      <c r="I3785" s="152"/>
      <c r="L3785" s="148"/>
      <c r="M3785" s="153"/>
      <c r="T3785" s="154"/>
      <c r="AT3785" s="150" t="s">
        <v>203</v>
      </c>
      <c r="AU3785" s="150" t="s">
        <v>82</v>
      </c>
      <c r="AV3785" s="12" t="s">
        <v>80</v>
      </c>
      <c r="AW3785" s="12" t="s">
        <v>33</v>
      </c>
      <c r="AX3785" s="12" t="s">
        <v>72</v>
      </c>
      <c r="AY3785" s="150" t="s">
        <v>193</v>
      </c>
    </row>
    <row r="3786" spans="2:65" s="12" customFormat="1" ht="11.25">
      <c r="B3786" s="148"/>
      <c r="D3786" s="149" t="s">
        <v>203</v>
      </c>
      <c r="E3786" s="150" t="s">
        <v>19</v>
      </c>
      <c r="F3786" s="151" t="s">
        <v>2999</v>
      </c>
      <c r="H3786" s="150" t="s">
        <v>19</v>
      </c>
      <c r="I3786" s="152"/>
      <c r="L3786" s="148"/>
      <c r="M3786" s="153"/>
      <c r="T3786" s="154"/>
      <c r="AT3786" s="150" t="s">
        <v>203</v>
      </c>
      <c r="AU3786" s="150" t="s">
        <v>82</v>
      </c>
      <c r="AV3786" s="12" t="s">
        <v>80</v>
      </c>
      <c r="AW3786" s="12" t="s">
        <v>33</v>
      </c>
      <c r="AX3786" s="12" t="s">
        <v>72</v>
      </c>
      <c r="AY3786" s="150" t="s">
        <v>193</v>
      </c>
    </row>
    <row r="3787" spans="2:65" s="12" customFormat="1" ht="11.25">
      <c r="B3787" s="148"/>
      <c r="D3787" s="149" t="s">
        <v>203</v>
      </c>
      <c r="E3787" s="150" t="s">
        <v>19</v>
      </c>
      <c r="F3787" s="151" t="s">
        <v>205</v>
      </c>
      <c r="H3787" s="150" t="s">
        <v>19</v>
      </c>
      <c r="I3787" s="152"/>
      <c r="L3787" s="148"/>
      <c r="M3787" s="153"/>
      <c r="T3787" s="154"/>
      <c r="AT3787" s="150" t="s">
        <v>203</v>
      </c>
      <c r="AU3787" s="150" t="s">
        <v>82</v>
      </c>
      <c r="AV3787" s="12" t="s">
        <v>80</v>
      </c>
      <c r="AW3787" s="12" t="s">
        <v>33</v>
      </c>
      <c r="AX3787" s="12" t="s">
        <v>72</v>
      </c>
      <c r="AY3787" s="150" t="s">
        <v>193</v>
      </c>
    </row>
    <row r="3788" spans="2:65" s="12" customFormat="1" ht="11.25">
      <c r="B3788" s="148"/>
      <c r="D3788" s="149" t="s">
        <v>203</v>
      </c>
      <c r="E3788" s="150" t="s">
        <v>19</v>
      </c>
      <c r="F3788" s="151" t="s">
        <v>3000</v>
      </c>
      <c r="H3788" s="150" t="s">
        <v>19</v>
      </c>
      <c r="I3788" s="152"/>
      <c r="L3788" s="148"/>
      <c r="M3788" s="153"/>
      <c r="T3788" s="154"/>
      <c r="AT3788" s="150" t="s">
        <v>203</v>
      </c>
      <c r="AU3788" s="150" t="s">
        <v>82</v>
      </c>
      <c r="AV3788" s="12" t="s">
        <v>80</v>
      </c>
      <c r="AW3788" s="12" t="s">
        <v>33</v>
      </c>
      <c r="AX3788" s="12" t="s">
        <v>72</v>
      </c>
      <c r="AY3788" s="150" t="s">
        <v>193</v>
      </c>
    </row>
    <row r="3789" spans="2:65" s="13" customFormat="1" ht="11.25">
      <c r="B3789" s="155"/>
      <c r="D3789" s="149" t="s">
        <v>203</v>
      </c>
      <c r="E3789" s="156" t="s">
        <v>19</v>
      </c>
      <c r="F3789" s="157" t="s">
        <v>80</v>
      </c>
      <c r="H3789" s="158">
        <v>1</v>
      </c>
      <c r="I3789" s="159"/>
      <c r="L3789" s="155"/>
      <c r="M3789" s="160"/>
      <c r="T3789" s="161"/>
      <c r="AT3789" s="156" t="s">
        <v>203</v>
      </c>
      <c r="AU3789" s="156" t="s">
        <v>82</v>
      </c>
      <c r="AV3789" s="13" t="s">
        <v>82</v>
      </c>
      <c r="AW3789" s="13" t="s">
        <v>33</v>
      </c>
      <c r="AX3789" s="13" t="s">
        <v>72</v>
      </c>
      <c r="AY3789" s="156" t="s">
        <v>193</v>
      </c>
    </row>
    <row r="3790" spans="2:65" s="1" customFormat="1" ht="33" customHeight="1">
      <c r="B3790" s="32"/>
      <c r="C3790" s="131" t="s">
        <v>3029</v>
      </c>
      <c r="D3790" s="131" t="s">
        <v>195</v>
      </c>
      <c r="E3790" s="132" t="s">
        <v>3030</v>
      </c>
      <c r="F3790" s="133" t="s">
        <v>3031</v>
      </c>
      <c r="G3790" s="134" t="s">
        <v>465</v>
      </c>
      <c r="H3790" s="135">
        <v>1</v>
      </c>
      <c r="I3790" s="136"/>
      <c r="J3790" s="137">
        <f>ROUND(I3790*H3790,2)</f>
        <v>0</v>
      </c>
      <c r="K3790" s="133" t="s">
        <v>19</v>
      </c>
      <c r="L3790" s="32"/>
      <c r="M3790" s="138" t="s">
        <v>19</v>
      </c>
      <c r="N3790" s="139" t="s">
        <v>43</v>
      </c>
      <c r="P3790" s="140">
        <f>O3790*H3790</f>
        <v>0</v>
      </c>
      <c r="Q3790" s="140">
        <v>2.5999999999999998E-4</v>
      </c>
      <c r="R3790" s="140">
        <f>Q3790*H3790</f>
        <v>2.5999999999999998E-4</v>
      </c>
      <c r="S3790" s="140">
        <v>0</v>
      </c>
      <c r="T3790" s="141">
        <f>S3790*H3790</f>
        <v>0</v>
      </c>
      <c r="AR3790" s="142" t="s">
        <v>328</v>
      </c>
      <c r="AT3790" s="142" t="s">
        <v>195</v>
      </c>
      <c r="AU3790" s="142" t="s">
        <v>82</v>
      </c>
      <c r="AY3790" s="17" t="s">
        <v>193</v>
      </c>
      <c r="BE3790" s="143">
        <f>IF(N3790="základní",J3790,0)</f>
        <v>0</v>
      </c>
      <c r="BF3790" s="143">
        <f>IF(N3790="snížená",J3790,0)</f>
        <v>0</v>
      </c>
      <c r="BG3790" s="143">
        <f>IF(N3790="zákl. přenesená",J3790,0)</f>
        <v>0</v>
      </c>
      <c r="BH3790" s="143">
        <f>IF(N3790="sníž. přenesená",J3790,0)</f>
        <v>0</v>
      </c>
      <c r="BI3790" s="143">
        <f>IF(N3790="nulová",J3790,0)</f>
        <v>0</v>
      </c>
      <c r="BJ3790" s="17" t="s">
        <v>80</v>
      </c>
      <c r="BK3790" s="143">
        <f>ROUND(I3790*H3790,2)</f>
        <v>0</v>
      </c>
      <c r="BL3790" s="17" t="s">
        <v>328</v>
      </c>
      <c r="BM3790" s="142" t="s">
        <v>3032</v>
      </c>
    </row>
    <row r="3791" spans="2:65" s="12" customFormat="1" ht="11.25">
      <c r="B3791" s="148"/>
      <c r="D3791" s="149" t="s">
        <v>203</v>
      </c>
      <c r="E3791" s="150" t="s">
        <v>19</v>
      </c>
      <c r="F3791" s="151" t="s">
        <v>286</v>
      </c>
      <c r="H3791" s="150" t="s">
        <v>19</v>
      </c>
      <c r="I3791" s="152"/>
      <c r="L3791" s="148"/>
      <c r="M3791" s="153"/>
      <c r="T3791" s="154"/>
      <c r="AT3791" s="150" t="s">
        <v>203</v>
      </c>
      <c r="AU3791" s="150" t="s">
        <v>82</v>
      </c>
      <c r="AV3791" s="12" t="s">
        <v>80</v>
      </c>
      <c r="AW3791" s="12" t="s">
        <v>33</v>
      </c>
      <c r="AX3791" s="12" t="s">
        <v>72</v>
      </c>
      <c r="AY3791" s="150" t="s">
        <v>193</v>
      </c>
    </row>
    <row r="3792" spans="2:65" s="12" customFormat="1" ht="11.25">
      <c r="B3792" s="148"/>
      <c r="D3792" s="149" t="s">
        <v>203</v>
      </c>
      <c r="E3792" s="150" t="s">
        <v>19</v>
      </c>
      <c r="F3792" s="151" t="s">
        <v>2999</v>
      </c>
      <c r="H3792" s="150" t="s">
        <v>19</v>
      </c>
      <c r="I3792" s="152"/>
      <c r="L3792" s="148"/>
      <c r="M3792" s="153"/>
      <c r="T3792" s="154"/>
      <c r="AT3792" s="150" t="s">
        <v>203</v>
      </c>
      <c r="AU3792" s="150" t="s">
        <v>82</v>
      </c>
      <c r="AV3792" s="12" t="s">
        <v>80</v>
      </c>
      <c r="AW3792" s="12" t="s">
        <v>33</v>
      </c>
      <c r="AX3792" s="12" t="s">
        <v>72</v>
      </c>
      <c r="AY3792" s="150" t="s">
        <v>193</v>
      </c>
    </row>
    <row r="3793" spans="2:65" s="12" customFormat="1" ht="11.25">
      <c r="B3793" s="148"/>
      <c r="D3793" s="149" t="s">
        <v>203</v>
      </c>
      <c r="E3793" s="150" t="s">
        <v>19</v>
      </c>
      <c r="F3793" s="151" t="s">
        <v>205</v>
      </c>
      <c r="H3793" s="150" t="s">
        <v>19</v>
      </c>
      <c r="I3793" s="152"/>
      <c r="L3793" s="148"/>
      <c r="M3793" s="153"/>
      <c r="T3793" s="154"/>
      <c r="AT3793" s="150" t="s">
        <v>203</v>
      </c>
      <c r="AU3793" s="150" t="s">
        <v>82</v>
      </c>
      <c r="AV3793" s="12" t="s">
        <v>80</v>
      </c>
      <c r="AW3793" s="12" t="s">
        <v>33</v>
      </c>
      <c r="AX3793" s="12" t="s">
        <v>72</v>
      </c>
      <c r="AY3793" s="150" t="s">
        <v>193</v>
      </c>
    </row>
    <row r="3794" spans="2:65" s="12" customFormat="1" ht="11.25">
      <c r="B3794" s="148"/>
      <c r="D3794" s="149" t="s">
        <v>203</v>
      </c>
      <c r="E3794" s="150" t="s">
        <v>19</v>
      </c>
      <c r="F3794" s="151" t="s">
        <v>3000</v>
      </c>
      <c r="H3794" s="150" t="s">
        <v>19</v>
      </c>
      <c r="I3794" s="152"/>
      <c r="L3794" s="148"/>
      <c r="M3794" s="153"/>
      <c r="T3794" s="154"/>
      <c r="AT3794" s="150" t="s">
        <v>203</v>
      </c>
      <c r="AU3794" s="150" t="s">
        <v>82</v>
      </c>
      <c r="AV3794" s="12" t="s">
        <v>80</v>
      </c>
      <c r="AW3794" s="12" t="s">
        <v>33</v>
      </c>
      <c r="AX3794" s="12" t="s">
        <v>72</v>
      </c>
      <c r="AY3794" s="150" t="s">
        <v>193</v>
      </c>
    </row>
    <row r="3795" spans="2:65" s="13" customFormat="1" ht="11.25">
      <c r="B3795" s="155"/>
      <c r="D3795" s="149" t="s">
        <v>203</v>
      </c>
      <c r="E3795" s="156" t="s">
        <v>19</v>
      </c>
      <c r="F3795" s="157" t="s">
        <v>80</v>
      </c>
      <c r="H3795" s="158">
        <v>1</v>
      </c>
      <c r="I3795" s="159"/>
      <c r="L3795" s="155"/>
      <c r="M3795" s="160"/>
      <c r="T3795" s="161"/>
      <c r="AT3795" s="156" t="s">
        <v>203</v>
      </c>
      <c r="AU3795" s="156" t="s">
        <v>82</v>
      </c>
      <c r="AV3795" s="13" t="s">
        <v>82</v>
      </c>
      <c r="AW3795" s="13" t="s">
        <v>33</v>
      </c>
      <c r="AX3795" s="13" t="s">
        <v>72</v>
      </c>
      <c r="AY3795" s="156" t="s">
        <v>193</v>
      </c>
    </row>
    <row r="3796" spans="2:65" s="1" customFormat="1" ht="33" customHeight="1">
      <c r="B3796" s="32"/>
      <c r="C3796" s="131" t="s">
        <v>3033</v>
      </c>
      <c r="D3796" s="131" t="s">
        <v>195</v>
      </c>
      <c r="E3796" s="132" t="s">
        <v>3034</v>
      </c>
      <c r="F3796" s="133" t="s">
        <v>3035</v>
      </c>
      <c r="G3796" s="134" t="s">
        <v>465</v>
      </c>
      <c r="H3796" s="135">
        <v>1</v>
      </c>
      <c r="I3796" s="136"/>
      <c r="J3796" s="137">
        <f>ROUND(I3796*H3796,2)</f>
        <v>0</v>
      </c>
      <c r="K3796" s="133" t="s">
        <v>19</v>
      </c>
      <c r="L3796" s="32"/>
      <c r="M3796" s="138" t="s">
        <v>19</v>
      </c>
      <c r="N3796" s="139" t="s">
        <v>43</v>
      </c>
      <c r="P3796" s="140">
        <f>O3796*H3796</f>
        <v>0</v>
      </c>
      <c r="Q3796" s="140">
        <v>2.5999999999999998E-4</v>
      </c>
      <c r="R3796" s="140">
        <f>Q3796*H3796</f>
        <v>2.5999999999999998E-4</v>
      </c>
      <c r="S3796" s="140">
        <v>0</v>
      </c>
      <c r="T3796" s="141">
        <f>S3796*H3796</f>
        <v>0</v>
      </c>
      <c r="AR3796" s="142" t="s">
        <v>328</v>
      </c>
      <c r="AT3796" s="142" t="s">
        <v>195</v>
      </c>
      <c r="AU3796" s="142" t="s">
        <v>82</v>
      </c>
      <c r="AY3796" s="17" t="s">
        <v>193</v>
      </c>
      <c r="BE3796" s="143">
        <f>IF(N3796="základní",J3796,0)</f>
        <v>0</v>
      </c>
      <c r="BF3796" s="143">
        <f>IF(N3796="snížená",J3796,0)</f>
        <v>0</v>
      </c>
      <c r="BG3796" s="143">
        <f>IF(N3796="zákl. přenesená",J3796,0)</f>
        <v>0</v>
      </c>
      <c r="BH3796" s="143">
        <f>IF(N3796="sníž. přenesená",J3796,0)</f>
        <v>0</v>
      </c>
      <c r="BI3796" s="143">
        <f>IF(N3796="nulová",J3796,0)</f>
        <v>0</v>
      </c>
      <c r="BJ3796" s="17" t="s">
        <v>80</v>
      </c>
      <c r="BK3796" s="143">
        <f>ROUND(I3796*H3796,2)</f>
        <v>0</v>
      </c>
      <c r="BL3796" s="17" t="s">
        <v>328</v>
      </c>
      <c r="BM3796" s="142" t="s">
        <v>3036</v>
      </c>
    </row>
    <row r="3797" spans="2:65" s="12" customFormat="1" ht="11.25">
      <c r="B3797" s="148"/>
      <c r="D3797" s="149" t="s">
        <v>203</v>
      </c>
      <c r="E3797" s="150" t="s">
        <v>19</v>
      </c>
      <c r="F3797" s="151" t="s">
        <v>286</v>
      </c>
      <c r="H3797" s="150" t="s">
        <v>19</v>
      </c>
      <c r="I3797" s="152"/>
      <c r="L3797" s="148"/>
      <c r="M3797" s="153"/>
      <c r="T3797" s="154"/>
      <c r="AT3797" s="150" t="s">
        <v>203</v>
      </c>
      <c r="AU3797" s="150" t="s">
        <v>82</v>
      </c>
      <c r="AV3797" s="12" t="s">
        <v>80</v>
      </c>
      <c r="AW3797" s="12" t="s">
        <v>33</v>
      </c>
      <c r="AX3797" s="12" t="s">
        <v>72</v>
      </c>
      <c r="AY3797" s="150" t="s">
        <v>193</v>
      </c>
    </row>
    <row r="3798" spans="2:65" s="12" customFormat="1" ht="11.25">
      <c r="B3798" s="148"/>
      <c r="D3798" s="149" t="s">
        <v>203</v>
      </c>
      <c r="E3798" s="150" t="s">
        <v>19</v>
      </c>
      <c r="F3798" s="151" t="s">
        <v>2999</v>
      </c>
      <c r="H3798" s="150" t="s">
        <v>19</v>
      </c>
      <c r="I3798" s="152"/>
      <c r="L3798" s="148"/>
      <c r="M3798" s="153"/>
      <c r="T3798" s="154"/>
      <c r="AT3798" s="150" t="s">
        <v>203</v>
      </c>
      <c r="AU3798" s="150" t="s">
        <v>82</v>
      </c>
      <c r="AV3798" s="12" t="s">
        <v>80</v>
      </c>
      <c r="AW3798" s="12" t="s">
        <v>33</v>
      </c>
      <c r="AX3798" s="12" t="s">
        <v>72</v>
      </c>
      <c r="AY3798" s="150" t="s">
        <v>193</v>
      </c>
    </row>
    <row r="3799" spans="2:65" s="12" customFormat="1" ht="11.25">
      <c r="B3799" s="148"/>
      <c r="D3799" s="149" t="s">
        <v>203</v>
      </c>
      <c r="E3799" s="150" t="s">
        <v>19</v>
      </c>
      <c r="F3799" s="151" t="s">
        <v>205</v>
      </c>
      <c r="H3799" s="150" t="s">
        <v>19</v>
      </c>
      <c r="I3799" s="152"/>
      <c r="L3799" s="148"/>
      <c r="M3799" s="153"/>
      <c r="T3799" s="154"/>
      <c r="AT3799" s="150" t="s">
        <v>203</v>
      </c>
      <c r="AU3799" s="150" t="s">
        <v>82</v>
      </c>
      <c r="AV3799" s="12" t="s">
        <v>80</v>
      </c>
      <c r="AW3799" s="12" t="s">
        <v>33</v>
      </c>
      <c r="AX3799" s="12" t="s">
        <v>72</v>
      </c>
      <c r="AY3799" s="150" t="s">
        <v>193</v>
      </c>
    </row>
    <row r="3800" spans="2:65" s="12" customFormat="1" ht="11.25">
      <c r="B3800" s="148"/>
      <c r="D3800" s="149" t="s">
        <v>203</v>
      </c>
      <c r="E3800" s="150" t="s">
        <v>19</v>
      </c>
      <c r="F3800" s="151" t="s">
        <v>3000</v>
      </c>
      <c r="H3800" s="150" t="s">
        <v>19</v>
      </c>
      <c r="I3800" s="152"/>
      <c r="L3800" s="148"/>
      <c r="M3800" s="153"/>
      <c r="T3800" s="154"/>
      <c r="AT3800" s="150" t="s">
        <v>203</v>
      </c>
      <c r="AU3800" s="150" t="s">
        <v>82</v>
      </c>
      <c r="AV3800" s="12" t="s">
        <v>80</v>
      </c>
      <c r="AW3800" s="12" t="s">
        <v>33</v>
      </c>
      <c r="AX3800" s="12" t="s">
        <v>72</v>
      </c>
      <c r="AY3800" s="150" t="s">
        <v>193</v>
      </c>
    </row>
    <row r="3801" spans="2:65" s="13" customFormat="1" ht="11.25">
      <c r="B3801" s="155"/>
      <c r="D3801" s="149" t="s">
        <v>203</v>
      </c>
      <c r="E3801" s="156" t="s">
        <v>19</v>
      </c>
      <c r="F3801" s="157" t="s">
        <v>80</v>
      </c>
      <c r="H3801" s="158">
        <v>1</v>
      </c>
      <c r="I3801" s="159"/>
      <c r="L3801" s="155"/>
      <c r="M3801" s="160"/>
      <c r="T3801" s="161"/>
      <c r="AT3801" s="156" t="s">
        <v>203</v>
      </c>
      <c r="AU3801" s="156" t="s">
        <v>82</v>
      </c>
      <c r="AV3801" s="13" t="s">
        <v>82</v>
      </c>
      <c r="AW3801" s="13" t="s">
        <v>33</v>
      </c>
      <c r="AX3801" s="13" t="s">
        <v>72</v>
      </c>
      <c r="AY3801" s="156" t="s">
        <v>193</v>
      </c>
    </row>
    <row r="3802" spans="2:65" s="1" customFormat="1" ht="24.2" customHeight="1">
      <c r="B3802" s="32"/>
      <c r="C3802" s="131" t="s">
        <v>3037</v>
      </c>
      <c r="D3802" s="131" t="s">
        <v>195</v>
      </c>
      <c r="E3802" s="132" t="s">
        <v>3038</v>
      </c>
      <c r="F3802" s="133" t="s">
        <v>3039</v>
      </c>
      <c r="G3802" s="134" t="s">
        <v>465</v>
      </c>
      <c r="H3802" s="135">
        <v>1</v>
      </c>
      <c r="I3802" s="136"/>
      <c r="J3802" s="137">
        <f>ROUND(I3802*H3802,2)</f>
        <v>0</v>
      </c>
      <c r="K3802" s="133" t="s">
        <v>19</v>
      </c>
      <c r="L3802" s="32"/>
      <c r="M3802" s="138" t="s">
        <v>19</v>
      </c>
      <c r="N3802" s="139" t="s">
        <v>43</v>
      </c>
      <c r="P3802" s="140">
        <f>O3802*H3802</f>
        <v>0</v>
      </c>
      <c r="Q3802" s="140">
        <v>2.5999999999999998E-4</v>
      </c>
      <c r="R3802" s="140">
        <f>Q3802*H3802</f>
        <v>2.5999999999999998E-4</v>
      </c>
      <c r="S3802" s="140">
        <v>0</v>
      </c>
      <c r="T3802" s="141">
        <f>S3802*H3802</f>
        <v>0</v>
      </c>
      <c r="AR3802" s="142" t="s">
        <v>328</v>
      </c>
      <c r="AT3802" s="142" t="s">
        <v>195</v>
      </c>
      <c r="AU3802" s="142" t="s">
        <v>82</v>
      </c>
      <c r="AY3802" s="17" t="s">
        <v>193</v>
      </c>
      <c r="BE3802" s="143">
        <f>IF(N3802="základní",J3802,0)</f>
        <v>0</v>
      </c>
      <c r="BF3802" s="143">
        <f>IF(N3802="snížená",J3802,0)</f>
        <v>0</v>
      </c>
      <c r="BG3802" s="143">
        <f>IF(N3802="zákl. přenesená",J3802,0)</f>
        <v>0</v>
      </c>
      <c r="BH3802" s="143">
        <f>IF(N3802="sníž. přenesená",J3802,0)</f>
        <v>0</v>
      </c>
      <c r="BI3802" s="143">
        <f>IF(N3802="nulová",J3802,0)</f>
        <v>0</v>
      </c>
      <c r="BJ3802" s="17" t="s">
        <v>80</v>
      </c>
      <c r="BK3802" s="143">
        <f>ROUND(I3802*H3802,2)</f>
        <v>0</v>
      </c>
      <c r="BL3802" s="17" t="s">
        <v>328</v>
      </c>
      <c r="BM3802" s="142" t="s">
        <v>3040</v>
      </c>
    </row>
    <row r="3803" spans="2:65" s="12" customFormat="1" ht="11.25">
      <c r="B3803" s="148"/>
      <c r="D3803" s="149" t="s">
        <v>203</v>
      </c>
      <c r="E3803" s="150" t="s">
        <v>19</v>
      </c>
      <c r="F3803" s="151" t="s">
        <v>286</v>
      </c>
      <c r="H3803" s="150" t="s">
        <v>19</v>
      </c>
      <c r="I3803" s="152"/>
      <c r="L3803" s="148"/>
      <c r="M3803" s="153"/>
      <c r="T3803" s="154"/>
      <c r="AT3803" s="150" t="s">
        <v>203</v>
      </c>
      <c r="AU3803" s="150" t="s">
        <v>82</v>
      </c>
      <c r="AV3803" s="12" t="s">
        <v>80</v>
      </c>
      <c r="AW3803" s="12" t="s">
        <v>33</v>
      </c>
      <c r="AX3803" s="12" t="s">
        <v>72</v>
      </c>
      <c r="AY3803" s="150" t="s">
        <v>193</v>
      </c>
    </row>
    <row r="3804" spans="2:65" s="12" customFormat="1" ht="11.25">
      <c r="B3804" s="148"/>
      <c r="D3804" s="149" t="s">
        <v>203</v>
      </c>
      <c r="E3804" s="150" t="s">
        <v>19</v>
      </c>
      <c r="F3804" s="151" t="s">
        <v>2999</v>
      </c>
      <c r="H3804" s="150" t="s">
        <v>19</v>
      </c>
      <c r="I3804" s="152"/>
      <c r="L3804" s="148"/>
      <c r="M3804" s="153"/>
      <c r="T3804" s="154"/>
      <c r="AT3804" s="150" t="s">
        <v>203</v>
      </c>
      <c r="AU3804" s="150" t="s">
        <v>82</v>
      </c>
      <c r="AV3804" s="12" t="s">
        <v>80</v>
      </c>
      <c r="AW3804" s="12" t="s">
        <v>33</v>
      </c>
      <c r="AX3804" s="12" t="s">
        <v>72</v>
      </c>
      <c r="AY3804" s="150" t="s">
        <v>193</v>
      </c>
    </row>
    <row r="3805" spans="2:65" s="12" customFormat="1" ht="11.25">
      <c r="B3805" s="148"/>
      <c r="D3805" s="149" t="s">
        <v>203</v>
      </c>
      <c r="E3805" s="150" t="s">
        <v>19</v>
      </c>
      <c r="F3805" s="151" t="s">
        <v>205</v>
      </c>
      <c r="H3805" s="150" t="s">
        <v>19</v>
      </c>
      <c r="I3805" s="152"/>
      <c r="L3805" s="148"/>
      <c r="M3805" s="153"/>
      <c r="T3805" s="154"/>
      <c r="AT3805" s="150" t="s">
        <v>203</v>
      </c>
      <c r="AU3805" s="150" t="s">
        <v>82</v>
      </c>
      <c r="AV3805" s="12" t="s">
        <v>80</v>
      </c>
      <c r="AW3805" s="12" t="s">
        <v>33</v>
      </c>
      <c r="AX3805" s="12" t="s">
        <v>72</v>
      </c>
      <c r="AY3805" s="150" t="s">
        <v>193</v>
      </c>
    </row>
    <row r="3806" spans="2:65" s="12" customFormat="1" ht="11.25">
      <c r="B3806" s="148"/>
      <c r="D3806" s="149" t="s">
        <v>203</v>
      </c>
      <c r="E3806" s="150" t="s">
        <v>19</v>
      </c>
      <c r="F3806" s="151" t="s">
        <v>3000</v>
      </c>
      <c r="H3806" s="150" t="s">
        <v>19</v>
      </c>
      <c r="I3806" s="152"/>
      <c r="L3806" s="148"/>
      <c r="M3806" s="153"/>
      <c r="T3806" s="154"/>
      <c r="AT3806" s="150" t="s">
        <v>203</v>
      </c>
      <c r="AU3806" s="150" t="s">
        <v>82</v>
      </c>
      <c r="AV3806" s="12" t="s">
        <v>80</v>
      </c>
      <c r="AW3806" s="12" t="s">
        <v>33</v>
      </c>
      <c r="AX3806" s="12" t="s">
        <v>72</v>
      </c>
      <c r="AY3806" s="150" t="s">
        <v>193</v>
      </c>
    </row>
    <row r="3807" spans="2:65" s="13" customFormat="1" ht="11.25">
      <c r="B3807" s="155"/>
      <c r="D3807" s="149" t="s">
        <v>203</v>
      </c>
      <c r="E3807" s="156" t="s">
        <v>19</v>
      </c>
      <c r="F3807" s="157" t="s">
        <v>80</v>
      </c>
      <c r="H3807" s="158">
        <v>1</v>
      </c>
      <c r="I3807" s="159"/>
      <c r="L3807" s="155"/>
      <c r="M3807" s="160"/>
      <c r="T3807" s="161"/>
      <c r="AT3807" s="156" t="s">
        <v>203</v>
      </c>
      <c r="AU3807" s="156" t="s">
        <v>82</v>
      </c>
      <c r="AV3807" s="13" t="s">
        <v>82</v>
      </c>
      <c r="AW3807" s="13" t="s">
        <v>33</v>
      </c>
      <c r="AX3807" s="13" t="s">
        <v>72</v>
      </c>
      <c r="AY3807" s="156" t="s">
        <v>193</v>
      </c>
    </row>
    <row r="3808" spans="2:65" s="1" customFormat="1" ht="24.2" customHeight="1">
      <c r="B3808" s="32"/>
      <c r="C3808" s="131" t="s">
        <v>3041</v>
      </c>
      <c r="D3808" s="131" t="s">
        <v>195</v>
      </c>
      <c r="E3808" s="132" t="s">
        <v>3042</v>
      </c>
      <c r="F3808" s="133" t="s">
        <v>3043</v>
      </c>
      <c r="G3808" s="134" t="s">
        <v>465</v>
      </c>
      <c r="H3808" s="135">
        <v>1</v>
      </c>
      <c r="I3808" s="136"/>
      <c r="J3808" s="137">
        <f>ROUND(I3808*H3808,2)</f>
        <v>0</v>
      </c>
      <c r="K3808" s="133" t="s">
        <v>19</v>
      </c>
      <c r="L3808" s="32"/>
      <c r="M3808" s="138" t="s">
        <v>19</v>
      </c>
      <c r="N3808" s="139" t="s">
        <v>43</v>
      </c>
      <c r="P3808" s="140">
        <f>O3808*H3808</f>
        <v>0</v>
      </c>
      <c r="Q3808" s="140">
        <v>2.5999999999999998E-4</v>
      </c>
      <c r="R3808" s="140">
        <f>Q3808*H3808</f>
        <v>2.5999999999999998E-4</v>
      </c>
      <c r="S3808" s="140">
        <v>0</v>
      </c>
      <c r="T3808" s="141">
        <f>S3808*H3808</f>
        <v>0</v>
      </c>
      <c r="AR3808" s="142" t="s">
        <v>328</v>
      </c>
      <c r="AT3808" s="142" t="s">
        <v>195</v>
      </c>
      <c r="AU3808" s="142" t="s">
        <v>82</v>
      </c>
      <c r="AY3808" s="17" t="s">
        <v>193</v>
      </c>
      <c r="BE3808" s="143">
        <f>IF(N3808="základní",J3808,0)</f>
        <v>0</v>
      </c>
      <c r="BF3808" s="143">
        <f>IF(N3808="snížená",J3808,0)</f>
        <v>0</v>
      </c>
      <c r="BG3808" s="143">
        <f>IF(N3808="zákl. přenesená",J3808,0)</f>
        <v>0</v>
      </c>
      <c r="BH3808" s="143">
        <f>IF(N3808="sníž. přenesená",J3808,0)</f>
        <v>0</v>
      </c>
      <c r="BI3808" s="143">
        <f>IF(N3808="nulová",J3808,0)</f>
        <v>0</v>
      </c>
      <c r="BJ3808" s="17" t="s">
        <v>80</v>
      </c>
      <c r="BK3808" s="143">
        <f>ROUND(I3808*H3808,2)</f>
        <v>0</v>
      </c>
      <c r="BL3808" s="17" t="s">
        <v>328</v>
      </c>
      <c r="BM3808" s="142" t="s">
        <v>3044</v>
      </c>
    </row>
    <row r="3809" spans="2:65" s="12" customFormat="1" ht="11.25">
      <c r="B3809" s="148"/>
      <c r="D3809" s="149" t="s">
        <v>203</v>
      </c>
      <c r="E3809" s="150" t="s">
        <v>19</v>
      </c>
      <c r="F3809" s="151" t="s">
        <v>286</v>
      </c>
      <c r="H3809" s="150" t="s">
        <v>19</v>
      </c>
      <c r="I3809" s="152"/>
      <c r="L3809" s="148"/>
      <c r="M3809" s="153"/>
      <c r="T3809" s="154"/>
      <c r="AT3809" s="150" t="s">
        <v>203</v>
      </c>
      <c r="AU3809" s="150" t="s">
        <v>82</v>
      </c>
      <c r="AV3809" s="12" t="s">
        <v>80</v>
      </c>
      <c r="AW3809" s="12" t="s">
        <v>33</v>
      </c>
      <c r="AX3809" s="12" t="s">
        <v>72</v>
      </c>
      <c r="AY3809" s="150" t="s">
        <v>193</v>
      </c>
    </row>
    <row r="3810" spans="2:65" s="12" customFormat="1" ht="11.25">
      <c r="B3810" s="148"/>
      <c r="D3810" s="149" t="s">
        <v>203</v>
      </c>
      <c r="E3810" s="150" t="s">
        <v>19</v>
      </c>
      <c r="F3810" s="151" t="s">
        <v>2999</v>
      </c>
      <c r="H3810" s="150" t="s">
        <v>19</v>
      </c>
      <c r="I3810" s="152"/>
      <c r="L3810" s="148"/>
      <c r="M3810" s="153"/>
      <c r="T3810" s="154"/>
      <c r="AT3810" s="150" t="s">
        <v>203</v>
      </c>
      <c r="AU3810" s="150" t="s">
        <v>82</v>
      </c>
      <c r="AV3810" s="12" t="s">
        <v>80</v>
      </c>
      <c r="AW3810" s="12" t="s">
        <v>33</v>
      </c>
      <c r="AX3810" s="12" t="s">
        <v>72</v>
      </c>
      <c r="AY3810" s="150" t="s">
        <v>193</v>
      </c>
    </row>
    <row r="3811" spans="2:65" s="12" customFormat="1" ht="11.25">
      <c r="B3811" s="148"/>
      <c r="D3811" s="149" t="s">
        <v>203</v>
      </c>
      <c r="E3811" s="150" t="s">
        <v>19</v>
      </c>
      <c r="F3811" s="151" t="s">
        <v>205</v>
      </c>
      <c r="H3811" s="150" t="s">
        <v>19</v>
      </c>
      <c r="I3811" s="152"/>
      <c r="L3811" s="148"/>
      <c r="M3811" s="153"/>
      <c r="T3811" s="154"/>
      <c r="AT3811" s="150" t="s">
        <v>203</v>
      </c>
      <c r="AU3811" s="150" t="s">
        <v>82</v>
      </c>
      <c r="AV3811" s="12" t="s">
        <v>80</v>
      </c>
      <c r="AW3811" s="12" t="s">
        <v>33</v>
      </c>
      <c r="AX3811" s="12" t="s">
        <v>72</v>
      </c>
      <c r="AY3811" s="150" t="s">
        <v>193</v>
      </c>
    </row>
    <row r="3812" spans="2:65" s="12" customFormat="1" ht="11.25">
      <c r="B3812" s="148"/>
      <c r="D3812" s="149" t="s">
        <v>203</v>
      </c>
      <c r="E3812" s="150" t="s">
        <v>19</v>
      </c>
      <c r="F3812" s="151" t="s">
        <v>3000</v>
      </c>
      <c r="H3812" s="150" t="s">
        <v>19</v>
      </c>
      <c r="I3812" s="152"/>
      <c r="L3812" s="148"/>
      <c r="M3812" s="153"/>
      <c r="T3812" s="154"/>
      <c r="AT3812" s="150" t="s">
        <v>203</v>
      </c>
      <c r="AU3812" s="150" t="s">
        <v>82</v>
      </c>
      <c r="AV3812" s="12" t="s">
        <v>80</v>
      </c>
      <c r="AW3812" s="12" t="s">
        <v>33</v>
      </c>
      <c r="AX3812" s="12" t="s">
        <v>72</v>
      </c>
      <c r="AY3812" s="150" t="s">
        <v>193</v>
      </c>
    </row>
    <row r="3813" spans="2:65" s="13" customFormat="1" ht="11.25">
      <c r="B3813" s="155"/>
      <c r="D3813" s="149" t="s">
        <v>203</v>
      </c>
      <c r="E3813" s="156" t="s">
        <v>19</v>
      </c>
      <c r="F3813" s="157" t="s">
        <v>80</v>
      </c>
      <c r="H3813" s="158">
        <v>1</v>
      </c>
      <c r="I3813" s="159"/>
      <c r="L3813" s="155"/>
      <c r="M3813" s="160"/>
      <c r="T3813" s="161"/>
      <c r="AT3813" s="156" t="s">
        <v>203</v>
      </c>
      <c r="AU3813" s="156" t="s">
        <v>82</v>
      </c>
      <c r="AV3813" s="13" t="s">
        <v>82</v>
      </c>
      <c r="AW3813" s="13" t="s">
        <v>33</v>
      </c>
      <c r="AX3813" s="13" t="s">
        <v>72</v>
      </c>
      <c r="AY3813" s="156" t="s">
        <v>193</v>
      </c>
    </row>
    <row r="3814" spans="2:65" s="1" customFormat="1" ht="24.2" customHeight="1">
      <c r="B3814" s="32"/>
      <c r="C3814" s="131" t="s">
        <v>3045</v>
      </c>
      <c r="D3814" s="131" t="s">
        <v>195</v>
      </c>
      <c r="E3814" s="132" t="s">
        <v>3046</v>
      </c>
      <c r="F3814" s="133" t="s">
        <v>3047</v>
      </c>
      <c r="G3814" s="134" t="s">
        <v>465</v>
      </c>
      <c r="H3814" s="135">
        <v>1</v>
      </c>
      <c r="I3814" s="136"/>
      <c r="J3814" s="137">
        <f>ROUND(I3814*H3814,2)</f>
        <v>0</v>
      </c>
      <c r="K3814" s="133" t="s">
        <v>19</v>
      </c>
      <c r="L3814" s="32"/>
      <c r="M3814" s="138" t="s">
        <v>19</v>
      </c>
      <c r="N3814" s="139" t="s">
        <v>43</v>
      </c>
      <c r="P3814" s="140">
        <f>O3814*H3814</f>
        <v>0</v>
      </c>
      <c r="Q3814" s="140">
        <v>2.5999999999999998E-4</v>
      </c>
      <c r="R3814" s="140">
        <f>Q3814*H3814</f>
        <v>2.5999999999999998E-4</v>
      </c>
      <c r="S3814" s="140">
        <v>0</v>
      </c>
      <c r="T3814" s="141">
        <f>S3814*H3814</f>
        <v>0</v>
      </c>
      <c r="AR3814" s="142" t="s">
        <v>328</v>
      </c>
      <c r="AT3814" s="142" t="s">
        <v>195</v>
      </c>
      <c r="AU3814" s="142" t="s">
        <v>82</v>
      </c>
      <c r="AY3814" s="17" t="s">
        <v>193</v>
      </c>
      <c r="BE3814" s="143">
        <f>IF(N3814="základní",J3814,0)</f>
        <v>0</v>
      </c>
      <c r="BF3814" s="143">
        <f>IF(N3814="snížená",J3814,0)</f>
        <v>0</v>
      </c>
      <c r="BG3814" s="143">
        <f>IF(N3814="zákl. přenesená",J3814,0)</f>
        <v>0</v>
      </c>
      <c r="BH3814" s="143">
        <f>IF(N3814="sníž. přenesená",J3814,0)</f>
        <v>0</v>
      </c>
      <c r="BI3814" s="143">
        <f>IF(N3814="nulová",J3814,0)</f>
        <v>0</v>
      </c>
      <c r="BJ3814" s="17" t="s">
        <v>80</v>
      </c>
      <c r="BK3814" s="143">
        <f>ROUND(I3814*H3814,2)</f>
        <v>0</v>
      </c>
      <c r="BL3814" s="17" t="s">
        <v>328</v>
      </c>
      <c r="BM3814" s="142" t="s">
        <v>3048</v>
      </c>
    </row>
    <row r="3815" spans="2:65" s="12" customFormat="1" ht="11.25">
      <c r="B3815" s="148"/>
      <c r="D3815" s="149" t="s">
        <v>203</v>
      </c>
      <c r="E3815" s="150" t="s">
        <v>19</v>
      </c>
      <c r="F3815" s="151" t="s">
        <v>286</v>
      </c>
      <c r="H3815" s="150" t="s">
        <v>19</v>
      </c>
      <c r="I3815" s="152"/>
      <c r="L3815" s="148"/>
      <c r="M3815" s="153"/>
      <c r="T3815" s="154"/>
      <c r="AT3815" s="150" t="s">
        <v>203</v>
      </c>
      <c r="AU3815" s="150" t="s">
        <v>82</v>
      </c>
      <c r="AV3815" s="12" t="s">
        <v>80</v>
      </c>
      <c r="AW3815" s="12" t="s">
        <v>33</v>
      </c>
      <c r="AX3815" s="12" t="s">
        <v>72</v>
      </c>
      <c r="AY3815" s="150" t="s">
        <v>193</v>
      </c>
    </row>
    <row r="3816" spans="2:65" s="12" customFormat="1" ht="11.25">
      <c r="B3816" s="148"/>
      <c r="D3816" s="149" t="s">
        <v>203</v>
      </c>
      <c r="E3816" s="150" t="s">
        <v>19</v>
      </c>
      <c r="F3816" s="151" t="s">
        <v>2999</v>
      </c>
      <c r="H3816" s="150" t="s">
        <v>19</v>
      </c>
      <c r="I3816" s="152"/>
      <c r="L3816" s="148"/>
      <c r="M3816" s="153"/>
      <c r="T3816" s="154"/>
      <c r="AT3816" s="150" t="s">
        <v>203</v>
      </c>
      <c r="AU3816" s="150" t="s">
        <v>82</v>
      </c>
      <c r="AV3816" s="12" t="s">
        <v>80</v>
      </c>
      <c r="AW3816" s="12" t="s">
        <v>33</v>
      </c>
      <c r="AX3816" s="12" t="s">
        <v>72</v>
      </c>
      <c r="AY3816" s="150" t="s">
        <v>193</v>
      </c>
    </row>
    <row r="3817" spans="2:65" s="12" customFormat="1" ht="11.25">
      <c r="B3817" s="148"/>
      <c r="D3817" s="149" t="s">
        <v>203</v>
      </c>
      <c r="E3817" s="150" t="s">
        <v>19</v>
      </c>
      <c r="F3817" s="151" t="s">
        <v>205</v>
      </c>
      <c r="H3817" s="150" t="s">
        <v>19</v>
      </c>
      <c r="I3817" s="152"/>
      <c r="L3817" s="148"/>
      <c r="M3817" s="153"/>
      <c r="T3817" s="154"/>
      <c r="AT3817" s="150" t="s">
        <v>203</v>
      </c>
      <c r="AU3817" s="150" t="s">
        <v>82</v>
      </c>
      <c r="AV3817" s="12" t="s">
        <v>80</v>
      </c>
      <c r="AW3817" s="12" t="s">
        <v>33</v>
      </c>
      <c r="AX3817" s="12" t="s">
        <v>72</v>
      </c>
      <c r="AY3817" s="150" t="s">
        <v>193</v>
      </c>
    </row>
    <row r="3818" spans="2:65" s="12" customFormat="1" ht="11.25">
      <c r="B3818" s="148"/>
      <c r="D3818" s="149" t="s">
        <v>203</v>
      </c>
      <c r="E3818" s="150" t="s">
        <v>19</v>
      </c>
      <c r="F3818" s="151" t="s">
        <v>3000</v>
      </c>
      <c r="H3818" s="150" t="s">
        <v>19</v>
      </c>
      <c r="I3818" s="152"/>
      <c r="L3818" s="148"/>
      <c r="M3818" s="153"/>
      <c r="T3818" s="154"/>
      <c r="AT3818" s="150" t="s">
        <v>203</v>
      </c>
      <c r="AU3818" s="150" t="s">
        <v>82</v>
      </c>
      <c r="AV3818" s="12" t="s">
        <v>80</v>
      </c>
      <c r="AW3818" s="12" t="s">
        <v>33</v>
      </c>
      <c r="AX3818" s="12" t="s">
        <v>72</v>
      </c>
      <c r="AY3818" s="150" t="s">
        <v>193</v>
      </c>
    </row>
    <row r="3819" spans="2:65" s="13" customFormat="1" ht="11.25">
      <c r="B3819" s="155"/>
      <c r="D3819" s="149" t="s">
        <v>203</v>
      </c>
      <c r="E3819" s="156" t="s">
        <v>19</v>
      </c>
      <c r="F3819" s="157" t="s">
        <v>80</v>
      </c>
      <c r="H3819" s="158">
        <v>1</v>
      </c>
      <c r="I3819" s="159"/>
      <c r="L3819" s="155"/>
      <c r="M3819" s="160"/>
      <c r="T3819" s="161"/>
      <c r="AT3819" s="156" t="s">
        <v>203</v>
      </c>
      <c r="AU3819" s="156" t="s">
        <v>82</v>
      </c>
      <c r="AV3819" s="13" t="s">
        <v>82</v>
      </c>
      <c r="AW3819" s="13" t="s">
        <v>33</v>
      </c>
      <c r="AX3819" s="13" t="s">
        <v>72</v>
      </c>
      <c r="AY3819" s="156" t="s">
        <v>193</v>
      </c>
    </row>
    <row r="3820" spans="2:65" s="1" customFormat="1" ht="24.2" customHeight="1">
      <c r="B3820" s="32"/>
      <c r="C3820" s="131" t="s">
        <v>3049</v>
      </c>
      <c r="D3820" s="131" t="s">
        <v>195</v>
      </c>
      <c r="E3820" s="132" t="s">
        <v>3050</v>
      </c>
      <c r="F3820" s="133" t="s">
        <v>3051</v>
      </c>
      <c r="G3820" s="134" t="s">
        <v>465</v>
      </c>
      <c r="H3820" s="135">
        <v>1</v>
      </c>
      <c r="I3820" s="136"/>
      <c r="J3820" s="137">
        <f>ROUND(I3820*H3820,2)</f>
        <v>0</v>
      </c>
      <c r="K3820" s="133" t="s">
        <v>19</v>
      </c>
      <c r="L3820" s="32"/>
      <c r="M3820" s="138" t="s">
        <v>19</v>
      </c>
      <c r="N3820" s="139" t="s">
        <v>43</v>
      </c>
      <c r="P3820" s="140">
        <f>O3820*H3820</f>
        <v>0</v>
      </c>
      <c r="Q3820" s="140">
        <v>2.5999999999999998E-4</v>
      </c>
      <c r="R3820" s="140">
        <f>Q3820*H3820</f>
        <v>2.5999999999999998E-4</v>
      </c>
      <c r="S3820" s="140">
        <v>0</v>
      </c>
      <c r="T3820" s="141">
        <f>S3820*H3820</f>
        <v>0</v>
      </c>
      <c r="AR3820" s="142" t="s">
        <v>328</v>
      </c>
      <c r="AT3820" s="142" t="s">
        <v>195</v>
      </c>
      <c r="AU3820" s="142" t="s">
        <v>82</v>
      </c>
      <c r="AY3820" s="17" t="s">
        <v>193</v>
      </c>
      <c r="BE3820" s="143">
        <f>IF(N3820="základní",J3820,0)</f>
        <v>0</v>
      </c>
      <c r="BF3820" s="143">
        <f>IF(N3820="snížená",J3820,0)</f>
        <v>0</v>
      </c>
      <c r="BG3820" s="143">
        <f>IF(N3820="zákl. přenesená",J3820,0)</f>
        <v>0</v>
      </c>
      <c r="BH3820" s="143">
        <f>IF(N3820="sníž. přenesená",J3820,0)</f>
        <v>0</v>
      </c>
      <c r="BI3820" s="143">
        <f>IF(N3820="nulová",J3820,0)</f>
        <v>0</v>
      </c>
      <c r="BJ3820" s="17" t="s">
        <v>80</v>
      </c>
      <c r="BK3820" s="143">
        <f>ROUND(I3820*H3820,2)</f>
        <v>0</v>
      </c>
      <c r="BL3820" s="17" t="s">
        <v>328</v>
      </c>
      <c r="BM3820" s="142" t="s">
        <v>3052</v>
      </c>
    </row>
    <row r="3821" spans="2:65" s="12" customFormat="1" ht="11.25">
      <c r="B3821" s="148"/>
      <c r="D3821" s="149" t="s">
        <v>203</v>
      </c>
      <c r="E3821" s="150" t="s">
        <v>19</v>
      </c>
      <c r="F3821" s="151" t="s">
        <v>286</v>
      </c>
      <c r="H3821" s="150" t="s">
        <v>19</v>
      </c>
      <c r="I3821" s="152"/>
      <c r="L3821" s="148"/>
      <c r="M3821" s="153"/>
      <c r="T3821" s="154"/>
      <c r="AT3821" s="150" t="s">
        <v>203</v>
      </c>
      <c r="AU3821" s="150" t="s">
        <v>82</v>
      </c>
      <c r="AV3821" s="12" t="s">
        <v>80</v>
      </c>
      <c r="AW3821" s="12" t="s">
        <v>33</v>
      </c>
      <c r="AX3821" s="12" t="s">
        <v>72</v>
      </c>
      <c r="AY3821" s="150" t="s">
        <v>193</v>
      </c>
    </row>
    <row r="3822" spans="2:65" s="12" customFormat="1" ht="11.25">
      <c r="B3822" s="148"/>
      <c r="D3822" s="149" t="s">
        <v>203</v>
      </c>
      <c r="E3822" s="150" t="s">
        <v>19</v>
      </c>
      <c r="F3822" s="151" t="s">
        <v>2999</v>
      </c>
      <c r="H3822" s="150" t="s">
        <v>19</v>
      </c>
      <c r="I3822" s="152"/>
      <c r="L3822" s="148"/>
      <c r="M3822" s="153"/>
      <c r="T3822" s="154"/>
      <c r="AT3822" s="150" t="s">
        <v>203</v>
      </c>
      <c r="AU3822" s="150" t="s">
        <v>82</v>
      </c>
      <c r="AV3822" s="12" t="s">
        <v>80</v>
      </c>
      <c r="AW3822" s="12" t="s">
        <v>33</v>
      </c>
      <c r="AX3822" s="12" t="s">
        <v>72</v>
      </c>
      <c r="AY3822" s="150" t="s">
        <v>193</v>
      </c>
    </row>
    <row r="3823" spans="2:65" s="12" customFormat="1" ht="11.25">
      <c r="B3823" s="148"/>
      <c r="D3823" s="149" t="s">
        <v>203</v>
      </c>
      <c r="E3823" s="150" t="s">
        <v>19</v>
      </c>
      <c r="F3823" s="151" t="s">
        <v>205</v>
      </c>
      <c r="H3823" s="150" t="s">
        <v>19</v>
      </c>
      <c r="I3823" s="152"/>
      <c r="L3823" s="148"/>
      <c r="M3823" s="153"/>
      <c r="T3823" s="154"/>
      <c r="AT3823" s="150" t="s">
        <v>203</v>
      </c>
      <c r="AU3823" s="150" t="s">
        <v>82</v>
      </c>
      <c r="AV3823" s="12" t="s">
        <v>80</v>
      </c>
      <c r="AW3823" s="12" t="s">
        <v>33</v>
      </c>
      <c r="AX3823" s="12" t="s">
        <v>72</v>
      </c>
      <c r="AY3823" s="150" t="s">
        <v>193</v>
      </c>
    </row>
    <row r="3824" spans="2:65" s="12" customFormat="1" ht="11.25">
      <c r="B3824" s="148"/>
      <c r="D3824" s="149" t="s">
        <v>203</v>
      </c>
      <c r="E3824" s="150" t="s">
        <v>19</v>
      </c>
      <c r="F3824" s="151" t="s">
        <v>3000</v>
      </c>
      <c r="H3824" s="150" t="s">
        <v>19</v>
      </c>
      <c r="I3824" s="152"/>
      <c r="L3824" s="148"/>
      <c r="M3824" s="153"/>
      <c r="T3824" s="154"/>
      <c r="AT3824" s="150" t="s">
        <v>203</v>
      </c>
      <c r="AU3824" s="150" t="s">
        <v>82</v>
      </c>
      <c r="AV3824" s="12" t="s">
        <v>80</v>
      </c>
      <c r="AW3824" s="12" t="s">
        <v>33</v>
      </c>
      <c r="AX3824" s="12" t="s">
        <v>72</v>
      </c>
      <c r="AY3824" s="150" t="s">
        <v>193</v>
      </c>
    </row>
    <row r="3825" spans="2:65" s="13" customFormat="1" ht="11.25">
      <c r="B3825" s="155"/>
      <c r="D3825" s="149" t="s">
        <v>203</v>
      </c>
      <c r="E3825" s="156" t="s">
        <v>19</v>
      </c>
      <c r="F3825" s="157" t="s">
        <v>80</v>
      </c>
      <c r="H3825" s="158">
        <v>1</v>
      </c>
      <c r="I3825" s="159"/>
      <c r="L3825" s="155"/>
      <c r="M3825" s="160"/>
      <c r="T3825" s="161"/>
      <c r="AT3825" s="156" t="s">
        <v>203</v>
      </c>
      <c r="AU3825" s="156" t="s">
        <v>82</v>
      </c>
      <c r="AV3825" s="13" t="s">
        <v>82</v>
      </c>
      <c r="AW3825" s="13" t="s">
        <v>33</v>
      </c>
      <c r="AX3825" s="13" t="s">
        <v>72</v>
      </c>
      <c r="AY3825" s="156" t="s">
        <v>193</v>
      </c>
    </row>
    <row r="3826" spans="2:65" s="1" customFormat="1" ht="24.2" customHeight="1">
      <c r="B3826" s="32"/>
      <c r="C3826" s="131" t="s">
        <v>3053</v>
      </c>
      <c r="D3826" s="131" t="s">
        <v>195</v>
      </c>
      <c r="E3826" s="132" t="s">
        <v>3054</v>
      </c>
      <c r="F3826" s="133" t="s">
        <v>3055</v>
      </c>
      <c r="G3826" s="134" t="s">
        <v>465</v>
      </c>
      <c r="H3826" s="135">
        <v>1</v>
      </c>
      <c r="I3826" s="136"/>
      <c r="J3826" s="137">
        <f>ROUND(I3826*H3826,2)</f>
        <v>0</v>
      </c>
      <c r="K3826" s="133" t="s">
        <v>19</v>
      </c>
      <c r="L3826" s="32"/>
      <c r="M3826" s="138" t="s">
        <v>19</v>
      </c>
      <c r="N3826" s="139" t="s">
        <v>43</v>
      </c>
      <c r="P3826" s="140">
        <f>O3826*H3826</f>
        <v>0</v>
      </c>
      <c r="Q3826" s="140">
        <v>2.5999999999999998E-4</v>
      </c>
      <c r="R3826" s="140">
        <f>Q3826*H3826</f>
        <v>2.5999999999999998E-4</v>
      </c>
      <c r="S3826" s="140">
        <v>0</v>
      </c>
      <c r="T3826" s="141">
        <f>S3826*H3826</f>
        <v>0</v>
      </c>
      <c r="AR3826" s="142" t="s">
        <v>328</v>
      </c>
      <c r="AT3826" s="142" t="s">
        <v>195</v>
      </c>
      <c r="AU3826" s="142" t="s">
        <v>82</v>
      </c>
      <c r="AY3826" s="17" t="s">
        <v>193</v>
      </c>
      <c r="BE3826" s="143">
        <f>IF(N3826="základní",J3826,0)</f>
        <v>0</v>
      </c>
      <c r="BF3826" s="143">
        <f>IF(N3826="snížená",J3826,0)</f>
        <v>0</v>
      </c>
      <c r="BG3826" s="143">
        <f>IF(N3826="zákl. přenesená",J3826,0)</f>
        <v>0</v>
      </c>
      <c r="BH3826" s="143">
        <f>IF(N3826="sníž. přenesená",J3826,0)</f>
        <v>0</v>
      </c>
      <c r="BI3826" s="143">
        <f>IF(N3826="nulová",J3826,0)</f>
        <v>0</v>
      </c>
      <c r="BJ3826" s="17" t="s">
        <v>80</v>
      </c>
      <c r="BK3826" s="143">
        <f>ROUND(I3826*H3826,2)</f>
        <v>0</v>
      </c>
      <c r="BL3826" s="17" t="s">
        <v>328</v>
      </c>
      <c r="BM3826" s="142" t="s">
        <v>3056</v>
      </c>
    </row>
    <row r="3827" spans="2:65" s="12" customFormat="1" ht="11.25">
      <c r="B3827" s="148"/>
      <c r="D3827" s="149" t="s">
        <v>203</v>
      </c>
      <c r="E3827" s="150" t="s">
        <v>19</v>
      </c>
      <c r="F3827" s="151" t="s">
        <v>286</v>
      </c>
      <c r="H3827" s="150" t="s">
        <v>19</v>
      </c>
      <c r="I3827" s="152"/>
      <c r="L3827" s="148"/>
      <c r="M3827" s="153"/>
      <c r="T3827" s="154"/>
      <c r="AT3827" s="150" t="s">
        <v>203</v>
      </c>
      <c r="AU3827" s="150" t="s">
        <v>82</v>
      </c>
      <c r="AV3827" s="12" t="s">
        <v>80</v>
      </c>
      <c r="AW3827" s="12" t="s">
        <v>33</v>
      </c>
      <c r="AX3827" s="12" t="s">
        <v>72</v>
      </c>
      <c r="AY3827" s="150" t="s">
        <v>193</v>
      </c>
    </row>
    <row r="3828" spans="2:65" s="12" customFormat="1" ht="11.25">
      <c r="B3828" s="148"/>
      <c r="D3828" s="149" t="s">
        <v>203</v>
      </c>
      <c r="E3828" s="150" t="s">
        <v>19</v>
      </c>
      <c r="F3828" s="151" t="s">
        <v>2999</v>
      </c>
      <c r="H3828" s="150" t="s">
        <v>19</v>
      </c>
      <c r="I3828" s="152"/>
      <c r="L3828" s="148"/>
      <c r="M3828" s="153"/>
      <c r="T3828" s="154"/>
      <c r="AT3828" s="150" t="s">
        <v>203</v>
      </c>
      <c r="AU3828" s="150" t="s">
        <v>82</v>
      </c>
      <c r="AV3828" s="12" t="s">
        <v>80</v>
      </c>
      <c r="AW3828" s="12" t="s">
        <v>33</v>
      </c>
      <c r="AX3828" s="12" t="s">
        <v>72</v>
      </c>
      <c r="AY3828" s="150" t="s">
        <v>193</v>
      </c>
    </row>
    <row r="3829" spans="2:65" s="12" customFormat="1" ht="11.25">
      <c r="B3829" s="148"/>
      <c r="D3829" s="149" t="s">
        <v>203</v>
      </c>
      <c r="E3829" s="150" t="s">
        <v>19</v>
      </c>
      <c r="F3829" s="151" t="s">
        <v>205</v>
      </c>
      <c r="H3829" s="150" t="s">
        <v>19</v>
      </c>
      <c r="I3829" s="152"/>
      <c r="L3829" s="148"/>
      <c r="M3829" s="153"/>
      <c r="T3829" s="154"/>
      <c r="AT3829" s="150" t="s">
        <v>203</v>
      </c>
      <c r="AU3829" s="150" t="s">
        <v>82</v>
      </c>
      <c r="AV3829" s="12" t="s">
        <v>80</v>
      </c>
      <c r="AW3829" s="12" t="s">
        <v>33</v>
      </c>
      <c r="AX3829" s="12" t="s">
        <v>72</v>
      </c>
      <c r="AY3829" s="150" t="s">
        <v>193</v>
      </c>
    </row>
    <row r="3830" spans="2:65" s="12" customFormat="1" ht="11.25">
      <c r="B3830" s="148"/>
      <c r="D3830" s="149" t="s">
        <v>203</v>
      </c>
      <c r="E3830" s="150" t="s">
        <v>19</v>
      </c>
      <c r="F3830" s="151" t="s">
        <v>3000</v>
      </c>
      <c r="H3830" s="150" t="s">
        <v>19</v>
      </c>
      <c r="I3830" s="152"/>
      <c r="L3830" s="148"/>
      <c r="M3830" s="153"/>
      <c r="T3830" s="154"/>
      <c r="AT3830" s="150" t="s">
        <v>203</v>
      </c>
      <c r="AU3830" s="150" t="s">
        <v>82</v>
      </c>
      <c r="AV3830" s="12" t="s">
        <v>80</v>
      </c>
      <c r="AW3830" s="12" t="s">
        <v>33</v>
      </c>
      <c r="AX3830" s="12" t="s">
        <v>72</v>
      </c>
      <c r="AY3830" s="150" t="s">
        <v>193</v>
      </c>
    </row>
    <row r="3831" spans="2:65" s="13" customFormat="1" ht="11.25">
      <c r="B3831" s="155"/>
      <c r="D3831" s="149" t="s">
        <v>203</v>
      </c>
      <c r="E3831" s="156" t="s">
        <v>19</v>
      </c>
      <c r="F3831" s="157" t="s">
        <v>80</v>
      </c>
      <c r="H3831" s="158">
        <v>1</v>
      </c>
      <c r="I3831" s="159"/>
      <c r="L3831" s="155"/>
      <c r="M3831" s="160"/>
      <c r="T3831" s="161"/>
      <c r="AT3831" s="156" t="s">
        <v>203</v>
      </c>
      <c r="AU3831" s="156" t="s">
        <v>82</v>
      </c>
      <c r="AV3831" s="13" t="s">
        <v>82</v>
      </c>
      <c r="AW3831" s="13" t="s">
        <v>33</v>
      </c>
      <c r="AX3831" s="13" t="s">
        <v>72</v>
      </c>
      <c r="AY3831" s="156" t="s">
        <v>193</v>
      </c>
    </row>
    <row r="3832" spans="2:65" s="1" customFormat="1" ht="24.2" customHeight="1">
      <c r="B3832" s="32"/>
      <c r="C3832" s="131" t="s">
        <v>3057</v>
      </c>
      <c r="D3832" s="131" t="s">
        <v>195</v>
      </c>
      <c r="E3832" s="132" t="s">
        <v>3058</v>
      </c>
      <c r="F3832" s="133" t="s">
        <v>3059</v>
      </c>
      <c r="G3832" s="134" t="s">
        <v>465</v>
      </c>
      <c r="H3832" s="135">
        <v>1</v>
      </c>
      <c r="I3832" s="136"/>
      <c r="J3832" s="137">
        <f>ROUND(I3832*H3832,2)</f>
        <v>0</v>
      </c>
      <c r="K3832" s="133" t="s">
        <v>19</v>
      </c>
      <c r="L3832" s="32"/>
      <c r="M3832" s="138" t="s">
        <v>19</v>
      </c>
      <c r="N3832" s="139" t="s">
        <v>43</v>
      </c>
      <c r="P3832" s="140">
        <f>O3832*H3832</f>
        <v>0</v>
      </c>
      <c r="Q3832" s="140">
        <v>2.5999999999999998E-4</v>
      </c>
      <c r="R3832" s="140">
        <f>Q3832*H3832</f>
        <v>2.5999999999999998E-4</v>
      </c>
      <c r="S3832" s="140">
        <v>0</v>
      </c>
      <c r="T3832" s="141">
        <f>S3832*H3832</f>
        <v>0</v>
      </c>
      <c r="AR3832" s="142" t="s">
        <v>328</v>
      </c>
      <c r="AT3832" s="142" t="s">
        <v>195</v>
      </c>
      <c r="AU3832" s="142" t="s">
        <v>82</v>
      </c>
      <c r="AY3832" s="17" t="s">
        <v>193</v>
      </c>
      <c r="BE3832" s="143">
        <f>IF(N3832="základní",J3832,0)</f>
        <v>0</v>
      </c>
      <c r="BF3832" s="143">
        <f>IF(N3832="snížená",J3832,0)</f>
        <v>0</v>
      </c>
      <c r="BG3832" s="143">
        <f>IF(N3832="zákl. přenesená",J3832,0)</f>
        <v>0</v>
      </c>
      <c r="BH3832" s="143">
        <f>IF(N3832="sníž. přenesená",J3832,0)</f>
        <v>0</v>
      </c>
      <c r="BI3832" s="143">
        <f>IF(N3832="nulová",J3832,0)</f>
        <v>0</v>
      </c>
      <c r="BJ3832" s="17" t="s">
        <v>80</v>
      </c>
      <c r="BK3832" s="143">
        <f>ROUND(I3832*H3832,2)</f>
        <v>0</v>
      </c>
      <c r="BL3832" s="17" t="s">
        <v>328</v>
      </c>
      <c r="BM3832" s="142" t="s">
        <v>3060</v>
      </c>
    </row>
    <row r="3833" spans="2:65" s="12" customFormat="1" ht="11.25">
      <c r="B3833" s="148"/>
      <c r="D3833" s="149" t="s">
        <v>203</v>
      </c>
      <c r="E3833" s="150" t="s">
        <v>19</v>
      </c>
      <c r="F3833" s="151" t="s">
        <v>286</v>
      </c>
      <c r="H3833" s="150" t="s">
        <v>19</v>
      </c>
      <c r="I3833" s="152"/>
      <c r="L3833" s="148"/>
      <c r="M3833" s="153"/>
      <c r="T3833" s="154"/>
      <c r="AT3833" s="150" t="s">
        <v>203</v>
      </c>
      <c r="AU3833" s="150" t="s">
        <v>82</v>
      </c>
      <c r="AV3833" s="12" t="s">
        <v>80</v>
      </c>
      <c r="AW3833" s="12" t="s">
        <v>33</v>
      </c>
      <c r="AX3833" s="12" t="s">
        <v>72</v>
      </c>
      <c r="AY3833" s="150" t="s">
        <v>193</v>
      </c>
    </row>
    <row r="3834" spans="2:65" s="12" customFormat="1" ht="11.25">
      <c r="B3834" s="148"/>
      <c r="D3834" s="149" t="s">
        <v>203</v>
      </c>
      <c r="E3834" s="150" t="s">
        <v>19</v>
      </c>
      <c r="F3834" s="151" t="s">
        <v>2999</v>
      </c>
      <c r="H3834" s="150" t="s">
        <v>19</v>
      </c>
      <c r="I3834" s="152"/>
      <c r="L3834" s="148"/>
      <c r="M3834" s="153"/>
      <c r="T3834" s="154"/>
      <c r="AT3834" s="150" t="s">
        <v>203</v>
      </c>
      <c r="AU3834" s="150" t="s">
        <v>82</v>
      </c>
      <c r="AV3834" s="12" t="s">
        <v>80</v>
      </c>
      <c r="AW3834" s="12" t="s">
        <v>33</v>
      </c>
      <c r="AX3834" s="12" t="s">
        <v>72</v>
      </c>
      <c r="AY3834" s="150" t="s">
        <v>193</v>
      </c>
    </row>
    <row r="3835" spans="2:65" s="12" customFormat="1" ht="11.25">
      <c r="B3835" s="148"/>
      <c r="D3835" s="149" t="s">
        <v>203</v>
      </c>
      <c r="E3835" s="150" t="s">
        <v>19</v>
      </c>
      <c r="F3835" s="151" t="s">
        <v>205</v>
      </c>
      <c r="H3835" s="150" t="s">
        <v>19</v>
      </c>
      <c r="I3835" s="152"/>
      <c r="L3835" s="148"/>
      <c r="M3835" s="153"/>
      <c r="T3835" s="154"/>
      <c r="AT3835" s="150" t="s">
        <v>203</v>
      </c>
      <c r="AU3835" s="150" t="s">
        <v>82</v>
      </c>
      <c r="AV3835" s="12" t="s">
        <v>80</v>
      </c>
      <c r="AW3835" s="12" t="s">
        <v>33</v>
      </c>
      <c r="AX3835" s="12" t="s">
        <v>72</v>
      </c>
      <c r="AY3835" s="150" t="s">
        <v>193</v>
      </c>
    </row>
    <row r="3836" spans="2:65" s="12" customFormat="1" ht="11.25">
      <c r="B3836" s="148"/>
      <c r="D3836" s="149" t="s">
        <v>203</v>
      </c>
      <c r="E3836" s="150" t="s">
        <v>19</v>
      </c>
      <c r="F3836" s="151" t="s">
        <v>3000</v>
      </c>
      <c r="H3836" s="150" t="s">
        <v>19</v>
      </c>
      <c r="I3836" s="152"/>
      <c r="L3836" s="148"/>
      <c r="M3836" s="153"/>
      <c r="T3836" s="154"/>
      <c r="AT3836" s="150" t="s">
        <v>203</v>
      </c>
      <c r="AU3836" s="150" t="s">
        <v>82</v>
      </c>
      <c r="AV3836" s="12" t="s">
        <v>80</v>
      </c>
      <c r="AW3836" s="12" t="s">
        <v>33</v>
      </c>
      <c r="AX3836" s="12" t="s">
        <v>72</v>
      </c>
      <c r="AY3836" s="150" t="s">
        <v>193</v>
      </c>
    </row>
    <row r="3837" spans="2:65" s="13" customFormat="1" ht="11.25">
      <c r="B3837" s="155"/>
      <c r="D3837" s="149" t="s">
        <v>203</v>
      </c>
      <c r="E3837" s="156" t="s">
        <v>19</v>
      </c>
      <c r="F3837" s="157" t="s">
        <v>80</v>
      </c>
      <c r="H3837" s="158">
        <v>1</v>
      </c>
      <c r="I3837" s="159"/>
      <c r="L3837" s="155"/>
      <c r="M3837" s="160"/>
      <c r="T3837" s="161"/>
      <c r="AT3837" s="156" t="s">
        <v>203</v>
      </c>
      <c r="AU3837" s="156" t="s">
        <v>82</v>
      </c>
      <c r="AV3837" s="13" t="s">
        <v>82</v>
      </c>
      <c r="AW3837" s="13" t="s">
        <v>33</v>
      </c>
      <c r="AX3837" s="13" t="s">
        <v>72</v>
      </c>
      <c r="AY3837" s="156" t="s">
        <v>193</v>
      </c>
    </row>
    <row r="3838" spans="2:65" s="1" customFormat="1" ht="24.2" customHeight="1">
      <c r="B3838" s="32"/>
      <c r="C3838" s="131" t="s">
        <v>3061</v>
      </c>
      <c r="D3838" s="131" t="s">
        <v>195</v>
      </c>
      <c r="E3838" s="132" t="s">
        <v>3062</v>
      </c>
      <c r="F3838" s="133" t="s">
        <v>3063</v>
      </c>
      <c r="G3838" s="134" t="s">
        <v>465</v>
      </c>
      <c r="H3838" s="135">
        <v>1</v>
      </c>
      <c r="I3838" s="136"/>
      <c r="J3838" s="137">
        <f>ROUND(I3838*H3838,2)</f>
        <v>0</v>
      </c>
      <c r="K3838" s="133" t="s">
        <v>19</v>
      </c>
      <c r="L3838" s="32"/>
      <c r="M3838" s="138" t="s">
        <v>19</v>
      </c>
      <c r="N3838" s="139" t="s">
        <v>43</v>
      </c>
      <c r="P3838" s="140">
        <f>O3838*H3838</f>
        <v>0</v>
      </c>
      <c r="Q3838" s="140">
        <v>2.5999999999999998E-4</v>
      </c>
      <c r="R3838" s="140">
        <f>Q3838*H3838</f>
        <v>2.5999999999999998E-4</v>
      </c>
      <c r="S3838" s="140">
        <v>0</v>
      </c>
      <c r="T3838" s="141">
        <f>S3838*H3838</f>
        <v>0</v>
      </c>
      <c r="AR3838" s="142" t="s">
        <v>328</v>
      </c>
      <c r="AT3838" s="142" t="s">
        <v>195</v>
      </c>
      <c r="AU3838" s="142" t="s">
        <v>82</v>
      </c>
      <c r="AY3838" s="17" t="s">
        <v>193</v>
      </c>
      <c r="BE3838" s="143">
        <f>IF(N3838="základní",J3838,0)</f>
        <v>0</v>
      </c>
      <c r="BF3838" s="143">
        <f>IF(N3838="snížená",J3838,0)</f>
        <v>0</v>
      </c>
      <c r="BG3838" s="143">
        <f>IF(N3838="zákl. přenesená",J3838,0)</f>
        <v>0</v>
      </c>
      <c r="BH3838" s="143">
        <f>IF(N3838="sníž. přenesená",J3838,0)</f>
        <v>0</v>
      </c>
      <c r="BI3838" s="143">
        <f>IF(N3838="nulová",J3838,0)</f>
        <v>0</v>
      </c>
      <c r="BJ3838" s="17" t="s">
        <v>80</v>
      </c>
      <c r="BK3838" s="143">
        <f>ROUND(I3838*H3838,2)</f>
        <v>0</v>
      </c>
      <c r="BL3838" s="17" t="s">
        <v>328</v>
      </c>
      <c r="BM3838" s="142" t="s">
        <v>3064</v>
      </c>
    </row>
    <row r="3839" spans="2:65" s="12" customFormat="1" ht="11.25">
      <c r="B3839" s="148"/>
      <c r="D3839" s="149" t="s">
        <v>203</v>
      </c>
      <c r="E3839" s="150" t="s">
        <v>19</v>
      </c>
      <c r="F3839" s="151" t="s">
        <v>286</v>
      </c>
      <c r="H3839" s="150" t="s">
        <v>19</v>
      </c>
      <c r="I3839" s="152"/>
      <c r="L3839" s="148"/>
      <c r="M3839" s="153"/>
      <c r="T3839" s="154"/>
      <c r="AT3839" s="150" t="s">
        <v>203</v>
      </c>
      <c r="AU3839" s="150" t="s">
        <v>82</v>
      </c>
      <c r="AV3839" s="12" t="s">
        <v>80</v>
      </c>
      <c r="AW3839" s="12" t="s">
        <v>33</v>
      </c>
      <c r="AX3839" s="12" t="s">
        <v>72</v>
      </c>
      <c r="AY3839" s="150" t="s">
        <v>193</v>
      </c>
    </row>
    <row r="3840" spans="2:65" s="12" customFormat="1" ht="11.25">
      <c r="B3840" s="148"/>
      <c r="D3840" s="149" t="s">
        <v>203</v>
      </c>
      <c r="E3840" s="150" t="s">
        <v>19</v>
      </c>
      <c r="F3840" s="151" t="s">
        <v>2999</v>
      </c>
      <c r="H3840" s="150" t="s">
        <v>19</v>
      </c>
      <c r="I3840" s="152"/>
      <c r="L3840" s="148"/>
      <c r="M3840" s="153"/>
      <c r="T3840" s="154"/>
      <c r="AT3840" s="150" t="s">
        <v>203</v>
      </c>
      <c r="AU3840" s="150" t="s">
        <v>82</v>
      </c>
      <c r="AV3840" s="12" t="s">
        <v>80</v>
      </c>
      <c r="AW3840" s="12" t="s">
        <v>33</v>
      </c>
      <c r="AX3840" s="12" t="s">
        <v>72</v>
      </c>
      <c r="AY3840" s="150" t="s">
        <v>193</v>
      </c>
    </row>
    <row r="3841" spans="2:65" s="12" customFormat="1" ht="11.25">
      <c r="B3841" s="148"/>
      <c r="D3841" s="149" t="s">
        <v>203</v>
      </c>
      <c r="E3841" s="150" t="s">
        <v>19</v>
      </c>
      <c r="F3841" s="151" t="s">
        <v>205</v>
      </c>
      <c r="H3841" s="150" t="s">
        <v>19</v>
      </c>
      <c r="I3841" s="152"/>
      <c r="L3841" s="148"/>
      <c r="M3841" s="153"/>
      <c r="T3841" s="154"/>
      <c r="AT3841" s="150" t="s">
        <v>203</v>
      </c>
      <c r="AU3841" s="150" t="s">
        <v>82</v>
      </c>
      <c r="AV3841" s="12" t="s">
        <v>80</v>
      </c>
      <c r="AW3841" s="12" t="s">
        <v>33</v>
      </c>
      <c r="AX3841" s="12" t="s">
        <v>72</v>
      </c>
      <c r="AY3841" s="150" t="s">
        <v>193</v>
      </c>
    </row>
    <row r="3842" spans="2:65" s="12" customFormat="1" ht="11.25">
      <c r="B3842" s="148"/>
      <c r="D3842" s="149" t="s">
        <v>203</v>
      </c>
      <c r="E3842" s="150" t="s">
        <v>19</v>
      </c>
      <c r="F3842" s="151" t="s">
        <v>3000</v>
      </c>
      <c r="H3842" s="150" t="s">
        <v>19</v>
      </c>
      <c r="I3842" s="152"/>
      <c r="L3842" s="148"/>
      <c r="M3842" s="153"/>
      <c r="T3842" s="154"/>
      <c r="AT3842" s="150" t="s">
        <v>203</v>
      </c>
      <c r="AU3842" s="150" t="s">
        <v>82</v>
      </c>
      <c r="AV3842" s="12" t="s">
        <v>80</v>
      </c>
      <c r="AW3842" s="12" t="s">
        <v>33</v>
      </c>
      <c r="AX3842" s="12" t="s">
        <v>72</v>
      </c>
      <c r="AY3842" s="150" t="s">
        <v>193</v>
      </c>
    </row>
    <row r="3843" spans="2:65" s="13" customFormat="1" ht="11.25">
      <c r="B3843" s="155"/>
      <c r="D3843" s="149" t="s">
        <v>203</v>
      </c>
      <c r="E3843" s="156" t="s">
        <v>19</v>
      </c>
      <c r="F3843" s="157" t="s">
        <v>80</v>
      </c>
      <c r="H3843" s="158">
        <v>1</v>
      </c>
      <c r="I3843" s="159"/>
      <c r="L3843" s="155"/>
      <c r="M3843" s="160"/>
      <c r="T3843" s="161"/>
      <c r="AT3843" s="156" t="s">
        <v>203</v>
      </c>
      <c r="AU3843" s="156" t="s">
        <v>82</v>
      </c>
      <c r="AV3843" s="13" t="s">
        <v>82</v>
      </c>
      <c r="AW3843" s="13" t="s">
        <v>33</v>
      </c>
      <c r="AX3843" s="13" t="s">
        <v>72</v>
      </c>
      <c r="AY3843" s="156" t="s">
        <v>193</v>
      </c>
    </row>
    <row r="3844" spans="2:65" s="1" customFormat="1" ht="24.2" customHeight="1">
      <c r="B3844" s="32"/>
      <c r="C3844" s="131" t="s">
        <v>3065</v>
      </c>
      <c r="D3844" s="131" t="s">
        <v>195</v>
      </c>
      <c r="E3844" s="132" t="s">
        <v>3066</v>
      </c>
      <c r="F3844" s="133" t="s">
        <v>3067</v>
      </c>
      <c r="G3844" s="134" t="s">
        <v>465</v>
      </c>
      <c r="H3844" s="135">
        <v>1</v>
      </c>
      <c r="I3844" s="136"/>
      <c r="J3844" s="137">
        <f>ROUND(I3844*H3844,2)</f>
        <v>0</v>
      </c>
      <c r="K3844" s="133" t="s">
        <v>19</v>
      </c>
      <c r="L3844" s="32"/>
      <c r="M3844" s="138" t="s">
        <v>19</v>
      </c>
      <c r="N3844" s="139" t="s">
        <v>43</v>
      </c>
      <c r="P3844" s="140">
        <f>O3844*H3844</f>
        <v>0</v>
      </c>
      <c r="Q3844" s="140">
        <v>2.5999999999999998E-4</v>
      </c>
      <c r="R3844" s="140">
        <f>Q3844*H3844</f>
        <v>2.5999999999999998E-4</v>
      </c>
      <c r="S3844" s="140">
        <v>0</v>
      </c>
      <c r="T3844" s="141">
        <f>S3844*H3844</f>
        <v>0</v>
      </c>
      <c r="AR3844" s="142" t="s">
        <v>328</v>
      </c>
      <c r="AT3844" s="142" t="s">
        <v>195</v>
      </c>
      <c r="AU3844" s="142" t="s">
        <v>82</v>
      </c>
      <c r="AY3844" s="17" t="s">
        <v>193</v>
      </c>
      <c r="BE3844" s="143">
        <f>IF(N3844="základní",J3844,0)</f>
        <v>0</v>
      </c>
      <c r="BF3844" s="143">
        <f>IF(N3844="snížená",J3844,0)</f>
        <v>0</v>
      </c>
      <c r="BG3844" s="143">
        <f>IF(N3844="zákl. přenesená",J3844,0)</f>
        <v>0</v>
      </c>
      <c r="BH3844" s="143">
        <f>IF(N3844="sníž. přenesená",J3844,0)</f>
        <v>0</v>
      </c>
      <c r="BI3844" s="143">
        <f>IF(N3844="nulová",J3844,0)</f>
        <v>0</v>
      </c>
      <c r="BJ3844" s="17" t="s">
        <v>80</v>
      </c>
      <c r="BK3844" s="143">
        <f>ROUND(I3844*H3844,2)</f>
        <v>0</v>
      </c>
      <c r="BL3844" s="17" t="s">
        <v>328</v>
      </c>
      <c r="BM3844" s="142" t="s">
        <v>3068</v>
      </c>
    </row>
    <row r="3845" spans="2:65" s="12" customFormat="1" ht="11.25">
      <c r="B3845" s="148"/>
      <c r="D3845" s="149" t="s">
        <v>203</v>
      </c>
      <c r="E3845" s="150" t="s">
        <v>19</v>
      </c>
      <c r="F3845" s="151" t="s">
        <v>286</v>
      </c>
      <c r="H3845" s="150" t="s">
        <v>19</v>
      </c>
      <c r="I3845" s="152"/>
      <c r="L3845" s="148"/>
      <c r="M3845" s="153"/>
      <c r="T3845" s="154"/>
      <c r="AT3845" s="150" t="s">
        <v>203</v>
      </c>
      <c r="AU3845" s="150" t="s">
        <v>82</v>
      </c>
      <c r="AV3845" s="12" t="s">
        <v>80</v>
      </c>
      <c r="AW3845" s="12" t="s">
        <v>33</v>
      </c>
      <c r="AX3845" s="12" t="s">
        <v>72</v>
      </c>
      <c r="AY3845" s="150" t="s">
        <v>193</v>
      </c>
    </row>
    <row r="3846" spans="2:65" s="12" customFormat="1" ht="11.25">
      <c r="B3846" s="148"/>
      <c r="D3846" s="149" t="s">
        <v>203</v>
      </c>
      <c r="E3846" s="150" t="s">
        <v>19</v>
      </c>
      <c r="F3846" s="151" t="s">
        <v>2999</v>
      </c>
      <c r="H3846" s="150" t="s">
        <v>19</v>
      </c>
      <c r="I3846" s="152"/>
      <c r="L3846" s="148"/>
      <c r="M3846" s="153"/>
      <c r="T3846" s="154"/>
      <c r="AT3846" s="150" t="s">
        <v>203</v>
      </c>
      <c r="AU3846" s="150" t="s">
        <v>82</v>
      </c>
      <c r="AV3846" s="12" t="s">
        <v>80</v>
      </c>
      <c r="AW3846" s="12" t="s">
        <v>33</v>
      </c>
      <c r="AX3846" s="12" t="s">
        <v>72</v>
      </c>
      <c r="AY3846" s="150" t="s">
        <v>193</v>
      </c>
    </row>
    <row r="3847" spans="2:65" s="12" customFormat="1" ht="11.25">
      <c r="B3847" s="148"/>
      <c r="D3847" s="149" t="s">
        <v>203</v>
      </c>
      <c r="E3847" s="150" t="s">
        <v>19</v>
      </c>
      <c r="F3847" s="151" t="s">
        <v>205</v>
      </c>
      <c r="H3847" s="150" t="s">
        <v>19</v>
      </c>
      <c r="I3847" s="152"/>
      <c r="L3847" s="148"/>
      <c r="M3847" s="153"/>
      <c r="T3847" s="154"/>
      <c r="AT3847" s="150" t="s">
        <v>203</v>
      </c>
      <c r="AU3847" s="150" t="s">
        <v>82</v>
      </c>
      <c r="AV3847" s="12" t="s">
        <v>80</v>
      </c>
      <c r="AW3847" s="12" t="s">
        <v>33</v>
      </c>
      <c r="AX3847" s="12" t="s">
        <v>72</v>
      </c>
      <c r="AY3847" s="150" t="s">
        <v>193</v>
      </c>
    </row>
    <row r="3848" spans="2:65" s="12" customFormat="1" ht="11.25">
      <c r="B3848" s="148"/>
      <c r="D3848" s="149" t="s">
        <v>203</v>
      </c>
      <c r="E3848" s="150" t="s">
        <v>19</v>
      </c>
      <c r="F3848" s="151" t="s">
        <v>3000</v>
      </c>
      <c r="H3848" s="150" t="s">
        <v>19</v>
      </c>
      <c r="I3848" s="152"/>
      <c r="L3848" s="148"/>
      <c r="M3848" s="153"/>
      <c r="T3848" s="154"/>
      <c r="AT3848" s="150" t="s">
        <v>203</v>
      </c>
      <c r="AU3848" s="150" t="s">
        <v>82</v>
      </c>
      <c r="AV3848" s="12" t="s">
        <v>80</v>
      </c>
      <c r="AW3848" s="12" t="s">
        <v>33</v>
      </c>
      <c r="AX3848" s="12" t="s">
        <v>72</v>
      </c>
      <c r="AY3848" s="150" t="s">
        <v>193</v>
      </c>
    </row>
    <row r="3849" spans="2:65" s="13" customFormat="1" ht="11.25">
      <c r="B3849" s="155"/>
      <c r="D3849" s="149" t="s">
        <v>203</v>
      </c>
      <c r="E3849" s="156" t="s">
        <v>19</v>
      </c>
      <c r="F3849" s="157" t="s">
        <v>80</v>
      </c>
      <c r="H3849" s="158">
        <v>1</v>
      </c>
      <c r="I3849" s="159"/>
      <c r="L3849" s="155"/>
      <c r="M3849" s="160"/>
      <c r="T3849" s="161"/>
      <c r="AT3849" s="156" t="s">
        <v>203</v>
      </c>
      <c r="AU3849" s="156" t="s">
        <v>82</v>
      </c>
      <c r="AV3849" s="13" t="s">
        <v>82</v>
      </c>
      <c r="AW3849" s="13" t="s">
        <v>33</v>
      </c>
      <c r="AX3849" s="13" t="s">
        <v>72</v>
      </c>
      <c r="AY3849" s="156" t="s">
        <v>193</v>
      </c>
    </row>
    <row r="3850" spans="2:65" s="1" customFormat="1" ht="24.2" customHeight="1">
      <c r="B3850" s="32"/>
      <c r="C3850" s="131" t="s">
        <v>3069</v>
      </c>
      <c r="D3850" s="131" t="s">
        <v>195</v>
      </c>
      <c r="E3850" s="132" t="s">
        <v>3070</v>
      </c>
      <c r="F3850" s="133" t="s">
        <v>3071</v>
      </c>
      <c r="G3850" s="134" t="s">
        <v>465</v>
      </c>
      <c r="H3850" s="135">
        <v>1</v>
      </c>
      <c r="I3850" s="136"/>
      <c r="J3850" s="137">
        <f>ROUND(I3850*H3850,2)</f>
        <v>0</v>
      </c>
      <c r="K3850" s="133" t="s">
        <v>19</v>
      </c>
      <c r="L3850" s="32"/>
      <c r="M3850" s="138" t="s">
        <v>19</v>
      </c>
      <c r="N3850" s="139" t="s">
        <v>43</v>
      </c>
      <c r="P3850" s="140">
        <f>O3850*H3850</f>
        <v>0</v>
      </c>
      <c r="Q3850" s="140">
        <v>2.5999999999999998E-4</v>
      </c>
      <c r="R3850" s="140">
        <f>Q3850*H3850</f>
        <v>2.5999999999999998E-4</v>
      </c>
      <c r="S3850" s="140">
        <v>0</v>
      </c>
      <c r="T3850" s="141">
        <f>S3850*H3850</f>
        <v>0</v>
      </c>
      <c r="AR3850" s="142" t="s">
        <v>328</v>
      </c>
      <c r="AT3850" s="142" t="s">
        <v>195</v>
      </c>
      <c r="AU3850" s="142" t="s">
        <v>82</v>
      </c>
      <c r="AY3850" s="17" t="s">
        <v>193</v>
      </c>
      <c r="BE3850" s="143">
        <f>IF(N3850="základní",J3850,0)</f>
        <v>0</v>
      </c>
      <c r="BF3850" s="143">
        <f>IF(N3850="snížená",J3850,0)</f>
        <v>0</v>
      </c>
      <c r="BG3850" s="143">
        <f>IF(N3850="zákl. přenesená",J3850,0)</f>
        <v>0</v>
      </c>
      <c r="BH3850" s="143">
        <f>IF(N3850="sníž. přenesená",J3850,0)</f>
        <v>0</v>
      </c>
      <c r="BI3850" s="143">
        <f>IF(N3850="nulová",J3850,0)</f>
        <v>0</v>
      </c>
      <c r="BJ3850" s="17" t="s">
        <v>80</v>
      </c>
      <c r="BK3850" s="143">
        <f>ROUND(I3850*H3850,2)</f>
        <v>0</v>
      </c>
      <c r="BL3850" s="17" t="s">
        <v>328</v>
      </c>
      <c r="BM3850" s="142" t="s">
        <v>3072</v>
      </c>
    </row>
    <row r="3851" spans="2:65" s="12" customFormat="1" ht="11.25">
      <c r="B3851" s="148"/>
      <c r="D3851" s="149" t="s">
        <v>203</v>
      </c>
      <c r="E3851" s="150" t="s">
        <v>19</v>
      </c>
      <c r="F3851" s="151" t="s">
        <v>286</v>
      </c>
      <c r="H3851" s="150" t="s">
        <v>19</v>
      </c>
      <c r="I3851" s="152"/>
      <c r="L3851" s="148"/>
      <c r="M3851" s="153"/>
      <c r="T3851" s="154"/>
      <c r="AT3851" s="150" t="s">
        <v>203</v>
      </c>
      <c r="AU3851" s="150" t="s">
        <v>82</v>
      </c>
      <c r="AV3851" s="12" t="s">
        <v>80</v>
      </c>
      <c r="AW3851" s="12" t="s">
        <v>33</v>
      </c>
      <c r="AX3851" s="12" t="s">
        <v>72</v>
      </c>
      <c r="AY3851" s="150" t="s">
        <v>193</v>
      </c>
    </row>
    <row r="3852" spans="2:65" s="12" customFormat="1" ht="11.25">
      <c r="B3852" s="148"/>
      <c r="D3852" s="149" t="s">
        <v>203</v>
      </c>
      <c r="E3852" s="150" t="s">
        <v>19</v>
      </c>
      <c r="F3852" s="151" t="s">
        <v>2999</v>
      </c>
      <c r="H3852" s="150" t="s">
        <v>19</v>
      </c>
      <c r="I3852" s="152"/>
      <c r="L3852" s="148"/>
      <c r="M3852" s="153"/>
      <c r="T3852" s="154"/>
      <c r="AT3852" s="150" t="s">
        <v>203</v>
      </c>
      <c r="AU3852" s="150" t="s">
        <v>82</v>
      </c>
      <c r="AV3852" s="12" t="s">
        <v>80</v>
      </c>
      <c r="AW3852" s="12" t="s">
        <v>33</v>
      </c>
      <c r="AX3852" s="12" t="s">
        <v>72</v>
      </c>
      <c r="AY3852" s="150" t="s">
        <v>193</v>
      </c>
    </row>
    <row r="3853" spans="2:65" s="12" customFormat="1" ht="11.25">
      <c r="B3853" s="148"/>
      <c r="D3853" s="149" t="s">
        <v>203</v>
      </c>
      <c r="E3853" s="150" t="s">
        <v>19</v>
      </c>
      <c r="F3853" s="151" t="s">
        <v>205</v>
      </c>
      <c r="H3853" s="150" t="s">
        <v>19</v>
      </c>
      <c r="I3853" s="152"/>
      <c r="L3853" s="148"/>
      <c r="M3853" s="153"/>
      <c r="T3853" s="154"/>
      <c r="AT3853" s="150" t="s">
        <v>203</v>
      </c>
      <c r="AU3853" s="150" t="s">
        <v>82</v>
      </c>
      <c r="AV3853" s="12" t="s">
        <v>80</v>
      </c>
      <c r="AW3853" s="12" t="s">
        <v>33</v>
      </c>
      <c r="AX3853" s="12" t="s">
        <v>72</v>
      </c>
      <c r="AY3853" s="150" t="s">
        <v>193</v>
      </c>
    </row>
    <row r="3854" spans="2:65" s="12" customFormat="1" ht="11.25">
      <c r="B3854" s="148"/>
      <c r="D3854" s="149" t="s">
        <v>203</v>
      </c>
      <c r="E3854" s="150" t="s">
        <v>19</v>
      </c>
      <c r="F3854" s="151" t="s">
        <v>3000</v>
      </c>
      <c r="H3854" s="150" t="s">
        <v>19</v>
      </c>
      <c r="I3854" s="152"/>
      <c r="L3854" s="148"/>
      <c r="M3854" s="153"/>
      <c r="T3854" s="154"/>
      <c r="AT3854" s="150" t="s">
        <v>203</v>
      </c>
      <c r="AU3854" s="150" t="s">
        <v>82</v>
      </c>
      <c r="AV3854" s="12" t="s">
        <v>80</v>
      </c>
      <c r="AW3854" s="12" t="s">
        <v>33</v>
      </c>
      <c r="AX3854" s="12" t="s">
        <v>72</v>
      </c>
      <c r="AY3854" s="150" t="s">
        <v>193</v>
      </c>
    </row>
    <row r="3855" spans="2:65" s="13" customFormat="1" ht="11.25">
      <c r="B3855" s="155"/>
      <c r="D3855" s="149" t="s">
        <v>203</v>
      </c>
      <c r="E3855" s="156" t="s">
        <v>19</v>
      </c>
      <c r="F3855" s="157" t="s">
        <v>80</v>
      </c>
      <c r="H3855" s="158">
        <v>1</v>
      </c>
      <c r="I3855" s="159"/>
      <c r="L3855" s="155"/>
      <c r="M3855" s="160"/>
      <c r="T3855" s="161"/>
      <c r="AT3855" s="156" t="s">
        <v>203</v>
      </c>
      <c r="AU3855" s="156" t="s">
        <v>82</v>
      </c>
      <c r="AV3855" s="13" t="s">
        <v>82</v>
      </c>
      <c r="AW3855" s="13" t="s">
        <v>33</v>
      </c>
      <c r="AX3855" s="13" t="s">
        <v>72</v>
      </c>
      <c r="AY3855" s="156" t="s">
        <v>193</v>
      </c>
    </row>
    <row r="3856" spans="2:65" s="1" customFormat="1" ht="24.2" customHeight="1">
      <c r="B3856" s="32"/>
      <c r="C3856" s="131" t="s">
        <v>3073</v>
      </c>
      <c r="D3856" s="131" t="s">
        <v>195</v>
      </c>
      <c r="E3856" s="132" t="s">
        <v>3074</v>
      </c>
      <c r="F3856" s="133" t="s">
        <v>3075</v>
      </c>
      <c r="G3856" s="134" t="s">
        <v>465</v>
      </c>
      <c r="H3856" s="135">
        <v>1</v>
      </c>
      <c r="I3856" s="136"/>
      <c r="J3856" s="137">
        <f>ROUND(I3856*H3856,2)</f>
        <v>0</v>
      </c>
      <c r="K3856" s="133" t="s">
        <v>19</v>
      </c>
      <c r="L3856" s="32"/>
      <c r="M3856" s="138" t="s">
        <v>19</v>
      </c>
      <c r="N3856" s="139" t="s">
        <v>43</v>
      </c>
      <c r="P3856" s="140">
        <f>O3856*H3856</f>
        <v>0</v>
      </c>
      <c r="Q3856" s="140">
        <v>2.5999999999999998E-4</v>
      </c>
      <c r="R3856" s="140">
        <f>Q3856*H3856</f>
        <v>2.5999999999999998E-4</v>
      </c>
      <c r="S3856" s="140">
        <v>0</v>
      </c>
      <c r="T3856" s="141">
        <f>S3856*H3856</f>
        <v>0</v>
      </c>
      <c r="AR3856" s="142" t="s">
        <v>328</v>
      </c>
      <c r="AT3856" s="142" t="s">
        <v>195</v>
      </c>
      <c r="AU3856" s="142" t="s">
        <v>82</v>
      </c>
      <c r="AY3856" s="17" t="s">
        <v>193</v>
      </c>
      <c r="BE3856" s="143">
        <f>IF(N3856="základní",J3856,0)</f>
        <v>0</v>
      </c>
      <c r="BF3856" s="143">
        <f>IF(N3856="snížená",J3856,0)</f>
        <v>0</v>
      </c>
      <c r="BG3856" s="143">
        <f>IF(N3856="zákl. přenesená",J3856,0)</f>
        <v>0</v>
      </c>
      <c r="BH3856" s="143">
        <f>IF(N3856="sníž. přenesená",J3856,0)</f>
        <v>0</v>
      </c>
      <c r="BI3856" s="143">
        <f>IF(N3856="nulová",J3856,0)</f>
        <v>0</v>
      </c>
      <c r="BJ3856" s="17" t="s">
        <v>80</v>
      </c>
      <c r="BK3856" s="143">
        <f>ROUND(I3856*H3856,2)</f>
        <v>0</v>
      </c>
      <c r="BL3856" s="17" t="s">
        <v>328</v>
      </c>
      <c r="BM3856" s="142" t="s">
        <v>3076</v>
      </c>
    </row>
    <row r="3857" spans="2:65" s="12" customFormat="1" ht="11.25">
      <c r="B3857" s="148"/>
      <c r="D3857" s="149" t="s">
        <v>203</v>
      </c>
      <c r="E3857" s="150" t="s">
        <v>19</v>
      </c>
      <c r="F3857" s="151" t="s">
        <v>286</v>
      </c>
      <c r="H3857" s="150" t="s">
        <v>19</v>
      </c>
      <c r="I3857" s="152"/>
      <c r="L3857" s="148"/>
      <c r="M3857" s="153"/>
      <c r="T3857" s="154"/>
      <c r="AT3857" s="150" t="s">
        <v>203</v>
      </c>
      <c r="AU3857" s="150" t="s">
        <v>82</v>
      </c>
      <c r="AV3857" s="12" t="s">
        <v>80</v>
      </c>
      <c r="AW3857" s="12" t="s">
        <v>33</v>
      </c>
      <c r="AX3857" s="12" t="s">
        <v>72</v>
      </c>
      <c r="AY3857" s="150" t="s">
        <v>193</v>
      </c>
    </row>
    <row r="3858" spans="2:65" s="12" customFormat="1" ht="11.25">
      <c r="B3858" s="148"/>
      <c r="D3858" s="149" t="s">
        <v>203</v>
      </c>
      <c r="E3858" s="150" t="s">
        <v>19</v>
      </c>
      <c r="F3858" s="151" t="s">
        <v>2999</v>
      </c>
      <c r="H3858" s="150" t="s">
        <v>19</v>
      </c>
      <c r="I3858" s="152"/>
      <c r="L3858" s="148"/>
      <c r="M3858" s="153"/>
      <c r="T3858" s="154"/>
      <c r="AT3858" s="150" t="s">
        <v>203</v>
      </c>
      <c r="AU3858" s="150" t="s">
        <v>82</v>
      </c>
      <c r="AV3858" s="12" t="s">
        <v>80</v>
      </c>
      <c r="AW3858" s="12" t="s">
        <v>33</v>
      </c>
      <c r="AX3858" s="12" t="s">
        <v>72</v>
      </c>
      <c r="AY3858" s="150" t="s">
        <v>193</v>
      </c>
    </row>
    <row r="3859" spans="2:65" s="12" customFormat="1" ht="11.25">
      <c r="B3859" s="148"/>
      <c r="D3859" s="149" t="s">
        <v>203</v>
      </c>
      <c r="E3859" s="150" t="s">
        <v>19</v>
      </c>
      <c r="F3859" s="151" t="s">
        <v>205</v>
      </c>
      <c r="H3859" s="150" t="s">
        <v>19</v>
      </c>
      <c r="I3859" s="152"/>
      <c r="L3859" s="148"/>
      <c r="M3859" s="153"/>
      <c r="T3859" s="154"/>
      <c r="AT3859" s="150" t="s">
        <v>203</v>
      </c>
      <c r="AU3859" s="150" t="s">
        <v>82</v>
      </c>
      <c r="AV3859" s="12" t="s">
        <v>80</v>
      </c>
      <c r="AW3859" s="12" t="s">
        <v>33</v>
      </c>
      <c r="AX3859" s="12" t="s">
        <v>72</v>
      </c>
      <c r="AY3859" s="150" t="s">
        <v>193</v>
      </c>
    </row>
    <row r="3860" spans="2:65" s="12" customFormat="1" ht="11.25">
      <c r="B3860" s="148"/>
      <c r="D3860" s="149" t="s">
        <v>203</v>
      </c>
      <c r="E3860" s="150" t="s">
        <v>19</v>
      </c>
      <c r="F3860" s="151" t="s">
        <v>3000</v>
      </c>
      <c r="H3860" s="150" t="s">
        <v>19</v>
      </c>
      <c r="I3860" s="152"/>
      <c r="L3860" s="148"/>
      <c r="M3860" s="153"/>
      <c r="T3860" s="154"/>
      <c r="AT3860" s="150" t="s">
        <v>203</v>
      </c>
      <c r="AU3860" s="150" t="s">
        <v>82</v>
      </c>
      <c r="AV3860" s="12" t="s">
        <v>80</v>
      </c>
      <c r="AW3860" s="12" t="s">
        <v>33</v>
      </c>
      <c r="AX3860" s="12" t="s">
        <v>72</v>
      </c>
      <c r="AY3860" s="150" t="s">
        <v>193</v>
      </c>
    </row>
    <row r="3861" spans="2:65" s="13" customFormat="1" ht="11.25">
      <c r="B3861" s="155"/>
      <c r="D3861" s="149" t="s">
        <v>203</v>
      </c>
      <c r="E3861" s="156" t="s">
        <v>19</v>
      </c>
      <c r="F3861" s="157" t="s">
        <v>80</v>
      </c>
      <c r="H3861" s="158">
        <v>1</v>
      </c>
      <c r="I3861" s="159"/>
      <c r="L3861" s="155"/>
      <c r="M3861" s="160"/>
      <c r="T3861" s="161"/>
      <c r="AT3861" s="156" t="s">
        <v>203</v>
      </c>
      <c r="AU3861" s="156" t="s">
        <v>82</v>
      </c>
      <c r="AV3861" s="13" t="s">
        <v>82</v>
      </c>
      <c r="AW3861" s="13" t="s">
        <v>33</v>
      </c>
      <c r="AX3861" s="13" t="s">
        <v>72</v>
      </c>
      <c r="AY3861" s="156" t="s">
        <v>193</v>
      </c>
    </row>
    <row r="3862" spans="2:65" s="1" customFormat="1" ht="24.2" customHeight="1">
      <c r="B3862" s="32"/>
      <c r="C3862" s="131" t="s">
        <v>3077</v>
      </c>
      <c r="D3862" s="131" t="s">
        <v>195</v>
      </c>
      <c r="E3862" s="132" t="s">
        <v>3078</v>
      </c>
      <c r="F3862" s="133" t="s">
        <v>3079</v>
      </c>
      <c r="G3862" s="134" t="s">
        <v>465</v>
      </c>
      <c r="H3862" s="135">
        <v>1</v>
      </c>
      <c r="I3862" s="136"/>
      <c r="J3862" s="137">
        <f>ROUND(I3862*H3862,2)</f>
        <v>0</v>
      </c>
      <c r="K3862" s="133" t="s">
        <v>19</v>
      </c>
      <c r="L3862" s="32"/>
      <c r="M3862" s="138" t="s">
        <v>19</v>
      </c>
      <c r="N3862" s="139" t="s">
        <v>43</v>
      </c>
      <c r="P3862" s="140">
        <f>O3862*H3862</f>
        <v>0</v>
      </c>
      <c r="Q3862" s="140">
        <v>2.5999999999999998E-4</v>
      </c>
      <c r="R3862" s="140">
        <f>Q3862*H3862</f>
        <v>2.5999999999999998E-4</v>
      </c>
      <c r="S3862" s="140">
        <v>0</v>
      </c>
      <c r="T3862" s="141">
        <f>S3862*H3862</f>
        <v>0</v>
      </c>
      <c r="AR3862" s="142" t="s">
        <v>328</v>
      </c>
      <c r="AT3862" s="142" t="s">
        <v>195</v>
      </c>
      <c r="AU3862" s="142" t="s">
        <v>82</v>
      </c>
      <c r="AY3862" s="17" t="s">
        <v>193</v>
      </c>
      <c r="BE3862" s="143">
        <f>IF(N3862="základní",J3862,0)</f>
        <v>0</v>
      </c>
      <c r="BF3862" s="143">
        <f>IF(N3862="snížená",J3862,0)</f>
        <v>0</v>
      </c>
      <c r="BG3862" s="143">
        <f>IF(N3862="zákl. přenesená",J3862,0)</f>
        <v>0</v>
      </c>
      <c r="BH3862" s="143">
        <f>IF(N3862="sníž. přenesená",J3862,0)</f>
        <v>0</v>
      </c>
      <c r="BI3862" s="143">
        <f>IF(N3862="nulová",J3862,0)</f>
        <v>0</v>
      </c>
      <c r="BJ3862" s="17" t="s">
        <v>80</v>
      </c>
      <c r="BK3862" s="143">
        <f>ROUND(I3862*H3862,2)</f>
        <v>0</v>
      </c>
      <c r="BL3862" s="17" t="s">
        <v>328</v>
      </c>
      <c r="BM3862" s="142" t="s">
        <v>3080</v>
      </c>
    </row>
    <row r="3863" spans="2:65" s="12" customFormat="1" ht="11.25">
      <c r="B3863" s="148"/>
      <c r="D3863" s="149" t="s">
        <v>203</v>
      </c>
      <c r="E3863" s="150" t="s">
        <v>19</v>
      </c>
      <c r="F3863" s="151" t="s">
        <v>286</v>
      </c>
      <c r="H3863" s="150" t="s">
        <v>19</v>
      </c>
      <c r="I3863" s="152"/>
      <c r="L3863" s="148"/>
      <c r="M3863" s="153"/>
      <c r="T3863" s="154"/>
      <c r="AT3863" s="150" t="s">
        <v>203</v>
      </c>
      <c r="AU3863" s="150" t="s">
        <v>82</v>
      </c>
      <c r="AV3863" s="12" t="s">
        <v>80</v>
      </c>
      <c r="AW3863" s="12" t="s">
        <v>33</v>
      </c>
      <c r="AX3863" s="12" t="s">
        <v>72</v>
      </c>
      <c r="AY3863" s="150" t="s">
        <v>193</v>
      </c>
    </row>
    <row r="3864" spans="2:65" s="12" customFormat="1" ht="11.25">
      <c r="B3864" s="148"/>
      <c r="D3864" s="149" t="s">
        <v>203</v>
      </c>
      <c r="E3864" s="150" t="s">
        <v>19</v>
      </c>
      <c r="F3864" s="151" t="s">
        <v>2999</v>
      </c>
      <c r="H3864" s="150" t="s">
        <v>19</v>
      </c>
      <c r="I3864" s="152"/>
      <c r="L3864" s="148"/>
      <c r="M3864" s="153"/>
      <c r="T3864" s="154"/>
      <c r="AT3864" s="150" t="s">
        <v>203</v>
      </c>
      <c r="AU3864" s="150" t="s">
        <v>82</v>
      </c>
      <c r="AV3864" s="12" t="s">
        <v>80</v>
      </c>
      <c r="AW3864" s="12" t="s">
        <v>33</v>
      </c>
      <c r="AX3864" s="12" t="s">
        <v>72</v>
      </c>
      <c r="AY3864" s="150" t="s">
        <v>193</v>
      </c>
    </row>
    <row r="3865" spans="2:65" s="12" customFormat="1" ht="11.25">
      <c r="B3865" s="148"/>
      <c r="D3865" s="149" t="s">
        <v>203</v>
      </c>
      <c r="E3865" s="150" t="s">
        <v>19</v>
      </c>
      <c r="F3865" s="151" t="s">
        <v>205</v>
      </c>
      <c r="H3865" s="150" t="s">
        <v>19</v>
      </c>
      <c r="I3865" s="152"/>
      <c r="L3865" s="148"/>
      <c r="M3865" s="153"/>
      <c r="T3865" s="154"/>
      <c r="AT3865" s="150" t="s">
        <v>203</v>
      </c>
      <c r="AU3865" s="150" t="s">
        <v>82</v>
      </c>
      <c r="AV3865" s="12" t="s">
        <v>80</v>
      </c>
      <c r="AW3865" s="12" t="s">
        <v>33</v>
      </c>
      <c r="AX3865" s="12" t="s">
        <v>72</v>
      </c>
      <c r="AY3865" s="150" t="s">
        <v>193</v>
      </c>
    </row>
    <row r="3866" spans="2:65" s="12" customFormat="1" ht="11.25">
      <c r="B3866" s="148"/>
      <c r="D3866" s="149" t="s">
        <v>203</v>
      </c>
      <c r="E3866" s="150" t="s">
        <v>19</v>
      </c>
      <c r="F3866" s="151" t="s">
        <v>3000</v>
      </c>
      <c r="H3866" s="150" t="s">
        <v>19</v>
      </c>
      <c r="I3866" s="152"/>
      <c r="L3866" s="148"/>
      <c r="M3866" s="153"/>
      <c r="T3866" s="154"/>
      <c r="AT3866" s="150" t="s">
        <v>203</v>
      </c>
      <c r="AU3866" s="150" t="s">
        <v>82</v>
      </c>
      <c r="AV3866" s="12" t="s">
        <v>80</v>
      </c>
      <c r="AW3866" s="12" t="s">
        <v>33</v>
      </c>
      <c r="AX3866" s="12" t="s">
        <v>72</v>
      </c>
      <c r="AY3866" s="150" t="s">
        <v>193</v>
      </c>
    </row>
    <row r="3867" spans="2:65" s="13" customFormat="1" ht="11.25">
      <c r="B3867" s="155"/>
      <c r="D3867" s="149" t="s">
        <v>203</v>
      </c>
      <c r="E3867" s="156" t="s">
        <v>19</v>
      </c>
      <c r="F3867" s="157" t="s">
        <v>80</v>
      </c>
      <c r="H3867" s="158">
        <v>1</v>
      </c>
      <c r="I3867" s="159"/>
      <c r="L3867" s="155"/>
      <c r="M3867" s="160"/>
      <c r="T3867" s="161"/>
      <c r="AT3867" s="156" t="s">
        <v>203</v>
      </c>
      <c r="AU3867" s="156" t="s">
        <v>82</v>
      </c>
      <c r="AV3867" s="13" t="s">
        <v>82</v>
      </c>
      <c r="AW3867" s="13" t="s">
        <v>33</v>
      </c>
      <c r="AX3867" s="13" t="s">
        <v>72</v>
      </c>
      <c r="AY3867" s="156" t="s">
        <v>193</v>
      </c>
    </row>
    <row r="3868" spans="2:65" s="1" customFormat="1" ht="24.2" customHeight="1">
      <c r="B3868" s="32"/>
      <c r="C3868" s="131" t="s">
        <v>3081</v>
      </c>
      <c r="D3868" s="131" t="s">
        <v>195</v>
      </c>
      <c r="E3868" s="132" t="s">
        <v>3082</v>
      </c>
      <c r="F3868" s="133" t="s">
        <v>3083</v>
      </c>
      <c r="G3868" s="134" t="s">
        <v>465</v>
      </c>
      <c r="H3868" s="135">
        <v>1</v>
      </c>
      <c r="I3868" s="136"/>
      <c r="J3868" s="137">
        <f>ROUND(I3868*H3868,2)</f>
        <v>0</v>
      </c>
      <c r="K3868" s="133" t="s">
        <v>19</v>
      </c>
      <c r="L3868" s="32"/>
      <c r="M3868" s="138" t="s">
        <v>19</v>
      </c>
      <c r="N3868" s="139" t="s">
        <v>43</v>
      </c>
      <c r="P3868" s="140">
        <f>O3868*H3868</f>
        <v>0</v>
      </c>
      <c r="Q3868" s="140">
        <v>2.5999999999999998E-4</v>
      </c>
      <c r="R3868" s="140">
        <f>Q3868*H3868</f>
        <v>2.5999999999999998E-4</v>
      </c>
      <c r="S3868" s="140">
        <v>0</v>
      </c>
      <c r="T3868" s="141">
        <f>S3868*H3868</f>
        <v>0</v>
      </c>
      <c r="AR3868" s="142" t="s">
        <v>328</v>
      </c>
      <c r="AT3868" s="142" t="s">
        <v>195</v>
      </c>
      <c r="AU3868" s="142" t="s">
        <v>82</v>
      </c>
      <c r="AY3868" s="17" t="s">
        <v>193</v>
      </c>
      <c r="BE3868" s="143">
        <f>IF(N3868="základní",J3868,0)</f>
        <v>0</v>
      </c>
      <c r="BF3868" s="143">
        <f>IF(N3868="snížená",J3868,0)</f>
        <v>0</v>
      </c>
      <c r="BG3868" s="143">
        <f>IF(N3868="zákl. přenesená",J3868,0)</f>
        <v>0</v>
      </c>
      <c r="BH3868" s="143">
        <f>IF(N3868="sníž. přenesená",J3868,0)</f>
        <v>0</v>
      </c>
      <c r="BI3868" s="143">
        <f>IF(N3868="nulová",J3868,0)</f>
        <v>0</v>
      </c>
      <c r="BJ3868" s="17" t="s">
        <v>80</v>
      </c>
      <c r="BK3868" s="143">
        <f>ROUND(I3868*H3868,2)</f>
        <v>0</v>
      </c>
      <c r="BL3868" s="17" t="s">
        <v>328</v>
      </c>
      <c r="BM3868" s="142" t="s">
        <v>3084</v>
      </c>
    </row>
    <row r="3869" spans="2:65" s="12" customFormat="1" ht="11.25">
      <c r="B3869" s="148"/>
      <c r="D3869" s="149" t="s">
        <v>203</v>
      </c>
      <c r="E3869" s="150" t="s">
        <v>19</v>
      </c>
      <c r="F3869" s="151" t="s">
        <v>286</v>
      </c>
      <c r="H3869" s="150" t="s">
        <v>19</v>
      </c>
      <c r="I3869" s="152"/>
      <c r="L3869" s="148"/>
      <c r="M3869" s="153"/>
      <c r="T3869" s="154"/>
      <c r="AT3869" s="150" t="s">
        <v>203</v>
      </c>
      <c r="AU3869" s="150" t="s">
        <v>82</v>
      </c>
      <c r="AV3869" s="12" t="s">
        <v>80</v>
      </c>
      <c r="AW3869" s="12" t="s">
        <v>33</v>
      </c>
      <c r="AX3869" s="12" t="s">
        <v>72</v>
      </c>
      <c r="AY3869" s="150" t="s">
        <v>193</v>
      </c>
    </row>
    <row r="3870" spans="2:65" s="12" customFormat="1" ht="11.25">
      <c r="B3870" s="148"/>
      <c r="D3870" s="149" t="s">
        <v>203</v>
      </c>
      <c r="E3870" s="150" t="s">
        <v>19</v>
      </c>
      <c r="F3870" s="151" t="s">
        <v>2999</v>
      </c>
      <c r="H3870" s="150" t="s">
        <v>19</v>
      </c>
      <c r="I3870" s="152"/>
      <c r="L3870" s="148"/>
      <c r="M3870" s="153"/>
      <c r="T3870" s="154"/>
      <c r="AT3870" s="150" t="s">
        <v>203</v>
      </c>
      <c r="AU3870" s="150" t="s">
        <v>82</v>
      </c>
      <c r="AV3870" s="12" t="s">
        <v>80</v>
      </c>
      <c r="AW3870" s="12" t="s">
        <v>33</v>
      </c>
      <c r="AX3870" s="12" t="s">
        <v>72</v>
      </c>
      <c r="AY3870" s="150" t="s">
        <v>193</v>
      </c>
    </row>
    <row r="3871" spans="2:65" s="12" customFormat="1" ht="11.25">
      <c r="B3871" s="148"/>
      <c r="D3871" s="149" t="s">
        <v>203</v>
      </c>
      <c r="E3871" s="150" t="s">
        <v>19</v>
      </c>
      <c r="F3871" s="151" t="s">
        <v>205</v>
      </c>
      <c r="H3871" s="150" t="s">
        <v>19</v>
      </c>
      <c r="I3871" s="152"/>
      <c r="L3871" s="148"/>
      <c r="M3871" s="153"/>
      <c r="T3871" s="154"/>
      <c r="AT3871" s="150" t="s">
        <v>203</v>
      </c>
      <c r="AU3871" s="150" t="s">
        <v>82</v>
      </c>
      <c r="AV3871" s="12" t="s">
        <v>80</v>
      </c>
      <c r="AW3871" s="12" t="s">
        <v>33</v>
      </c>
      <c r="AX3871" s="12" t="s">
        <v>72</v>
      </c>
      <c r="AY3871" s="150" t="s">
        <v>193</v>
      </c>
    </row>
    <row r="3872" spans="2:65" s="12" customFormat="1" ht="11.25">
      <c r="B3872" s="148"/>
      <c r="D3872" s="149" t="s">
        <v>203</v>
      </c>
      <c r="E3872" s="150" t="s">
        <v>19</v>
      </c>
      <c r="F3872" s="151" t="s">
        <v>3000</v>
      </c>
      <c r="H3872" s="150" t="s">
        <v>19</v>
      </c>
      <c r="I3872" s="152"/>
      <c r="L3872" s="148"/>
      <c r="M3872" s="153"/>
      <c r="T3872" s="154"/>
      <c r="AT3872" s="150" t="s">
        <v>203</v>
      </c>
      <c r="AU3872" s="150" t="s">
        <v>82</v>
      </c>
      <c r="AV3872" s="12" t="s">
        <v>80</v>
      </c>
      <c r="AW3872" s="12" t="s">
        <v>33</v>
      </c>
      <c r="AX3872" s="12" t="s">
        <v>72</v>
      </c>
      <c r="AY3872" s="150" t="s">
        <v>193</v>
      </c>
    </row>
    <row r="3873" spans="2:65" s="13" customFormat="1" ht="11.25">
      <c r="B3873" s="155"/>
      <c r="D3873" s="149" t="s">
        <v>203</v>
      </c>
      <c r="E3873" s="156" t="s">
        <v>19</v>
      </c>
      <c r="F3873" s="157" t="s">
        <v>80</v>
      </c>
      <c r="H3873" s="158">
        <v>1</v>
      </c>
      <c r="I3873" s="159"/>
      <c r="L3873" s="155"/>
      <c r="M3873" s="160"/>
      <c r="T3873" s="161"/>
      <c r="AT3873" s="156" t="s">
        <v>203</v>
      </c>
      <c r="AU3873" s="156" t="s">
        <v>82</v>
      </c>
      <c r="AV3873" s="13" t="s">
        <v>82</v>
      </c>
      <c r="AW3873" s="13" t="s">
        <v>33</v>
      </c>
      <c r="AX3873" s="13" t="s">
        <v>72</v>
      </c>
      <c r="AY3873" s="156" t="s">
        <v>193</v>
      </c>
    </row>
    <row r="3874" spans="2:65" s="1" customFormat="1" ht="24.2" customHeight="1">
      <c r="B3874" s="32"/>
      <c r="C3874" s="131" t="s">
        <v>3085</v>
      </c>
      <c r="D3874" s="131" t="s">
        <v>195</v>
      </c>
      <c r="E3874" s="132" t="s">
        <v>3086</v>
      </c>
      <c r="F3874" s="133" t="s">
        <v>3087</v>
      </c>
      <c r="G3874" s="134" t="s">
        <v>465</v>
      </c>
      <c r="H3874" s="135">
        <v>1</v>
      </c>
      <c r="I3874" s="136"/>
      <c r="J3874" s="137">
        <f>ROUND(I3874*H3874,2)</f>
        <v>0</v>
      </c>
      <c r="K3874" s="133" t="s">
        <v>19</v>
      </c>
      <c r="L3874" s="32"/>
      <c r="M3874" s="138" t="s">
        <v>19</v>
      </c>
      <c r="N3874" s="139" t="s">
        <v>43</v>
      </c>
      <c r="P3874" s="140">
        <f>O3874*H3874</f>
        <v>0</v>
      </c>
      <c r="Q3874" s="140">
        <v>2.5999999999999998E-4</v>
      </c>
      <c r="R3874" s="140">
        <f>Q3874*H3874</f>
        <v>2.5999999999999998E-4</v>
      </c>
      <c r="S3874" s="140">
        <v>0</v>
      </c>
      <c r="T3874" s="141">
        <f>S3874*H3874</f>
        <v>0</v>
      </c>
      <c r="AR3874" s="142" t="s">
        <v>328</v>
      </c>
      <c r="AT3874" s="142" t="s">
        <v>195</v>
      </c>
      <c r="AU3874" s="142" t="s">
        <v>82</v>
      </c>
      <c r="AY3874" s="17" t="s">
        <v>193</v>
      </c>
      <c r="BE3874" s="143">
        <f>IF(N3874="základní",J3874,0)</f>
        <v>0</v>
      </c>
      <c r="BF3874" s="143">
        <f>IF(N3874="snížená",J3874,0)</f>
        <v>0</v>
      </c>
      <c r="BG3874" s="143">
        <f>IF(N3874="zákl. přenesená",J3874,0)</f>
        <v>0</v>
      </c>
      <c r="BH3874" s="143">
        <f>IF(N3874="sníž. přenesená",J3874,0)</f>
        <v>0</v>
      </c>
      <c r="BI3874" s="143">
        <f>IF(N3874="nulová",J3874,0)</f>
        <v>0</v>
      </c>
      <c r="BJ3874" s="17" t="s">
        <v>80</v>
      </c>
      <c r="BK3874" s="143">
        <f>ROUND(I3874*H3874,2)</f>
        <v>0</v>
      </c>
      <c r="BL3874" s="17" t="s">
        <v>328</v>
      </c>
      <c r="BM3874" s="142" t="s">
        <v>3088</v>
      </c>
    </row>
    <row r="3875" spans="2:65" s="12" customFormat="1" ht="11.25">
      <c r="B3875" s="148"/>
      <c r="D3875" s="149" t="s">
        <v>203</v>
      </c>
      <c r="E3875" s="150" t="s">
        <v>19</v>
      </c>
      <c r="F3875" s="151" t="s">
        <v>286</v>
      </c>
      <c r="H3875" s="150" t="s">
        <v>19</v>
      </c>
      <c r="I3875" s="152"/>
      <c r="L3875" s="148"/>
      <c r="M3875" s="153"/>
      <c r="T3875" s="154"/>
      <c r="AT3875" s="150" t="s">
        <v>203</v>
      </c>
      <c r="AU3875" s="150" t="s">
        <v>82</v>
      </c>
      <c r="AV3875" s="12" t="s">
        <v>80</v>
      </c>
      <c r="AW3875" s="12" t="s">
        <v>33</v>
      </c>
      <c r="AX3875" s="12" t="s">
        <v>72</v>
      </c>
      <c r="AY3875" s="150" t="s">
        <v>193</v>
      </c>
    </row>
    <row r="3876" spans="2:65" s="12" customFormat="1" ht="11.25">
      <c r="B3876" s="148"/>
      <c r="D3876" s="149" t="s">
        <v>203</v>
      </c>
      <c r="E3876" s="150" t="s">
        <v>19</v>
      </c>
      <c r="F3876" s="151" t="s">
        <v>2999</v>
      </c>
      <c r="H3876" s="150" t="s">
        <v>19</v>
      </c>
      <c r="I3876" s="152"/>
      <c r="L3876" s="148"/>
      <c r="M3876" s="153"/>
      <c r="T3876" s="154"/>
      <c r="AT3876" s="150" t="s">
        <v>203</v>
      </c>
      <c r="AU3876" s="150" t="s">
        <v>82</v>
      </c>
      <c r="AV3876" s="12" t="s">
        <v>80</v>
      </c>
      <c r="AW3876" s="12" t="s">
        <v>33</v>
      </c>
      <c r="AX3876" s="12" t="s">
        <v>72</v>
      </c>
      <c r="AY3876" s="150" t="s">
        <v>193</v>
      </c>
    </row>
    <row r="3877" spans="2:65" s="12" customFormat="1" ht="11.25">
      <c r="B3877" s="148"/>
      <c r="D3877" s="149" t="s">
        <v>203</v>
      </c>
      <c r="E3877" s="150" t="s">
        <v>19</v>
      </c>
      <c r="F3877" s="151" t="s">
        <v>205</v>
      </c>
      <c r="H3877" s="150" t="s">
        <v>19</v>
      </c>
      <c r="I3877" s="152"/>
      <c r="L3877" s="148"/>
      <c r="M3877" s="153"/>
      <c r="T3877" s="154"/>
      <c r="AT3877" s="150" t="s">
        <v>203</v>
      </c>
      <c r="AU3877" s="150" t="s">
        <v>82</v>
      </c>
      <c r="AV3877" s="12" t="s">
        <v>80</v>
      </c>
      <c r="AW3877" s="12" t="s">
        <v>33</v>
      </c>
      <c r="AX3877" s="12" t="s">
        <v>72</v>
      </c>
      <c r="AY3877" s="150" t="s">
        <v>193</v>
      </c>
    </row>
    <row r="3878" spans="2:65" s="12" customFormat="1" ht="11.25">
      <c r="B3878" s="148"/>
      <c r="D3878" s="149" t="s">
        <v>203</v>
      </c>
      <c r="E3878" s="150" t="s">
        <v>19</v>
      </c>
      <c r="F3878" s="151" t="s">
        <v>3000</v>
      </c>
      <c r="H3878" s="150" t="s">
        <v>19</v>
      </c>
      <c r="I3878" s="152"/>
      <c r="L3878" s="148"/>
      <c r="M3878" s="153"/>
      <c r="T3878" s="154"/>
      <c r="AT3878" s="150" t="s">
        <v>203</v>
      </c>
      <c r="AU3878" s="150" t="s">
        <v>82</v>
      </c>
      <c r="AV3878" s="12" t="s">
        <v>80</v>
      </c>
      <c r="AW3878" s="12" t="s">
        <v>33</v>
      </c>
      <c r="AX3878" s="12" t="s">
        <v>72</v>
      </c>
      <c r="AY3878" s="150" t="s">
        <v>193</v>
      </c>
    </row>
    <row r="3879" spans="2:65" s="13" customFormat="1" ht="11.25">
      <c r="B3879" s="155"/>
      <c r="D3879" s="149" t="s">
        <v>203</v>
      </c>
      <c r="E3879" s="156" t="s">
        <v>19</v>
      </c>
      <c r="F3879" s="157" t="s">
        <v>80</v>
      </c>
      <c r="H3879" s="158">
        <v>1</v>
      </c>
      <c r="I3879" s="159"/>
      <c r="L3879" s="155"/>
      <c r="M3879" s="160"/>
      <c r="T3879" s="161"/>
      <c r="AT3879" s="156" t="s">
        <v>203</v>
      </c>
      <c r="AU3879" s="156" t="s">
        <v>82</v>
      </c>
      <c r="AV3879" s="13" t="s">
        <v>82</v>
      </c>
      <c r="AW3879" s="13" t="s">
        <v>33</v>
      </c>
      <c r="AX3879" s="13" t="s">
        <v>72</v>
      </c>
      <c r="AY3879" s="156" t="s">
        <v>193</v>
      </c>
    </row>
    <row r="3880" spans="2:65" s="1" customFormat="1" ht="24.2" customHeight="1">
      <c r="B3880" s="32"/>
      <c r="C3880" s="131" t="s">
        <v>3089</v>
      </c>
      <c r="D3880" s="131" t="s">
        <v>195</v>
      </c>
      <c r="E3880" s="132" t="s">
        <v>3090</v>
      </c>
      <c r="F3880" s="133" t="s">
        <v>3091</v>
      </c>
      <c r="G3880" s="134" t="s">
        <v>465</v>
      </c>
      <c r="H3880" s="135">
        <v>1</v>
      </c>
      <c r="I3880" s="136"/>
      <c r="J3880" s="137">
        <f>ROUND(I3880*H3880,2)</f>
        <v>0</v>
      </c>
      <c r="K3880" s="133" t="s">
        <v>19</v>
      </c>
      <c r="L3880" s="32"/>
      <c r="M3880" s="138" t="s">
        <v>19</v>
      </c>
      <c r="N3880" s="139" t="s">
        <v>43</v>
      </c>
      <c r="P3880" s="140">
        <f>O3880*H3880</f>
        <v>0</v>
      </c>
      <c r="Q3880" s="140">
        <v>2.5999999999999998E-4</v>
      </c>
      <c r="R3880" s="140">
        <f>Q3880*H3880</f>
        <v>2.5999999999999998E-4</v>
      </c>
      <c r="S3880" s="140">
        <v>0</v>
      </c>
      <c r="T3880" s="141">
        <f>S3880*H3880</f>
        <v>0</v>
      </c>
      <c r="AR3880" s="142" t="s">
        <v>328</v>
      </c>
      <c r="AT3880" s="142" t="s">
        <v>195</v>
      </c>
      <c r="AU3880" s="142" t="s">
        <v>82</v>
      </c>
      <c r="AY3880" s="17" t="s">
        <v>193</v>
      </c>
      <c r="BE3880" s="143">
        <f>IF(N3880="základní",J3880,0)</f>
        <v>0</v>
      </c>
      <c r="BF3880" s="143">
        <f>IF(N3880="snížená",J3880,0)</f>
        <v>0</v>
      </c>
      <c r="BG3880" s="143">
        <f>IF(N3880="zákl. přenesená",J3880,0)</f>
        <v>0</v>
      </c>
      <c r="BH3880" s="143">
        <f>IF(N3880="sníž. přenesená",J3880,0)</f>
        <v>0</v>
      </c>
      <c r="BI3880" s="143">
        <f>IF(N3880="nulová",J3880,0)</f>
        <v>0</v>
      </c>
      <c r="BJ3880" s="17" t="s">
        <v>80</v>
      </c>
      <c r="BK3880" s="143">
        <f>ROUND(I3880*H3880,2)</f>
        <v>0</v>
      </c>
      <c r="BL3880" s="17" t="s">
        <v>328</v>
      </c>
      <c r="BM3880" s="142" t="s">
        <v>3092</v>
      </c>
    </row>
    <row r="3881" spans="2:65" s="12" customFormat="1" ht="11.25">
      <c r="B3881" s="148"/>
      <c r="D3881" s="149" t="s">
        <v>203</v>
      </c>
      <c r="E3881" s="150" t="s">
        <v>19</v>
      </c>
      <c r="F3881" s="151" t="s">
        <v>286</v>
      </c>
      <c r="H3881" s="150" t="s">
        <v>19</v>
      </c>
      <c r="I3881" s="152"/>
      <c r="L3881" s="148"/>
      <c r="M3881" s="153"/>
      <c r="T3881" s="154"/>
      <c r="AT3881" s="150" t="s">
        <v>203</v>
      </c>
      <c r="AU3881" s="150" t="s">
        <v>82</v>
      </c>
      <c r="AV3881" s="12" t="s">
        <v>80</v>
      </c>
      <c r="AW3881" s="12" t="s">
        <v>33</v>
      </c>
      <c r="AX3881" s="12" t="s">
        <v>72</v>
      </c>
      <c r="AY3881" s="150" t="s">
        <v>193</v>
      </c>
    </row>
    <row r="3882" spans="2:65" s="12" customFormat="1" ht="11.25">
      <c r="B3882" s="148"/>
      <c r="D3882" s="149" t="s">
        <v>203</v>
      </c>
      <c r="E3882" s="150" t="s">
        <v>19</v>
      </c>
      <c r="F3882" s="151" t="s">
        <v>2999</v>
      </c>
      <c r="H3882" s="150" t="s">
        <v>19</v>
      </c>
      <c r="I3882" s="152"/>
      <c r="L3882" s="148"/>
      <c r="M3882" s="153"/>
      <c r="T3882" s="154"/>
      <c r="AT3882" s="150" t="s">
        <v>203</v>
      </c>
      <c r="AU3882" s="150" t="s">
        <v>82</v>
      </c>
      <c r="AV3882" s="12" t="s">
        <v>80</v>
      </c>
      <c r="AW3882" s="12" t="s">
        <v>33</v>
      </c>
      <c r="AX3882" s="12" t="s">
        <v>72</v>
      </c>
      <c r="AY3882" s="150" t="s">
        <v>193</v>
      </c>
    </row>
    <row r="3883" spans="2:65" s="12" customFormat="1" ht="11.25">
      <c r="B3883" s="148"/>
      <c r="D3883" s="149" t="s">
        <v>203</v>
      </c>
      <c r="E3883" s="150" t="s">
        <v>19</v>
      </c>
      <c r="F3883" s="151" t="s">
        <v>205</v>
      </c>
      <c r="H3883" s="150" t="s">
        <v>19</v>
      </c>
      <c r="I3883" s="152"/>
      <c r="L3883" s="148"/>
      <c r="M3883" s="153"/>
      <c r="T3883" s="154"/>
      <c r="AT3883" s="150" t="s">
        <v>203</v>
      </c>
      <c r="AU3883" s="150" t="s">
        <v>82</v>
      </c>
      <c r="AV3883" s="12" t="s">
        <v>80</v>
      </c>
      <c r="AW3883" s="12" t="s">
        <v>33</v>
      </c>
      <c r="AX3883" s="12" t="s">
        <v>72</v>
      </c>
      <c r="AY3883" s="150" t="s">
        <v>193</v>
      </c>
    </row>
    <row r="3884" spans="2:65" s="12" customFormat="1" ht="11.25">
      <c r="B3884" s="148"/>
      <c r="D3884" s="149" t="s">
        <v>203</v>
      </c>
      <c r="E3884" s="150" t="s">
        <v>19</v>
      </c>
      <c r="F3884" s="151" t="s">
        <v>3000</v>
      </c>
      <c r="H3884" s="150" t="s">
        <v>19</v>
      </c>
      <c r="I3884" s="152"/>
      <c r="L3884" s="148"/>
      <c r="M3884" s="153"/>
      <c r="T3884" s="154"/>
      <c r="AT3884" s="150" t="s">
        <v>203</v>
      </c>
      <c r="AU3884" s="150" t="s">
        <v>82</v>
      </c>
      <c r="AV3884" s="12" t="s">
        <v>80</v>
      </c>
      <c r="AW3884" s="12" t="s">
        <v>33</v>
      </c>
      <c r="AX3884" s="12" t="s">
        <v>72</v>
      </c>
      <c r="AY3884" s="150" t="s">
        <v>193</v>
      </c>
    </row>
    <row r="3885" spans="2:65" s="13" customFormat="1" ht="11.25">
      <c r="B3885" s="155"/>
      <c r="D3885" s="149" t="s">
        <v>203</v>
      </c>
      <c r="E3885" s="156" t="s">
        <v>19</v>
      </c>
      <c r="F3885" s="157" t="s">
        <v>80</v>
      </c>
      <c r="H3885" s="158">
        <v>1</v>
      </c>
      <c r="I3885" s="159"/>
      <c r="L3885" s="155"/>
      <c r="M3885" s="160"/>
      <c r="T3885" s="161"/>
      <c r="AT3885" s="156" t="s">
        <v>203</v>
      </c>
      <c r="AU3885" s="156" t="s">
        <v>82</v>
      </c>
      <c r="AV3885" s="13" t="s">
        <v>82</v>
      </c>
      <c r="AW3885" s="13" t="s">
        <v>33</v>
      </c>
      <c r="AX3885" s="13" t="s">
        <v>72</v>
      </c>
      <c r="AY3885" s="156" t="s">
        <v>193</v>
      </c>
    </row>
    <row r="3886" spans="2:65" s="1" customFormat="1" ht="24.2" customHeight="1">
      <c r="B3886" s="32"/>
      <c r="C3886" s="131" t="s">
        <v>3093</v>
      </c>
      <c r="D3886" s="131" t="s">
        <v>195</v>
      </c>
      <c r="E3886" s="132" t="s">
        <v>3094</v>
      </c>
      <c r="F3886" s="133" t="s">
        <v>3095</v>
      </c>
      <c r="G3886" s="134" t="s">
        <v>2934</v>
      </c>
      <c r="H3886" s="173"/>
      <c r="I3886" s="136"/>
      <c r="J3886" s="137">
        <f>ROUND(I3886*H3886,2)</f>
        <v>0</v>
      </c>
      <c r="K3886" s="133" t="s">
        <v>199</v>
      </c>
      <c r="L3886" s="32"/>
      <c r="M3886" s="138" t="s">
        <v>19</v>
      </c>
      <c r="N3886" s="139" t="s">
        <v>43</v>
      </c>
      <c r="P3886" s="140">
        <f>O3886*H3886</f>
        <v>0</v>
      </c>
      <c r="Q3886" s="140">
        <v>0</v>
      </c>
      <c r="R3886" s="140">
        <f>Q3886*H3886</f>
        <v>0</v>
      </c>
      <c r="S3886" s="140">
        <v>0</v>
      </c>
      <c r="T3886" s="141">
        <f>S3886*H3886</f>
        <v>0</v>
      </c>
      <c r="AR3886" s="142" t="s">
        <v>328</v>
      </c>
      <c r="AT3886" s="142" t="s">
        <v>195</v>
      </c>
      <c r="AU3886" s="142" t="s">
        <v>82</v>
      </c>
      <c r="AY3886" s="17" t="s">
        <v>193</v>
      </c>
      <c r="BE3886" s="143">
        <f>IF(N3886="základní",J3886,0)</f>
        <v>0</v>
      </c>
      <c r="BF3886" s="143">
        <f>IF(N3886="snížená",J3886,0)</f>
        <v>0</v>
      </c>
      <c r="BG3886" s="143">
        <f>IF(N3886="zákl. přenesená",J3886,0)</f>
        <v>0</v>
      </c>
      <c r="BH3886" s="143">
        <f>IF(N3886="sníž. přenesená",J3886,0)</f>
        <v>0</v>
      </c>
      <c r="BI3886" s="143">
        <f>IF(N3886="nulová",J3886,0)</f>
        <v>0</v>
      </c>
      <c r="BJ3886" s="17" t="s">
        <v>80</v>
      </c>
      <c r="BK3886" s="143">
        <f>ROUND(I3886*H3886,2)</f>
        <v>0</v>
      </c>
      <c r="BL3886" s="17" t="s">
        <v>328</v>
      </c>
      <c r="BM3886" s="142" t="s">
        <v>3096</v>
      </c>
    </row>
    <row r="3887" spans="2:65" s="1" customFormat="1" ht="11.25">
      <c r="B3887" s="32"/>
      <c r="D3887" s="144" t="s">
        <v>201</v>
      </c>
      <c r="F3887" s="145" t="s">
        <v>3097</v>
      </c>
      <c r="I3887" s="146"/>
      <c r="L3887" s="32"/>
      <c r="M3887" s="147"/>
      <c r="T3887" s="53"/>
      <c r="AT3887" s="17" t="s">
        <v>201</v>
      </c>
      <c r="AU3887" s="17" t="s">
        <v>82</v>
      </c>
    </row>
    <row r="3888" spans="2:65" s="11" customFormat="1" ht="22.9" customHeight="1">
      <c r="B3888" s="119"/>
      <c r="D3888" s="120" t="s">
        <v>71</v>
      </c>
      <c r="E3888" s="129" t="s">
        <v>3098</v>
      </c>
      <c r="F3888" s="129" t="s">
        <v>3099</v>
      </c>
      <c r="I3888" s="122"/>
      <c r="J3888" s="130">
        <f>BK3888</f>
        <v>0</v>
      </c>
      <c r="L3888" s="119"/>
      <c r="M3888" s="124"/>
      <c r="P3888" s="125">
        <f>P3889+P3890+P3891+P4163+P4263</f>
        <v>0</v>
      </c>
      <c r="R3888" s="125">
        <f>R3889+R3890+R3891+R4163+R4263</f>
        <v>0</v>
      </c>
      <c r="T3888" s="126">
        <f>T3889+T3890+T3891+T4163+T4263</f>
        <v>0</v>
      </c>
      <c r="AR3888" s="120" t="s">
        <v>82</v>
      </c>
      <c r="AT3888" s="127" t="s">
        <v>71</v>
      </c>
      <c r="AU3888" s="127" t="s">
        <v>80</v>
      </c>
      <c r="AY3888" s="120" t="s">
        <v>193</v>
      </c>
      <c r="BK3888" s="128">
        <f>BK3889+BK3890+BK3891+BK4163+BK4263</f>
        <v>0</v>
      </c>
    </row>
    <row r="3889" spans="2:65" s="1" customFormat="1" ht="24.2" customHeight="1">
      <c r="B3889" s="32"/>
      <c r="C3889" s="131" t="s">
        <v>3100</v>
      </c>
      <c r="D3889" s="131" t="s">
        <v>195</v>
      </c>
      <c r="E3889" s="132" t="s">
        <v>3101</v>
      </c>
      <c r="F3889" s="133" t="s">
        <v>3102</v>
      </c>
      <c r="G3889" s="134" t="s">
        <v>2934</v>
      </c>
      <c r="H3889" s="173"/>
      <c r="I3889" s="136"/>
      <c r="J3889" s="137">
        <f>ROUND(I3889*H3889,2)</f>
        <v>0</v>
      </c>
      <c r="K3889" s="133" t="s">
        <v>199</v>
      </c>
      <c r="L3889" s="32"/>
      <c r="M3889" s="138" t="s">
        <v>19</v>
      </c>
      <c r="N3889" s="139" t="s">
        <v>43</v>
      </c>
      <c r="P3889" s="140">
        <f>O3889*H3889</f>
        <v>0</v>
      </c>
      <c r="Q3889" s="140">
        <v>0</v>
      </c>
      <c r="R3889" s="140">
        <f>Q3889*H3889</f>
        <v>0</v>
      </c>
      <c r="S3889" s="140">
        <v>0</v>
      </c>
      <c r="T3889" s="141">
        <f>S3889*H3889</f>
        <v>0</v>
      </c>
      <c r="AR3889" s="142" t="s">
        <v>328</v>
      </c>
      <c r="AT3889" s="142" t="s">
        <v>195</v>
      </c>
      <c r="AU3889" s="142" t="s">
        <v>82</v>
      </c>
      <c r="AY3889" s="17" t="s">
        <v>193</v>
      </c>
      <c r="BE3889" s="143">
        <f>IF(N3889="základní",J3889,0)</f>
        <v>0</v>
      </c>
      <c r="BF3889" s="143">
        <f>IF(N3889="snížená",J3889,0)</f>
        <v>0</v>
      </c>
      <c r="BG3889" s="143">
        <f>IF(N3889="zákl. přenesená",J3889,0)</f>
        <v>0</v>
      </c>
      <c r="BH3889" s="143">
        <f>IF(N3889="sníž. přenesená",J3889,0)</f>
        <v>0</v>
      </c>
      <c r="BI3889" s="143">
        <f>IF(N3889="nulová",J3889,0)</f>
        <v>0</v>
      </c>
      <c r="BJ3889" s="17" t="s">
        <v>80</v>
      </c>
      <c r="BK3889" s="143">
        <f>ROUND(I3889*H3889,2)</f>
        <v>0</v>
      </c>
      <c r="BL3889" s="17" t="s">
        <v>328</v>
      </c>
      <c r="BM3889" s="142" t="s">
        <v>3103</v>
      </c>
    </row>
    <row r="3890" spans="2:65" s="1" customFormat="1" ht="11.25">
      <c r="B3890" s="32"/>
      <c r="D3890" s="144" t="s">
        <v>201</v>
      </c>
      <c r="F3890" s="145" t="s">
        <v>3104</v>
      </c>
      <c r="I3890" s="146"/>
      <c r="L3890" s="32"/>
      <c r="M3890" s="147"/>
      <c r="T3890" s="53"/>
      <c r="AT3890" s="17" t="s">
        <v>201</v>
      </c>
      <c r="AU3890" s="17" t="s">
        <v>82</v>
      </c>
    </row>
    <row r="3891" spans="2:65" s="11" customFormat="1" ht="20.85" customHeight="1">
      <c r="B3891" s="119"/>
      <c r="D3891" s="120" t="s">
        <v>71</v>
      </c>
      <c r="E3891" s="129" t="s">
        <v>3105</v>
      </c>
      <c r="F3891" s="129" t="s">
        <v>2345</v>
      </c>
      <c r="I3891" s="122"/>
      <c r="J3891" s="130">
        <f>BK3891</f>
        <v>0</v>
      </c>
      <c r="L3891" s="119"/>
      <c r="M3891" s="124"/>
      <c r="P3891" s="125">
        <f>SUM(P3892:P4162)</f>
        <v>0</v>
      </c>
      <c r="R3891" s="125">
        <f>SUM(R3892:R4162)</f>
        <v>0</v>
      </c>
      <c r="T3891" s="126">
        <f>SUM(T3892:T4162)</f>
        <v>0</v>
      </c>
      <c r="AR3891" s="120" t="s">
        <v>80</v>
      </c>
      <c r="AT3891" s="127" t="s">
        <v>71</v>
      </c>
      <c r="AU3891" s="127" t="s">
        <v>82</v>
      </c>
      <c r="AY3891" s="120" t="s">
        <v>193</v>
      </c>
      <c r="BK3891" s="128">
        <f>SUM(BK3892:BK4162)</f>
        <v>0</v>
      </c>
    </row>
    <row r="3892" spans="2:65" s="1" customFormat="1" ht="16.5" customHeight="1">
      <c r="B3892" s="32"/>
      <c r="C3892" s="131" t="s">
        <v>3106</v>
      </c>
      <c r="D3892" s="131" t="s">
        <v>195</v>
      </c>
      <c r="E3892" s="132" t="s">
        <v>3107</v>
      </c>
      <c r="F3892" s="133" t="s">
        <v>3108</v>
      </c>
      <c r="G3892" s="134" t="s">
        <v>465</v>
      </c>
      <c r="H3892" s="135">
        <v>10</v>
      </c>
      <c r="I3892" s="136"/>
      <c r="J3892" s="137">
        <f>ROUND(I3892*H3892,2)</f>
        <v>0</v>
      </c>
      <c r="K3892" s="133" t="s">
        <v>19</v>
      </c>
      <c r="L3892" s="32"/>
      <c r="M3892" s="138" t="s">
        <v>19</v>
      </c>
      <c r="N3892" s="139" t="s">
        <v>43</v>
      </c>
      <c r="P3892" s="140">
        <f>O3892*H3892</f>
        <v>0</v>
      </c>
      <c r="Q3892" s="140">
        <v>0</v>
      </c>
      <c r="R3892" s="140">
        <f>Q3892*H3892</f>
        <v>0</v>
      </c>
      <c r="S3892" s="140">
        <v>0</v>
      </c>
      <c r="T3892" s="141">
        <f>S3892*H3892</f>
        <v>0</v>
      </c>
      <c r="AR3892" s="142" t="s">
        <v>328</v>
      </c>
      <c r="AT3892" s="142" t="s">
        <v>195</v>
      </c>
      <c r="AU3892" s="142" t="s">
        <v>100</v>
      </c>
      <c r="AY3892" s="17" t="s">
        <v>193</v>
      </c>
      <c r="BE3892" s="143">
        <f>IF(N3892="základní",J3892,0)</f>
        <v>0</v>
      </c>
      <c r="BF3892" s="143">
        <f>IF(N3892="snížená",J3892,0)</f>
        <v>0</v>
      </c>
      <c r="BG3892" s="143">
        <f>IF(N3892="zákl. přenesená",J3892,0)</f>
        <v>0</v>
      </c>
      <c r="BH3892" s="143">
        <f>IF(N3892="sníž. přenesená",J3892,0)</f>
        <v>0</v>
      </c>
      <c r="BI3892" s="143">
        <f>IF(N3892="nulová",J3892,0)</f>
        <v>0</v>
      </c>
      <c r="BJ3892" s="17" t="s">
        <v>80</v>
      </c>
      <c r="BK3892" s="143">
        <f>ROUND(I3892*H3892,2)</f>
        <v>0</v>
      </c>
      <c r="BL3892" s="17" t="s">
        <v>328</v>
      </c>
      <c r="BM3892" s="142" t="s">
        <v>3109</v>
      </c>
    </row>
    <row r="3893" spans="2:65" s="12" customFormat="1" ht="11.25">
      <c r="B3893" s="148"/>
      <c r="D3893" s="149" t="s">
        <v>203</v>
      </c>
      <c r="E3893" s="150" t="s">
        <v>19</v>
      </c>
      <c r="F3893" s="151" t="s">
        <v>286</v>
      </c>
      <c r="H3893" s="150" t="s">
        <v>19</v>
      </c>
      <c r="I3893" s="152"/>
      <c r="L3893" s="148"/>
      <c r="M3893" s="153"/>
      <c r="T3893" s="154"/>
      <c r="AT3893" s="150" t="s">
        <v>203</v>
      </c>
      <c r="AU3893" s="150" t="s">
        <v>100</v>
      </c>
      <c r="AV3893" s="12" t="s">
        <v>80</v>
      </c>
      <c r="AW3893" s="12" t="s">
        <v>33</v>
      </c>
      <c r="AX3893" s="12" t="s">
        <v>72</v>
      </c>
      <c r="AY3893" s="150" t="s">
        <v>193</v>
      </c>
    </row>
    <row r="3894" spans="2:65" s="12" customFormat="1" ht="11.25">
      <c r="B3894" s="148"/>
      <c r="D3894" s="149" t="s">
        <v>203</v>
      </c>
      <c r="E3894" s="150" t="s">
        <v>19</v>
      </c>
      <c r="F3894" s="151" t="s">
        <v>3110</v>
      </c>
      <c r="H3894" s="150" t="s">
        <v>19</v>
      </c>
      <c r="I3894" s="152"/>
      <c r="L3894" s="148"/>
      <c r="M3894" s="153"/>
      <c r="T3894" s="154"/>
      <c r="AT3894" s="150" t="s">
        <v>203</v>
      </c>
      <c r="AU3894" s="150" t="s">
        <v>100</v>
      </c>
      <c r="AV3894" s="12" t="s">
        <v>80</v>
      </c>
      <c r="AW3894" s="12" t="s">
        <v>33</v>
      </c>
      <c r="AX3894" s="12" t="s">
        <v>72</v>
      </c>
      <c r="AY3894" s="150" t="s">
        <v>193</v>
      </c>
    </row>
    <row r="3895" spans="2:65" s="12" customFormat="1" ht="11.25">
      <c r="B3895" s="148"/>
      <c r="D3895" s="149" t="s">
        <v>203</v>
      </c>
      <c r="E3895" s="150" t="s">
        <v>19</v>
      </c>
      <c r="F3895" s="151" t="s">
        <v>205</v>
      </c>
      <c r="H3895" s="150" t="s">
        <v>19</v>
      </c>
      <c r="I3895" s="152"/>
      <c r="L3895" s="148"/>
      <c r="M3895" s="153"/>
      <c r="T3895" s="154"/>
      <c r="AT3895" s="150" t="s">
        <v>203</v>
      </c>
      <c r="AU3895" s="150" t="s">
        <v>100</v>
      </c>
      <c r="AV3895" s="12" t="s">
        <v>80</v>
      </c>
      <c r="AW3895" s="12" t="s">
        <v>33</v>
      </c>
      <c r="AX3895" s="12" t="s">
        <v>72</v>
      </c>
      <c r="AY3895" s="150" t="s">
        <v>193</v>
      </c>
    </row>
    <row r="3896" spans="2:65" s="12" customFormat="1" ht="11.25">
      <c r="B3896" s="148"/>
      <c r="D3896" s="149" t="s">
        <v>203</v>
      </c>
      <c r="E3896" s="150" t="s">
        <v>19</v>
      </c>
      <c r="F3896" s="151" t="s">
        <v>3000</v>
      </c>
      <c r="H3896" s="150" t="s">
        <v>19</v>
      </c>
      <c r="I3896" s="152"/>
      <c r="L3896" s="148"/>
      <c r="M3896" s="153"/>
      <c r="T3896" s="154"/>
      <c r="AT3896" s="150" t="s">
        <v>203</v>
      </c>
      <c r="AU3896" s="150" t="s">
        <v>100</v>
      </c>
      <c r="AV3896" s="12" t="s">
        <v>80</v>
      </c>
      <c r="AW3896" s="12" t="s">
        <v>33</v>
      </c>
      <c r="AX3896" s="12" t="s">
        <v>72</v>
      </c>
      <c r="AY3896" s="150" t="s">
        <v>193</v>
      </c>
    </row>
    <row r="3897" spans="2:65" s="12" customFormat="1" ht="11.25">
      <c r="B3897" s="148"/>
      <c r="D3897" s="149" t="s">
        <v>203</v>
      </c>
      <c r="E3897" s="150" t="s">
        <v>19</v>
      </c>
      <c r="F3897" s="151" t="s">
        <v>3111</v>
      </c>
      <c r="H3897" s="150" t="s">
        <v>19</v>
      </c>
      <c r="I3897" s="152"/>
      <c r="L3897" s="148"/>
      <c r="M3897" s="153"/>
      <c r="T3897" s="154"/>
      <c r="AT3897" s="150" t="s">
        <v>203</v>
      </c>
      <c r="AU3897" s="150" t="s">
        <v>100</v>
      </c>
      <c r="AV3897" s="12" t="s">
        <v>80</v>
      </c>
      <c r="AW3897" s="12" t="s">
        <v>33</v>
      </c>
      <c r="AX3897" s="12" t="s">
        <v>72</v>
      </c>
      <c r="AY3897" s="150" t="s">
        <v>193</v>
      </c>
    </row>
    <row r="3898" spans="2:65" s="13" customFormat="1" ht="11.25">
      <c r="B3898" s="155"/>
      <c r="D3898" s="149" t="s">
        <v>203</v>
      </c>
      <c r="E3898" s="156" t="s">
        <v>19</v>
      </c>
      <c r="F3898" s="157" t="s">
        <v>267</v>
      </c>
      <c r="H3898" s="158">
        <v>10</v>
      </c>
      <c r="I3898" s="159"/>
      <c r="L3898" s="155"/>
      <c r="M3898" s="160"/>
      <c r="T3898" s="161"/>
      <c r="AT3898" s="156" t="s">
        <v>203</v>
      </c>
      <c r="AU3898" s="156" t="s">
        <v>100</v>
      </c>
      <c r="AV3898" s="13" t="s">
        <v>82</v>
      </c>
      <c r="AW3898" s="13" t="s">
        <v>33</v>
      </c>
      <c r="AX3898" s="13" t="s">
        <v>72</v>
      </c>
      <c r="AY3898" s="156" t="s">
        <v>193</v>
      </c>
    </row>
    <row r="3899" spans="2:65" s="1" customFormat="1" ht="16.5" customHeight="1">
      <c r="B3899" s="32"/>
      <c r="C3899" s="131" t="s">
        <v>3112</v>
      </c>
      <c r="D3899" s="131" t="s">
        <v>195</v>
      </c>
      <c r="E3899" s="132" t="s">
        <v>3113</v>
      </c>
      <c r="F3899" s="133" t="s">
        <v>3114</v>
      </c>
      <c r="G3899" s="134" t="s">
        <v>465</v>
      </c>
      <c r="H3899" s="135">
        <v>6</v>
      </c>
      <c r="I3899" s="136"/>
      <c r="J3899" s="137">
        <f>ROUND(I3899*H3899,2)</f>
        <v>0</v>
      </c>
      <c r="K3899" s="133" t="s">
        <v>19</v>
      </c>
      <c r="L3899" s="32"/>
      <c r="M3899" s="138" t="s">
        <v>19</v>
      </c>
      <c r="N3899" s="139" t="s">
        <v>43</v>
      </c>
      <c r="P3899" s="140">
        <f>O3899*H3899</f>
        <v>0</v>
      </c>
      <c r="Q3899" s="140">
        <v>0</v>
      </c>
      <c r="R3899" s="140">
        <f>Q3899*H3899</f>
        <v>0</v>
      </c>
      <c r="S3899" s="140">
        <v>0</v>
      </c>
      <c r="T3899" s="141">
        <f>S3899*H3899</f>
        <v>0</v>
      </c>
      <c r="AR3899" s="142" t="s">
        <v>328</v>
      </c>
      <c r="AT3899" s="142" t="s">
        <v>195</v>
      </c>
      <c r="AU3899" s="142" t="s">
        <v>100</v>
      </c>
      <c r="AY3899" s="17" t="s">
        <v>193</v>
      </c>
      <c r="BE3899" s="143">
        <f>IF(N3899="základní",J3899,0)</f>
        <v>0</v>
      </c>
      <c r="BF3899" s="143">
        <f>IF(N3899="snížená",J3899,0)</f>
        <v>0</v>
      </c>
      <c r="BG3899" s="143">
        <f>IF(N3899="zákl. přenesená",J3899,0)</f>
        <v>0</v>
      </c>
      <c r="BH3899" s="143">
        <f>IF(N3899="sníž. přenesená",J3899,0)</f>
        <v>0</v>
      </c>
      <c r="BI3899" s="143">
        <f>IF(N3899="nulová",J3899,0)</f>
        <v>0</v>
      </c>
      <c r="BJ3899" s="17" t="s">
        <v>80</v>
      </c>
      <c r="BK3899" s="143">
        <f>ROUND(I3899*H3899,2)</f>
        <v>0</v>
      </c>
      <c r="BL3899" s="17" t="s">
        <v>328</v>
      </c>
      <c r="BM3899" s="142" t="s">
        <v>3115</v>
      </c>
    </row>
    <row r="3900" spans="2:65" s="12" customFormat="1" ht="11.25">
      <c r="B3900" s="148"/>
      <c r="D3900" s="149" t="s">
        <v>203</v>
      </c>
      <c r="E3900" s="150" t="s">
        <v>19</v>
      </c>
      <c r="F3900" s="151" t="s">
        <v>286</v>
      </c>
      <c r="H3900" s="150" t="s">
        <v>19</v>
      </c>
      <c r="I3900" s="152"/>
      <c r="L3900" s="148"/>
      <c r="M3900" s="153"/>
      <c r="T3900" s="154"/>
      <c r="AT3900" s="150" t="s">
        <v>203</v>
      </c>
      <c r="AU3900" s="150" t="s">
        <v>100</v>
      </c>
      <c r="AV3900" s="12" t="s">
        <v>80</v>
      </c>
      <c r="AW3900" s="12" t="s">
        <v>33</v>
      </c>
      <c r="AX3900" s="12" t="s">
        <v>72</v>
      </c>
      <c r="AY3900" s="150" t="s">
        <v>193</v>
      </c>
    </row>
    <row r="3901" spans="2:65" s="12" customFormat="1" ht="11.25">
      <c r="B3901" s="148"/>
      <c r="D3901" s="149" t="s">
        <v>203</v>
      </c>
      <c r="E3901" s="150" t="s">
        <v>19</v>
      </c>
      <c r="F3901" s="151" t="s">
        <v>3110</v>
      </c>
      <c r="H3901" s="150" t="s">
        <v>19</v>
      </c>
      <c r="I3901" s="152"/>
      <c r="L3901" s="148"/>
      <c r="M3901" s="153"/>
      <c r="T3901" s="154"/>
      <c r="AT3901" s="150" t="s">
        <v>203</v>
      </c>
      <c r="AU3901" s="150" t="s">
        <v>100</v>
      </c>
      <c r="AV3901" s="12" t="s">
        <v>80</v>
      </c>
      <c r="AW3901" s="12" t="s">
        <v>33</v>
      </c>
      <c r="AX3901" s="12" t="s">
        <v>72</v>
      </c>
      <c r="AY3901" s="150" t="s">
        <v>193</v>
      </c>
    </row>
    <row r="3902" spans="2:65" s="12" customFormat="1" ht="11.25">
      <c r="B3902" s="148"/>
      <c r="D3902" s="149" t="s">
        <v>203</v>
      </c>
      <c r="E3902" s="150" t="s">
        <v>19</v>
      </c>
      <c r="F3902" s="151" t="s">
        <v>205</v>
      </c>
      <c r="H3902" s="150" t="s">
        <v>19</v>
      </c>
      <c r="I3902" s="152"/>
      <c r="L3902" s="148"/>
      <c r="M3902" s="153"/>
      <c r="T3902" s="154"/>
      <c r="AT3902" s="150" t="s">
        <v>203</v>
      </c>
      <c r="AU3902" s="150" t="s">
        <v>100</v>
      </c>
      <c r="AV3902" s="12" t="s">
        <v>80</v>
      </c>
      <c r="AW3902" s="12" t="s">
        <v>33</v>
      </c>
      <c r="AX3902" s="12" t="s">
        <v>72</v>
      </c>
      <c r="AY3902" s="150" t="s">
        <v>193</v>
      </c>
    </row>
    <row r="3903" spans="2:65" s="12" customFormat="1" ht="11.25">
      <c r="B3903" s="148"/>
      <c r="D3903" s="149" t="s">
        <v>203</v>
      </c>
      <c r="E3903" s="150" t="s">
        <v>19</v>
      </c>
      <c r="F3903" s="151" t="s">
        <v>3000</v>
      </c>
      <c r="H3903" s="150" t="s">
        <v>19</v>
      </c>
      <c r="I3903" s="152"/>
      <c r="L3903" s="148"/>
      <c r="M3903" s="153"/>
      <c r="T3903" s="154"/>
      <c r="AT3903" s="150" t="s">
        <v>203</v>
      </c>
      <c r="AU3903" s="150" t="s">
        <v>100</v>
      </c>
      <c r="AV3903" s="12" t="s">
        <v>80</v>
      </c>
      <c r="AW3903" s="12" t="s">
        <v>33</v>
      </c>
      <c r="AX3903" s="12" t="s">
        <v>72</v>
      </c>
      <c r="AY3903" s="150" t="s">
        <v>193</v>
      </c>
    </row>
    <row r="3904" spans="2:65" s="12" customFormat="1" ht="11.25">
      <c r="B3904" s="148"/>
      <c r="D3904" s="149" t="s">
        <v>203</v>
      </c>
      <c r="E3904" s="150" t="s">
        <v>19</v>
      </c>
      <c r="F3904" s="151" t="s">
        <v>3111</v>
      </c>
      <c r="H3904" s="150" t="s">
        <v>19</v>
      </c>
      <c r="I3904" s="152"/>
      <c r="L3904" s="148"/>
      <c r="M3904" s="153"/>
      <c r="T3904" s="154"/>
      <c r="AT3904" s="150" t="s">
        <v>203</v>
      </c>
      <c r="AU3904" s="150" t="s">
        <v>100</v>
      </c>
      <c r="AV3904" s="12" t="s">
        <v>80</v>
      </c>
      <c r="AW3904" s="12" t="s">
        <v>33</v>
      </c>
      <c r="AX3904" s="12" t="s">
        <v>72</v>
      </c>
      <c r="AY3904" s="150" t="s">
        <v>193</v>
      </c>
    </row>
    <row r="3905" spans="2:65" s="13" customFormat="1" ht="11.25">
      <c r="B3905" s="155"/>
      <c r="D3905" s="149" t="s">
        <v>203</v>
      </c>
      <c r="E3905" s="156" t="s">
        <v>19</v>
      </c>
      <c r="F3905" s="157" t="s">
        <v>240</v>
      </c>
      <c r="H3905" s="158">
        <v>6</v>
      </c>
      <c r="I3905" s="159"/>
      <c r="L3905" s="155"/>
      <c r="M3905" s="160"/>
      <c r="T3905" s="161"/>
      <c r="AT3905" s="156" t="s">
        <v>203</v>
      </c>
      <c r="AU3905" s="156" t="s">
        <v>100</v>
      </c>
      <c r="AV3905" s="13" t="s">
        <v>82</v>
      </c>
      <c r="AW3905" s="13" t="s">
        <v>33</v>
      </c>
      <c r="AX3905" s="13" t="s">
        <v>72</v>
      </c>
      <c r="AY3905" s="156" t="s">
        <v>193</v>
      </c>
    </row>
    <row r="3906" spans="2:65" s="1" customFormat="1" ht="16.5" customHeight="1">
      <c r="B3906" s="32"/>
      <c r="C3906" s="131" t="s">
        <v>3116</v>
      </c>
      <c r="D3906" s="131" t="s">
        <v>195</v>
      </c>
      <c r="E3906" s="132" t="s">
        <v>3117</v>
      </c>
      <c r="F3906" s="133" t="s">
        <v>3118</v>
      </c>
      <c r="G3906" s="134" t="s">
        <v>465</v>
      </c>
      <c r="H3906" s="135">
        <v>10</v>
      </c>
      <c r="I3906" s="136"/>
      <c r="J3906" s="137">
        <f>ROUND(I3906*H3906,2)</f>
        <v>0</v>
      </c>
      <c r="K3906" s="133" t="s">
        <v>19</v>
      </c>
      <c r="L3906" s="32"/>
      <c r="M3906" s="138" t="s">
        <v>19</v>
      </c>
      <c r="N3906" s="139" t="s">
        <v>43</v>
      </c>
      <c r="P3906" s="140">
        <f>O3906*H3906</f>
        <v>0</v>
      </c>
      <c r="Q3906" s="140">
        <v>0</v>
      </c>
      <c r="R3906" s="140">
        <f>Q3906*H3906</f>
        <v>0</v>
      </c>
      <c r="S3906" s="140">
        <v>0</v>
      </c>
      <c r="T3906" s="141">
        <f>S3906*H3906</f>
        <v>0</v>
      </c>
      <c r="AR3906" s="142" t="s">
        <v>328</v>
      </c>
      <c r="AT3906" s="142" t="s">
        <v>195</v>
      </c>
      <c r="AU3906" s="142" t="s">
        <v>100</v>
      </c>
      <c r="AY3906" s="17" t="s">
        <v>193</v>
      </c>
      <c r="BE3906" s="143">
        <f>IF(N3906="základní",J3906,0)</f>
        <v>0</v>
      </c>
      <c r="BF3906" s="143">
        <f>IF(N3906="snížená",J3906,0)</f>
        <v>0</v>
      </c>
      <c r="BG3906" s="143">
        <f>IF(N3906="zákl. přenesená",J3906,0)</f>
        <v>0</v>
      </c>
      <c r="BH3906" s="143">
        <f>IF(N3906="sníž. přenesená",J3906,0)</f>
        <v>0</v>
      </c>
      <c r="BI3906" s="143">
        <f>IF(N3906="nulová",J3906,0)</f>
        <v>0</v>
      </c>
      <c r="BJ3906" s="17" t="s">
        <v>80</v>
      </c>
      <c r="BK3906" s="143">
        <f>ROUND(I3906*H3906,2)</f>
        <v>0</v>
      </c>
      <c r="BL3906" s="17" t="s">
        <v>328</v>
      </c>
      <c r="BM3906" s="142" t="s">
        <v>3119</v>
      </c>
    </row>
    <row r="3907" spans="2:65" s="12" customFormat="1" ht="11.25">
      <c r="B3907" s="148"/>
      <c r="D3907" s="149" t="s">
        <v>203</v>
      </c>
      <c r="E3907" s="150" t="s">
        <v>19</v>
      </c>
      <c r="F3907" s="151" t="s">
        <v>286</v>
      </c>
      <c r="H3907" s="150" t="s">
        <v>19</v>
      </c>
      <c r="I3907" s="152"/>
      <c r="L3907" s="148"/>
      <c r="M3907" s="153"/>
      <c r="T3907" s="154"/>
      <c r="AT3907" s="150" t="s">
        <v>203</v>
      </c>
      <c r="AU3907" s="150" t="s">
        <v>100</v>
      </c>
      <c r="AV3907" s="12" t="s">
        <v>80</v>
      </c>
      <c r="AW3907" s="12" t="s">
        <v>33</v>
      </c>
      <c r="AX3907" s="12" t="s">
        <v>72</v>
      </c>
      <c r="AY3907" s="150" t="s">
        <v>193</v>
      </c>
    </row>
    <row r="3908" spans="2:65" s="12" customFormat="1" ht="11.25">
      <c r="B3908" s="148"/>
      <c r="D3908" s="149" t="s">
        <v>203</v>
      </c>
      <c r="E3908" s="150" t="s">
        <v>19</v>
      </c>
      <c r="F3908" s="151" t="s">
        <v>3110</v>
      </c>
      <c r="H3908" s="150" t="s">
        <v>19</v>
      </c>
      <c r="I3908" s="152"/>
      <c r="L3908" s="148"/>
      <c r="M3908" s="153"/>
      <c r="T3908" s="154"/>
      <c r="AT3908" s="150" t="s">
        <v>203</v>
      </c>
      <c r="AU3908" s="150" t="s">
        <v>100</v>
      </c>
      <c r="AV3908" s="12" t="s">
        <v>80</v>
      </c>
      <c r="AW3908" s="12" t="s">
        <v>33</v>
      </c>
      <c r="AX3908" s="12" t="s">
        <v>72</v>
      </c>
      <c r="AY3908" s="150" t="s">
        <v>193</v>
      </c>
    </row>
    <row r="3909" spans="2:65" s="12" customFormat="1" ht="11.25">
      <c r="B3909" s="148"/>
      <c r="D3909" s="149" t="s">
        <v>203</v>
      </c>
      <c r="E3909" s="150" t="s">
        <v>19</v>
      </c>
      <c r="F3909" s="151" t="s">
        <v>205</v>
      </c>
      <c r="H3909" s="150" t="s">
        <v>19</v>
      </c>
      <c r="I3909" s="152"/>
      <c r="L3909" s="148"/>
      <c r="M3909" s="153"/>
      <c r="T3909" s="154"/>
      <c r="AT3909" s="150" t="s">
        <v>203</v>
      </c>
      <c r="AU3909" s="150" t="s">
        <v>100</v>
      </c>
      <c r="AV3909" s="12" t="s">
        <v>80</v>
      </c>
      <c r="AW3909" s="12" t="s">
        <v>33</v>
      </c>
      <c r="AX3909" s="12" t="s">
        <v>72</v>
      </c>
      <c r="AY3909" s="150" t="s">
        <v>193</v>
      </c>
    </row>
    <row r="3910" spans="2:65" s="12" customFormat="1" ht="11.25">
      <c r="B3910" s="148"/>
      <c r="D3910" s="149" t="s">
        <v>203</v>
      </c>
      <c r="E3910" s="150" t="s">
        <v>19</v>
      </c>
      <c r="F3910" s="151" t="s">
        <v>3000</v>
      </c>
      <c r="H3910" s="150" t="s">
        <v>19</v>
      </c>
      <c r="I3910" s="152"/>
      <c r="L3910" s="148"/>
      <c r="M3910" s="153"/>
      <c r="T3910" s="154"/>
      <c r="AT3910" s="150" t="s">
        <v>203</v>
      </c>
      <c r="AU3910" s="150" t="s">
        <v>100</v>
      </c>
      <c r="AV3910" s="12" t="s">
        <v>80</v>
      </c>
      <c r="AW3910" s="12" t="s">
        <v>33</v>
      </c>
      <c r="AX3910" s="12" t="s">
        <v>72</v>
      </c>
      <c r="AY3910" s="150" t="s">
        <v>193</v>
      </c>
    </row>
    <row r="3911" spans="2:65" s="12" customFormat="1" ht="11.25">
      <c r="B3911" s="148"/>
      <c r="D3911" s="149" t="s">
        <v>203</v>
      </c>
      <c r="E3911" s="150" t="s">
        <v>19</v>
      </c>
      <c r="F3911" s="151" t="s">
        <v>3111</v>
      </c>
      <c r="H3911" s="150" t="s">
        <v>19</v>
      </c>
      <c r="I3911" s="152"/>
      <c r="L3911" s="148"/>
      <c r="M3911" s="153"/>
      <c r="T3911" s="154"/>
      <c r="AT3911" s="150" t="s">
        <v>203</v>
      </c>
      <c r="AU3911" s="150" t="s">
        <v>100</v>
      </c>
      <c r="AV3911" s="12" t="s">
        <v>80</v>
      </c>
      <c r="AW3911" s="12" t="s">
        <v>33</v>
      </c>
      <c r="AX3911" s="12" t="s">
        <v>72</v>
      </c>
      <c r="AY3911" s="150" t="s">
        <v>193</v>
      </c>
    </row>
    <row r="3912" spans="2:65" s="13" customFormat="1" ht="11.25">
      <c r="B3912" s="155"/>
      <c r="D3912" s="149" t="s">
        <v>203</v>
      </c>
      <c r="E3912" s="156" t="s">
        <v>19</v>
      </c>
      <c r="F3912" s="157" t="s">
        <v>267</v>
      </c>
      <c r="H3912" s="158">
        <v>10</v>
      </c>
      <c r="I3912" s="159"/>
      <c r="L3912" s="155"/>
      <c r="M3912" s="160"/>
      <c r="T3912" s="161"/>
      <c r="AT3912" s="156" t="s">
        <v>203</v>
      </c>
      <c r="AU3912" s="156" t="s">
        <v>100</v>
      </c>
      <c r="AV3912" s="13" t="s">
        <v>82</v>
      </c>
      <c r="AW3912" s="13" t="s">
        <v>33</v>
      </c>
      <c r="AX3912" s="13" t="s">
        <v>72</v>
      </c>
      <c r="AY3912" s="156" t="s">
        <v>193</v>
      </c>
    </row>
    <row r="3913" spans="2:65" s="1" customFormat="1" ht="16.5" customHeight="1">
      <c r="B3913" s="32"/>
      <c r="C3913" s="131" t="s">
        <v>3120</v>
      </c>
      <c r="D3913" s="131" t="s">
        <v>195</v>
      </c>
      <c r="E3913" s="132" t="s">
        <v>3121</v>
      </c>
      <c r="F3913" s="133" t="s">
        <v>3122</v>
      </c>
      <c r="G3913" s="134" t="s">
        <v>465</v>
      </c>
      <c r="H3913" s="135">
        <v>6</v>
      </c>
      <c r="I3913" s="136"/>
      <c r="J3913" s="137">
        <f>ROUND(I3913*H3913,2)</f>
        <v>0</v>
      </c>
      <c r="K3913" s="133" t="s">
        <v>19</v>
      </c>
      <c r="L3913" s="32"/>
      <c r="M3913" s="138" t="s">
        <v>19</v>
      </c>
      <c r="N3913" s="139" t="s">
        <v>43</v>
      </c>
      <c r="P3913" s="140">
        <f>O3913*H3913</f>
        <v>0</v>
      </c>
      <c r="Q3913" s="140">
        <v>0</v>
      </c>
      <c r="R3913" s="140">
        <f>Q3913*H3913</f>
        <v>0</v>
      </c>
      <c r="S3913" s="140">
        <v>0</v>
      </c>
      <c r="T3913" s="141">
        <f>S3913*H3913</f>
        <v>0</v>
      </c>
      <c r="AR3913" s="142" t="s">
        <v>328</v>
      </c>
      <c r="AT3913" s="142" t="s">
        <v>195</v>
      </c>
      <c r="AU3913" s="142" t="s">
        <v>100</v>
      </c>
      <c r="AY3913" s="17" t="s">
        <v>193</v>
      </c>
      <c r="BE3913" s="143">
        <f>IF(N3913="základní",J3913,0)</f>
        <v>0</v>
      </c>
      <c r="BF3913" s="143">
        <f>IF(N3913="snížená",J3913,0)</f>
        <v>0</v>
      </c>
      <c r="BG3913" s="143">
        <f>IF(N3913="zákl. přenesená",J3913,0)</f>
        <v>0</v>
      </c>
      <c r="BH3913" s="143">
        <f>IF(N3913="sníž. přenesená",J3913,0)</f>
        <v>0</v>
      </c>
      <c r="BI3913" s="143">
        <f>IF(N3913="nulová",J3913,0)</f>
        <v>0</v>
      </c>
      <c r="BJ3913" s="17" t="s">
        <v>80</v>
      </c>
      <c r="BK3913" s="143">
        <f>ROUND(I3913*H3913,2)</f>
        <v>0</v>
      </c>
      <c r="BL3913" s="17" t="s">
        <v>328</v>
      </c>
      <c r="BM3913" s="142" t="s">
        <v>3123</v>
      </c>
    </row>
    <row r="3914" spans="2:65" s="12" customFormat="1" ht="11.25">
      <c r="B3914" s="148"/>
      <c r="D3914" s="149" t="s">
        <v>203</v>
      </c>
      <c r="E3914" s="150" t="s">
        <v>19</v>
      </c>
      <c r="F3914" s="151" t="s">
        <v>286</v>
      </c>
      <c r="H3914" s="150" t="s">
        <v>19</v>
      </c>
      <c r="I3914" s="152"/>
      <c r="L3914" s="148"/>
      <c r="M3914" s="153"/>
      <c r="T3914" s="154"/>
      <c r="AT3914" s="150" t="s">
        <v>203</v>
      </c>
      <c r="AU3914" s="150" t="s">
        <v>100</v>
      </c>
      <c r="AV3914" s="12" t="s">
        <v>80</v>
      </c>
      <c r="AW3914" s="12" t="s">
        <v>33</v>
      </c>
      <c r="AX3914" s="12" t="s">
        <v>72</v>
      </c>
      <c r="AY3914" s="150" t="s">
        <v>193</v>
      </c>
    </row>
    <row r="3915" spans="2:65" s="12" customFormat="1" ht="11.25">
      <c r="B3915" s="148"/>
      <c r="D3915" s="149" t="s">
        <v>203</v>
      </c>
      <c r="E3915" s="150" t="s">
        <v>19</v>
      </c>
      <c r="F3915" s="151" t="s">
        <v>3110</v>
      </c>
      <c r="H3915" s="150" t="s">
        <v>19</v>
      </c>
      <c r="I3915" s="152"/>
      <c r="L3915" s="148"/>
      <c r="M3915" s="153"/>
      <c r="T3915" s="154"/>
      <c r="AT3915" s="150" t="s">
        <v>203</v>
      </c>
      <c r="AU3915" s="150" t="s">
        <v>100</v>
      </c>
      <c r="AV3915" s="12" t="s">
        <v>80</v>
      </c>
      <c r="AW3915" s="12" t="s">
        <v>33</v>
      </c>
      <c r="AX3915" s="12" t="s">
        <v>72</v>
      </c>
      <c r="AY3915" s="150" t="s">
        <v>193</v>
      </c>
    </row>
    <row r="3916" spans="2:65" s="12" customFormat="1" ht="11.25">
      <c r="B3916" s="148"/>
      <c r="D3916" s="149" t="s">
        <v>203</v>
      </c>
      <c r="E3916" s="150" t="s">
        <v>19</v>
      </c>
      <c r="F3916" s="151" t="s">
        <v>205</v>
      </c>
      <c r="H3916" s="150" t="s">
        <v>19</v>
      </c>
      <c r="I3916" s="152"/>
      <c r="L3916" s="148"/>
      <c r="M3916" s="153"/>
      <c r="T3916" s="154"/>
      <c r="AT3916" s="150" t="s">
        <v>203</v>
      </c>
      <c r="AU3916" s="150" t="s">
        <v>100</v>
      </c>
      <c r="AV3916" s="12" t="s">
        <v>80</v>
      </c>
      <c r="AW3916" s="12" t="s">
        <v>33</v>
      </c>
      <c r="AX3916" s="12" t="s">
        <v>72</v>
      </c>
      <c r="AY3916" s="150" t="s">
        <v>193</v>
      </c>
    </row>
    <row r="3917" spans="2:65" s="12" customFormat="1" ht="11.25">
      <c r="B3917" s="148"/>
      <c r="D3917" s="149" t="s">
        <v>203</v>
      </c>
      <c r="E3917" s="150" t="s">
        <v>19</v>
      </c>
      <c r="F3917" s="151" t="s">
        <v>3000</v>
      </c>
      <c r="H3917" s="150" t="s">
        <v>19</v>
      </c>
      <c r="I3917" s="152"/>
      <c r="L3917" s="148"/>
      <c r="M3917" s="153"/>
      <c r="T3917" s="154"/>
      <c r="AT3917" s="150" t="s">
        <v>203</v>
      </c>
      <c r="AU3917" s="150" t="s">
        <v>100</v>
      </c>
      <c r="AV3917" s="12" t="s">
        <v>80</v>
      </c>
      <c r="AW3917" s="12" t="s">
        <v>33</v>
      </c>
      <c r="AX3917" s="12" t="s">
        <v>72</v>
      </c>
      <c r="AY3917" s="150" t="s">
        <v>193</v>
      </c>
    </row>
    <row r="3918" spans="2:65" s="12" customFormat="1" ht="11.25">
      <c r="B3918" s="148"/>
      <c r="D3918" s="149" t="s">
        <v>203</v>
      </c>
      <c r="E3918" s="150" t="s">
        <v>19</v>
      </c>
      <c r="F3918" s="151" t="s">
        <v>3111</v>
      </c>
      <c r="H3918" s="150" t="s">
        <v>19</v>
      </c>
      <c r="I3918" s="152"/>
      <c r="L3918" s="148"/>
      <c r="M3918" s="153"/>
      <c r="T3918" s="154"/>
      <c r="AT3918" s="150" t="s">
        <v>203</v>
      </c>
      <c r="AU3918" s="150" t="s">
        <v>100</v>
      </c>
      <c r="AV3918" s="12" t="s">
        <v>80</v>
      </c>
      <c r="AW3918" s="12" t="s">
        <v>33</v>
      </c>
      <c r="AX3918" s="12" t="s">
        <v>72</v>
      </c>
      <c r="AY3918" s="150" t="s">
        <v>193</v>
      </c>
    </row>
    <row r="3919" spans="2:65" s="13" customFormat="1" ht="11.25">
      <c r="B3919" s="155"/>
      <c r="D3919" s="149" t="s">
        <v>203</v>
      </c>
      <c r="E3919" s="156" t="s">
        <v>19</v>
      </c>
      <c r="F3919" s="157" t="s">
        <v>240</v>
      </c>
      <c r="H3919" s="158">
        <v>6</v>
      </c>
      <c r="I3919" s="159"/>
      <c r="L3919" s="155"/>
      <c r="M3919" s="160"/>
      <c r="T3919" s="161"/>
      <c r="AT3919" s="156" t="s">
        <v>203</v>
      </c>
      <c r="AU3919" s="156" t="s">
        <v>100</v>
      </c>
      <c r="AV3919" s="13" t="s">
        <v>82</v>
      </c>
      <c r="AW3919" s="13" t="s">
        <v>33</v>
      </c>
      <c r="AX3919" s="13" t="s">
        <v>72</v>
      </c>
      <c r="AY3919" s="156" t="s">
        <v>193</v>
      </c>
    </row>
    <row r="3920" spans="2:65" s="1" customFormat="1" ht="16.5" customHeight="1">
      <c r="B3920" s="32"/>
      <c r="C3920" s="131" t="s">
        <v>3124</v>
      </c>
      <c r="D3920" s="131" t="s">
        <v>195</v>
      </c>
      <c r="E3920" s="132" t="s">
        <v>3125</v>
      </c>
      <c r="F3920" s="133" t="s">
        <v>3126</v>
      </c>
      <c r="G3920" s="134" t="s">
        <v>465</v>
      </c>
      <c r="H3920" s="135">
        <v>3</v>
      </c>
      <c r="I3920" s="136"/>
      <c r="J3920" s="137">
        <f>ROUND(I3920*H3920,2)</f>
        <v>0</v>
      </c>
      <c r="K3920" s="133" t="s">
        <v>19</v>
      </c>
      <c r="L3920" s="32"/>
      <c r="M3920" s="138" t="s">
        <v>19</v>
      </c>
      <c r="N3920" s="139" t="s">
        <v>43</v>
      </c>
      <c r="P3920" s="140">
        <f>O3920*H3920</f>
        <v>0</v>
      </c>
      <c r="Q3920" s="140">
        <v>0</v>
      </c>
      <c r="R3920" s="140">
        <f>Q3920*H3920</f>
        <v>0</v>
      </c>
      <c r="S3920" s="140">
        <v>0</v>
      </c>
      <c r="T3920" s="141">
        <f>S3920*H3920</f>
        <v>0</v>
      </c>
      <c r="AR3920" s="142" t="s">
        <v>328</v>
      </c>
      <c r="AT3920" s="142" t="s">
        <v>195</v>
      </c>
      <c r="AU3920" s="142" t="s">
        <v>100</v>
      </c>
      <c r="AY3920" s="17" t="s">
        <v>193</v>
      </c>
      <c r="BE3920" s="143">
        <f>IF(N3920="základní",J3920,0)</f>
        <v>0</v>
      </c>
      <c r="BF3920" s="143">
        <f>IF(N3920="snížená",J3920,0)</f>
        <v>0</v>
      </c>
      <c r="BG3920" s="143">
        <f>IF(N3920="zákl. přenesená",J3920,0)</f>
        <v>0</v>
      </c>
      <c r="BH3920" s="143">
        <f>IF(N3920="sníž. přenesená",J3920,0)</f>
        <v>0</v>
      </c>
      <c r="BI3920" s="143">
        <f>IF(N3920="nulová",J3920,0)</f>
        <v>0</v>
      </c>
      <c r="BJ3920" s="17" t="s">
        <v>80</v>
      </c>
      <c r="BK3920" s="143">
        <f>ROUND(I3920*H3920,2)</f>
        <v>0</v>
      </c>
      <c r="BL3920" s="17" t="s">
        <v>328</v>
      </c>
      <c r="BM3920" s="142" t="s">
        <v>3127</v>
      </c>
    </row>
    <row r="3921" spans="2:65" s="12" customFormat="1" ht="11.25">
      <c r="B3921" s="148"/>
      <c r="D3921" s="149" t="s">
        <v>203</v>
      </c>
      <c r="E3921" s="150" t="s">
        <v>19</v>
      </c>
      <c r="F3921" s="151" t="s">
        <v>286</v>
      </c>
      <c r="H3921" s="150" t="s">
        <v>19</v>
      </c>
      <c r="I3921" s="152"/>
      <c r="L3921" s="148"/>
      <c r="M3921" s="153"/>
      <c r="T3921" s="154"/>
      <c r="AT3921" s="150" t="s">
        <v>203</v>
      </c>
      <c r="AU3921" s="150" t="s">
        <v>100</v>
      </c>
      <c r="AV3921" s="12" t="s">
        <v>80</v>
      </c>
      <c r="AW3921" s="12" t="s">
        <v>33</v>
      </c>
      <c r="AX3921" s="12" t="s">
        <v>72</v>
      </c>
      <c r="AY3921" s="150" t="s">
        <v>193</v>
      </c>
    </row>
    <row r="3922" spans="2:65" s="12" customFormat="1" ht="11.25">
      <c r="B3922" s="148"/>
      <c r="D3922" s="149" t="s">
        <v>203</v>
      </c>
      <c r="E3922" s="150" t="s">
        <v>19</v>
      </c>
      <c r="F3922" s="151" t="s">
        <v>3110</v>
      </c>
      <c r="H3922" s="150" t="s">
        <v>19</v>
      </c>
      <c r="I3922" s="152"/>
      <c r="L3922" s="148"/>
      <c r="M3922" s="153"/>
      <c r="T3922" s="154"/>
      <c r="AT3922" s="150" t="s">
        <v>203</v>
      </c>
      <c r="AU3922" s="150" t="s">
        <v>100</v>
      </c>
      <c r="AV3922" s="12" t="s">
        <v>80</v>
      </c>
      <c r="AW3922" s="12" t="s">
        <v>33</v>
      </c>
      <c r="AX3922" s="12" t="s">
        <v>72</v>
      </c>
      <c r="AY3922" s="150" t="s">
        <v>193</v>
      </c>
    </row>
    <row r="3923" spans="2:65" s="12" customFormat="1" ht="11.25">
      <c r="B3923" s="148"/>
      <c r="D3923" s="149" t="s">
        <v>203</v>
      </c>
      <c r="E3923" s="150" t="s">
        <v>19</v>
      </c>
      <c r="F3923" s="151" t="s">
        <v>205</v>
      </c>
      <c r="H3923" s="150" t="s">
        <v>19</v>
      </c>
      <c r="I3923" s="152"/>
      <c r="L3923" s="148"/>
      <c r="M3923" s="153"/>
      <c r="T3923" s="154"/>
      <c r="AT3923" s="150" t="s">
        <v>203</v>
      </c>
      <c r="AU3923" s="150" t="s">
        <v>100</v>
      </c>
      <c r="AV3923" s="12" t="s">
        <v>80</v>
      </c>
      <c r="AW3923" s="12" t="s">
        <v>33</v>
      </c>
      <c r="AX3923" s="12" t="s">
        <v>72</v>
      </c>
      <c r="AY3923" s="150" t="s">
        <v>193</v>
      </c>
    </row>
    <row r="3924" spans="2:65" s="12" customFormat="1" ht="11.25">
      <c r="B3924" s="148"/>
      <c r="D3924" s="149" t="s">
        <v>203</v>
      </c>
      <c r="E3924" s="150" t="s">
        <v>19</v>
      </c>
      <c r="F3924" s="151" t="s">
        <v>3000</v>
      </c>
      <c r="H3924" s="150" t="s">
        <v>19</v>
      </c>
      <c r="I3924" s="152"/>
      <c r="L3924" s="148"/>
      <c r="M3924" s="153"/>
      <c r="T3924" s="154"/>
      <c r="AT3924" s="150" t="s">
        <v>203</v>
      </c>
      <c r="AU3924" s="150" t="s">
        <v>100</v>
      </c>
      <c r="AV3924" s="12" t="s">
        <v>80</v>
      </c>
      <c r="AW3924" s="12" t="s">
        <v>33</v>
      </c>
      <c r="AX3924" s="12" t="s">
        <v>72</v>
      </c>
      <c r="AY3924" s="150" t="s">
        <v>193</v>
      </c>
    </row>
    <row r="3925" spans="2:65" s="12" customFormat="1" ht="11.25">
      <c r="B3925" s="148"/>
      <c r="D3925" s="149" t="s">
        <v>203</v>
      </c>
      <c r="E3925" s="150" t="s">
        <v>19</v>
      </c>
      <c r="F3925" s="151" t="s">
        <v>3111</v>
      </c>
      <c r="H3925" s="150" t="s">
        <v>19</v>
      </c>
      <c r="I3925" s="152"/>
      <c r="L3925" s="148"/>
      <c r="M3925" s="153"/>
      <c r="T3925" s="154"/>
      <c r="AT3925" s="150" t="s">
        <v>203</v>
      </c>
      <c r="AU3925" s="150" t="s">
        <v>100</v>
      </c>
      <c r="AV3925" s="12" t="s">
        <v>80</v>
      </c>
      <c r="AW3925" s="12" t="s">
        <v>33</v>
      </c>
      <c r="AX3925" s="12" t="s">
        <v>72</v>
      </c>
      <c r="AY3925" s="150" t="s">
        <v>193</v>
      </c>
    </row>
    <row r="3926" spans="2:65" s="13" customFormat="1" ht="11.25">
      <c r="B3926" s="155"/>
      <c r="D3926" s="149" t="s">
        <v>203</v>
      </c>
      <c r="E3926" s="156" t="s">
        <v>19</v>
      </c>
      <c r="F3926" s="157" t="s">
        <v>100</v>
      </c>
      <c r="H3926" s="158">
        <v>3</v>
      </c>
      <c r="I3926" s="159"/>
      <c r="L3926" s="155"/>
      <c r="M3926" s="160"/>
      <c r="T3926" s="161"/>
      <c r="AT3926" s="156" t="s">
        <v>203</v>
      </c>
      <c r="AU3926" s="156" t="s">
        <v>100</v>
      </c>
      <c r="AV3926" s="13" t="s">
        <v>82</v>
      </c>
      <c r="AW3926" s="13" t="s">
        <v>33</v>
      </c>
      <c r="AX3926" s="13" t="s">
        <v>72</v>
      </c>
      <c r="AY3926" s="156" t="s">
        <v>193</v>
      </c>
    </row>
    <row r="3927" spans="2:65" s="1" customFormat="1" ht="16.5" customHeight="1">
      <c r="B3927" s="32"/>
      <c r="C3927" s="131" t="s">
        <v>3128</v>
      </c>
      <c r="D3927" s="131" t="s">
        <v>195</v>
      </c>
      <c r="E3927" s="132" t="s">
        <v>3129</v>
      </c>
      <c r="F3927" s="133" t="s">
        <v>3130</v>
      </c>
      <c r="G3927" s="134" t="s">
        <v>465</v>
      </c>
      <c r="H3927" s="135">
        <v>7</v>
      </c>
      <c r="I3927" s="136"/>
      <c r="J3927" s="137">
        <f>ROUND(I3927*H3927,2)</f>
        <v>0</v>
      </c>
      <c r="K3927" s="133" t="s">
        <v>19</v>
      </c>
      <c r="L3927" s="32"/>
      <c r="M3927" s="138" t="s">
        <v>19</v>
      </c>
      <c r="N3927" s="139" t="s">
        <v>43</v>
      </c>
      <c r="P3927" s="140">
        <f>O3927*H3927</f>
        <v>0</v>
      </c>
      <c r="Q3927" s="140">
        <v>0</v>
      </c>
      <c r="R3927" s="140">
        <f>Q3927*H3927</f>
        <v>0</v>
      </c>
      <c r="S3927" s="140">
        <v>0</v>
      </c>
      <c r="T3927" s="141">
        <f>S3927*H3927</f>
        <v>0</v>
      </c>
      <c r="AR3927" s="142" t="s">
        <v>328</v>
      </c>
      <c r="AT3927" s="142" t="s">
        <v>195</v>
      </c>
      <c r="AU3927" s="142" t="s">
        <v>100</v>
      </c>
      <c r="AY3927" s="17" t="s">
        <v>193</v>
      </c>
      <c r="BE3927" s="143">
        <f>IF(N3927="základní",J3927,0)</f>
        <v>0</v>
      </c>
      <c r="BF3927" s="143">
        <f>IF(N3927="snížená",J3927,0)</f>
        <v>0</v>
      </c>
      <c r="BG3927" s="143">
        <f>IF(N3927="zákl. přenesená",J3927,0)</f>
        <v>0</v>
      </c>
      <c r="BH3927" s="143">
        <f>IF(N3927="sníž. přenesená",J3927,0)</f>
        <v>0</v>
      </c>
      <c r="BI3927" s="143">
        <f>IF(N3927="nulová",J3927,0)</f>
        <v>0</v>
      </c>
      <c r="BJ3927" s="17" t="s">
        <v>80</v>
      </c>
      <c r="BK3927" s="143">
        <f>ROUND(I3927*H3927,2)</f>
        <v>0</v>
      </c>
      <c r="BL3927" s="17" t="s">
        <v>328</v>
      </c>
      <c r="BM3927" s="142" t="s">
        <v>3131</v>
      </c>
    </row>
    <row r="3928" spans="2:65" s="12" customFormat="1" ht="11.25">
      <c r="B3928" s="148"/>
      <c r="D3928" s="149" t="s">
        <v>203</v>
      </c>
      <c r="E3928" s="150" t="s">
        <v>19</v>
      </c>
      <c r="F3928" s="151" t="s">
        <v>286</v>
      </c>
      <c r="H3928" s="150" t="s">
        <v>19</v>
      </c>
      <c r="I3928" s="152"/>
      <c r="L3928" s="148"/>
      <c r="M3928" s="153"/>
      <c r="T3928" s="154"/>
      <c r="AT3928" s="150" t="s">
        <v>203</v>
      </c>
      <c r="AU3928" s="150" t="s">
        <v>100</v>
      </c>
      <c r="AV3928" s="12" t="s">
        <v>80</v>
      </c>
      <c r="AW3928" s="12" t="s">
        <v>33</v>
      </c>
      <c r="AX3928" s="12" t="s">
        <v>72</v>
      </c>
      <c r="AY3928" s="150" t="s">
        <v>193</v>
      </c>
    </row>
    <row r="3929" spans="2:65" s="12" customFormat="1" ht="11.25">
      <c r="B3929" s="148"/>
      <c r="D3929" s="149" t="s">
        <v>203</v>
      </c>
      <c r="E3929" s="150" t="s">
        <v>19</v>
      </c>
      <c r="F3929" s="151" t="s">
        <v>3110</v>
      </c>
      <c r="H3929" s="150" t="s">
        <v>19</v>
      </c>
      <c r="I3929" s="152"/>
      <c r="L3929" s="148"/>
      <c r="M3929" s="153"/>
      <c r="T3929" s="154"/>
      <c r="AT3929" s="150" t="s">
        <v>203</v>
      </c>
      <c r="AU3929" s="150" t="s">
        <v>100</v>
      </c>
      <c r="AV3929" s="12" t="s">
        <v>80</v>
      </c>
      <c r="AW3929" s="12" t="s">
        <v>33</v>
      </c>
      <c r="AX3929" s="12" t="s">
        <v>72</v>
      </c>
      <c r="AY3929" s="150" t="s">
        <v>193</v>
      </c>
    </row>
    <row r="3930" spans="2:65" s="12" customFormat="1" ht="11.25">
      <c r="B3930" s="148"/>
      <c r="D3930" s="149" t="s">
        <v>203</v>
      </c>
      <c r="E3930" s="150" t="s">
        <v>19</v>
      </c>
      <c r="F3930" s="151" t="s">
        <v>205</v>
      </c>
      <c r="H3930" s="150" t="s">
        <v>19</v>
      </c>
      <c r="I3930" s="152"/>
      <c r="L3930" s="148"/>
      <c r="M3930" s="153"/>
      <c r="T3930" s="154"/>
      <c r="AT3930" s="150" t="s">
        <v>203</v>
      </c>
      <c r="AU3930" s="150" t="s">
        <v>100</v>
      </c>
      <c r="AV3930" s="12" t="s">
        <v>80</v>
      </c>
      <c r="AW3930" s="12" t="s">
        <v>33</v>
      </c>
      <c r="AX3930" s="12" t="s">
        <v>72</v>
      </c>
      <c r="AY3930" s="150" t="s">
        <v>193</v>
      </c>
    </row>
    <row r="3931" spans="2:65" s="12" customFormat="1" ht="11.25">
      <c r="B3931" s="148"/>
      <c r="D3931" s="149" t="s">
        <v>203</v>
      </c>
      <c r="E3931" s="150" t="s">
        <v>19</v>
      </c>
      <c r="F3931" s="151" t="s">
        <v>3000</v>
      </c>
      <c r="H3931" s="150" t="s">
        <v>19</v>
      </c>
      <c r="I3931" s="152"/>
      <c r="L3931" s="148"/>
      <c r="M3931" s="153"/>
      <c r="T3931" s="154"/>
      <c r="AT3931" s="150" t="s">
        <v>203</v>
      </c>
      <c r="AU3931" s="150" t="s">
        <v>100</v>
      </c>
      <c r="AV3931" s="12" t="s">
        <v>80</v>
      </c>
      <c r="AW3931" s="12" t="s">
        <v>33</v>
      </c>
      <c r="AX3931" s="12" t="s">
        <v>72</v>
      </c>
      <c r="AY3931" s="150" t="s">
        <v>193</v>
      </c>
    </row>
    <row r="3932" spans="2:65" s="12" customFormat="1" ht="11.25">
      <c r="B3932" s="148"/>
      <c r="D3932" s="149" t="s">
        <v>203</v>
      </c>
      <c r="E3932" s="150" t="s">
        <v>19</v>
      </c>
      <c r="F3932" s="151" t="s">
        <v>3111</v>
      </c>
      <c r="H3932" s="150" t="s">
        <v>19</v>
      </c>
      <c r="I3932" s="152"/>
      <c r="L3932" s="148"/>
      <c r="M3932" s="153"/>
      <c r="T3932" s="154"/>
      <c r="AT3932" s="150" t="s">
        <v>203</v>
      </c>
      <c r="AU3932" s="150" t="s">
        <v>100</v>
      </c>
      <c r="AV3932" s="12" t="s">
        <v>80</v>
      </c>
      <c r="AW3932" s="12" t="s">
        <v>33</v>
      </c>
      <c r="AX3932" s="12" t="s">
        <v>72</v>
      </c>
      <c r="AY3932" s="150" t="s">
        <v>193</v>
      </c>
    </row>
    <row r="3933" spans="2:65" s="13" customFormat="1" ht="11.25">
      <c r="B3933" s="155"/>
      <c r="D3933" s="149" t="s">
        <v>203</v>
      </c>
      <c r="E3933" s="156" t="s">
        <v>19</v>
      </c>
      <c r="F3933" s="157" t="s">
        <v>247</v>
      </c>
      <c r="H3933" s="158">
        <v>7</v>
      </c>
      <c r="I3933" s="159"/>
      <c r="L3933" s="155"/>
      <c r="M3933" s="160"/>
      <c r="T3933" s="161"/>
      <c r="AT3933" s="156" t="s">
        <v>203</v>
      </c>
      <c r="AU3933" s="156" t="s">
        <v>100</v>
      </c>
      <c r="AV3933" s="13" t="s">
        <v>82</v>
      </c>
      <c r="AW3933" s="13" t="s">
        <v>33</v>
      </c>
      <c r="AX3933" s="13" t="s">
        <v>72</v>
      </c>
      <c r="AY3933" s="156" t="s">
        <v>193</v>
      </c>
    </row>
    <row r="3934" spans="2:65" s="1" customFormat="1" ht="16.5" customHeight="1">
      <c r="B3934" s="32"/>
      <c r="C3934" s="131" t="s">
        <v>3132</v>
      </c>
      <c r="D3934" s="131" t="s">
        <v>195</v>
      </c>
      <c r="E3934" s="132" t="s">
        <v>3133</v>
      </c>
      <c r="F3934" s="133" t="s">
        <v>3134</v>
      </c>
      <c r="G3934" s="134" t="s">
        <v>3135</v>
      </c>
      <c r="H3934" s="135">
        <v>5</v>
      </c>
      <c r="I3934" s="136"/>
      <c r="J3934" s="137">
        <f>ROUND(I3934*H3934,2)</f>
        <v>0</v>
      </c>
      <c r="K3934" s="133" t="s">
        <v>19</v>
      </c>
      <c r="L3934" s="32"/>
      <c r="M3934" s="138" t="s">
        <v>19</v>
      </c>
      <c r="N3934" s="139" t="s">
        <v>43</v>
      </c>
      <c r="P3934" s="140">
        <f>O3934*H3934</f>
        <v>0</v>
      </c>
      <c r="Q3934" s="140">
        <v>0</v>
      </c>
      <c r="R3934" s="140">
        <f>Q3934*H3934</f>
        <v>0</v>
      </c>
      <c r="S3934" s="140">
        <v>0</v>
      </c>
      <c r="T3934" s="141">
        <f>S3934*H3934</f>
        <v>0</v>
      </c>
      <c r="AR3934" s="142" t="s">
        <v>328</v>
      </c>
      <c r="AT3934" s="142" t="s">
        <v>195</v>
      </c>
      <c r="AU3934" s="142" t="s">
        <v>100</v>
      </c>
      <c r="AY3934" s="17" t="s">
        <v>193</v>
      </c>
      <c r="BE3934" s="143">
        <f>IF(N3934="základní",J3934,0)</f>
        <v>0</v>
      </c>
      <c r="BF3934" s="143">
        <f>IF(N3934="snížená",J3934,0)</f>
        <v>0</v>
      </c>
      <c r="BG3934" s="143">
        <f>IF(N3934="zákl. přenesená",J3934,0)</f>
        <v>0</v>
      </c>
      <c r="BH3934" s="143">
        <f>IF(N3934="sníž. přenesená",J3934,0)</f>
        <v>0</v>
      </c>
      <c r="BI3934" s="143">
        <f>IF(N3934="nulová",J3934,0)</f>
        <v>0</v>
      </c>
      <c r="BJ3934" s="17" t="s">
        <v>80</v>
      </c>
      <c r="BK3934" s="143">
        <f>ROUND(I3934*H3934,2)</f>
        <v>0</v>
      </c>
      <c r="BL3934" s="17" t="s">
        <v>328</v>
      </c>
      <c r="BM3934" s="142" t="s">
        <v>3136</v>
      </c>
    </row>
    <row r="3935" spans="2:65" s="12" customFormat="1" ht="11.25">
      <c r="B3935" s="148"/>
      <c r="D3935" s="149" t="s">
        <v>203</v>
      </c>
      <c r="E3935" s="150" t="s">
        <v>19</v>
      </c>
      <c r="F3935" s="151" t="s">
        <v>286</v>
      </c>
      <c r="H3935" s="150" t="s">
        <v>19</v>
      </c>
      <c r="I3935" s="152"/>
      <c r="L3935" s="148"/>
      <c r="M3935" s="153"/>
      <c r="T3935" s="154"/>
      <c r="AT3935" s="150" t="s">
        <v>203</v>
      </c>
      <c r="AU3935" s="150" t="s">
        <v>100</v>
      </c>
      <c r="AV3935" s="12" t="s">
        <v>80</v>
      </c>
      <c r="AW3935" s="12" t="s">
        <v>33</v>
      </c>
      <c r="AX3935" s="12" t="s">
        <v>72</v>
      </c>
      <c r="AY3935" s="150" t="s">
        <v>193</v>
      </c>
    </row>
    <row r="3936" spans="2:65" s="12" customFormat="1" ht="11.25">
      <c r="B3936" s="148"/>
      <c r="D3936" s="149" t="s">
        <v>203</v>
      </c>
      <c r="E3936" s="150" t="s">
        <v>19</v>
      </c>
      <c r="F3936" s="151" t="s">
        <v>3110</v>
      </c>
      <c r="H3936" s="150" t="s">
        <v>19</v>
      </c>
      <c r="I3936" s="152"/>
      <c r="L3936" s="148"/>
      <c r="M3936" s="153"/>
      <c r="T3936" s="154"/>
      <c r="AT3936" s="150" t="s">
        <v>203</v>
      </c>
      <c r="AU3936" s="150" t="s">
        <v>100</v>
      </c>
      <c r="AV3936" s="12" t="s">
        <v>80</v>
      </c>
      <c r="AW3936" s="12" t="s">
        <v>33</v>
      </c>
      <c r="AX3936" s="12" t="s">
        <v>72</v>
      </c>
      <c r="AY3936" s="150" t="s">
        <v>193</v>
      </c>
    </row>
    <row r="3937" spans="2:65" s="12" customFormat="1" ht="11.25">
      <c r="B3937" s="148"/>
      <c r="D3937" s="149" t="s">
        <v>203</v>
      </c>
      <c r="E3937" s="150" t="s">
        <v>19</v>
      </c>
      <c r="F3937" s="151" t="s">
        <v>205</v>
      </c>
      <c r="H3937" s="150" t="s">
        <v>19</v>
      </c>
      <c r="I3937" s="152"/>
      <c r="L3937" s="148"/>
      <c r="M3937" s="153"/>
      <c r="T3937" s="154"/>
      <c r="AT3937" s="150" t="s">
        <v>203</v>
      </c>
      <c r="AU3937" s="150" t="s">
        <v>100</v>
      </c>
      <c r="AV3937" s="12" t="s">
        <v>80</v>
      </c>
      <c r="AW3937" s="12" t="s">
        <v>33</v>
      </c>
      <c r="AX3937" s="12" t="s">
        <v>72</v>
      </c>
      <c r="AY3937" s="150" t="s">
        <v>193</v>
      </c>
    </row>
    <row r="3938" spans="2:65" s="12" customFormat="1" ht="11.25">
      <c r="B3938" s="148"/>
      <c r="D3938" s="149" t="s">
        <v>203</v>
      </c>
      <c r="E3938" s="150" t="s">
        <v>19</v>
      </c>
      <c r="F3938" s="151" t="s">
        <v>3000</v>
      </c>
      <c r="H3938" s="150" t="s">
        <v>19</v>
      </c>
      <c r="I3938" s="152"/>
      <c r="L3938" s="148"/>
      <c r="M3938" s="153"/>
      <c r="T3938" s="154"/>
      <c r="AT3938" s="150" t="s">
        <v>203</v>
      </c>
      <c r="AU3938" s="150" t="s">
        <v>100</v>
      </c>
      <c r="AV3938" s="12" t="s">
        <v>80</v>
      </c>
      <c r="AW3938" s="12" t="s">
        <v>33</v>
      </c>
      <c r="AX3938" s="12" t="s">
        <v>72</v>
      </c>
      <c r="AY3938" s="150" t="s">
        <v>193</v>
      </c>
    </row>
    <row r="3939" spans="2:65" s="13" customFormat="1" ht="11.25">
      <c r="B3939" s="155"/>
      <c r="D3939" s="149" t="s">
        <v>203</v>
      </c>
      <c r="E3939" s="156" t="s">
        <v>19</v>
      </c>
      <c r="F3939" s="157" t="s">
        <v>231</v>
      </c>
      <c r="H3939" s="158">
        <v>5</v>
      </c>
      <c r="I3939" s="159"/>
      <c r="L3939" s="155"/>
      <c r="M3939" s="160"/>
      <c r="T3939" s="161"/>
      <c r="AT3939" s="156" t="s">
        <v>203</v>
      </c>
      <c r="AU3939" s="156" t="s">
        <v>100</v>
      </c>
      <c r="AV3939" s="13" t="s">
        <v>82</v>
      </c>
      <c r="AW3939" s="13" t="s">
        <v>33</v>
      </c>
      <c r="AX3939" s="13" t="s">
        <v>72</v>
      </c>
      <c r="AY3939" s="156" t="s">
        <v>193</v>
      </c>
    </row>
    <row r="3940" spans="2:65" s="1" customFormat="1" ht="16.5" customHeight="1">
      <c r="B3940" s="32"/>
      <c r="C3940" s="131" t="s">
        <v>3137</v>
      </c>
      <c r="D3940" s="131" t="s">
        <v>195</v>
      </c>
      <c r="E3940" s="132" t="s">
        <v>3138</v>
      </c>
      <c r="F3940" s="133" t="s">
        <v>3139</v>
      </c>
      <c r="G3940" s="134" t="s">
        <v>3135</v>
      </c>
      <c r="H3940" s="135">
        <v>7</v>
      </c>
      <c r="I3940" s="136"/>
      <c r="J3940" s="137">
        <f>ROUND(I3940*H3940,2)</f>
        <v>0</v>
      </c>
      <c r="K3940" s="133" t="s">
        <v>19</v>
      </c>
      <c r="L3940" s="32"/>
      <c r="M3940" s="138" t="s">
        <v>19</v>
      </c>
      <c r="N3940" s="139" t="s">
        <v>43</v>
      </c>
      <c r="P3940" s="140">
        <f>O3940*H3940</f>
        <v>0</v>
      </c>
      <c r="Q3940" s="140">
        <v>0</v>
      </c>
      <c r="R3940" s="140">
        <f>Q3940*H3940</f>
        <v>0</v>
      </c>
      <c r="S3940" s="140">
        <v>0</v>
      </c>
      <c r="T3940" s="141">
        <f>S3940*H3940</f>
        <v>0</v>
      </c>
      <c r="AR3940" s="142" t="s">
        <v>328</v>
      </c>
      <c r="AT3940" s="142" t="s">
        <v>195</v>
      </c>
      <c r="AU3940" s="142" t="s">
        <v>100</v>
      </c>
      <c r="AY3940" s="17" t="s">
        <v>193</v>
      </c>
      <c r="BE3940" s="143">
        <f>IF(N3940="základní",J3940,0)</f>
        <v>0</v>
      </c>
      <c r="BF3940" s="143">
        <f>IF(N3940="snížená",J3940,0)</f>
        <v>0</v>
      </c>
      <c r="BG3940" s="143">
        <f>IF(N3940="zákl. přenesená",J3940,0)</f>
        <v>0</v>
      </c>
      <c r="BH3940" s="143">
        <f>IF(N3940="sníž. přenesená",J3940,0)</f>
        <v>0</v>
      </c>
      <c r="BI3940" s="143">
        <f>IF(N3940="nulová",J3940,0)</f>
        <v>0</v>
      </c>
      <c r="BJ3940" s="17" t="s">
        <v>80</v>
      </c>
      <c r="BK3940" s="143">
        <f>ROUND(I3940*H3940,2)</f>
        <v>0</v>
      </c>
      <c r="BL3940" s="17" t="s">
        <v>328</v>
      </c>
      <c r="BM3940" s="142" t="s">
        <v>3140</v>
      </c>
    </row>
    <row r="3941" spans="2:65" s="12" customFormat="1" ht="11.25">
      <c r="B3941" s="148"/>
      <c r="D3941" s="149" t="s">
        <v>203</v>
      </c>
      <c r="E3941" s="150" t="s">
        <v>19</v>
      </c>
      <c r="F3941" s="151" t="s">
        <v>286</v>
      </c>
      <c r="H3941" s="150" t="s">
        <v>19</v>
      </c>
      <c r="I3941" s="152"/>
      <c r="L3941" s="148"/>
      <c r="M3941" s="153"/>
      <c r="T3941" s="154"/>
      <c r="AT3941" s="150" t="s">
        <v>203</v>
      </c>
      <c r="AU3941" s="150" t="s">
        <v>100</v>
      </c>
      <c r="AV3941" s="12" t="s">
        <v>80</v>
      </c>
      <c r="AW3941" s="12" t="s">
        <v>33</v>
      </c>
      <c r="AX3941" s="12" t="s">
        <v>72</v>
      </c>
      <c r="AY3941" s="150" t="s">
        <v>193</v>
      </c>
    </row>
    <row r="3942" spans="2:65" s="12" customFormat="1" ht="11.25">
      <c r="B3942" s="148"/>
      <c r="D3942" s="149" t="s">
        <v>203</v>
      </c>
      <c r="E3942" s="150" t="s">
        <v>19</v>
      </c>
      <c r="F3942" s="151" t="s">
        <v>3110</v>
      </c>
      <c r="H3942" s="150" t="s">
        <v>19</v>
      </c>
      <c r="I3942" s="152"/>
      <c r="L3942" s="148"/>
      <c r="M3942" s="153"/>
      <c r="T3942" s="154"/>
      <c r="AT3942" s="150" t="s">
        <v>203</v>
      </c>
      <c r="AU3942" s="150" t="s">
        <v>100</v>
      </c>
      <c r="AV3942" s="12" t="s">
        <v>80</v>
      </c>
      <c r="AW3942" s="12" t="s">
        <v>33</v>
      </c>
      <c r="AX3942" s="12" t="s">
        <v>72</v>
      </c>
      <c r="AY3942" s="150" t="s">
        <v>193</v>
      </c>
    </row>
    <row r="3943" spans="2:65" s="12" customFormat="1" ht="11.25">
      <c r="B3943" s="148"/>
      <c r="D3943" s="149" t="s">
        <v>203</v>
      </c>
      <c r="E3943" s="150" t="s">
        <v>19</v>
      </c>
      <c r="F3943" s="151" t="s">
        <v>205</v>
      </c>
      <c r="H3943" s="150" t="s">
        <v>19</v>
      </c>
      <c r="I3943" s="152"/>
      <c r="L3943" s="148"/>
      <c r="M3943" s="153"/>
      <c r="T3943" s="154"/>
      <c r="AT3943" s="150" t="s">
        <v>203</v>
      </c>
      <c r="AU3943" s="150" t="s">
        <v>100</v>
      </c>
      <c r="AV3943" s="12" t="s">
        <v>80</v>
      </c>
      <c r="AW3943" s="12" t="s">
        <v>33</v>
      </c>
      <c r="AX3943" s="12" t="s">
        <v>72</v>
      </c>
      <c r="AY3943" s="150" t="s">
        <v>193</v>
      </c>
    </row>
    <row r="3944" spans="2:65" s="12" customFormat="1" ht="11.25">
      <c r="B3944" s="148"/>
      <c r="D3944" s="149" t="s">
        <v>203</v>
      </c>
      <c r="E3944" s="150" t="s">
        <v>19</v>
      </c>
      <c r="F3944" s="151" t="s">
        <v>3000</v>
      </c>
      <c r="H3944" s="150" t="s">
        <v>19</v>
      </c>
      <c r="I3944" s="152"/>
      <c r="L3944" s="148"/>
      <c r="M3944" s="153"/>
      <c r="T3944" s="154"/>
      <c r="AT3944" s="150" t="s">
        <v>203</v>
      </c>
      <c r="AU3944" s="150" t="s">
        <v>100</v>
      </c>
      <c r="AV3944" s="12" t="s">
        <v>80</v>
      </c>
      <c r="AW3944" s="12" t="s">
        <v>33</v>
      </c>
      <c r="AX3944" s="12" t="s">
        <v>72</v>
      </c>
      <c r="AY3944" s="150" t="s">
        <v>193</v>
      </c>
    </row>
    <row r="3945" spans="2:65" s="13" customFormat="1" ht="11.25">
      <c r="B3945" s="155"/>
      <c r="D3945" s="149" t="s">
        <v>203</v>
      </c>
      <c r="E3945" s="156" t="s">
        <v>19</v>
      </c>
      <c r="F3945" s="157" t="s">
        <v>247</v>
      </c>
      <c r="H3945" s="158">
        <v>7</v>
      </c>
      <c r="I3945" s="159"/>
      <c r="L3945" s="155"/>
      <c r="M3945" s="160"/>
      <c r="T3945" s="161"/>
      <c r="AT3945" s="156" t="s">
        <v>203</v>
      </c>
      <c r="AU3945" s="156" t="s">
        <v>100</v>
      </c>
      <c r="AV3945" s="13" t="s">
        <v>82</v>
      </c>
      <c r="AW3945" s="13" t="s">
        <v>33</v>
      </c>
      <c r="AX3945" s="13" t="s">
        <v>72</v>
      </c>
      <c r="AY3945" s="156" t="s">
        <v>193</v>
      </c>
    </row>
    <row r="3946" spans="2:65" s="1" customFormat="1" ht="16.5" customHeight="1">
      <c r="B3946" s="32"/>
      <c r="C3946" s="131" t="s">
        <v>3141</v>
      </c>
      <c r="D3946" s="131" t="s">
        <v>195</v>
      </c>
      <c r="E3946" s="132" t="s">
        <v>3142</v>
      </c>
      <c r="F3946" s="133" t="s">
        <v>3143</v>
      </c>
      <c r="G3946" s="134" t="s">
        <v>465</v>
      </c>
      <c r="H3946" s="135">
        <v>2</v>
      </c>
      <c r="I3946" s="136"/>
      <c r="J3946" s="137">
        <f>ROUND(I3946*H3946,2)</f>
        <v>0</v>
      </c>
      <c r="K3946" s="133" t="s">
        <v>19</v>
      </c>
      <c r="L3946" s="32"/>
      <c r="M3946" s="138" t="s">
        <v>19</v>
      </c>
      <c r="N3946" s="139" t="s">
        <v>43</v>
      </c>
      <c r="P3946" s="140">
        <f>O3946*H3946</f>
        <v>0</v>
      </c>
      <c r="Q3946" s="140">
        <v>0</v>
      </c>
      <c r="R3946" s="140">
        <f>Q3946*H3946</f>
        <v>0</v>
      </c>
      <c r="S3946" s="140">
        <v>0</v>
      </c>
      <c r="T3946" s="141">
        <f>S3946*H3946</f>
        <v>0</v>
      </c>
      <c r="AR3946" s="142" t="s">
        <v>328</v>
      </c>
      <c r="AT3946" s="142" t="s">
        <v>195</v>
      </c>
      <c r="AU3946" s="142" t="s">
        <v>100</v>
      </c>
      <c r="AY3946" s="17" t="s">
        <v>193</v>
      </c>
      <c r="BE3946" s="143">
        <f>IF(N3946="základní",J3946,0)</f>
        <v>0</v>
      </c>
      <c r="BF3946" s="143">
        <f>IF(N3946="snížená",J3946,0)</f>
        <v>0</v>
      </c>
      <c r="BG3946" s="143">
        <f>IF(N3946="zákl. přenesená",J3946,0)</f>
        <v>0</v>
      </c>
      <c r="BH3946" s="143">
        <f>IF(N3946="sníž. přenesená",J3946,0)</f>
        <v>0</v>
      </c>
      <c r="BI3946" s="143">
        <f>IF(N3946="nulová",J3946,0)</f>
        <v>0</v>
      </c>
      <c r="BJ3946" s="17" t="s">
        <v>80</v>
      </c>
      <c r="BK3946" s="143">
        <f>ROUND(I3946*H3946,2)</f>
        <v>0</v>
      </c>
      <c r="BL3946" s="17" t="s">
        <v>328</v>
      </c>
      <c r="BM3946" s="142" t="s">
        <v>3144</v>
      </c>
    </row>
    <row r="3947" spans="2:65" s="12" customFormat="1" ht="11.25">
      <c r="B3947" s="148"/>
      <c r="D3947" s="149" t="s">
        <v>203</v>
      </c>
      <c r="E3947" s="150" t="s">
        <v>19</v>
      </c>
      <c r="F3947" s="151" t="s">
        <v>286</v>
      </c>
      <c r="H3947" s="150" t="s">
        <v>19</v>
      </c>
      <c r="I3947" s="152"/>
      <c r="L3947" s="148"/>
      <c r="M3947" s="153"/>
      <c r="T3947" s="154"/>
      <c r="AT3947" s="150" t="s">
        <v>203</v>
      </c>
      <c r="AU3947" s="150" t="s">
        <v>100</v>
      </c>
      <c r="AV3947" s="12" t="s">
        <v>80</v>
      </c>
      <c r="AW3947" s="12" t="s">
        <v>33</v>
      </c>
      <c r="AX3947" s="12" t="s">
        <v>72</v>
      </c>
      <c r="AY3947" s="150" t="s">
        <v>193</v>
      </c>
    </row>
    <row r="3948" spans="2:65" s="12" customFormat="1" ht="11.25">
      <c r="B3948" s="148"/>
      <c r="D3948" s="149" t="s">
        <v>203</v>
      </c>
      <c r="E3948" s="150" t="s">
        <v>19</v>
      </c>
      <c r="F3948" s="151" t="s">
        <v>3110</v>
      </c>
      <c r="H3948" s="150" t="s">
        <v>19</v>
      </c>
      <c r="I3948" s="152"/>
      <c r="L3948" s="148"/>
      <c r="M3948" s="153"/>
      <c r="T3948" s="154"/>
      <c r="AT3948" s="150" t="s">
        <v>203</v>
      </c>
      <c r="AU3948" s="150" t="s">
        <v>100</v>
      </c>
      <c r="AV3948" s="12" t="s">
        <v>80</v>
      </c>
      <c r="AW3948" s="12" t="s">
        <v>33</v>
      </c>
      <c r="AX3948" s="12" t="s">
        <v>72</v>
      </c>
      <c r="AY3948" s="150" t="s">
        <v>193</v>
      </c>
    </row>
    <row r="3949" spans="2:65" s="12" customFormat="1" ht="11.25">
      <c r="B3949" s="148"/>
      <c r="D3949" s="149" t="s">
        <v>203</v>
      </c>
      <c r="E3949" s="150" t="s">
        <v>19</v>
      </c>
      <c r="F3949" s="151" t="s">
        <v>205</v>
      </c>
      <c r="H3949" s="150" t="s">
        <v>19</v>
      </c>
      <c r="I3949" s="152"/>
      <c r="L3949" s="148"/>
      <c r="M3949" s="153"/>
      <c r="T3949" s="154"/>
      <c r="AT3949" s="150" t="s">
        <v>203</v>
      </c>
      <c r="AU3949" s="150" t="s">
        <v>100</v>
      </c>
      <c r="AV3949" s="12" t="s">
        <v>80</v>
      </c>
      <c r="AW3949" s="12" t="s">
        <v>33</v>
      </c>
      <c r="AX3949" s="12" t="s">
        <v>72</v>
      </c>
      <c r="AY3949" s="150" t="s">
        <v>193</v>
      </c>
    </row>
    <row r="3950" spans="2:65" s="12" customFormat="1" ht="11.25">
      <c r="B3950" s="148"/>
      <c r="D3950" s="149" t="s">
        <v>203</v>
      </c>
      <c r="E3950" s="150" t="s">
        <v>19</v>
      </c>
      <c r="F3950" s="151" t="s">
        <v>3000</v>
      </c>
      <c r="H3950" s="150" t="s">
        <v>19</v>
      </c>
      <c r="I3950" s="152"/>
      <c r="L3950" s="148"/>
      <c r="M3950" s="153"/>
      <c r="T3950" s="154"/>
      <c r="AT3950" s="150" t="s">
        <v>203</v>
      </c>
      <c r="AU3950" s="150" t="s">
        <v>100</v>
      </c>
      <c r="AV3950" s="12" t="s">
        <v>80</v>
      </c>
      <c r="AW3950" s="12" t="s">
        <v>33</v>
      </c>
      <c r="AX3950" s="12" t="s">
        <v>72</v>
      </c>
      <c r="AY3950" s="150" t="s">
        <v>193</v>
      </c>
    </row>
    <row r="3951" spans="2:65" s="12" customFormat="1" ht="11.25">
      <c r="B3951" s="148"/>
      <c r="D3951" s="149" t="s">
        <v>203</v>
      </c>
      <c r="E3951" s="150" t="s">
        <v>19</v>
      </c>
      <c r="F3951" s="151" t="s">
        <v>3111</v>
      </c>
      <c r="H3951" s="150" t="s">
        <v>19</v>
      </c>
      <c r="I3951" s="152"/>
      <c r="L3951" s="148"/>
      <c r="M3951" s="153"/>
      <c r="T3951" s="154"/>
      <c r="AT3951" s="150" t="s">
        <v>203</v>
      </c>
      <c r="AU3951" s="150" t="s">
        <v>100</v>
      </c>
      <c r="AV3951" s="12" t="s">
        <v>80</v>
      </c>
      <c r="AW3951" s="12" t="s">
        <v>33</v>
      </c>
      <c r="AX3951" s="12" t="s">
        <v>72</v>
      </c>
      <c r="AY3951" s="150" t="s">
        <v>193</v>
      </c>
    </row>
    <row r="3952" spans="2:65" s="13" customFormat="1" ht="11.25">
      <c r="B3952" s="155"/>
      <c r="D3952" s="149" t="s">
        <v>203</v>
      </c>
      <c r="E3952" s="156" t="s">
        <v>19</v>
      </c>
      <c r="F3952" s="157" t="s">
        <v>82</v>
      </c>
      <c r="H3952" s="158">
        <v>2</v>
      </c>
      <c r="I3952" s="159"/>
      <c r="L3952" s="155"/>
      <c r="M3952" s="160"/>
      <c r="T3952" s="161"/>
      <c r="AT3952" s="156" t="s">
        <v>203</v>
      </c>
      <c r="AU3952" s="156" t="s">
        <v>100</v>
      </c>
      <c r="AV3952" s="13" t="s">
        <v>82</v>
      </c>
      <c r="AW3952" s="13" t="s">
        <v>33</v>
      </c>
      <c r="AX3952" s="13" t="s">
        <v>72</v>
      </c>
      <c r="AY3952" s="156" t="s">
        <v>193</v>
      </c>
    </row>
    <row r="3953" spans="2:65" s="1" customFormat="1" ht="24.2" customHeight="1">
      <c r="B3953" s="32"/>
      <c r="C3953" s="131" t="s">
        <v>3145</v>
      </c>
      <c r="D3953" s="131" t="s">
        <v>195</v>
      </c>
      <c r="E3953" s="132" t="s">
        <v>3146</v>
      </c>
      <c r="F3953" s="133" t="s">
        <v>3147</v>
      </c>
      <c r="G3953" s="134" t="s">
        <v>465</v>
      </c>
      <c r="H3953" s="135">
        <v>2</v>
      </c>
      <c r="I3953" s="136"/>
      <c r="J3953" s="137">
        <f>ROUND(I3953*H3953,2)</f>
        <v>0</v>
      </c>
      <c r="K3953" s="133" t="s">
        <v>19</v>
      </c>
      <c r="L3953" s="32"/>
      <c r="M3953" s="138" t="s">
        <v>19</v>
      </c>
      <c r="N3953" s="139" t="s">
        <v>43</v>
      </c>
      <c r="P3953" s="140">
        <f>O3953*H3953</f>
        <v>0</v>
      </c>
      <c r="Q3953" s="140">
        <v>0</v>
      </c>
      <c r="R3953" s="140">
        <f>Q3953*H3953</f>
        <v>0</v>
      </c>
      <c r="S3953" s="140">
        <v>0</v>
      </c>
      <c r="T3953" s="141">
        <f>S3953*H3953</f>
        <v>0</v>
      </c>
      <c r="AR3953" s="142" t="s">
        <v>328</v>
      </c>
      <c r="AT3953" s="142" t="s">
        <v>195</v>
      </c>
      <c r="AU3953" s="142" t="s">
        <v>100</v>
      </c>
      <c r="AY3953" s="17" t="s">
        <v>193</v>
      </c>
      <c r="BE3953" s="143">
        <f>IF(N3953="základní",J3953,0)</f>
        <v>0</v>
      </c>
      <c r="BF3953" s="143">
        <f>IF(N3953="snížená",J3953,0)</f>
        <v>0</v>
      </c>
      <c r="BG3953" s="143">
        <f>IF(N3953="zákl. přenesená",J3953,0)</f>
        <v>0</v>
      </c>
      <c r="BH3953" s="143">
        <f>IF(N3953="sníž. přenesená",J3953,0)</f>
        <v>0</v>
      </c>
      <c r="BI3953" s="143">
        <f>IF(N3953="nulová",J3953,0)</f>
        <v>0</v>
      </c>
      <c r="BJ3953" s="17" t="s">
        <v>80</v>
      </c>
      <c r="BK3953" s="143">
        <f>ROUND(I3953*H3953,2)</f>
        <v>0</v>
      </c>
      <c r="BL3953" s="17" t="s">
        <v>328</v>
      </c>
      <c r="BM3953" s="142" t="s">
        <v>3148</v>
      </c>
    </row>
    <row r="3954" spans="2:65" s="12" customFormat="1" ht="11.25">
      <c r="B3954" s="148"/>
      <c r="D3954" s="149" t="s">
        <v>203</v>
      </c>
      <c r="E3954" s="150" t="s">
        <v>19</v>
      </c>
      <c r="F3954" s="151" t="s">
        <v>286</v>
      </c>
      <c r="H3954" s="150" t="s">
        <v>19</v>
      </c>
      <c r="I3954" s="152"/>
      <c r="L3954" s="148"/>
      <c r="M3954" s="153"/>
      <c r="T3954" s="154"/>
      <c r="AT3954" s="150" t="s">
        <v>203</v>
      </c>
      <c r="AU3954" s="150" t="s">
        <v>100</v>
      </c>
      <c r="AV3954" s="12" t="s">
        <v>80</v>
      </c>
      <c r="AW3954" s="12" t="s">
        <v>33</v>
      </c>
      <c r="AX3954" s="12" t="s">
        <v>72</v>
      </c>
      <c r="AY3954" s="150" t="s">
        <v>193</v>
      </c>
    </row>
    <row r="3955" spans="2:65" s="12" customFormat="1" ht="11.25">
      <c r="B3955" s="148"/>
      <c r="D3955" s="149" t="s">
        <v>203</v>
      </c>
      <c r="E3955" s="150" t="s">
        <v>19</v>
      </c>
      <c r="F3955" s="151" t="s">
        <v>3149</v>
      </c>
      <c r="H3955" s="150" t="s">
        <v>19</v>
      </c>
      <c r="I3955" s="152"/>
      <c r="L3955" s="148"/>
      <c r="M3955" s="153"/>
      <c r="T3955" s="154"/>
      <c r="AT3955" s="150" t="s">
        <v>203</v>
      </c>
      <c r="AU3955" s="150" t="s">
        <v>100</v>
      </c>
      <c r="AV3955" s="12" t="s">
        <v>80</v>
      </c>
      <c r="AW3955" s="12" t="s">
        <v>33</v>
      </c>
      <c r="AX3955" s="12" t="s">
        <v>72</v>
      </c>
      <c r="AY3955" s="150" t="s">
        <v>193</v>
      </c>
    </row>
    <row r="3956" spans="2:65" s="12" customFormat="1" ht="11.25">
      <c r="B3956" s="148"/>
      <c r="D3956" s="149" t="s">
        <v>203</v>
      </c>
      <c r="E3956" s="150" t="s">
        <v>19</v>
      </c>
      <c r="F3956" s="151" t="s">
        <v>205</v>
      </c>
      <c r="H3956" s="150" t="s">
        <v>19</v>
      </c>
      <c r="I3956" s="152"/>
      <c r="L3956" s="148"/>
      <c r="M3956" s="153"/>
      <c r="T3956" s="154"/>
      <c r="AT3956" s="150" t="s">
        <v>203</v>
      </c>
      <c r="AU3956" s="150" t="s">
        <v>100</v>
      </c>
      <c r="AV3956" s="12" t="s">
        <v>80</v>
      </c>
      <c r="AW3956" s="12" t="s">
        <v>33</v>
      </c>
      <c r="AX3956" s="12" t="s">
        <v>72</v>
      </c>
      <c r="AY3956" s="150" t="s">
        <v>193</v>
      </c>
    </row>
    <row r="3957" spans="2:65" s="12" customFormat="1" ht="11.25">
      <c r="B3957" s="148"/>
      <c r="D3957" s="149" t="s">
        <v>203</v>
      </c>
      <c r="E3957" s="150" t="s">
        <v>19</v>
      </c>
      <c r="F3957" s="151" t="s">
        <v>3000</v>
      </c>
      <c r="H3957" s="150" t="s">
        <v>19</v>
      </c>
      <c r="I3957" s="152"/>
      <c r="L3957" s="148"/>
      <c r="M3957" s="153"/>
      <c r="T3957" s="154"/>
      <c r="AT3957" s="150" t="s">
        <v>203</v>
      </c>
      <c r="AU3957" s="150" t="s">
        <v>100</v>
      </c>
      <c r="AV3957" s="12" t="s">
        <v>80</v>
      </c>
      <c r="AW3957" s="12" t="s">
        <v>33</v>
      </c>
      <c r="AX3957" s="12" t="s">
        <v>72</v>
      </c>
      <c r="AY3957" s="150" t="s">
        <v>193</v>
      </c>
    </row>
    <row r="3958" spans="2:65" s="12" customFormat="1" ht="11.25">
      <c r="B3958" s="148"/>
      <c r="D3958" s="149" t="s">
        <v>203</v>
      </c>
      <c r="E3958" s="150" t="s">
        <v>19</v>
      </c>
      <c r="F3958" s="151" t="s">
        <v>3111</v>
      </c>
      <c r="H3958" s="150" t="s">
        <v>19</v>
      </c>
      <c r="I3958" s="152"/>
      <c r="L3958" s="148"/>
      <c r="M3958" s="153"/>
      <c r="T3958" s="154"/>
      <c r="AT3958" s="150" t="s">
        <v>203</v>
      </c>
      <c r="AU3958" s="150" t="s">
        <v>100</v>
      </c>
      <c r="AV3958" s="12" t="s">
        <v>80</v>
      </c>
      <c r="AW3958" s="12" t="s">
        <v>33</v>
      </c>
      <c r="AX3958" s="12" t="s">
        <v>72</v>
      </c>
      <c r="AY3958" s="150" t="s">
        <v>193</v>
      </c>
    </row>
    <row r="3959" spans="2:65" s="13" customFormat="1" ht="11.25">
      <c r="B3959" s="155"/>
      <c r="D3959" s="149" t="s">
        <v>203</v>
      </c>
      <c r="E3959" s="156" t="s">
        <v>19</v>
      </c>
      <c r="F3959" s="157" t="s">
        <v>82</v>
      </c>
      <c r="H3959" s="158">
        <v>2</v>
      </c>
      <c r="I3959" s="159"/>
      <c r="L3959" s="155"/>
      <c r="M3959" s="160"/>
      <c r="T3959" s="161"/>
      <c r="AT3959" s="156" t="s">
        <v>203</v>
      </c>
      <c r="AU3959" s="156" t="s">
        <v>100</v>
      </c>
      <c r="AV3959" s="13" t="s">
        <v>82</v>
      </c>
      <c r="AW3959" s="13" t="s">
        <v>33</v>
      </c>
      <c r="AX3959" s="13" t="s">
        <v>72</v>
      </c>
      <c r="AY3959" s="156" t="s">
        <v>193</v>
      </c>
    </row>
    <row r="3960" spans="2:65" s="1" customFormat="1" ht="24.2" customHeight="1">
      <c r="B3960" s="32"/>
      <c r="C3960" s="131" t="s">
        <v>3150</v>
      </c>
      <c r="D3960" s="131" t="s">
        <v>195</v>
      </c>
      <c r="E3960" s="132" t="s">
        <v>3151</v>
      </c>
      <c r="F3960" s="133" t="s">
        <v>3152</v>
      </c>
      <c r="G3960" s="134" t="s">
        <v>465</v>
      </c>
      <c r="H3960" s="135">
        <v>2</v>
      </c>
      <c r="I3960" s="136"/>
      <c r="J3960" s="137">
        <f>ROUND(I3960*H3960,2)</f>
        <v>0</v>
      </c>
      <c r="K3960" s="133" t="s">
        <v>19</v>
      </c>
      <c r="L3960" s="32"/>
      <c r="M3960" s="138" t="s">
        <v>19</v>
      </c>
      <c r="N3960" s="139" t="s">
        <v>43</v>
      </c>
      <c r="P3960" s="140">
        <f>O3960*H3960</f>
        <v>0</v>
      </c>
      <c r="Q3960" s="140">
        <v>0</v>
      </c>
      <c r="R3960" s="140">
        <f>Q3960*H3960</f>
        <v>0</v>
      </c>
      <c r="S3960" s="140">
        <v>0</v>
      </c>
      <c r="T3960" s="141">
        <f>S3960*H3960</f>
        <v>0</v>
      </c>
      <c r="AR3960" s="142" t="s">
        <v>328</v>
      </c>
      <c r="AT3960" s="142" t="s">
        <v>195</v>
      </c>
      <c r="AU3960" s="142" t="s">
        <v>100</v>
      </c>
      <c r="AY3960" s="17" t="s">
        <v>193</v>
      </c>
      <c r="BE3960" s="143">
        <f>IF(N3960="základní",J3960,0)</f>
        <v>0</v>
      </c>
      <c r="BF3960" s="143">
        <f>IF(N3960="snížená",J3960,0)</f>
        <v>0</v>
      </c>
      <c r="BG3960" s="143">
        <f>IF(N3960="zákl. přenesená",J3960,0)</f>
        <v>0</v>
      </c>
      <c r="BH3960" s="143">
        <f>IF(N3960="sníž. přenesená",J3960,0)</f>
        <v>0</v>
      </c>
      <c r="BI3960" s="143">
        <f>IF(N3960="nulová",J3960,0)</f>
        <v>0</v>
      </c>
      <c r="BJ3960" s="17" t="s">
        <v>80</v>
      </c>
      <c r="BK3960" s="143">
        <f>ROUND(I3960*H3960,2)</f>
        <v>0</v>
      </c>
      <c r="BL3960" s="17" t="s">
        <v>328</v>
      </c>
      <c r="BM3960" s="142" t="s">
        <v>3153</v>
      </c>
    </row>
    <row r="3961" spans="2:65" s="12" customFormat="1" ht="11.25">
      <c r="B3961" s="148"/>
      <c r="D3961" s="149" t="s">
        <v>203</v>
      </c>
      <c r="E3961" s="150" t="s">
        <v>19</v>
      </c>
      <c r="F3961" s="151" t="s">
        <v>286</v>
      </c>
      <c r="H3961" s="150" t="s">
        <v>19</v>
      </c>
      <c r="I3961" s="152"/>
      <c r="L3961" s="148"/>
      <c r="M3961" s="153"/>
      <c r="T3961" s="154"/>
      <c r="AT3961" s="150" t="s">
        <v>203</v>
      </c>
      <c r="AU3961" s="150" t="s">
        <v>100</v>
      </c>
      <c r="AV3961" s="12" t="s">
        <v>80</v>
      </c>
      <c r="AW3961" s="12" t="s">
        <v>33</v>
      </c>
      <c r="AX3961" s="12" t="s">
        <v>72</v>
      </c>
      <c r="AY3961" s="150" t="s">
        <v>193</v>
      </c>
    </row>
    <row r="3962" spans="2:65" s="12" customFormat="1" ht="11.25">
      <c r="B3962" s="148"/>
      <c r="D3962" s="149" t="s">
        <v>203</v>
      </c>
      <c r="E3962" s="150" t="s">
        <v>19</v>
      </c>
      <c r="F3962" s="151" t="s">
        <v>3149</v>
      </c>
      <c r="H3962" s="150" t="s">
        <v>19</v>
      </c>
      <c r="I3962" s="152"/>
      <c r="L3962" s="148"/>
      <c r="M3962" s="153"/>
      <c r="T3962" s="154"/>
      <c r="AT3962" s="150" t="s">
        <v>203</v>
      </c>
      <c r="AU3962" s="150" t="s">
        <v>100</v>
      </c>
      <c r="AV3962" s="12" t="s">
        <v>80</v>
      </c>
      <c r="AW3962" s="12" t="s">
        <v>33</v>
      </c>
      <c r="AX3962" s="12" t="s">
        <v>72</v>
      </c>
      <c r="AY3962" s="150" t="s">
        <v>193</v>
      </c>
    </row>
    <row r="3963" spans="2:65" s="12" customFormat="1" ht="11.25">
      <c r="B3963" s="148"/>
      <c r="D3963" s="149" t="s">
        <v>203</v>
      </c>
      <c r="E3963" s="150" t="s">
        <v>19</v>
      </c>
      <c r="F3963" s="151" t="s">
        <v>205</v>
      </c>
      <c r="H3963" s="150" t="s">
        <v>19</v>
      </c>
      <c r="I3963" s="152"/>
      <c r="L3963" s="148"/>
      <c r="M3963" s="153"/>
      <c r="T3963" s="154"/>
      <c r="AT3963" s="150" t="s">
        <v>203</v>
      </c>
      <c r="AU3963" s="150" t="s">
        <v>100</v>
      </c>
      <c r="AV3963" s="12" t="s">
        <v>80</v>
      </c>
      <c r="AW3963" s="12" t="s">
        <v>33</v>
      </c>
      <c r="AX3963" s="12" t="s">
        <v>72</v>
      </c>
      <c r="AY3963" s="150" t="s">
        <v>193</v>
      </c>
    </row>
    <row r="3964" spans="2:65" s="12" customFormat="1" ht="11.25">
      <c r="B3964" s="148"/>
      <c r="D3964" s="149" t="s">
        <v>203</v>
      </c>
      <c r="E3964" s="150" t="s">
        <v>19</v>
      </c>
      <c r="F3964" s="151" t="s">
        <v>3000</v>
      </c>
      <c r="H3964" s="150" t="s">
        <v>19</v>
      </c>
      <c r="I3964" s="152"/>
      <c r="L3964" s="148"/>
      <c r="M3964" s="153"/>
      <c r="T3964" s="154"/>
      <c r="AT3964" s="150" t="s">
        <v>203</v>
      </c>
      <c r="AU3964" s="150" t="s">
        <v>100</v>
      </c>
      <c r="AV3964" s="12" t="s">
        <v>80</v>
      </c>
      <c r="AW3964" s="12" t="s">
        <v>33</v>
      </c>
      <c r="AX3964" s="12" t="s">
        <v>72</v>
      </c>
      <c r="AY3964" s="150" t="s">
        <v>193</v>
      </c>
    </row>
    <row r="3965" spans="2:65" s="12" customFormat="1" ht="11.25">
      <c r="B3965" s="148"/>
      <c r="D3965" s="149" t="s">
        <v>203</v>
      </c>
      <c r="E3965" s="150" t="s">
        <v>19</v>
      </c>
      <c r="F3965" s="151" t="s">
        <v>3111</v>
      </c>
      <c r="H3965" s="150" t="s">
        <v>19</v>
      </c>
      <c r="I3965" s="152"/>
      <c r="L3965" s="148"/>
      <c r="M3965" s="153"/>
      <c r="T3965" s="154"/>
      <c r="AT3965" s="150" t="s">
        <v>203</v>
      </c>
      <c r="AU3965" s="150" t="s">
        <v>100</v>
      </c>
      <c r="AV3965" s="12" t="s">
        <v>80</v>
      </c>
      <c r="AW3965" s="12" t="s">
        <v>33</v>
      </c>
      <c r="AX3965" s="12" t="s">
        <v>72</v>
      </c>
      <c r="AY3965" s="150" t="s">
        <v>193</v>
      </c>
    </row>
    <row r="3966" spans="2:65" s="13" customFormat="1" ht="11.25">
      <c r="B3966" s="155"/>
      <c r="D3966" s="149" t="s">
        <v>203</v>
      </c>
      <c r="E3966" s="156" t="s">
        <v>19</v>
      </c>
      <c r="F3966" s="157" t="s">
        <v>82</v>
      </c>
      <c r="H3966" s="158">
        <v>2</v>
      </c>
      <c r="I3966" s="159"/>
      <c r="L3966" s="155"/>
      <c r="M3966" s="160"/>
      <c r="T3966" s="161"/>
      <c r="AT3966" s="156" t="s">
        <v>203</v>
      </c>
      <c r="AU3966" s="156" t="s">
        <v>100</v>
      </c>
      <c r="AV3966" s="13" t="s">
        <v>82</v>
      </c>
      <c r="AW3966" s="13" t="s">
        <v>33</v>
      </c>
      <c r="AX3966" s="13" t="s">
        <v>72</v>
      </c>
      <c r="AY3966" s="156" t="s">
        <v>193</v>
      </c>
    </row>
    <row r="3967" spans="2:65" s="1" customFormat="1" ht="16.5" customHeight="1">
      <c r="B3967" s="32"/>
      <c r="C3967" s="131" t="s">
        <v>3154</v>
      </c>
      <c r="D3967" s="131" t="s">
        <v>195</v>
      </c>
      <c r="E3967" s="132" t="s">
        <v>3155</v>
      </c>
      <c r="F3967" s="133" t="s">
        <v>3156</v>
      </c>
      <c r="G3967" s="134" t="s">
        <v>465</v>
      </c>
      <c r="H3967" s="135">
        <v>4</v>
      </c>
      <c r="I3967" s="136"/>
      <c r="J3967" s="137">
        <f>ROUND(I3967*H3967,2)</f>
        <v>0</v>
      </c>
      <c r="K3967" s="133" t="s">
        <v>19</v>
      </c>
      <c r="L3967" s="32"/>
      <c r="M3967" s="138" t="s">
        <v>19</v>
      </c>
      <c r="N3967" s="139" t="s">
        <v>43</v>
      </c>
      <c r="P3967" s="140">
        <f>O3967*H3967</f>
        <v>0</v>
      </c>
      <c r="Q3967" s="140">
        <v>0</v>
      </c>
      <c r="R3967" s="140">
        <f>Q3967*H3967</f>
        <v>0</v>
      </c>
      <c r="S3967" s="140">
        <v>0</v>
      </c>
      <c r="T3967" s="141">
        <f>S3967*H3967</f>
        <v>0</v>
      </c>
      <c r="AR3967" s="142" t="s">
        <v>328</v>
      </c>
      <c r="AT3967" s="142" t="s">
        <v>195</v>
      </c>
      <c r="AU3967" s="142" t="s">
        <v>100</v>
      </c>
      <c r="AY3967" s="17" t="s">
        <v>193</v>
      </c>
      <c r="BE3967" s="143">
        <f>IF(N3967="základní",J3967,0)</f>
        <v>0</v>
      </c>
      <c r="BF3967" s="143">
        <f>IF(N3967="snížená",J3967,0)</f>
        <v>0</v>
      </c>
      <c r="BG3967" s="143">
        <f>IF(N3967="zákl. přenesená",J3967,0)</f>
        <v>0</v>
      </c>
      <c r="BH3967" s="143">
        <f>IF(N3967="sníž. přenesená",J3967,0)</f>
        <v>0</v>
      </c>
      <c r="BI3967" s="143">
        <f>IF(N3967="nulová",J3967,0)</f>
        <v>0</v>
      </c>
      <c r="BJ3967" s="17" t="s">
        <v>80</v>
      </c>
      <c r="BK3967" s="143">
        <f>ROUND(I3967*H3967,2)</f>
        <v>0</v>
      </c>
      <c r="BL3967" s="17" t="s">
        <v>328</v>
      </c>
      <c r="BM3967" s="142" t="s">
        <v>3157</v>
      </c>
    </row>
    <row r="3968" spans="2:65" s="12" customFormat="1" ht="11.25">
      <c r="B3968" s="148"/>
      <c r="D3968" s="149" t="s">
        <v>203</v>
      </c>
      <c r="E3968" s="150" t="s">
        <v>19</v>
      </c>
      <c r="F3968" s="151" t="s">
        <v>286</v>
      </c>
      <c r="H3968" s="150" t="s">
        <v>19</v>
      </c>
      <c r="I3968" s="152"/>
      <c r="L3968" s="148"/>
      <c r="M3968" s="153"/>
      <c r="T3968" s="154"/>
      <c r="AT3968" s="150" t="s">
        <v>203</v>
      </c>
      <c r="AU3968" s="150" t="s">
        <v>100</v>
      </c>
      <c r="AV3968" s="12" t="s">
        <v>80</v>
      </c>
      <c r="AW3968" s="12" t="s">
        <v>33</v>
      </c>
      <c r="AX3968" s="12" t="s">
        <v>72</v>
      </c>
      <c r="AY3968" s="150" t="s">
        <v>193</v>
      </c>
    </row>
    <row r="3969" spans="2:65" s="12" customFormat="1" ht="11.25">
      <c r="B3969" s="148"/>
      <c r="D3969" s="149" t="s">
        <v>203</v>
      </c>
      <c r="E3969" s="150" t="s">
        <v>19</v>
      </c>
      <c r="F3969" s="151" t="s">
        <v>3149</v>
      </c>
      <c r="H3969" s="150" t="s">
        <v>19</v>
      </c>
      <c r="I3969" s="152"/>
      <c r="L3969" s="148"/>
      <c r="M3969" s="153"/>
      <c r="T3969" s="154"/>
      <c r="AT3969" s="150" t="s">
        <v>203</v>
      </c>
      <c r="AU3969" s="150" t="s">
        <v>100</v>
      </c>
      <c r="AV3969" s="12" t="s">
        <v>80</v>
      </c>
      <c r="AW3969" s="12" t="s">
        <v>33</v>
      </c>
      <c r="AX3969" s="12" t="s">
        <v>72</v>
      </c>
      <c r="AY3969" s="150" t="s">
        <v>193</v>
      </c>
    </row>
    <row r="3970" spans="2:65" s="12" customFormat="1" ht="11.25">
      <c r="B3970" s="148"/>
      <c r="D3970" s="149" t="s">
        <v>203</v>
      </c>
      <c r="E3970" s="150" t="s">
        <v>19</v>
      </c>
      <c r="F3970" s="151" t="s">
        <v>205</v>
      </c>
      <c r="H3970" s="150" t="s">
        <v>19</v>
      </c>
      <c r="I3970" s="152"/>
      <c r="L3970" s="148"/>
      <c r="M3970" s="153"/>
      <c r="T3970" s="154"/>
      <c r="AT3970" s="150" t="s">
        <v>203</v>
      </c>
      <c r="AU3970" s="150" t="s">
        <v>100</v>
      </c>
      <c r="AV3970" s="12" t="s">
        <v>80</v>
      </c>
      <c r="AW3970" s="12" t="s">
        <v>33</v>
      </c>
      <c r="AX3970" s="12" t="s">
        <v>72</v>
      </c>
      <c r="AY3970" s="150" t="s">
        <v>193</v>
      </c>
    </row>
    <row r="3971" spans="2:65" s="12" customFormat="1" ht="11.25">
      <c r="B3971" s="148"/>
      <c r="D3971" s="149" t="s">
        <v>203</v>
      </c>
      <c r="E3971" s="150" t="s">
        <v>19</v>
      </c>
      <c r="F3971" s="151" t="s">
        <v>3000</v>
      </c>
      <c r="H3971" s="150" t="s">
        <v>19</v>
      </c>
      <c r="I3971" s="152"/>
      <c r="L3971" s="148"/>
      <c r="M3971" s="153"/>
      <c r="T3971" s="154"/>
      <c r="AT3971" s="150" t="s">
        <v>203</v>
      </c>
      <c r="AU3971" s="150" t="s">
        <v>100</v>
      </c>
      <c r="AV3971" s="12" t="s">
        <v>80</v>
      </c>
      <c r="AW3971" s="12" t="s">
        <v>33</v>
      </c>
      <c r="AX3971" s="12" t="s">
        <v>72</v>
      </c>
      <c r="AY3971" s="150" t="s">
        <v>193</v>
      </c>
    </row>
    <row r="3972" spans="2:65" s="12" customFormat="1" ht="11.25">
      <c r="B3972" s="148"/>
      <c r="D3972" s="149" t="s">
        <v>203</v>
      </c>
      <c r="E3972" s="150" t="s">
        <v>19</v>
      </c>
      <c r="F3972" s="151" t="s">
        <v>3111</v>
      </c>
      <c r="H3972" s="150" t="s">
        <v>19</v>
      </c>
      <c r="I3972" s="152"/>
      <c r="L3972" s="148"/>
      <c r="M3972" s="153"/>
      <c r="T3972" s="154"/>
      <c r="AT3972" s="150" t="s">
        <v>203</v>
      </c>
      <c r="AU3972" s="150" t="s">
        <v>100</v>
      </c>
      <c r="AV3972" s="12" t="s">
        <v>80</v>
      </c>
      <c r="AW3972" s="12" t="s">
        <v>33</v>
      </c>
      <c r="AX3972" s="12" t="s">
        <v>72</v>
      </c>
      <c r="AY3972" s="150" t="s">
        <v>193</v>
      </c>
    </row>
    <row r="3973" spans="2:65" s="13" customFormat="1" ht="11.25">
      <c r="B3973" s="155"/>
      <c r="D3973" s="149" t="s">
        <v>203</v>
      </c>
      <c r="E3973" s="156" t="s">
        <v>19</v>
      </c>
      <c r="F3973" s="157" t="s">
        <v>106</v>
      </c>
      <c r="H3973" s="158">
        <v>4</v>
      </c>
      <c r="I3973" s="159"/>
      <c r="L3973" s="155"/>
      <c r="M3973" s="160"/>
      <c r="T3973" s="161"/>
      <c r="AT3973" s="156" t="s">
        <v>203</v>
      </c>
      <c r="AU3973" s="156" t="s">
        <v>100</v>
      </c>
      <c r="AV3973" s="13" t="s">
        <v>82</v>
      </c>
      <c r="AW3973" s="13" t="s">
        <v>33</v>
      </c>
      <c r="AX3973" s="13" t="s">
        <v>72</v>
      </c>
      <c r="AY3973" s="156" t="s">
        <v>193</v>
      </c>
    </row>
    <row r="3974" spans="2:65" s="1" customFormat="1" ht="16.5" customHeight="1">
      <c r="B3974" s="32"/>
      <c r="C3974" s="131" t="s">
        <v>3158</v>
      </c>
      <c r="D3974" s="131" t="s">
        <v>195</v>
      </c>
      <c r="E3974" s="132" t="s">
        <v>3159</v>
      </c>
      <c r="F3974" s="133" t="s">
        <v>3160</v>
      </c>
      <c r="G3974" s="134" t="s">
        <v>465</v>
      </c>
      <c r="H3974" s="135">
        <v>2</v>
      </c>
      <c r="I3974" s="136"/>
      <c r="J3974" s="137">
        <f>ROUND(I3974*H3974,2)</f>
        <v>0</v>
      </c>
      <c r="K3974" s="133" t="s">
        <v>19</v>
      </c>
      <c r="L3974" s="32"/>
      <c r="M3974" s="138" t="s">
        <v>19</v>
      </c>
      <c r="N3974" s="139" t="s">
        <v>43</v>
      </c>
      <c r="P3974" s="140">
        <f>O3974*H3974</f>
        <v>0</v>
      </c>
      <c r="Q3974" s="140">
        <v>0</v>
      </c>
      <c r="R3974" s="140">
        <f>Q3974*H3974</f>
        <v>0</v>
      </c>
      <c r="S3974" s="140">
        <v>0</v>
      </c>
      <c r="T3974" s="141">
        <f>S3974*H3974</f>
        <v>0</v>
      </c>
      <c r="AR3974" s="142" t="s">
        <v>328</v>
      </c>
      <c r="AT3974" s="142" t="s">
        <v>195</v>
      </c>
      <c r="AU3974" s="142" t="s">
        <v>100</v>
      </c>
      <c r="AY3974" s="17" t="s">
        <v>193</v>
      </c>
      <c r="BE3974" s="143">
        <f>IF(N3974="základní",J3974,0)</f>
        <v>0</v>
      </c>
      <c r="BF3974" s="143">
        <f>IF(N3974="snížená",J3974,0)</f>
        <v>0</v>
      </c>
      <c r="BG3974" s="143">
        <f>IF(N3974="zákl. přenesená",J3974,0)</f>
        <v>0</v>
      </c>
      <c r="BH3974" s="143">
        <f>IF(N3974="sníž. přenesená",J3974,0)</f>
        <v>0</v>
      </c>
      <c r="BI3974" s="143">
        <f>IF(N3974="nulová",J3974,0)</f>
        <v>0</v>
      </c>
      <c r="BJ3974" s="17" t="s">
        <v>80</v>
      </c>
      <c r="BK3974" s="143">
        <f>ROUND(I3974*H3974,2)</f>
        <v>0</v>
      </c>
      <c r="BL3974" s="17" t="s">
        <v>328</v>
      </c>
      <c r="BM3974" s="142" t="s">
        <v>3161</v>
      </c>
    </row>
    <row r="3975" spans="2:65" s="12" customFormat="1" ht="11.25">
      <c r="B3975" s="148"/>
      <c r="D3975" s="149" t="s">
        <v>203</v>
      </c>
      <c r="E3975" s="150" t="s">
        <v>19</v>
      </c>
      <c r="F3975" s="151" t="s">
        <v>286</v>
      </c>
      <c r="H3975" s="150" t="s">
        <v>19</v>
      </c>
      <c r="I3975" s="152"/>
      <c r="L3975" s="148"/>
      <c r="M3975" s="153"/>
      <c r="T3975" s="154"/>
      <c r="AT3975" s="150" t="s">
        <v>203</v>
      </c>
      <c r="AU3975" s="150" t="s">
        <v>100</v>
      </c>
      <c r="AV3975" s="12" t="s">
        <v>80</v>
      </c>
      <c r="AW3975" s="12" t="s">
        <v>33</v>
      </c>
      <c r="AX3975" s="12" t="s">
        <v>72</v>
      </c>
      <c r="AY3975" s="150" t="s">
        <v>193</v>
      </c>
    </row>
    <row r="3976" spans="2:65" s="12" customFormat="1" ht="11.25">
      <c r="B3976" s="148"/>
      <c r="D3976" s="149" t="s">
        <v>203</v>
      </c>
      <c r="E3976" s="150" t="s">
        <v>19</v>
      </c>
      <c r="F3976" s="151" t="s">
        <v>3149</v>
      </c>
      <c r="H3976" s="150" t="s">
        <v>19</v>
      </c>
      <c r="I3976" s="152"/>
      <c r="L3976" s="148"/>
      <c r="M3976" s="153"/>
      <c r="T3976" s="154"/>
      <c r="AT3976" s="150" t="s">
        <v>203</v>
      </c>
      <c r="AU3976" s="150" t="s">
        <v>100</v>
      </c>
      <c r="AV3976" s="12" t="s">
        <v>80</v>
      </c>
      <c r="AW3976" s="12" t="s">
        <v>33</v>
      </c>
      <c r="AX3976" s="12" t="s">
        <v>72</v>
      </c>
      <c r="AY3976" s="150" t="s">
        <v>193</v>
      </c>
    </row>
    <row r="3977" spans="2:65" s="12" customFormat="1" ht="11.25">
      <c r="B3977" s="148"/>
      <c r="D3977" s="149" t="s">
        <v>203</v>
      </c>
      <c r="E3977" s="150" t="s">
        <v>19</v>
      </c>
      <c r="F3977" s="151" t="s">
        <v>205</v>
      </c>
      <c r="H3977" s="150" t="s">
        <v>19</v>
      </c>
      <c r="I3977" s="152"/>
      <c r="L3977" s="148"/>
      <c r="M3977" s="153"/>
      <c r="T3977" s="154"/>
      <c r="AT3977" s="150" t="s">
        <v>203</v>
      </c>
      <c r="AU3977" s="150" t="s">
        <v>100</v>
      </c>
      <c r="AV3977" s="12" t="s">
        <v>80</v>
      </c>
      <c r="AW3977" s="12" t="s">
        <v>33</v>
      </c>
      <c r="AX3977" s="12" t="s">
        <v>72</v>
      </c>
      <c r="AY3977" s="150" t="s">
        <v>193</v>
      </c>
    </row>
    <row r="3978" spans="2:65" s="12" customFormat="1" ht="11.25">
      <c r="B3978" s="148"/>
      <c r="D3978" s="149" t="s">
        <v>203</v>
      </c>
      <c r="E3978" s="150" t="s">
        <v>19</v>
      </c>
      <c r="F3978" s="151" t="s">
        <v>3000</v>
      </c>
      <c r="H3978" s="150" t="s">
        <v>19</v>
      </c>
      <c r="I3978" s="152"/>
      <c r="L3978" s="148"/>
      <c r="M3978" s="153"/>
      <c r="T3978" s="154"/>
      <c r="AT3978" s="150" t="s">
        <v>203</v>
      </c>
      <c r="AU3978" s="150" t="s">
        <v>100</v>
      </c>
      <c r="AV3978" s="12" t="s">
        <v>80</v>
      </c>
      <c r="AW3978" s="12" t="s">
        <v>33</v>
      </c>
      <c r="AX3978" s="12" t="s">
        <v>72</v>
      </c>
      <c r="AY3978" s="150" t="s">
        <v>193</v>
      </c>
    </row>
    <row r="3979" spans="2:65" s="13" customFormat="1" ht="11.25">
      <c r="B3979" s="155"/>
      <c r="D3979" s="149" t="s">
        <v>203</v>
      </c>
      <c r="E3979" s="156" t="s">
        <v>19</v>
      </c>
      <c r="F3979" s="157" t="s">
        <v>82</v>
      </c>
      <c r="H3979" s="158">
        <v>2</v>
      </c>
      <c r="I3979" s="159"/>
      <c r="L3979" s="155"/>
      <c r="M3979" s="160"/>
      <c r="T3979" s="161"/>
      <c r="AT3979" s="156" t="s">
        <v>203</v>
      </c>
      <c r="AU3979" s="156" t="s">
        <v>100</v>
      </c>
      <c r="AV3979" s="13" t="s">
        <v>82</v>
      </c>
      <c r="AW3979" s="13" t="s">
        <v>33</v>
      </c>
      <c r="AX3979" s="13" t="s">
        <v>72</v>
      </c>
      <c r="AY3979" s="156" t="s">
        <v>193</v>
      </c>
    </row>
    <row r="3980" spans="2:65" s="1" customFormat="1" ht="16.5" customHeight="1">
      <c r="B3980" s="32"/>
      <c r="C3980" s="131" t="s">
        <v>3162</v>
      </c>
      <c r="D3980" s="131" t="s">
        <v>195</v>
      </c>
      <c r="E3980" s="132" t="s">
        <v>3163</v>
      </c>
      <c r="F3980" s="133" t="s">
        <v>3164</v>
      </c>
      <c r="G3980" s="134" t="s">
        <v>432</v>
      </c>
      <c r="H3980" s="135">
        <v>7.2450000000000001</v>
      </c>
      <c r="I3980" s="136"/>
      <c r="J3980" s="137">
        <f>ROUND(I3980*H3980,2)</f>
        <v>0</v>
      </c>
      <c r="K3980" s="133" t="s">
        <v>19</v>
      </c>
      <c r="L3980" s="32"/>
      <c r="M3980" s="138" t="s">
        <v>19</v>
      </c>
      <c r="N3980" s="139" t="s">
        <v>43</v>
      </c>
      <c r="P3980" s="140">
        <f>O3980*H3980</f>
        <v>0</v>
      </c>
      <c r="Q3980" s="140">
        <v>0</v>
      </c>
      <c r="R3980" s="140">
        <f>Q3980*H3980</f>
        <v>0</v>
      </c>
      <c r="S3980" s="140">
        <v>0</v>
      </c>
      <c r="T3980" s="141">
        <f>S3980*H3980</f>
        <v>0</v>
      </c>
      <c r="AR3980" s="142" t="s">
        <v>328</v>
      </c>
      <c r="AT3980" s="142" t="s">
        <v>195</v>
      </c>
      <c r="AU3980" s="142" t="s">
        <v>100</v>
      </c>
      <c r="AY3980" s="17" t="s">
        <v>193</v>
      </c>
      <c r="BE3980" s="143">
        <f>IF(N3980="základní",J3980,0)</f>
        <v>0</v>
      </c>
      <c r="BF3980" s="143">
        <f>IF(N3980="snížená",J3980,0)</f>
        <v>0</v>
      </c>
      <c r="BG3980" s="143">
        <f>IF(N3980="zákl. přenesená",J3980,0)</f>
        <v>0</v>
      </c>
      <c r="BH3980" s="143">
        <f>IF(N3980="sníž. přenesená",J3980,0)</f>
        <v>0</v>
      </c>
      <c r="BI3980" s="143">
        <f>IF(N3980="nulová",J3980,0)</f>
        <v>0</v>
      </c>
      <c r="BJ3980" s="17" t="s">
        <v>80</v>
      </c>
      <c r="BK3980" s="143">
        <f>ROUND(I3980*H3980,2)</f>
        <v>0</v>
      </c>
      <c r="BL3980" s="17" t="s">
        <v>328</v>
      </c>
      <c r="BM3980" s="142" t="s">
        <v>3165</v>
      </c>
    </row>
    <row r="3981" spans="2:65" s="12" customFormat="1" ht="11.25">
      <c r="B3981" s="148"/>
      <c r="D3981" s="149" t="s">
        <v>203</v>
      </c>
      <c r="E3981" s="150" t="s">
        <v>19</v>
      </c>
      <c r="F3981" s="151" t="s">
        <v>286</v>
      </c>
      <c r="H3981" s="150" t="s">
        <v>19</v>
      </c>
      <c r="I3981" s="152"/>
      <c r="L3981" s="148"/>
      <c r="M3981" s="153"/>
      <c r="T3981" s="154"/>
      <c r="AT3981" s="150" t="s">
        <v>203</v>
      </c>
      <c r="AU3981" s="150" t="s">
        <v>100</v>
      </c>
      <c r="AV3981" s="12" t="s">
        <v>80</v>
      </c>
      <c r="AW3981" s="12" t="s">
        <v>33</v>
      </c>
      <c r="AX3981" s="12" t="s">
        <v>72</v>
      </c>
      <c r="AY3981" s="150" t="s">
        <v>193</v>
      </c>
    </row>
    <row r="3982" spans="2:65" s="12" customFormat="1" ht="11.25">
      <c r="B3982" s="148"/>
      <c r="D3982" s="149" t="s">
        <v>203</v>
      </c>
      <c r="E3982" s="150" t="s">
        <v>19</v>
      </c>
      <c r="F3982" s="151" t="s">
        <v>3149</v>
      </c>
      <c r="H3982" s="150" t="s">
        <v>19</v>
      </c>
      <c r="I3982" s="152"/>
      <c r="L3982" s="148"/>
      <c r="M3982" s="153"/>
      <c r="T3982" s="154"/>
      <c r="AT3982" s="150" t="s">
        <v>203</v>
      </c>
      <c r="AU3982" s="150" t="s">
        <v>100</v>
      </c>
      <c r="AV3982" s="12" t="s">
        <v>80</v>
      </c>
      <c r="AW3982" s="12" t="s">
        <v>33</v>
      </c>
      <c r="AX3982" s="12" t="s">
        <v>72</v>
      </c>
      <c r="AY3982" s="150" t="s">
        <v>193</v>
      </c>
    </row>
    <row r="3983" spans="2:65" s="12" customFormat="1" ht="11.25">
      <c r="B3983" s="148"/>
      <c r="D3983" s="149" t="s">
        <v>203</v>
      </c>
      <c r="E3983" s="150" t="s">
        <v>19</v>
      </c>
      <c r="F3983" s="151" t="s">
        <v>205</v>
      </c>
      <c r="H3983" s="150" t="s">
        <v>19</v>
      </c>
      <c r="I3983" s="152"/>
      <c r="L3983" s="148"/>
      <c r="M3983" s="153"/>
      <c r="T3983" s="154"/>
      <c r="AT3983" s="150" t="s">
        <v>203</v>
      </c>
      <c r="AU3983" s="150" t="s">
        <v>100</v>
      </c>
      <c r="AV3983" s="12" t="s">
        <v>80</v>
      </c>
      <c r="AW3983" s="12" t="s">
        <v>33</v>
      </c>
      <c r="AX3983" s="12" t="s">
        <v>72</v>
      </c>
      <c r="AY3983" s="150" t="s">
        <v>193</v>
      </c>
    </row>
    <row r="3984" spans="2:65" s="12" customFormat="1" ht="11.25">
      <c r="B3984" s="148"/>
      <c r="D3984" s="149" t="s">
        <v>203</v>
      </c>
      <c r="E3984" s="150" t="s">
        <v>19</v>
      </c>
      <c r="F3984" s="151" t="s">
        <v>3000</v>
      </c>
      <c r="H3984" s="150" t="s">
        <v>19</v>
      </c>
      <c r="I3984" s="152"/>
      <c r="L3984" s="148"/>
      <c r="M3984" s="153"/>
      <c r="T3984" s="154"/>
      <c r="AT3984" s="150" t="s">
        <v>203</v>
      </c>
      <c r="AU3984" s="150" t="s">
        <v>100</v>
      </c>
      <c r="AV3984" s="12" t="s">
        <v>80</v>
      </c>
      <c r="AW3984" s="12" t="s">
        <v>33</v>
      </c>
      <c r="AX3984" s="12" t="s">
        <v>72</v>
      </c>
      <c r="AY3984" s="150" t="s">
        <v>193</v>
      </c>
    </row>
    <row r="3985" spans="2:65" s="12" customFormat="1" ht="11.25">
      <c r="B3985" s="148"/>
      <c r="D3985" s="149" t="s">
        <v>203</v>
      </c>
      <c r="E3985" s="150" t="s">
        <v>19</v>
      </c>
      <c r="F3985" s="151" t="s">
        <v>3111</v>
      </c>
      <c r="H3985" s="150" t="s">
        <v>19</v>
      </c>
      <c r="I3985" s="152"/>
      <c r="L3985" s="148"/>
      <c r="M3985" s="153"/>
      <c r="T3985" s="154"/>
      <c r="AT3985" s="150" t="s">
        <v>203</v>
      </c>
      <c r="AU3985" s="150" t="s">
        <v>100</v>
      </c>
      <c r="AV3985" s="12" t="s">
        <v>80</v>
      </c>
      <c r="AW3985" s="12" t="s">
        <v>33</v>
      </c>
      <c r="AX3985" s="12" t="s">
        <v>72</v>
      </c>
      <c r="AY3985" s="150" t="s">
        <v>193</v>
      </c>
    </row>
    <row r="3986" spans="2:65" s="12" customFormat="1" ht="11.25">
      <c r="B3986" s="148"/>
      <c r="D3986" s="149" t="s">
        <v>203</v>
      </c>
      <c r="E3986" s="150" t="s">
        <v>19</v>
      </c>
      <c r="F3986" s="151" t="s">
        <v>3166</v>
      </c>
      <c r="H3986" s="150" t="s">
        <v>19</v>
      </c>
      <c r="I3986" s="152"/>
      <c r="L3986" s="148"/>
      <c r="M3986" s="153"/>
      <c r="T3986" s="154"/>
      <c r="AT3986" s="150" t="s">
        <v>203</v>
      </c>
      <c r="AU3986" s="150" t="s">
        <v>100</v>
      </c>
      <c r="AV3986" s="12" t="s">
        <v>80</v>
      </c>
      <c r="AW3986" s="12" t="s">
        <v>33</v>
      </c>
      <c r="AX3986" s="12" t="s">
        <v>72</v>
      </c>
      <c r="AY3986" s="150" t="s">
        <v>193</v>
      </c>
    </row>
    <row r="3987" spans="2:65" s="13" customFormat="1" ht="11.25">
      <c r="B3987" s="155"/>
      <c r="D3987" s="149" t="s">
        <v>203</v>
      </c>
      <c r="E3987" s="156" t="s">
        <v>19</v>
      </c>
      <c r="F3987" s="157" t="s">
        <v>2874</v>
      </c>
      <c r="H3987" s="158">
        <v>7.2450000000000001</v>
      </c>
      <c r="I3987" s="159"/>
      <c r="L3987" s="155"/>
      <c r="M3987" s="160"/>
      <c r="T3987" s="161"/>
      <c r="AT3987" s="156" t="s">
        <v>203</v>
      </c>
      <c r="AU3987" s="156" t="s">
        <v>100</v>
      </c>
      <c r="AV3987" s="13" t="s">
        <v>82</v>
      </c>
      <c r="AW3987" s="13" t="s">
        <v>33</v>
      </c>
      <c r="AX3987" s="13" t="s">
        <v>72</v>
      </c>
      <c r="AY3987" s="156" t="s">
        <v>193</v>
      </c>
    </row>
    <row r="3988" spans="2:65" s="1" customFormat="1" ht="16.5" customHeight="1">
      <c r="B3988" s="32"/>
      <c r="C3988" s="131" t="s">
        <v>3167</v>
      </c>
      <c r="D3988" s="131" t="s">
        <v>195</v>
      </c>
      <c r="E3988" s="132" t="s">
        <v>3168</v>
      </c>
      <c r="F3988" s="133" t="s">
        <v>3169</v>
      </c>
      <c r="G3988" s="134" t="s">
        <v>432</v>
      </c>
      <c r="H3988" s="135">
        <v>4.7249999999999996</v>
      </c>
      <c r="I3988" s="136"/>
      <c r="J3988" s="137">
        <f>ROUND(I3988*H3988,2)</f>
        <v>0</v>
      </c>
      <c r="K3988" s="133" t="s">
        <v>19</v>
      </c>
      <c r="L3988" s="32"/>
      <c r="M3988" s="138" t="s">
        <v>19</v>
      </c>
      <c r="N3988" s="139" t="s">
        <v>43</v>
      </c>
      <c r="P3988" s="140">
        <f>O3988*H3988</f>
        <v>0</v>
      </c>
      <c r="Q3988" s="140">
        <v>0</v>
      </c>
      <c r="R3988" s="140">
        <f>Q3988*H3988</f>
        <v>0</v>
      </c>
      <c r="S3988" s="140">
        <v>0</v>
      </c>
      <c r="T3988" s="141">
        <f>S3988*H3988</f>
        <v>0</v>
      </c>
      <c r="AR3988" s="142" t="s">
        <v>328</v>
      </c>
      <c r="AT3988" s="142" t="s">
        <v>195</v>
      </c>
      <c r="AU3988" s="142" t="s">
        <v>100</v>
      </c>
      <c r="AY3988" s="17" t="s">
        <v>193</v>
      </c>
      <c r="BE3988" s="143">
        <f>IF(N3988="základní",J3988,0)</f>
        <v>0</v>
      </c>
      <c r="BF3988" s="143">
        <f>IF(N3988="snížená",J3988,0)</f>
        <v>0</v>
      </c>
      <c r="BG3988" s="143">
        <f>IF(N3988="zákl. přenesená",J3988,0)</f>
        <v>0</v>
      </c>
      <c r="BH3988" s="143">
        <f>IF(N3988="sníž. přenesená",J3988,0)</f>
        <v>0</v>
      </c>
      <c r="BI3988" s="143">
        <f>IF(N3988="nulová",J3988,0)</f>
        <v>0</v>
      </c>
      <c r="BJ3988" s="17" t="s">
        <v>80</v>
      </c>
      <c r="BK3988" s="143">
        <f>ROUND(I3988*H3988,2)</f>
        <v>0</v>
      </c>
      <c r="BL3988" s="17" t="s">
        <v>328</v>
      </c>
      <c r="BM3988" s="142" t="s">
        <v>3170</v>
      </c>
    </row>
    <row r="3989" spans="2:65" s="12" customFormat="1" ht="11.25">
      <c r="B3989" s="148"/>
      <c r="D3989" s="149" t="s">
        <v>203</v>
      </c>
      <c r="E3989" s="150" t="s">
        <v>19</v>
      </c>
      <c r="F3989" s="151" t="s">
        <v>286</v>
      </c>
      <c r="H3989" s="150" t="s">
        <v>19</v>
      </c>
      <c r="I3989" s="152"/>
      <c r="L3989" s="148"/>
      <c r="M3989" s="153"/>
      <c r="T3989" s="154"/>
      <c r="AT3989" s="150" t="s">
        <v>203</v>
      </c>
      <c r="AU3989" s="150" t="s">
        <v>100</v>
      </c>
      <c r="AV3989" s="12" t="s">
        <v>80</v>
      </c>
      <c r="AW3989" s="12" t="s">
        <v>33</v>
      </c>
      <c r="AX3989" s="12" t="s">
        <v>72</v>
      </c>
      <c r="AY3989" s="150" t="s">
        <v>193</v>
      </c>
    </row>
    <row r="3990" spans="2:65" s="12" customFormat="1" ht="11.25">
      <c r="B3990" s="148"/>
      <c r="D3990" s="149" t="s">
        <v>203</v>
      </c>
      <c r="E3990" s="150" t="s">
        <v>19</v>
      </c>
      <c r="F3990" s="151" t="s">
        <v>3149</v>
      </c>
      <c r="H3990" s="150" t="s">
        <v>19</v>
      </c>
      <c r="I3990" s="152"/>
      <c r="L3990" s="148"/>
      <c r="M3990" s="153"/>
      <c r="T3990" s="154"/>
      <c r="AT3990" s="150" t="s">
        <v>203</v>
      </c>
      <c r="AU3990" s="150" t="s">
        <v>100</v>
      </c>
      <c r="AV3990" s="12" t="s">
        <v>80</v>
      </c>
      <c r="AW3990" s="12" t="s">
        <v>33</v>
      </c>
      <c r="AX3990" s="12" t="s">
        <v>72</v>
      </c>
      <c r="AY3990" s="150" t="s">
        <v>193</v>
      </c>
    </row>
    <row r="3991" spans="2:65" s="12" customFormat="1" ht="11.25">
      <c r="B3991" s="148"/>
      <c r="D3991" s="149" t="s">
        <v>203</v>
      </c>
      <c r="E3991" s="150" t="s">
        <v>19</v>
      </c>
      <c r="F3991" s="151" t="s">
        <v>205</v>
      </c>
      <c r="H3991" s="150" t="s">
        <v>19</v>
      </c>
      <c r="I3991" s="152"/>
      <c r="L3991" s="148"/>
      <c r="M3991" s="153"/>
      <c r="T3991" s="154"/>
      <c r="AT3991" s="150" t="s">
        <v>203</v>
      </c>
      <c r="AU3991" s="150" t="s">
        <v>100</v>
      </c>
      <c r="AV3991" s="12" t="s">
        <v>80</v>
      </c>
      <c r="AW3991" s="12" t="s">
        <v>33</v>
      </c>
      <c r="AX3991" s="12" t="s">
        <v>72</v>
      </c>
      <c r="AY3991" s="150" t="s">
        <v>193</v>
      </c>
    </row>
    <row r="3992" spans="2:65" s="12" customFormat="1" ht="11.25">
      <c r="B3992" s="148"/>
      <c r="D3992" s="149" t="s">
        <v>203</v>
      </c>
      <c r="E3992" s="150" t="s">
        <v>19</v>
      </c>
      <c r="F3992" s="151" t="s">
        <v>3000</v>
      </c>
      <c r="H3992" s="150" t="s">
        <v>19</v>
      </c>
      <c r="I3992" s="152"/>
      <c r="L3992" s="148"/>
      <c r="M3992" s="153"/>
      <c r="T3992" s="154"/>
      <c r="AT3992" s="150" t="s">
        <v>203</v>
      </c>
      <c r="AU3992" s="150" t="s">
        <v>100</v>
      </c>
      <c r="AV3992" s="12" t="s">
        <v>80</v>
      </c>
      <c r="AW3992" s="12" t="s">
        <v>33</v>
      </c>
      <c r="AX3992" s="12" t="s">
        <v>72</v>
      </c>
      <c r="AY3992" s="150" t="s">
        <v>193</v>
      </c>
    </row>
    <row r="3993" spans="2:65" s="12" customFormat="1" ht="11.25">
      <c r="B3993" s="148"/>
      <c r="D3993" s="149" t="s">
        <v>203</v>
      </c>
      <c r="E3993" s="150" t="s">
        <v>19</v>
      </c>
      <c r="F3993" s="151" t="s">
        <v>3111</v>
      </c>
      <c r="H3993" s="150" t="s">
        <v>19</v>
      </c>
      <c r="I3993" s="152"/>
      <c r="L3993" s="148"/>
      <c r="M3993" s="153"/>
      <c r="T3993" s="154"/>
      <c r="AT3993" s="150" t="s">
        <v>203</v>
      </c>
      <c r="AU3993" s="150" t="s">
        <v>100</v>
      </c>
      <c r="AV3993" s="12" t="s">
        <v>80</v>
      </c>
      <c r="AW3993" s="12" t="s">
        <v>33</v>
      </c>
      <c r="AX3993" s="12" t="s">
        <v>72</v>
      </c>
      <c r="AY3993" s="150" t="s">
        <v>193</v>
      </c>
    </row>
    <row r="3994" spans="2:65" s="12" customFormat="1" ht="11.25">
      <c r="B3994" s="148"/>
      <c r="D3994" s="149" t="s">
        <v>203</v>
      </c>
      <c r="E3994" s="150" t="s">
        <v>19</v>
      </c>
      <c r="F3994" s="151" t="s">
        <v>3166</v>
      </c>
      <c r="H3994" s="150" t="s">
        <v>19</v>
      </c>
      <c r="I3994" s="152"/>
      <c r="L3994" s="148"/>
      <c r="M3994" s="153"/>
      <c r="T3994" s="154"/>
      <c r="AT3994" s="150" t="s">
        <v>203</v>
      </c>
      <c r="AU3994" s="150" t="s">
        <v>100</v>
      </c>
      <c r="AV3994" s="12" t="s">
        <v>80</v>
      </c>
      <c r="AW3994" s="12" t="s">
        <v>33</v>
      </c>
      <c r="AX3994" s="12" t="s">
        <v>72</v>
      </c>
      <c r="AY3994" s="150" t="s">
        <v>193</v>
      </c>
    </row>
    <row r="3995" spans="2:65" s="13" customFormat="1" ht="11.25">
      <c r="B3995" s="155"/>
      <c r="D3995" s="149" t="s">
        <v>203</v>
      </c>
      <c r="E3995" s="156" t="s">
        <v>19</v>
      </c>
      <c r="F3995" s="157" t="s">
        <v>3171</v>
      </c>
      <c r="H3995" s="158">
        <v>4.7249999999999996</v>
      </c>
      <c r="I3995" s="159"/>
      <c r="L3995" s="155"/>
      <c r="M3995" s="160"/>
      <c r="T3995" s="161"/>
      <c r="AT3995" s="156" t="s">
        <v>203</v>
      </c>
      <c r="AU3995" s="156" t="s">
        <v>100</v>
      </c>
      <c r="AV3995" s="13" t="s">
        <v>82</v>
      </c>
      <c r="AW3995" s="13" t="s">
        <v>33</v>
      </c>
      <c r="AX3995" s="13" t="s">
        <v>72</v>
      </c>
      <c r="AY3995" s="156" t="s">
        <v>193</v>
      </c>
    </row>
    <row r="3996" spans="2:65" s="1" customFormat="1" ht="16.5" customHeight="1">
      <c r="B3996" s="32"/>
      <c r="C3996" s="131" t="s">
        <v>3172</v>
      </c>
      <c r="D3996" s="131" t="s">
        <v>195</v>
      </c>
      <c r="E3996" s="132" t="s">
        <v>3173</v>
      </c>
      <c r="F3996" s="133" t="s">
        <v>3174</v>
      </c>
      <c r="G3996" s="134" t="s">
        <v>465</v>
      </c>
      <c r="H3996" s="135">
        <v>2</v>
      </c>
      <c r="I3996" s="136"/>
      <c r="J3996" s="137">
        <f>ROUND(I3996*H3996,2)</f>
        <v>0</v>
      </c>
      <c r="K3996" s="133" t="s">
        <v>19</v>
      </c>
      <c r="L3996" s="32"/>
      <c r="M3996" s="138" t="s">
        <v>19</v>
      </c>
      <c r="N3996" s="139" t="s">
        <v>43</v>
      </c>
      <c r="P3996" s="140">
        <f>O3996*H3996</f>
        <v>0</v>
      </c>
      <c r="Q3996" s="140">
        <v>0</v>
      </c>
      <c r="R3996" s="140">
        <f>Q3996*H3996</f>
        <v>0</v>
      </c>
      <c r="S3996" s="140">
        <v>0</v>
      </c>
      <c r="T3996" s="141">
        <f>S3996*H3996</f>
        <v>0</v>
      </c>
      <c r="AR3996" s="142" t="s">
        <v>328</v>
      </c>
      <c r="AT3996" s="142" t="s">
        <v>195</v>
      </c>
      <c r="AU3996" s="142" t="s">
        <v>100</v>
      </c>
      <c r="AY3996" s="17" t="s">
        <v>193</v>
      </c>
      <c r="BE3996" s="143">
        <f>IF(N3996="základní",J3996,0)</f>
        <v>0</v>
      </c>
      <c r="BF3996" s="143">
        <f>IF(N3996="snížená",J3996,0)</f>
        <v>0</v>
      </c>
      <c r="BG3996" s="143">
        <f>IF(N3996="zákl. přenesená",J3996,0)</f>
        <v>0</v>
      </c>
      <c r="BH3996" s="143">
        <f>IF(N3996="sníž. přenesená",J3996,0)</f>
        <v>0</v>
      </c>
      <c r="BI3996" s="143">
        <f>IF(N3996="nulová",J3996,0)</f>
        <v>0</v>
      </c>
      <c r="BJ3996" s="17" t="s">
        <v>80</v>
      </c>
      <c r="BK3996" s="143">
        <f>ROUND(I3996*H3996,2)</f>
        <v>0</v>
      </c>
      <c r="BL3996" s="17" t="s">
        <v>328</v>
      </c>
      <c r="BM3996" s="142" t="s">
        <v>3175</v>
      </c>
    </row>
    <row r="3997" spans="2:65" s="12" customFormat="1" ht="11.25">
      <c r="B3997" s="148"/>
      <c r="D3997" s="149" t="s">
        <v>203</v>
      </c>
      <c r="E3997" s="150" t="s">
        <v>19</v>
      </c>
      <c r="F3997" s="151" t="s">
        <v>286</v>
      </c>
      <c r="H3997" s="150" t="s">
        <v>19</v>
      </c>
      <c r="I3997" s="152"/>
      <c r="L3997" s="148"/>
      <c r="M3997" s="153"/>
      <c r="T3997" s="154"/>
      <c r="AT3997" s="150" t="s">
        <v>203</v>
      </c>
      <c r="AU3997" s="150" t="s">
        <v>100</v>
      </c>
      <c r="AV3997" s="12" t="s">
        <v>80</v>
      </c>
      <c r="AW3997" s="12" t="s">
        <v>33</v>
      </c>
      <c r="AX3997" s="12" t="s">
        <v>72</v>
      </c>
      <c r="AY3997" s="150" t="s">
        <v>193</v>
      </c>
    </row>
    <row r="3998" spans="2:65" s="12" customFormat="1" ht="11.25">
      <c r="B3998" s="148"/>
      <c r="D3998" s="149" t="s">
        <v>203</v>
      </c>
      <c r="E3998" s="150" t="s">
        <v>19</v>
      </c>
      <c r="F3998" s="151" t="s">
        <v>3110</v>
      </c>
      <c r="H3998" s="150" t="s">
        <v>19</v>
      </c>
      <c r="I3998" s="152"/>
      <c r="L3998" s="148"/>
      <c r="M3998" s="153"/>
      <c r="T3998" s="154"/>
      <c r="AT3998" s="150" t="s">
        <v>203</v>
      </c>
      <c r="AU3998" s="150" t="s">
        <v>100</v>
      </c>
      <c r="AV3998" s="12" t="s">
        <v>80</v>
      </c>
      <c r="AW3998" s="12" t="s">
        <v>33</v>
      </c>
      <c r="AX3998" s="12" t="s">
        <v>72</v>
      </c>
      <c r="AY3998" s="150" t="s">
        <v>193</v>
      </c>
    </row>
    <row r="3999" spans="2:65" s="12" customFormat="1" ht="11.25">
      <c r="B3999" s="148"/>
      <c r="D3999" s="149" t="s">
        <v>203</v>
      </c>
      <c r="E3999" s="150" t="s">
        <v>19</v>
      </c>
      <c r="F3999" s="151" t="s">
        <v>205</v>
      </c>
      <c r="H3999" s="150" t="s">
        <v>19</v>
      </c>
      <c r="I3999" s="152"/>
      <c r="L3999" s="148"/>
      <c r="M3999" s="153"/>
      <c r="T3999" s="154"/>
      <c r="AT3999" s="150" t="s">
        <v>203</v>
      </c>
      <c r="AU3999" s="150" t="s">
        <v>100</v>
      </c>
      <c r="AV3999" s="12" t="s">
        <v>80</v>
      </c>
      <c r="AW3999" s="12" t="s">
        <v>33</v>
      </c>
      <c r="AX3999" s="12" t="s">
        <v>72</v>
      </c>
      <c r="AY3999" s="150" t="s">
        <v>193</v>
      </c>
    </row>
    <row r="4000" spans="2:65" s="12" customFormat="1" ht="11.25">
      <c r="B4000" s="148"/>
      <c r="D4000" s="149" t="s">
        <v>203</v>
      </c>
      <c r="E4000" s="150" t="s">
        <v>19</v>
      </c>
      <c r="F4000" s="151" t="s">
        <v>3000</v>
      </c>
      <c r="H4000" s="150" t="s">
        <v>19</v>
      </c>
      <c r="I4000" s="152"/>
      <c r="L4000" s="148"/>
      <c r="M4000" s="153"/>
      <c r="T4000" s="154"/>
      <c r="AT4000" s="150" t="s">
        <v>203</v>
      </c>
      <c r="AU4000" s="150" t="s">
        <v>100</v>
      </c>
      <c r="AV4000" s="12" t="s">
        <v>80</v>
      </c>
      <c r="AW4000" s="12" t="s">
        <v>33</v>
      </c>
      <c r="AX4000" s="12" t="s">
        <v>72</v>
      </c>
      <c r="AY4000" s="150" t="s">
        <v>193</v>
      </c>
    </row>
    <row r="4001" spans="2:65" s="12" customFormat="1" ht="11.25">
      <c r="B4001" s="148"/>
      <c r="D4001" s="149" t="s">
        <v>203</v>
      </c>
      <c r="E4001" s="150" t="s">
        <v>19</v>
      </c>
      <c r="F4001" s="151" t="s">
        <v>3111</v>
      </c>
      <c r="H4001" s="150" t="s">
        <v>19</v>
      </c>
      <c r="I4001" s="152"/>
      <c r="L4001" s="148"/>
      <c r="M4001" s="153"/>
      <c r="T4001" s="154"/>
      <c r="AT4001" s="150" t="s">
        <v>203</v>
      </c>
      <c r="AU4001" s="150" t="s">
        <v>100</v>
      </c>
      <c r="AV4001" s="12" t="s">
        <v>80</v>
      </c>
      <c r="AW4001" s="12" t="s">
        <v>33</v>
      </c>
      <c r="AX4001" s="12" t="s">
        <v>72</v>
      </c>
      <c r="AY4001" s="150" t="s">
        <v>193</v>
      </c>
    </row>
    <row r="4002" spans="2:65" s="13" customFormat="1" ht="11.25">
      <c r="B4002" s="155"/>
      <c r="D4002" s="149" t="s">
        <v>203</v>
      </c>
      <c r="E4002" s="156" t="s">
        <v>19</v>
      </c>
      <c r="F4002" s="157" t="s">
        <v>82</v>
      </c>
      <c r="H4002" s="158">
        <v>2</v>
      </c>
      <c r="I4002" s="159"/>
      <c r="L4002" s="155"/>
      <c r="M4002" s="160"/>
      <c r="T4002" s="161"/>
      <c r="AT4002" s="156" t="s">
        <v>203</v>
      </c>
      <c r="AU4002" s="156" t="s">
        <v>100</v>
      </c>
      <c r="AV4002" s="13" t="s">
        <v>82</v>
      </c>
      <c r="AW4002" s="13" t="s">
        <v>33</v>
      </c>
      <c r="AX4002" s="13" t="s">
        <v>72</v>
      </c>
      <c r="AY4002" s="156" t="s">
        <v>193</v>
      </c>
    </row>
    <row r="4003" spans="2:65" s="1" customFormat="1" ht="16.5" customHeight="1">
      <c r="B4003" s="32"/>
      <c r="C4003" s="131" t="s">
        <v>3176</v>
      </c>
      <c r="D4003" s="131" t="s">
        <v>195</v>
      </c>
      <c r="E4003" s="132" t="s">
        <v>3177</v>
      </c>
      <c r="F4003" s="133" t="s">
        <v>3178</v>
      </c>
      <c r="G4003" s="134" t="s">
        <v>465</v>
      </c>
      <c r="H4003" s="135">
        <v>6</v>
      </c>
      <c r="I4003" s="136"/>
      <c r="J4003" s="137">
        <f>ROUND(I4003*H4003,2)</f>
        <v>0</v>
      </c>
      <c r="K4003" s="133" t="s">
        <v>19</v>
      </c>
      <c r="L4003" s="32"/>
      <c r="M4003" s="138" t="s">
        <v>19</v>
      </c>
      <c r="N4003" s="139" t="s">
        <v>43</v>
      </c>
      <c r="P4003" s="140">
        <f>O4003*H4003</f>
        <v>0</v>
      </c>
      <c r="Q4003" s="140">
        <v>0</v>
      </c>
      <c r="R4003" s="140">
        <f>Q4003*H4003</f>
        <v>0</v>
      </c>
      <c r="S4003" s="140">
        <v>0</v>
      </c>
      <c r="T4003" s="141">
        <f>S4003*H4003</f>
        <v>0</v>
      </c>
      <c r="AR4003" s="142" t="s">
        <v>328</v>
      </c>
      <c r="AT4003" s="142" t="s">
        <v>195</v>
      </c>
      <c r="AU4003" s="142" t="s">
        <v>100</v>
      </c>
      <c r="AY4003" s="17" t="s">
        <v>193</v>
      </c>
      <c r="BE4003" s="143">
        <f>IF(N4003="základní",J4003,0)</f>
        <v>0</v>
      </c>
      <c r="BF4003" s="143">
        <f>IF(N4003="snížená",J4003,0)</f>
        <v>0</v>
      </c>
      <c r="BG4003" s="143">
        <f>IF(N4003="zákl. přenesená",J4003,0)</f>
        <v>0</v>
      </c>
      <c r="BH4003" s="143">
        <f>IF(N4003="sníž. přenesená",J4003,0)</f>
        <v>0</v>
      </c>
      <c r="BI4003" s="143">
        <f>IF(N4003="nulová",J4003,0)</f>
        <v>0</v>
      </c>
      <c r="BJ4003" s="17" t="s">
        <v>80</v>
      </c>
      <c r="BK4003" s="143">
        <f>ROUND(I4003*H4003,2)</f>
        <v>0</v>
      </c>
      <c r="BL4003" s="17" t="s">
        <v>328</v>
      </c>
      <c r="BM4003" s="142" t="s">
        <v>3179</v>
      </c>
    </row>
    <row r="4004" spans="2:65" s="12" customFormat="1" ht="11.25">
      <c r="B4004" s="148"/>
      <c r="D4004" s="149" t="s">
        <v>203</v>
      </c>
      <c r="E4004" s="150" t="s">
        <v>19</v>
      </c>
      <c r="F4004" s="151" t="s">
        <v>286</v>
      </c>
      <c r="H4004" s="150" t="s">
        <v>19</v>
      </c>
      <c r="I4004" s="152"/>
      <c r="L4004" s="148"/>
      <c r="M4004" s="153"/>
      <c r="T4004" s="154"/>
      <c r="AT4004" s="150" t="s">
        <v>203</v>
      </c>
      <c r="AU4004" s="150" t="s">
        <v>100</v>
      </c>
      <c r="AV4004" s="12" t="s">
        <v>80</v>
      </c>
      <c r="AW4004" s="12" t="s">
        <v>33</v>
      </c>
      <c r="AX4004" s="12" t="s">
        <v>72</v>
      </c>
      <c r="AY4004" s="150" t="s">
        <v>193</v>
      </c>
    </row>
    <row r="4005" spans="2:65" s="12" customFormat="1" ht="11.25">
      <c r="B4005" s="148"/>
      <c r="D4005" s="149" t="s">
        <v>203</v>
      </c>
      <c r="E4005" s="150" t="s">
        <v>19</v>
      </c>
      <c r="F4005" s="151" t="s">
        <v>3110</v>
      </c>
      <c r="H4005" s="150" t="s">
        <v>19</v>
      </c>
      <c r="I4005" s="152"/>
      <c r="L4005" s="148"/>
      <c r="M4005" s="153"/>
      <c r="T4005" s="154"/>
      <c r="AT4005" s="150" t="s">
        <v>203</v>
      </c>
      <c r="AU4005" s="150" t="s">
        <v>100</v>
      </c>
      <c r="AV4005" s="12" t="s">
        <v>80</v>
      </c>
      <c r="AW4005" s="12" t="s">
        <v>33</v>
      </c>
      <c r="AX4005" s="12" t="s">
        <v>72</v>
      </c>
      <c r="AY4005" s="150" t="s">
        <v>193</v>
      </c>
    </row>
    <row r="4006" spans="2:65" s="12" customFormat="1" ht="11.25">
      <c r="B4006" s="148"/>
      <c r="D4006" s="149" t="s">
        <v>203</v>
      </c>
      <c r="E4006" s="150" t="s">
        <v>19</v>
      </c>
      <c r="F4006" s="151" t="s">
        <v>205</v>
      </c>
      <c r="H4006" s="150" t="s">
        <v>19</v>
      </c>
      <c r="I4006" s="152"/>
      <c r="L4006" s="148"/>
      <c r="M4006" s="153"/>
      <c r="T4006" s="154"/>
      <c r="AT4006" s="150" t="s">
        <v>203</v>
      </c>
      <c r="AU4006" s="150" t="s">
        <v>100</v>
      </c>
      <c r="AV4006" s="12" t="s">
        <v>80</v>
      </c>
      <c r="AW4006" s="12" t="s">
        <v>33</v>
      </c>
      <c r="AX4006" s="12" t="s">
        <v>72</v>
      </c>
      <c r="AY4006" s="150" t="s">
        <v>193</v>
      </c>
    </row>
    <row r="4007" spans="2:65" s="12" customFormat="1" ht="11.25">
      <c r="B4007" s="148"/>
      <c r="D4007" s="149" t="s">
        <v>203</v>
      </c>
      <c r="E4007" s="150" t="s">
        <v>19</v>
      </c>
      <c r="F4007" s="151" t="s">
        <v>3000</v>
      </c>
      <c r="H4007" s="150" t="s">
        <v>19</v>
      </c>
      <c r="I4007" s="152"/>
      <c r="L4007" s="148"/>
      <c r="M4007" s="153"/>
      <c r="T4007" s="154"/>
      <c r="AT4007" s="150" t="s">
        <v>203</v>
      </c>
      <c r="AU4007" s="150" t="s">
        <v>100</v>
      </c>
      <c r="AV4007" s="12" t="s">
        <v>80</v>
      </c>
      <c r="AW4007" s="12" t="s">
        <v>33</v>
      </c>
      <c r="AX4007" s="12" t="s">
        <v>72</v>
      </c>
      <c r="AY4007" s="150" t="s">
        <v>193</v>
      </c>
    </row>
    <row r="4008" spans="2:65" s="12" customFormat="1" ht="11.25">
      <c r="B4008" s="148"/>
      <c r="D4008" s="149" t="s">
        <v>203</v>
      </c>
      <c r="E4008" s="150" t="s">
        <v>19</v>
      </c>
      <c r="F4008" s="151" t="s">
        <v>3111</v>
      </c>
      <c r="H4008" s="150" t="s">
        <v>19</v>
      </c>
      <c r="I4008" s="152"/>
      <c r="L4008" s="148"/>
      <c r="M4008" s="153"/>
      <c r="T4008" s="154"/>
      <c r="AT4008" s="150" t="s">
        <v>203</v>
      </c>
      <c r="AU4008" s="150" t="s">
        <v>100</v>
      </c>
      <c r="AV4008" s="12" t="s">
        <v>80</v>
      </c>
      <c r="AW4008" s="12" t="s">
        <v>33</v>
      </c>
      <c r="AX4008" s="12" t="s">
        <v>72</v>
      </c>
      <c r="AY4008" s="150" t="s">
        <v>193</v>
      </c>
    </row>
    <row r="4009" spans="2:65" s="13" customFormat="1" ht="11.25">
      <c r="B4009" s="155"/>
      <c r="D4009" s="149" t="s">
        <v>203</v>
      </c>
      <c r="E4009" s="156" t="s">
        <v>19</v>
      </c>
      <c r="F4009" s="157" t="s">
        <v>240</v>
      </c>
      <c r="H4009" s="158">
        <v>6</v>
      </c>
      <c r="I4009" s="159"/>
      <c r="L4009" s="155"/>
      <c r="M4009" s="160"/>
      <c r="T4009" s="161"/>
      <c r="AT4009" s="156" t="s">
        <v>203</v>
      </c>
      <c r="AU4009" s="156" t="s">
        <v>100</v>
      </c>
      <c r="AV4009" s="13" t="s">
        <v>82</v>
      </c>
      <c r="AW4009" s="13" t="s">
        <v>33</v>
      </c>
      <c r="AX4009" s="13" t="s">
        <v>72</v>
      </c>
      <c r="AY4009" s="156" t="s">
        <v>193</v>
      </c>
    </row>
    <row r="4010" spans="2:65" s="1" customFormat="1" ht="16.5" customHeight="1">
      <c r="B4010" s="32"/>
      <c r="C4010" s="131" t="s">
        <v>3180</v>
      </c>
      <c r="D4010" s="131" t="s">
        <v>195</v>
      </c>
      <c r="E4010" s="132" t="s">
        <v>3181</v>
      </c>
      <c r="F4010" s="133" t="s">
        <v>3182</v>
      </c>
      <c r="G4010" s="134" t="s">
        <v>465</v>
      </c>
      <c r="H4010" s="135">
        <v>1</v>
      </c>
      <c r="I4010" s="136"/>
      <c r="J4010" s="137">
        <f>ROUND(I4010*H4010,2)</f>
        <v>0</v>
      </c>
      <c r="K4010" s="133" t="s">
        <v>19</v>
      </c>
      <c r="L4010" s="32"/>
      <c r="M4010" s="138" t="s">
        <v>19</v>
      </c>
      <c r="N4010" s="139" t="s">
        <v>43</v>
      </c>
      <c r="P4010" s="140">
        <f>O4010*H4010</f>
        <v>0</v>
      </c>
      <c r="Q4010" s="140">
        <v>0</v>
      </c>
      <c r="R4010" s="140">
        <f>Q4010*H4010</f>
        <v>0</v>
      </c>
      <c r="S4010" s="140">
        <v>0</v>
      </c>
      <c r="T4010" s="141">
        <f>S4010*H4010</f>
        <v>0</v>
      </c>
      <c r="AR4010" s="142" t="s">
        <v>328</v>
      </c>
      <c r="AT4010" s="142" t="s">
        <v>195</v>
      </c>
      <c r="AU4010" s="142" t="s">
        <v>100</v>
      </c>
      <c r="AY4010" s="17" t="s">
        <v>193</v>
      </c>
      <c r="BE4010" s="143">
        <f>IF(N4010="základní",J4010,0)</f>
        <v>0</v>
      </c>
      <c r="BF4010" s="143">
        <f>IF(N4010="snížená",J4010,0)</f>
        <v>0</v>
      </c>
      <c r="BG4010" s="143">
        <f>IF(N4010="zákl. přenesená",J4010,0)</f>
        <v>0</v>
      </c>
      <c r="BH4010" s="143">
        <f>IF(N4010="sníž. přenesená",J4010,0)</f>
        <v>0</v>
      </c>
      <c r="BI4010" s="143">
        <f>IF(N4010="nulová",J4010,0)</f>
        <v>0</v>
      </c>
      <c r="BJ4010" s="17" t="s">
        <v>80</v>
      </c>
      <c r="BK4010" s="143">
        <f>ROUND(I4010*H4010,2)</f>
        <v>0</v>
      </c>
      <c r="BL4010" s="17" t="s">
        <v>328</v>
      </c>
      <c r="BM4010" s="142" t="s">
        <v>3183</v>
      </c>
    </row>
    <row r="4011" spans="2:65" s="12" customFormat="1" ht="11.25">
      <c r="B4011" s="148"/>
      <c r="D4011" s="149" t="s">
        <v>203</v>
      </c>
      <c r="E4011" s="150" t="s">
        <v>19</v>
      </c>
      <c r="F4011" s="151" t="s">
        <v>286</v>
      </c>
      <c r="H4011" s="150" t="s">
        <v>19</v>
      </c>
      <c r="I4011" s="152"/>
      <c r="L4011" s="148"/>
      <c r="M4011" s="153"/>
      <c r="T4011" s="154"/>
      <c r="AT4011" s="150" t="s">
        <v>203</v>
      </c>
      <c r="AU4011" s="150" t="s">
        <v>100</v>
      </c>
      <c r="AV4011" s="12" t="s">
        <v>80</v>
      </c>
      <c r="AW4011" s="12" t="s">
        <v>33</v>
      </c>
      <c r="AX4011" s="12" t="s">
        <v>72</v>
      </c>
      <c r="AY4011" s="150" t="s">
        <v>193</v>
      </c>
    </row>
    <row r="4012" spans="2:65" s="12" customFormat="1" ht="11.25">
      <c r="B4012" s="148"/>
      <c r="D4012" s="149" t="s">
        <v>203</v>
      </c>
      <c r="E4012" s="150" t="s">
        <v>19</v>
      </c>
      <c r="F4012" s="151" t="s">
        <v>3110</v>
      </c>
      <c r="H4012" s="150" t="s">
        <v>19</v>
      </c>
      <c r="I4012" s="152"/>
      <c r="L4012" s="148"/>
      <c r="M4012" s="153"/>
      <c r="T4012" s="154"/>
      <c r="AT4012" s="150" t="s">
        <v>203</v>
      </c>
      <c r="AU4012" s="150" t="s">
        <v>100</v>
      </c>
      <c r="AV4012" s="12" t="s">
        <v>80</v>
      </c>
      <c r="AW4012" s="12" t="s">
        <v>33</v>
      </c>
      <c r="AX4012" s="12" t="s">
        <v>72</v>
      </c>
      <c r="AY4012" s="150" t="s">
        <v>193</v>
      </c>
    </row>
    <row r="4013" spans="2:65" s="12" customFormat="1" ht="11.25">
      <c r="B4013" s="148"/>
      <c r="D4013" s="149" t="s">
        <v>203</v>
      </c>
      <c r="E4013" s="150" t="s">
        <v>19</v>
      </c>
      <c r="F4013" s="151" t="s">
        <v>205</v>
      </c>
      <c r="H4013" s="150" t="s">
        <v>19</v>
      </c>
      <c r="I4013" s="152"/>
      <c r="L4013" s="148"/>
      <c r="M4013" s="153"/>
      <c r="T4013" s="154"/>
      <c r="AT4013" s="150" t="s">
        <v>203</v>
      </c>
      <c r="AU4013" s="150" t="s">
        <v>100</v>
      </c>
      <c r="AV4013" s="12" t="s">
        <v>80</v>
      </c>
      <c r="AW4013" s="12" t="s">
        <v>33</v>
      </c>
      <c r="AX4013" s="12" t="s">
        <v>72</v>
      </c>
      <c r="AY4013" s="150" t="s">
        <v>193</v>
      </c>
    </row>
    <row r="4014" spans="2:65" s="12" customFormat="1" ht="11.25">
      <c r="B4014" s="148"/>
      <c r="D4014" s="149" t="s">
        <v>203</v>
      </c>
      <c r="E4014" s="150" t="s">
        <v>19</v>
      </c>
      <c r="F4014" s="151" t="s">
        <v>3000</v>
      </c>
      <c r="H4014" s="150" t="s">
        <v>19</v>
      </c>
      <c r="I4014" s="152"/>
      <c r="L4014" s="148"/>
      <c r="M4014" s="153"/>
      <c r="T4014" s="154"/>
      <c r="AT4014" s="150" t="s">
        <v>203</v>
      </c>
      <c r="AU4014" s="150" t="s">
        <v>100</v>
      </c>
      <c r="AV4014" s="12" t="s">
        <v>80</v>
      </c>
      <c r="AW4014" s="12" t="s">
        <v>33</v>
      </c>
      <c r="AX4014" s="12" t="s">
        <v>72</v>
      </c>
      <c r="AY4014" s="150" t="s">
        <v>193</v>
      </c>
    </row>
    <row r="4015" spans="2:65" s="12" customFormat="1" ht="11.25">
      <c r="B4015" s="148"/>
      <c r="D4015" s="149" t="s">
        <v>203</v>
      </c>
      <c r="E4015" s="150" t="s">
        <v>19</v>
      </c>
      <c r="F4015" s="151" t="s">
        <v>3111</v>
      </c>
      <c r="H4015" s="150" t="s">
        <v>19</v>
      </c>
      <c r="I4015" s="152"/>
      <c r="L4015" s="148"/>
      <c r="M4015" s="153"/>
      <c r="T4015" s="154"/>
      <c r="AT4015" s="150" t="s">
        <v>203</v>
      </c>
      <c r="AU4015" s="150" t="s">
        <v>100</v>
      </c>
      <c r="AV4015" s="12" t="s">
        <v>80</v>
      </c>
      <c r="AW4015" s="12" t="s">
        <v>33</v>
      </c>
      <c r="AX4015" s="12" t="s">
        <v>72</v>
      </c>
      <c r="AY4015" s="150" t="s">
        <v>193</v>
      </c>
    </row>
    <row r="4016" spans="2:65" s="13" customFormat="1" ht="11.25">
      <c r="B4016" s="155"/>
      <c r="D4016" s="149" t="s">
        <v>203</v>
      </c>
      <c r="E4016" s="156" t="s">
        <v>19</v>
      </c>
      <c r="F4016" s="157" t="s">
        <v>80</v>
      </c>
      <c r="H4016" s="158">
        <v>1</v>
      </c>
      <c r="I4016" s="159"/>
      <c r="L4016" s="155"/>
      <c r="M4016" s="160"/>
      <c r="T4016" s="161"/>
      <c r="AT4016" s="156" t="s">
        <v>203</v>
      </c>
      <c r="AU4016" s="156" t="s">
        <v>100</v>
      </c>
      <c r="AV4016" s="13" t="s">
        <v>82</v>
      </c>
      <c r="AW4016" s="13" t="s">
        <v>33</v>
      </c>
      <c r="AX4016" s="13" t="s">
        <v>72</v>
      </c>
      <c r="AY4016" s="156" t="s">
        <v>193</v>
      </c>
    </row>
    <row r="4017" spans="2:65" s="1" customFormat="1" ht="16.5" customHeight="1">
      <c r="B4017" s="32"/>
      <c r="C4017" s="131" t="s">
        <v>3184</v>
      </c>
      <c r="D4017" s="131" t="s">
        <v>195</v>
      </c>
      <c r="E4017" s="132" t="s">
        <v>3185</v>
      </c>
      <c r="F4017" s="133" t="s">
        <v>3186</v>
      </c>
      <c r="G4017" s="134" t="s">
        <v>465</v>
      </c>
      <c r="H4017" s="135">
        <v>14</v>
      </c>
      <c r="I4017" s="136"/>
      <c r="J4017" s="137">
        <f>ROUND(I4017*H4017,2)</f>
        <v>0</v>
      </c>
      <c r="K4017" s="133" t="s">
        <v>19</v>
      </c>
      <c r="L4017" s="32"/>
      <c r="M4017" s="138" t="s">
        <v>19</v>
      </c>
      <c r="N4017" s="139" t="s">
        <v>43</v>
      </c>
      <c r="P4017" s="140">
        <f>O4017*H4017</f>
        <v>0</v>
      </c>
      <c r="Q4017" s="140">
        <v>0</v>
      </c>
      <c r="R4017" s="140">
        <f>Q4017*H4017</f>
        <v>0</v>
      </c>
      <c r="S4017" s="140">
        <v>0</v>
      </c>
      <c r="T4017" s="141">
        <f>S4017*H4017</f>
        <v>0</v>
      </c>
      <c r="AR4017" s="142" t="s">
        <v>328</v>
      </c>
      <c r="AT4017" s="142" t="s">
        <v>195</v>
      </c>
      <c r="AU4017" s="142" t="s">
        <v>100</v>
      </c>
      <c r="AY4017" s="17" t="s">
        <v>193</v>
      </c>
      <c r="BE4017" s="143">
        <f>IF(N4017="základní",J4017,0)</f>
        <v>0</v>
      </c>
      <c r="BF4017" s="143">
        <f>IF(N4017="snížená",J4017,0)</f>
        <v>0</v>
      </c>
      <c r="BG4017" s="143">
        <f>IF(N4017="zákl. přenesená",J4017,0)</f>
        <v>0</v>
      </c>
      <c r="BH4017" s="143">
        <f>IF(N4017="sníž. přenesená",J4017,0)</f>
        <v>0</v>
      </c>
      <c r="BI4017" s="143">
        <f>IF(N4017="nulová",J4017,0)</f>
        <v>0</v>
      </c>
      <c r="BJ4017" s="17" t="s">
        <v>80</v>
      </c>
      <c r="BK4017" s="143">
        <f>ROUND(I4017*H4017,2)</f>
        <v>0</v>
      </c>
      <c r="BL4017" s="17" t="s">
        <v>328</v>
      </c>
      <c r="BM4017" s="142" t="s">
        <v>3187</v>
      </c>
    </row>
    <row r="4018" spans="2:65" s="12" customFormat="1" ht="11.25">
      <c r="B4018" s="148"/>
      <c r="D4018" s="149" t="s">
        <v>203</v>
      </c>
      <c r="E4018" s="150" t="s">
        <v>19</v>
      </c>
      <c r="F4018" s="151" t="s">
        <v>286</v>
      </c>
      <c r="H4018" s="150" t="s">
        <v>19</v>
      </c>
      <c r="I4018" s="152"/>
      <c r="L4018" s="148"/>
      <c r="M4018" s="153"/>
      <c r="T4018" s="154"/>
      <c r="AT4018" s="150" t="s">
        <v>203</v>
      </c>
      <c r="AU4018" s="150" t="s">
        <v>100</v>
      </c>
      <c r="AV4018" s="12" t="s">
        <v>80</v>
      </c>
      <c r="AW4018" s="12" t="s">
        <v>33</v>
      </c>
      <c r="AX4018" s="12" t="s">
        <v>72</v>
      </c>
      <c r="AY4018" s="150" t="s">
        <v>193</v>
      </c>
    </row>
    <row r="4019" spans="2:65" s="12" customFormat="1" ht="11.25">
      <c r="B4019" s="148"/>
      <c r="D4019" s="149" t="s">
        <v>203</v>
      </c>
      <c r="E4019" s="150" t="s">
        <v>19</v>
      </c>
      <c r="F4019" s="151" t="s">
        <v>3110</v>
      </c>
      <c r="H4019" s="150" t="s">
        <v>19</v>
      </c>
      <c r="I4019" s="152"/>
      <c r="L4019" s="148"/>
      <c r="M4019" s="153"/>
      <c r="T4019" s="154"/>
      <c r="AT4019" s="150" t="s">
        <v>203</v>
      </c>
      <c r="AU4019" s="150" t="s">
        <v>100</v>
      </c>
      <c r="AV4019" s="12" t="s">
        <v>80</v>
      </c>
      <c r="AW4019" s="12" t="s">
        <v>33</v>
      </c>
      <c r="AX4019" s="12" t="s">
        <v>72</v>
      </c>
      <c r="AY4019" s="150" t="s">
        <v>193</v>
      </c>
    </row>
    <row r="4020" spans="2:65" s="12" customFormat="1" ht="11.25">
      <c r="B4020" s="148"/>
      <c r="D4020" s="149" t="s">
        <v>203</v>
      </c>
      <c r="E4020" s="150" t="s">
        <v>19</v>
      </c>
      <c r="F4020" s="151" t="s">
        <v>205</v>
      </c>
      <c r="H4020" s="150" t="s">
        <v>19</v>
      </c>
      <c r="I4020" s="152"/>
      <c r="L4020" s="148"/>
      <c r="M4020" s="153"/>
      <c r="T4020" s="154"/>
      <c r="AT4020" s="150" t="s">
        <v>203</v>
      </c>
      <c r="AU4020" s="150" t="s">
        <v>100</v>
      </c>
      <c r="AV4020" s="12" t="s">
        <v>80</v>
      </c>
      <c r="AW4020" s="12" t="s">
        <v>33</v>
      </c>
      <c r="AX4020" s="12" t="s">
        <v>72</v>
      </c>
      <c r="AY4020" s="150" t="s">
        <v>193</v>
      </c>
    </row>
    <row r="4021" spans="2:65" s="12" customFormat="1" ht="11.25">
      <c r="B4021" s="148"/>
      <c r="D4021" s="149" t="s">
        <v>203</v>
      </c>
      <c r="E4021" s="150" t="s">
        <v>19</v>
      </c>
      <c r="F4021" s="151" t="s">
        <v>3000</v>
      </c>
      <c r="H4021" s="150" t="s">
        <v>19</v>
      </c>
      <c r="I4021" s="152"/>
      <c r="L4021" s="148"/>
      <c r="M4021" s="153"/>
      <c r="T4021" s="154"/>
      <c r="AT4021" s="150" t="s">
        <v>203</v>
      </c>
      <c r="AU4021" s="150" t="s">
        <v>100</v>
      </c>
      <c r="AV4021" s="12" t="s">
        <v>80</v>
      </c>
      <c r="AW4021" s="12" t="s">
        <v>33</v>
      </c>
      <c r="AX4021" s="12" t="s">
        <v>72</v>
      </c>
      <c r="AY4021" s="150" t="s">
        <v>193</v>
      </c>
    </row>
    <row r="4022" spans="2:65" s="12" customFormat="1" ht="11.25">
      <c r="B4022" s="148"/>
      <c r="D4022" s="149" t="s">
        <v>203</v>
      </c>
      <c r="E4022" s="150" t="s">
        <v>19</v>
      </c>
      <c r="F4022" s="151" t="s">
        <v>3111</v>
      </c>
      <c r="H4022" s="150" t="s">
        <v>19</v>
      </c>
      <c r="I4022" s="152"/>
      <c r="L4022" s="148"/>
      <c r="M4022" s="153"/>
      <c r="T4022" s="154"/>
      <c r="AT4022" s="150" t="s">
        <v>203</v>
      </c>
      <c r="AU4022" s="150" t="s">
        <v>100</v>
      </c>
      <c r="AV4022" s="12" t="s">
        <v>80</v>
      </c>
      <c r="AW4022" s="12" t="s">
        <v>33</v>
      </c>
      <c r="AX4022" s="12" t="s">
        <v>72</v>
      </c>
      <c r="AY4022" s="150" t="s">
        <v>193</v>
      </c>
    </row>
    <row r="4023" spans="2:65" s="13" customFormat="1" ht="11.25">
      <c r="B4023" s="155"/>
      <c r="D4023" s="149" t="s">
        <v>203</v>
      </c>
      <c r="E4023" s="156" t="s">
        <v>19</v>
      </c>
      <c r="F4023" s="157" t="s">
        <v>310</v>
      </c>
      <c r="H4023" s="158">
        <v>14</v>
      </c>
      <c r="I4023" s="159"/>
      <c r="L4023" s="155"/>
      <c r="M4023" s="160"/>
      <c r="T4023" s="161"/>
      <c r="AT4023" s="156" t="s">
        <v>203</v>
      </c>
      <c r="AU4023" s="156" t="s">
        <v>100</v>
      </c>
      <c r="AV4023" s="13" t="s">
        <v>82</v>
      </c>
      <c r="AW4023" s="13" t="s">
        <v>33</v>
      </c>
      <c r="AX4023" s="13" t="s">
        <v>72</v>
      </c>
      <c r="AY4023" s="156" t="s">
        <v>193</v>
      </c>
    </row>
    <row r="4024" spans="2:65" s="1" customFormat="1" ht="16.5" customHeight="1">
      <c r="B4024" s="32"/>
      <c r="C4024" s="131" t="s">
        <v>3188</v>
      </c>
      <c r="D4024" s="131" t="s">
        <v>195</v>
      </c>
      <c r="E4024" s="132" t="s">
        <v>3189</v>
      </c>
      <c r="F4024" s="133" t="s">
        <v>3190</v>
      </c>
      <c r="G4024" s="134" t="s">
        <v>465</v>
      </c>
      <c r="H4024" s="135">
        <v>2</v>
      </c>
      <c r="I4024" s="136"/>
      <c r="J4024" s="137">
        <f>ROUND(I4024*H4024,2)</f>
        <v>0</v>
      </c>
      <c r="K4024" s="133" t="s">
        <v>19</v>
      </c>
      <c r="L4024" s="32"/>
      <c r="M4024" s="138" t="s">
        <v>19</v>
      </c>
      <c r="N4024" s="139" t="s">
        <v>43</v>
      </c>
      <c r="P4024" s="140">
        <f>O4024*H4024</f>
        <v>0</v>
      </c>
      <c r="Q4024" s="140">
        <v>0</v>
      </c>
      <c r="R4024" s="140">
        <f>Q4024*H4024</f>
        <v>0</v>
      </c>
      <c r="S4024" s="140">
        <v>0</v>
      </c>
      <c r="T4024" s="141">
        <f>S4024*H4024</f>
        <v>0</v>
      </c>
      <c r="AR4024" s="142" t="s">
        <v>328</v>
      </c>
      <c r="AT4024" s="142" t="s">
        <v>195</v>
      </c>
      <c r="AU4024" s="142" t="s">
        <v>100</v>
      </c>
      <c r="AY4024" s="17" t="s">
        <v>193</v>
      </c>
      <c r="BE4024" s="143">
        <f>IF(N4024="základní",J4024,0)</f>
        <v>0</v>
      </c>
      <c r="BF4024" s="143">
        <f>IF(N4024="snížená",J4024,0)</f>
        <v>0</v>
      </c>
      <c r="BG4024" s="143">
        <f>IF(N4024="zákl. přenesená",J4024,0)</f>
        <v>0</v>
      </c>
      <c r="BH4024" s="143">
        <f>IF(N4024="sníž. přenesená",J4024,0)</f>
        <v>0</v>
      </c>
      <c r="BI4024" s="143">
        <f>IF(N4024="nulová",J4024,0)</f>
        <v>0</v>
      </c>
      <c r="BJ4024" s="17" t="s">
        <v>80</v>
      </c>
      <c r="BK4024" s="143">
        <f>ROUND(I4024*H4024,2)</f>
        <v>0</v>
      </c>
      <c r="BL4024" s="17" t="s">
        <v>328</v>
      </c>
      <c r="BM4024" s="142" t="s">
        <v>3191</v>
      </c>
    </row>
    <row r="4025" spans="2:65" s="12" customFormat="1" ht="11.25">
      <c r="B4025" s="148"/>
      <c r="D4025" s="149" t="s">
        <v>203</v>
      </c>
      <c r="E4025" s="150" t="s">
        <v>19</v>
      </c>
      <c r="F4025" s="151" t="s">
        <v>286</v>
      </c>
      <c r="H4025" s="150" t="s">
        <v>19</v>
      </c>
      <c r="I4025" s="152"/>
      <c r="L4025" s="148"/>
      <c r="M4025" s="153"/>
      <c r="T4025" s="154"/>
      <c r="AT4025" s="150" t="s">
        <v>203</v>
      </c>
      <c r="AU4025" s="150" t="s">
        <v>100</v>
      </c>
      <c r="AV4025" s="12" t="s">
        <v>80</v>
      </c>
      <c r="AW4025" s="12" t="s">
        <v>33</v>
      </c>
      <c r="AX4025" s="12" t="s">
        <v>72</v>
      </c>
      <c r="AY4025" s="150" t="s">
        <v>193</v>
      </c>
    </row>
    <row r="4026" spans="2:65" s="12" customFormat="1" ht="11.25">
      <c r="B4026" s="148"/>
      <c r="D4026" s="149" t="s">
        <v>203</v>
      </c>
      <c r="E4026" s="150" t="s">
        <v>19</v>
      </c>
      <c r="F4026" s="151" t="s">
        <v>3110</v>
      </c>
      <c r="H4026" s="150" t="s">
        <v>19</v>
      </c>
      <c r="I4026" s="152"/>
      <c r="L4026" s="148"/>
      <c r="M4026" s="153"/>
      <c r="T4026" s="154"/>
      <c r="AT4026" s="150" t="s">
        <v>203</v>
      </c>
      <c r="AU4026" s="150" t="s">
        <v>100</v>
      </c>
      <c r="AV4026" s="12" t="s">
        <v>80</v>
      </c>
      <c r="AW4026" s="12" t="s">
        <v>33</v>
      </c>
      <c r="AX4026" s="12" t="s">
        <v>72</v>
      </c>
      <c r="AY4026" s="150" t="s">
        <v>193</v>
      </c>
    </row>
    <row r="4027" spans="2:65" s="12" customFormat="1" ht="11.25">
      <c r="B4027" s="148"/>
      <c r="D4027" s="149" t="s">
        <v>203</v>
      </c>
      <c r="E4027" s="150" t="s">
        <v>19</v>
      </c>
      <c r="F4027" s="151" t="s">
        <v>205</v>
      </c>
      <c r="H4027" s="150" t="s">
        <v>19</v>
      </c>
      <c r="I4027" s="152"/>
      <c r="L4027" s="148"/>
      <c r="M4027" s="153"/>
      <c r="T4027" s="154"/>
      <c r="AT4027" s="150" t="s">
        <v>203</v>
      </c>
      <c r="AU4027" s="150" t="s">
        <v>100</v>
      </c>
      <c r="AV4027" s="12" t="s">
        <v>80</v>
      </c>
      <c r="AW4027" s="12" t="s">
        <v>33</v>
      </c>
      <c r="AX4027" s="12" t="s">
        <v>72</v>
      </c>
      <c r="AY4027" s="150" t="s">
        <v>193</v>
      </c>
    </row>
    <row r="4028" spans="2:65" s="12" customFormat="1" ht="11.25">
      <c r="B4028" s="148"/>
      <c r="D4028" s="149" t="s">
        <v>203</v>
      </c>
      <c r="E4028" s="150" t="s">
        <v>19</v>
      </c>
      <c r="F4028" s="151" t="s">
        <v>3000</v>
      </c>
      <c r="H4028" s="150" t="s">
        <v>19</v>
      </c>
      <c r="I4028" s="152"/>
      <c r="L4028" s="148"/>
      <c r="M4028" s="153"/>
      <c r="T4028" s="154"/>
      <c r="AT4028" s="150" t="s">
        <v>203</v>
      </c>
      <c r="AU4028" s="150" t="s">
        <v>100</v>
      </c>
      <c r="AV4028" s="12" t="s">
        <v>80</v>
      </c>
      <c r="AW4028" s="12" t="s">
        <v>33</v>
      </c>
      <c r="AX4028" s="12" t="s">
        <v>72</v>
      </c>
      <c r="AY4028" s="150" t="s">
        <v>193</v>
      </c>
    </row>
    <row r="4029" spans="2:65" s="12" customFormat="1" ht="11.25">
      <c r="B4029" s="148"/>
      <c r="D4029" s="149" t="s">
        <v>203</v>
      </c>
      <c r="E4029" s="150" t="s">
        <v>19</v>
      </c>
      <c r="F4029" s="151" t="s">
        <v>3111</v>
      </c>
      <c r="H4029" s="150" t="s">
        <v>19</v>
      </c>
      <c r="I4029" s="152"/>
      <c r="L4029" s="148"/>
      <c r="M4029" s="153"/>
      <c r="T4029" s="154"/>
      <c r="AT4029" s="150" t="s">
        <v>203</v>
      </c>
      <c r="AU4029" s="150" t="s">
        <v>100</v>
      </c>
      <c r="AV4029" s="12" t="s">
        <v>80</v>
      </c>
      <c r="AW4029" s="12" t="s">
        <v>33</v>
      </c>
      <c r="AX4029" s="12" t="s">
        <v>72</v>
      </c>
      <c r="AY4029" s="150" t="s">
        <v>193</v>
      </c>
    </row>
    <row r="4030" spans="2:65" s="13" customFormat="1" ht="11.25">
      <c r="B4030" s="155"/>
      <c r="D4030" s="149" t="s">
        <v>203</v>
      </c>
      <c r="E4030" s="156" t="s">
        <v>19</v>
      </c>
      <c r="F4030" s="157" t="s">
        <v>82</v>
      </c>
      <c r="H4030" s="158">
        <v>2</v>
      </c>
      <c r="I4030" s="159"/>
      <c r="L4030" s="155"/>
      <c r="M4030" s="160"/>
      <c r="T4030" s="161"/>
      <c r="AT4030" s="156" t="s">
        <v>203</v>
      </c>
      <c r="AU4030" s="156" t="s">
        <v>100</v>
      </c>
      <c r="AV4030" s="13" t="s">
        <v>82</v>
      </c>
      <c r="AW4030" s="13" t="s">
        <v>33</v>
      </c>
      <c r="AX4030" s="13" t="s">
        <v>72</v>
      </c>
      <c r="AY4030" s="156" t="s">
        <v>193</v>
      </c>
    </row>
    <row r="4031" spans="2:65" s="1" customFormat="1" ht="16.5" customHeight="1">
      <c r="B4031" s="32"/>
      <c r="C4031" s="131" t="s">
        <v>3192</v>
      </c>
      <c r="D4031" s="131" t="s">
        <v>195</v>
      </c>
      <c r="E4031" s="132" t="s">
        <v>3193</v>
      </c>
      <c r="F4031" s="133" t="s">
        <v>3194</v>
      </c>
      <c r="G4031" s="134" t="s">
        <v>465</v>
      </c>
      <c r="H4031" s="135">
        <v>3</v>
      </c>
      <c r="I4031" s="136"/>
      <c r="J4031" s="137">
        <f>ROUND(I4031*H4031,2)</f>
        <v>0</v>
      </c>
      <c r="K4031" s="133" t="s">
        <v>19</v>
      </c>
      <c r="L4031" s="32"/>
      <c r="M4031" s="138" t="s">
        <v>19</v>
      </c>
      <c r="N4031" s="139" t="s">
        <v>43</v>
      </c>
      <c r="P4031" s="140">
        <f>O4031*H4031</f>
        <v>0</v>
      </c>
      <c r="Q4031" s="140">
        <v>0</v>
      </c>
      <c r="R4031" s="140">
        <f>Q4031*H4031</f>
        <v>0</v>
      </c>
      <c r="S4031" s="140">
        <v>0</v>
      </c>
      <c r="T4031" s="141">
        <f>S4031*H4031</f>
        <v>0</v>
      </c>
      <c r="AR4031" s="142" t="s">
        <v>328</v>
      </c>
      <c r="AT4031" s="142" t="s">
        <v>195</v>
      </c>
      <c r="AU4031" s="142" t="s">
        <v>100</v>
      </c>
      <c r="AY4031" s="17" t="s">
        <v>193</v>
      </c>
      <c r="BE4031" s="143">
        <f>IF(N4031="základní",J4031,0)</f>
        <v>0</v>
      </c>
      <c r="BF4031" s="143">
        <f>IF(N4031="snížená",J4031,0)</f>
        <v>0</v>
      </c>
      <c r="BG4031" s="143">
        <f>IF(N4031="zákl. přenesená",J4031,0)</f>
        <v>0</v>
      </c>
      <c r="BH4031" s="143">
        <f>IF(N4031="sníž. přenesená",J4031,0)</f>
        <v>0</v>
      </c>
      <c r="BI4031" s="143">
        <f>IF(N4031="nulová",J4031,0)</f>
        <v>0</v>
      </c>
      <c r="BJ4031" s="17" t="s">
        <v>80</v>
      </c>
      <c r="BK4031" s="143">
        <f>ROUND(I4031*H4031,2)</f>
        <v>0</v>
      </c>
      <c r="BL4031" s="17" t="s">
        <v>328</v>
      </c>
      <c r="BM4031" s="142" t="s">
        <v>3195</v>
      </c>
    </row>
    <row r="4032" spans="2:65" s="12" customFormat="1" ht="11.25">
      <c r="B4032" s="148"/>
      <c r="D4032" s="149" t="s">
        <v>203</v>
      </c>
      <c r="E4032" s="150" t="s">
        <v>19</v>
      </c>
      <c r="F4032" s="151" t="s">
        <v>286</v>
      </c>
      <c r="H4032" s="150" t="s">
        <v>19</v>
      </c>
      <c r="I4032" s="152"/>
      <c r="L4032" s="148"/>
      <c r="M4032" s="153"/>
      <c r="T4032" s="154"/>
      <c r="AT4032" s="150" t="s">
        <v>203</v>
      </c>
      <c r="AU4032" s="150" t="s">
        <v>100</v>
      </c>
      <c r="AV4032" s="12" t="s">
        <v>80</v>
      </c>
      <c r="AW4032" s="12" t="s">
        <v>33</v>
      </c>
      <c r="AX4032" s="12" t="s">
        <v>72</v>
      </c>
      <c r="AY4032" s="150" t="s">
        <v>193</v>
      </c>
    </row>
    <row r="4033" spans="2:65" s="12" customFormat="1" ht="11.25">
      <c r="B4033" s="148"/>
      <c r="D4033" s="149" t="s">
        <v>203</v>
      </c>
      <c r="E4033" s="150" t="s">
        <v>19</v>
      </c>
      <c r="F4033" s="151" t="s">
        <v>3110</v>
      </c>
      <c r="H4033" s="150" t="s">
        <v>19</v>
      </c>
      <c r="I4033" s="152"/>
      <c r="L4033" s="148"/>
      <c r="M4033" s="153"/>
      <c r="T4033" s="154"/>
      <c r="AT4033" s="150" t="s">
        <v>203</v>
      </c>
      <c r="AU4033" s="150" t="s">
        <v>100</v>
      </c>
      <c r="AV4033" s="12" t="s">
        <v>80</v>
      </c>
      <c r="AW4033" s="12" t="s">
        <v>33</v>
      </c>
      <c r="AX4033" s="12" t="s">
        <v>72</v>
      </c>
      <c r="AY4033" s="150" t="s">
        <v>193</v>
      </c>
    </row>
    <row r="4034" spans="2:65" s="12" customFormat="1" ht="11.25">
      <c r="B4034" s="148"/>
      <c r="D4034" s="149" t="s">
        <v>203</v>
      </c>
      <c r="E4034" s="150" t="s">
        <v>19</v>
      </c>
      <c r="F4034" s="151" t="s">
        <v>205</v>
      </c>
      <c r="H4034" s="150" t="s">
        <v>19</v>
      </c>
      <c r="I4034" s="152"/>
      <c r="L4034" s="148"/>
      <c r="M4034" s="153"/>
      <c r="T4034" s="154"/>
      <c r="AT4034" s="150" t="s">
        <v>203</v>
      </c>
      <c r="AU4034" s="150" t="s">
        <v>100</v>
      </c>
      <c r="AV4034" s="12" t="s">
        <v>80</v>
      </c>
      <c r="AW4034" s="12" t="s">
        <v>33</v>
      </c>
      <c r="AX4034" s="12" t="s">
        <v>72</v>
      </c>
      <c r="AY4034" s="150" t="s">
        <v>193</v>
      </c>
    </row>
    <row r="4035" spans="2:65" s="12" customFormat="1" ht="11.25">
      <c r="B4035" s="148"/>
      <c r="D4035" s="149" t="s">
        <v>203</v>
      </c>
      <c r="E4035" s="150" t="s">
        <v>19</v>
      </c>
      <c r="F4035" s="151" t="s">
        <v>3000</v>
      </c>
      <c r="H4035" s="150" t="s">
        <v>19</v>
      </c>
      <c r="I4035" s="152"/>
      <c r="L4035" s="148"/>
      <c r="M4035" s="153"/>
      <c r="T4035" s="154"/>
      <c r="AT4035" s="150" t="s">
        <v>203</v>
      </c>
      <c r="AU4035" s="150" t="s">
        <v>100</v>
      </c>
      <c r="AV4035" s="12" t="s">
        <v>80</v>
      </c>
      <c r="AW4035" s="12" t="s">
        <v>33</v>
      </c>
      <c r="AX4035" s="12" t="s">
        <v>72</v>
      </c>
      <c r="AY4035" s="150" t="s">
        <v>193</v>
      </c>
    </row>
    <row r="4036" spans="2:65" s="12" customFormat="1" ht="11.25">
      <c r="B4036" s="148"/>
      <c r="D4036" s="149" t="s">
        <v>203</v>
      </c>
      <c r="E4036" s="150" t="s">
        <v>19</v>
      </c>
      <c r="F4036" s="151" t="s">
        <v>3111</v>
      </c>
      <c r="H4036" s="150" t="s">
        <v>19</v>
      </c>
      <c r="I4036" s="152"/>
      <c r="L4036" s="148"/>
      <c r="M4036" s="153"/>
      <c r="T4036" s="154"/>
      <c r="AT4036" s="150" t="s">
        <v>203</v>
      </c>
      <c r="AU4036" s="150" t="s">
        <v>100</v>
      </c>
      <c r="AV4036" s="12" t="s">
        <v>80</v>
      </c>
      <c r="AW4036" s="12" t="s">
        <v>33</v>
      </c>
      <c r="AX4036" s="12" t="s">
        <v>72</v>
      </c>
      <c r="AY4036" s="150" t="s">
        <v>193</v>
      </c>
    </row>
    <row r="4037" spans="2:65" s="13" customFormat="1" ht="11.25">
      <c r="B4037" s="155"/>
      <c r="D4037" s="149" t="s">
        <v>203</v>
      </c>
      <c r="E4037" s="156" t="s">
        <v>19</v>
      </c>
      <c r="F4037" s="157" t="s">
        <v>100</v>
      </c>
      <c r="H4037" s="158">
        <v>3</v>
      </c>
      <c r="I4037" s="159"/>
      <c r="L4037" s="155"/>
      <c r="M4037" s="160"/>
      <c r="T4037" s="161"/>
      <c r="AT4037" s="156" t="s">
        <v>203</v>
      </c>
      <c r="AU4037" s="156" t="s">
        <v>100</v>
      </c>
      <c r="AV4037" s="13" t="s">
        <v>82</v>
      </c>
      <c r="AW4037" s="13" t="s">
        <v>33</v>
      </c>
      <c r="AX4037" s="13" t="s">
        <v>72</v>
      </c>
      <c r="AY4037" s="156" t="s">
        <v>193</v>
      </c>
    </row>
    <row r="4038" spans="2:65" s="1" customFormat="1" ht="16.5" customHeight="1">
      <c r="B4038" s="32"/>
      <c r="C4038" s="131" t="s">
        <v>3196</v>
      </c>
      <c r="D4038" s="131" t="s">
        <v>195</v>
      </c>
      <c r="E4038" s="132" t="s">
        <v>3197</v>
      </c>
      <c r="F4038" s="133" t="s">
        <v>3198</v>
      </c>
      <c r="G4038" s="134" t="s">
        <v>465</v>
      </c>
      <c r="H4038" s="135">
        <v>26</v>
      </c>
      <c r="I4038" s="136"/>
      <c r="J4038" s="137">
        <f>ROUND(I4038*H4038,2)</f>
        <v>0</v>
      </c>
      <c r="K4038" s="133" t="s">
        <v>19</v>
      </c>
      <c r="L4038" s="32"/>
      <c r="M4038" s="138" t="s">
        <v>19</v>
      </c>
      <c r="N4038" s="139" t="s">
        <v>43</v>
      </c>
      <c r="P4038" s="140">
        <f>O4038*H4038</f>
        <v>0</v>
      </c>
      <c r="Q4038" s="140">
        <v>0</v>
      </c>
      <c r="R4038" s="140">
        <f>Q4038*H4038</f>
        <v>0</v>
      </c>
      <c r="S4038" s="140">
        <v>0</v>
      </c>
      <c r="T4038" s="141">
        <f>S4038*H4038</f>
        <v>0</v>
      </c>
      <c r="AR4038" s="142" t="s">
        <v>328</v>
      </c>
      <c r="AT4038" s="142" t="s">
        <v>195</v>
      </c>
      <c r="AU4038" s="142" t="s">
        <v>100</v>
      </c>
      <c r="AY4038" s="17" t="s">
        <v>193</v>
      </c>
      <c r="BE4038" s="143">
        <f>IF(N4038="základní",J4038,0)</f>
        <v>0</v>
      </c>
      <c r="BF4038" s="143">
        <f>IF(N4038="snížená",J4038,0)</f>
        <v>0</v>
      </c>
      <c r="BG4038" s="143">
        <f>IF(N4038="zákl. přenesená",J4038,0)</f>
        <v>0</v>
      </c>
      <c r="BH4038" s="143">
        <f>IF(N4038="sníž. přenesená",J4038,0)</f>
        <v>0</v>
      </c>
      <c r="BI4038" s="143">
        <f>IF(N4038="nulová",J4038,0)</f>
        <v>0</v>
      </c>
      <c r="BJ4038" s="17" t="s">
        <v>80</v>
      </c>
      <c r="BK4038" s="143">
        <f>ROUND(I4038*H4038,2)</f>
        <v>0</v>
      </c>
      <c r="BL4038" s="17" t="s">
        <v>328</v>
      </c>
      <c r="BM4038" s="142" t="s">
        <v>3199</v>
      </c>
    </row>
    <row r="4039" spans="2:65" s="12" customFormat="1" ht="11.25">
      <c r="B4039" s="148"/>
      <c r="D4039" s="149" t="s">
        <v>203</v>
      </c>
      <c r="E4039" s="150" t="s">
        <v>19</v>
      </c>
      <c r="F4039" s="151" t="s">
        <v>286</v>
      </c>
      <c r="H4039" s="150" t="s">
        <v>19</v>
      </c>
      <c r="I4039" s="152"/>
      <c r="L4039" s="148"/>
      <c r="M4039" s="153"/>
      <c r="T4039" s="154"/>
      <c r="AT4039" s="150" t="s">
        <v>203</v>
      </c>
      <c r="AU4039" s="150" t="s">
        <v>100</v>
      </c>
      <c r="AV4039" s="12" t="s">
        <v>80</v>
      </c>
      <c r="AW4039" s="12" t="s">
        <v>33</v>
      </c>
      <c r="AX4039" s="12" t="s">
        <v>72</v>
      </c>
      <c r="AY4039" s="150" t="s">
        <v>193</v>
      </c>
    </row>
    <row r="4040" spans="2:65" s="12" customFormat="1" ht="11.25">
      <c r="B4040" s="148"/>
      <c r="D4040" s="149" t="s">
        <v>203</v>
      </c>
      <c r="E4040" s="150" t="s">
        <v>19</v>
      </c>
      <c r="F4040" s="151" t="s">
        <v>3110</v>
      </c>
      <c r="H4040" s="150" t="s">
        <v>19</v>
      </c>
      <c r="I4040" s="152"/>
      <c r="L4040" s="148"/>
      <c r="M4040" s="153"/>
      <c r="T4040" s="154"/>
      <c r="AT4040" s="150" t="s">
        <v>203</v>
      </c>
      <c r="AU4040" s="150" t="s">
        <v>100</v>
      </c>
      <c r="AV4040" s="12" t="s">
        <v>80</v>
      </c>
      <c r="AW4040" s="12" t="s">
        <v>33</v>
      </c>
      <c r="AX4040" s="12" t="s">
        <v>72</v>
      </c>
      <c r="AY4040" s="150" t="s">
        <v>193</v>
      </c>
    </row>
    <row r="4041" spans="2:65" s="12" customFormat="1" ht="11.25">
      <c r="B4041" s="148"/>
      <c r="D4041" s="149" t="s">
        <v>203</v>
      </c>
      <c r="E4041" s="150" t="s">
        <v>19</v>
      </c>
      <c r="F4041" s="151" t="s">
        <v>205</v>
      </c>
      <c r="H4041" s="150" t="s">
        <v>19</v>
      </c>
      <c r="I4041" s="152"/>
      <c r="L4041" s="148"/>
      <c r="M4041" s="153"/>
      <c r="T4041" s="154"/>
      <c r="AT4041" s="150" t="s">
        <v>203</v>
      </c>
      <c r="AU4041" s="150" t="s">
        <v>100</v>
      </c>
      <c r="AV4041" s="12" t="s">
        <v>80</v>
      </c>
      <c r="AW4041" s="12" t="s">
        <v>33</v>
      </c>
      <c r="AX4041" s="12" t="s">
        <v>72</v>
      </c>
      <c r="AY4041" s="150" t="s">
        <v>193</v>
      </c>
    </row>
    <row r="4042" spans="2:65" s="12" customFormat="1" ht="11.25">
      <c r="B4042" s="148"/>
      <c r="D4042" s="149" t="s">
        <v>203</v>
      </c>
      <c r="E4042" s="150" t="s">
        <v>19</v>
      </c>
      <c r="F4042" s="151" t="s">
        <v>3000</v>
      </c>
      <c r="H4042" s="150" t="s">
        <v>19</v>
      </c>
      <c r="I4042" s="152"/>
      <c r="L4042" s="148"/>
      <c r="M4042" s="153"/>
      <c r="T4042" s="154"/>
      <c r="AT4042" s="150" t="s">
        <v>203</v>
      </c>
      <c r="AU4042" s="150" t="s">
        <v>100</v>
      </c>
      <c r="AV4042" s="12" t="s">
        <v>80</v>
      </c>
      <c r="AW4042" s="12" t="s">
        <v>33</v>
      </c>
      <c r="AX4042" s="12" t="s">
        <v>72</v>
      </c>
      <c r="AY4042" s="150" t="s">
        <v>193</v>
      </c>
    </row>
    <row r="4043" spans="2:65" s="12" customFormat="1" ht="11.25">
      <c r="B4043" s="148"/>
      <c r="D4043" s="149" t="s">
        <v>203</v>
      </c>
      <c r="E4043" s="150" t="s">
        <v>19</v>
      </c>
      <c r="F4043" s="151" t="s">
        <v>3111</v>
      </c>
      <c r="H4043" s="150" t="s">
        <v>19</v>
      </c>
      <c r="I4043" s="152"/>
      <c r="L4043" s="148"/>
      <c r="M4043" s="153"/>
      <c r="T4043" s="154"/>
      <c r="AT4043" s="150" t="s">
        <v>203</v>
      </c>
      <c r="AU4043" s="150" t="s">
        <v>100</v>
      </c>
      <c r="AV4043" s="12" t="s">
        <v>80</v>
      </c>
      <c r="AW4043" s="12" t="s">
        <v>33</v>
      </c>
      <c r="AX4043" s="12" t="s">
        <v>72</v>
      </c>
      <c r="AY4043" s="150" t="s">
        <v>193</v>
      </c>
    </row>
    <row r="4044" spans="2:65" s="13" customFormat="1" ht="11.25">
      <c r="B4044" s="155"/>
      <c r="D4044" s="149" t="s">
        <v>203</v>
      </c>
      <c r="E4044" s="156" t="s">
        <v>19</v>
      </c>
      <c r="F4044" s="157" t="s">
        <v>401</v>
      </c>
      <c r="H4044" s="158">
        <v>26</v>
      </c>
      <c r="I4044" s="159"/>
      <c r="L4044" s="155"/>
      <c r="M4044" s="160"/>
      <c r="T4044" s="161"/>
      <c r="AT4044" s="156" t="s">
        <v>203</v>
      </c>
      <c r="AU4044" s="156" t="s">
        <v>100</v>
      </c>
      <c r="AV4044" s="13" t="s">
        <v>82</v>
      </c>
      <c r="AW4044" s="13" t="s">
        <v>33</v>
      </c>
      <c r="AX4044" s="13" t="s">
        <v>72</v>
      </c>
      <c r="AY4044" s="156" t="s">
        <v>193</v>
      </c>
    </row>
    <row r="4045" spans="2:65" s="1" customFormat="1" ht="21.75" customHeight="1">
      <c r="B4045" s="32"/>
      <c r="C4045" s="131" t="s">
        <v>3200</v>
      </c>
      <c r="D4045" s="131" t="s">
        <v>195</v>
      </c>
      <c r="E4045" s="132" t="s">
        <v>3201</v>
      </c>
      <c r="F4045" s="133" t="s">
        <v>3202</v>
      </c>
      <c r="G4045" s="134" t="s">
        <v>465</v>
      </c>
      <c r="H4045" s="135">
        <v>2</v>
      </c>
      <c r="I4045" s="136"/>
      <c r="J4045" s="137">
        <f>ROUND(I4045*H4045,2)</f>
        <v>0</v>
      </c>
      <c r="K4045" s="133" t="s">
        <v>19</v>
      </c>
      <c r="L4045" s="32"/>
      <c r="M4045" s="138" t="s">
        <v>19</v>
      </c>
      <c r="N4045" s="139" t="s">
        <v>43</v>
      </c>
      <c r="P4045" s="140">
        <f>O4045*H4045</f>
        <v>0</v>
      </c>
      <c r="Q4045" s="140">
        <v>0</v>
      </c>
      <c r="R4045" s="140">
        <f>Q4045*H4045</f>
        <v>0</v>
      </c>
      <c r="S4045" s="140">
        <v>0</v>
      </c>
      <c r="T4045" s="141">
        <f>S4045*H4045</f>
        <v>0</v>
      </c>
      <c r="AR4045" s="142" t="s">
        <v>328</v>
      </c>
      <c r="AT4045" s="142" t="s">
        <v>195</v>
      </c>
      <c r="AU4045" s="142" t="s">
        <v>100</v>
      </c>
      <c r="AY4045" s="17" t="s">
        <v>193</v>
      </c>
      <c r="BE4045" s="143">
        <f>IF(N4045="základní",J4045,0)</f>
        <v>0</v>
      </c>
      <c r="BF4045" s="143">
        <f>IF(N4045="snížená",J4045,0)</f>
        <v>0</v>
      </c>
      <c r="BG4045" s="143">
        <f>IF(N4045="zákl. přenesená",J4045,0)</f>
        <v>0</v>
      </c>
      <c r="BH4045" s="143">
        <f>IF(N4045="sníž. přenesená",J4045,0)</f>
        <v>0</v>
      </c>
      <c r="BI4045" s="143">
        <f>IF(N4045="nulová",J4045,0)</f>
        <v>0</v>
      </c>
      <c r="BJ4045" s="17" t="s">
        <v>80</v>
      </c>
      <c r="BK4045" s="143">
        <f>ROUND(I4045*H4045,2)</f>
        <v>0</v>
      </c>
      <c r="BL4045" s="17" t="s">
        <v>328</v>
      </c>
      <c r="BM4045" s="142" t="s">
        <v>3203</v>
      </c>
    </row>
    <row r="4046" spans="2:65" s="12" customFormat="1" ht="11.25">
      <c r="B4046" s="148"/>
      <c r="D4046" s="149" t="s">
        <v>203</v>
      </c>
      <c r="E4046" s="150" t="s">
        <v>19</v>
      </c>
      <c r="F4046" s="151" t="s">
        <v>286</v>
      </c>
      <c r="H4046" s="150" t="s">
        <v>19</v>
      </c>
      <c r="I4046" s="152"/>
      <c r="L4046" s="148"/>
      <c r="M4046" s="153"/>
      <c r="T4046" s="154"/>
      <c r="AT4046" s="150" t="s">
        <v>203</v>
      </c>
      <c r="AU4046" s="150" t="s">
        <v>100</v>
      </c>
      <c r="AV4046" s="12" t="s">
        <v>80</v>
      </c>
      <c r="AW4046" s="12" t="s">
        <v>33</v>
      </c>
      <c r="AX4046" s="12" t="s">
        <v>72</v>
      </c>
      <c r="AY4046" s="150" t="s">
        <v>193</v>
      </c>
    </row>
    <row r="4047" spans="2:65" s="12" customFormat="1" ht="11.25">
      <c r="B4047" s="148"/>
      <c r="D4047" s="149" t="s">
        <v>203</v>
      </c>
      <c r="E4047" s="150" t="s">
        <v>19</v>
      </c>
      <c r="F4047" s="151" t="s">
        <v>3110</v>
      </c>
      <c r="H4047" s="150" t="s">
        <v>19</v>
      </c>
      <c r="I4047" s="152"/>
      <c r="L4047" s="148"/>
      <c r="M4047" s="153"/>
      <c r="T4047" s="154"/>
      <c r="AT4047" s="150" t="s">
        <v>203</v>
      </c>
      <c r="AU4047" s="150" t="s">
        <v>100</v>
      </c>
      <c r="AV4047" s="12" t="s">
        <v>80</v>
      </c>
      <c r="AW4047" s="12" t="s">
        <v>33</v>
      </c>
      <c r="AX4047" s="12" t="s">
        <v>72</v>
      </c>
      <c r="AY4047" s="150" t="s">
        <v>193</v>
      </c>
    </row>
    <row r="4048" spans="2:65" s="12" customFormat="1" ht="11.25">
      <c r="B4048" s="148"/>
      <c r="D4048" s="149" t="s">
        <v>203</v>
      </c>
      <c r="E4048" s="150" t="s">
        <v>19</v>
      </c>
      <c r="F4048" s="151" t="s">
        <v>205</v>
      </c>
      <c r="H4048" s="150" t="s">
        <v>19</v>
      </c>
      <c r="I4048" s="152"/>
      <c r="L4048" s="148"/>
      <c r="M4048" s="153"/>
      <c r="T4048" s="154"/>
      <c r="AT4048" s="150" t="s">
        <v>203</v>
      </c>
      <c r="AU4048" s="150" t="s">
        <v>100</v>
      </c>
      <c r="AV4048" s="12" t="s">
        <v>80</v>
      </c>
      <c r="AW4048" s="12" t="s">
        <v>33</v>
      </c>
      <c r="AX4048" s="12" t="s">
        <v>72</v>
      </c>
      <c r="AY4048" s="150" t="s">
        <v>193</v>
      </c>
    </row>
    <row r="4049" spans="2:65" s="12" customFormat="1" ht="11.25">
      <c r="B4049" s="148"/>
      <c r="D4049" s="149" t="s">
        <v>203</v>
      </c>
      <c r="E4049" s="150" t="s">
        <v>19</v>
      </c>
      <c r="F4049" s="151" t="s">
        <v>3000</v>
      </c>
      <c r="H4049" s="150" t="s">
        <v>19</v>
      </c>
      <c r="I4049" s="152"/>
      <c r="L4049" s="148"/>
      <c r="M4049" s="153"/>
      <c r="T4049" s="154"/>
      <c r="AT4049" s="150" t="s">
        <v>203</v>
      </c>
      <c r="AU4049" s="150" t="s">
        <v>100</v>
      </c>
      <c r="AV4049" s="12" t="s">
        <v>80</v>
      </c>
      <c r="AW4049" s="12" t="s">
        <v>33</v>
      </c>
      <c r="AX4049" s="12" t="s">
        <v>72</v>
      </c>
      <c r="AY4049" s="150" t="s">
        <v>193</v>
      </c>
    </row>
    <row r="4050" spans="2:65" s="13" customFormat="1" ht="11.25">
      <c r="B4050" s="155"/>
      <c r="D4050" s="149" t="s">
        <v>203</v>
      </c>
      <c r="E4050" s="156" t="s">
        <v>19</v>
      </c>
      <c r="F4050" s="157" t="s">
        <v>82</v>
      </c>
      <c r="H4050" s="158">
        <v>2</v>
      </c>
      <c r="I4050" s="159"/>
      <c r="L4050" s="155"/>
      <c r="M4050" s="160"/>
      <c r="T4050" s="161"/>
      <c r="AT4050" s="156" t="s">
        <v>203</v>
      </c>
      <c r="AU4050" s="156" t="s">
        <v>100</v>
      </c>
      <c r="AV4050" s="13" t="s">
        <v>82</v>
      </c>
      <c r="AW4050" s="13" t="s">
        <v>33</v>
      </c>
      <c r="AX4050" s="13" t="s">
        <v>72</v>
      </c>
      <c r="AY4050" s="156" t="s">
        <v>193</v>
      </c>
    </row>
    <row r="4051" spans="2:65" s="1" customFormat="1" ht="21.75" customHeight="1">
      <c r="B4051" s="32"/>
      <c r="C4051" s="131" t="s">
        <v>3204</v>
      </c>
      <c r="D4051" s="131" t="s">
        <v>195</v>
      </c>
      <c r="E4051" s="132" t="s">
        <v>3205</v>
      </c>
      <c r="F4051" s="133" t="s">
        <v>3206</v>
      </c>
      <c r="G4051" s="134" t="s">
        <v>465</v>
      </c>
      <c r="H4051" s="135">
        <v>2</v>
      </c>
      <c r="I4051" s="136"/>
      <c r="J4051" s="137">
        <f>ROUND(I4051*H4051,2)</f>
        <v>0</v>
      </c>
      <c r="K4051" s="133" t="s">
        <v>19</v>
      </c>
      <c r="L4051" s="32"/>
      <c r="M4051" s="138" t="s">
        <v>19</v>
      </c>
      <c r="N4051" s="139" t="s">
        <v>43</v>
      </c>
      <c r="P4051" s="140">
        <f>O4051*H4051</f>
        <v>0</v>
      </c>
      <c r="Q4051" s="140">
        <v>0</v>
      </c>
      <c r="R4051" s="140">
        <f>Q4051*H4051</f>
        <v>0</v>
      </c>
      <c r="S4051" s="140">
        <v>0</v>
      </c>
      <c r="T4051" s="141">
        <f>S4051*H4051</f>
        <v>0</v>
      </c>
      <c r="AR4051" s="142" t="s">
        <v>328</v>
      </c>
      <c r="AT4051" s="142" t="s">
        <v>195</v>
      </c>
      <c r="AU4051" s="142" t="s">
        <v>100</v>
      </c>
      <c r="AY4051" s="17" t="s">
        <v>193</v>
      </c>
      <c r="BE4051" s="143">
        <f>IF(N4051="základní",J4051,0)</f>
        <v>0</v>
      </c>
      <c r="BF4051" s="143">
        <f>IF(N4051="snížená",J4051,0)</f>
        <v>0</v>
      </c>
      <c r="BG4051" s="143">
        <f>IF(N4051="zákl. přenesená",J4051,0)</f>
        <v>0</v>
      </c>
      <c r="BH4051" s="143">
        <f>IF(N4051="sníž. přenesená",J4051,0)</f>
        <v>0</v>
      </c>
      <c r="BI4051" s="143">
        <f>IF(N4051="nulová",J4051,0)</f>
        <v>0</v>
      </c>
      <c r="BJ4051" s="17" t="s">
        <v>80</v>
      </c>
      <c r="BK4051" s="143">
        <f>ROUND(I4051*H4051,2)</f>
        <v>0</v>
      </c>
      <c r="BL4051" s="17" t="s">
        <v>328</v>
      </c>
      <c r="BM4051" s="142" t="s">
        <v>3207</v>
      </c>
    </row>
    <row r="4052" spans="2:65" s="12" customFormat="1" ht="11.25">
      <c r="B4052" s="148"/>
      <c r="D4052" s="149" t="s">
        <v>203</v>
      </c>
      <c r="E4052" s="150" t="s">
        <v>19</v>
      </c>
      <c r="F4052" s="151" t="s">
        <v>286</v>
      </c>
      <c r="H4052" s="150" t="s">
        <v>19</v>
      </c>
      <c r="I4052" s="152"/>
      <c r="L4052" s="148"/>
      <c r="M4052" s="153"/>
      <c r="T4052" s="154"/>
      <c r="AT4052" s="150" t="s">
        <v>203</v>
      </c>
      <c r="AU4052" s="150" t="s">
        <v>100</v>
      </c>
      <c r="AV4052" s="12" t="s">
        <v>80</v>
      </c>
      <c r="AW4052" s="12" t="s">
        <v>33</v>
      </c>
      <c r="AX4052" s="12" t="s">
        <v>72</v>
      </c>
      <c r="AY4052" s="150" t="s">
        <v>193</v>
      </c>
    </row>
    <row r="4053" spans="2:65" s="12" customFormat="1" ht="11.25">
      <c r="B4053" s="148"/>
      <c r="D4053" s="149" t="s">
        <v>203</v>
      </c>
      <c r="E4053" s="150" t="s">
        <v>19</v>
      </c>
      <c r="F4053" s="151" t="s">
        <v>3110</v>
      </c>
      <c r="H4053" s="150" t="s">
        <v>19</v>
      </c>
      <c r="I4053" s="152"/>
      <c r="L4053" s="148"/>
      <c r="M4053" s="153"/>
      <c r="T4053" s="154"/>
      <c r="AT4053" s="150" t="s">
        <v>203</v>
      </c>
      <c r="AU4053" s="150" t="s">
        <v>100</v>
      </c>
      <c r="AV4053" s="12" t="s">
        <v>80</v>
      </c>
      <c r="AW4053" s="12" t="s">
        <v>33</v>
      </c>
      <c r="AX4053" s="12" t="s">
        <v>72</v>
      </c>
      <c r="AY4053" s="150" t="s">
        <v>193</v>
      </c>
    </row>
    <row r="4054" spans="2:65" s="12" customFormat="1" ht="11.25">
      <c r="B4054" s="148"/>
      <c r="D4054" s="149" t="s">
        <v>203</v>
      </c>
      <c r="E4054" s="150" t="s">
        <v>19</v>
      </c>
      <c r="F4054" s="151" t="s">
        <v>205</v>
      </c>
      <c r="H4054" s="150" t="s">
        <v>19</v>
      </c>
      <c r="I4054" s="152"/>
      <c r="L4054" s="148"/>
      <c r="M4054" s="153"/>
      <c r="T4054" s="154"/>
      <c r="AT4054" s="150" t="s">
        <v>203</v>
      </c>
      <c r="AU4054" s="150" t="s">
        <v>100</v>
      </c>
      <c r="AV4054" s="12" t="s">
        <v>80</v>
      </c>
      <c r="AW4054" s="12" t="s">
        <v>33</v>
      </c>
      <c r="AX4054" s="12" t="s">
        <v>72</v>
      </c>
      <c r="AY4054" s="150" t="s">
        <v>193</v>
      </c>
    </row>
    <row r="4055" spans="2:65" s="12" customFormat="1" ht="11.25">
      <c r="B4055" s="148"/>
      <c r="D4055" s="149" t="s">
        <v>203</v>
      </c>
      <c r="E4055" s="150" t="s">
        <v>19</v>
      </c>
      <c r="F4055" s="151" t="s">
        <v>3000</v>
      </c>
      <c r="H4055" s="150" t="s">
        <v>19</v>
      </c>
      <c r="I4055" s="152"/>
      <c r="L4055" s="148"/>
      <c r="M4055" s="153"/>
      <c r="T4055" s="154"/>
      <c r="AT4055" s="150" t="s">
        <v>203</v>
      </c>
      <c r="AU4055" s="150" t="s">
        <v>100</v>
      </c>
      <c r="AV4055" s="12" t="s">
        <v>80</v>
      </c>
      <c r="AW4055" s="12" t="s">
        <v>33</v>
      </c>
      <c r="AX4055" s="12" t="s">
        <v>72</v>
      </c>
      <c r="AY4055" s="150" t="s">
        <v>193</v>
      </c>
    </row>
    <row r="4056" spans="2:65" s="13" customFormat="1" ht="11.25">
      <c r="B4056" s="155"/>
      <c r="D4056" s="149" t="s">
        <v>203</v>
      </c>
      <c r="E4056" s="156" t="s">
        <v>19</v>
      </c>
      <c r="F4056" s="157" t="s">
        <v>82</v>
      </c>
      <c r="H4056" s="158">
        <v>2</v>
      </c>
      <c r="I4056" s="159"/>
      <c r="L4056" s="155"/>
      <c r="M4056" s="160"/>
      <c r="T4056" s="161"/>
      <c r="AT4056" s="156" t="s">
        <v>203</v>
      </c>
      <c r="AU4056" s="156" t="s">
        <v>100</v>
      </c>
      <c r="AV4056" s="13" t="s">
        <v>82</v>
      </c>
      <c r="AW4056" s="13" t="s">
        <v>33</v>
      </c>
      <c r="AX4056" s="13" t="s">
        <v>72</v>
      </c>
      <c r="AY4056" s="156" t="s">
        <v>193</v>
      </c>
    </row>
    <row r="4057" spans="2:65" s="1" customFormat="1" ht="21.75" customHeight="1">
      <c r="B4057" s="32"/>
      <c r="C4057" s="131" t="s">
        <v>3208</v>
      </c>
      <c r="D4057" s="131" t="s">
        <v>195</v>
      </c>
      <c r="E4057" s="132" t="s">
        <v>3209</v>
      </c>
      <c r="F4057" s="133" t="s">
        <v>3210</v>
      </c>
      <c r="G4057" s="134" t="s">
        <v>465</v>
      </c>
      <c r="H4057" s="135">
        <v>4</v>
      </c>
      <c r="I4057" s="136"/>
      <c r="J4057" s="137">
        <f>ROUND(I4057*H4057,2)</f>
        <v>0</v>
      </c>
      <c r="K4057" s="133" t="s">
        <v>19</v>
      </c>
      <c r="L4057" s="32"/>
      <c r="M4057" s="138" t="s">
        <v>19</v>
      </c>
      <c r="N4057" s="139" t="s">
        <v>43</v>
      </c>
      <c r="P4057" s="140">
        <f>O4057*H4057</f>
        <v>0</v>
      </c>
      <c r="Q4057" s="140">
        <v>0</v>
      </c>
      <c r="R4057" s="140">
        <f>Q4057*H4057</f>
        <v>0</v>
      </c>
      <c r="S4057" s="140">
        <v>0</v>
      </c>
      <c r="T4057" s="141">
        <f>S4057*H4057</f>
        <v>0</v>
      </c>
      <c r="AR4057" s="142" t="s">
        <v>328</v>
      </c>
      <c r="AT4057" s="142" t="s">
        <v>195</v>
      </c>
      <c r="AU4057" s="142" t="s">
        <v>100</v>
      </c>
      <c r="AY4057" s="17" t="s">
        <v>193</v>
      </c>
      <c r="BE4057" s="143">
        <f>IF(N4057="základní",J4057,0)</f>
        <v>0</v>
      </c>
      <c r="BF4057" s="143">
        <f>IF(N4057="snížená",J4057,0)</f>
        <v>0</v>
      </c>
      <c r="BG4057" s="143">
        <f>IF(N4057="zákl. přenesená",J4057,0)</f>
        <v>0</v>
      </c>
      <c r="BH4057" s="143">
        <f>IF(N4057="sníž. přenesená",J4057,0)</f>
        <v>0</v>
      </c>
      <c r="BI4057" s="143">
        <f>IF(N4057="nulová",J4057,0)</f>
        <v>0</v>
      </c>
      <c r="BJ4057" s="17" t="s">
        <v>80</v>
      </c>
      <c r="BK4057" s="143">
        <f>ROUND(I4057*H4057,2)</f>
        <v>0</v>
      </c>
      <c r="BL4057" s="17" t="s">
        <v>328</v>
      </c>
      <c r="BM4057" s="142" t="s">
        <v>3211</v>
      </c>
    </row>
    <row r="4058" spans="2:65" s="12" customFormat="1" ht="11.25">
      <c r="B4058" s="148"/>
      <c r="D4058" s="149" t="s">
        <v>203</v>
      </c>
      <c r="E4058" s="150" t="s">
        <v>19</v>
      </c>
      <c r="F4058" s="151" t="s">
        <v>286</v>
      </c>
      <c r="H4058" s="150" t="s">
        <v>19</v>
      </c>
      <c r="I4058" s="152"/>
      <c r="L4058" s="148"/>
      <c r="M4058" s="153"/>
      <c r="T4058" s="154"/>
      <c r="AT4058" s="150" t="s">
        <v>203</v>
      </c>
      <c r="AU4058" s="150" t="s">
        <v>100</v>
      </c>
      <c r="AV4058" s="12" t="s">
        <v>80</v>
      </c>
      <c r="AW4058" s="12" t="s">
        <v>33</v>
      </c>
      <c r="AX4058" s="12" t="s">
        <v>72</v>
      </c>
      <c r="AY4058" s="150" t="s">
        <v>193</v>
      </c>
    </row>
    <row r="4059" spans="2:65" s="12" customFormat="1" ht="11.25">
      <c r="B4059" s="148"/>
      <c r="D4059" s="149" t="s">
        <v>203</v>
      </c>
      <c r="E4059" s="150" t="s">
        <v>19</v>
      </c>
      <c r="F4059" s="151" t="s">
        <v>3110</v>
      </c>
      <c r="H4059" s="150" t="s">
        <v>19</v>
      </c>
      <c r="I4059" s="152"/>
      <c r="L4059" s="148"/>
      <c r="M4059" s="153"/>
      <c r="T4059" s="154"/>
      <c r="AT4059" s="150" t="s">
        <v>203</v>
      </c>
      <c r="AU4059" s="150" t="s">
        <v>100</v>
      </c>
      <c r="AV4059" s="12" t="s">
        <v>80</v>
      </c>
      <c r="AW4059" s="12" t="s">
        <v>33</v>
      </c>
      <c r="AX4059" s="12" t="s">
        <v>72</v>
      </c>
      <c r="AY4059" s="150" t="s">
        <v>193</v>
      </c>
    </row>
    <row r="4060" spans="2:65" s="12" customFormat="1" ht="11.25">
      <c r="B4060" s="148"/>
      <c r="D4060" s="149" t="s">
        <v>203</v>
      </c>
      <c r="E4060" s="150" t="s">
        <v>19</v>
      </c>
      <c r="F4060" s="151" t="s">
        <v>205</v>
      </c>
      <c r="H4060" s="150" t="s">
        <v>19</v>
      </c>
      <c r="I4060" s="152"/>
      <c r="L4060" s="148"/>
      <c r="M4060" s="153"/>
      <c r="T4060" s="154"/>
      <c r="AT4060" s="150" t="s">
        <v>203</v>
      </c>
      <c r="AU4060" s="150" t="s">
        <v>100</v>
      </c>
      <c r="AV4060" s="12" t="s">
        <v>80</v>
      </c>
      <c r="AW4060" s="12" t="s">
        <v>33</v>
      </c>
      <c r="AX4060" s="12" t="s">
        <v>72</v>
      </c>
      <c r="AY4060" s="150" t="s">
        <v>193</v>
      </c>
    </row>
    <row r="4061" spans="2:65" s="12" customFormat="1" ht="11.25">
      <c r="B4061" s="148"/>
      <c r="D4061" s="149" t="s">
        <v>203</v>
      </c>
      <c r="E4061" s="150" t="s">
        <v>19</v>
      </c>
      <c r="F4061" s="151" t="s">
        <v>3000</v>
      </c>
      <c r="H4061" s="150" t="s">
        <v>19</v>
      </c>
      <c r="I4061" s="152"/>
      <c r="L4061" s="148"/>
      <c r="M4061" s="153"/>
      <c r="T4061" s="154"/>
      <c r="AT4061" s="150" t="s">
        <v>203</v>
      </c>
      <c r="AU4061" s="150" t="s">
        <v>100</v>
      </c>
      <c r="AV4061" s="12" t="s">
        <v>80</v>
      </c>
      <c r="AW4061" s="12" t="s">
        <v>33</v>
      </c>
      <c r="AX4061" s="12" t="s">
        <v>72</v>
      </c>
      <c r="AY4061" s="150" t="s">
        <v>193</v>
      </c>
    </row>
    <row r="4062" spans="2:65" s="13" customFormat="1" ht="11.25">
      <c r="B4062" s="155"/>
      <c r="D4062" s="149" t="s">
        <v>203</v>
      </c>
      <c r="E4062" s="156" t="s">
        <v>19</v>
      </c>
      <c r="F4062" s="157" t="s">
        <v>106</v>
      </c>
      <c r="H4062" s="158">
        <v>4</v>
      </c>
      <c r="I4062" s="159"/>
      <c r="L4062" s="155"/>
      <c r="M4062" s="160"/>
      <c r="T4062" s="161"/>
      <c r="AT4062" s="156" t="s">
        <v>203</v>
      </c>
      <c r="AU4062" s="156" t="s">
        <v>100</v>
      </c>
      <c r="AV4062" s="13" t="s">
        <v>82</v>
      </c>
      <c r="AW4062" s="13" t="s">
        <v>33</v>
      </c>
      <c r="AX4062" s="13" t="s">
        <v>72</v>
      </c>
      <c r="AY4062" s="156" t="s">
        <v>193</v>
      </c>
    </row>
    <row r="4063" spans="2:65" s="1" customFormat="1" ht="21.75" customHeight="1">
      <c r="B4063" s="32"/>
      <c r="C4063" s="131" t="s">
        <v>3212</v>
      </c>
      <c r="D4063" s="131" t="s">
        <v>195</v>
      </c>
      <c r="E4063" s="132" t="s">
        <v>3213</v>
      </c>
      <c r="F4063" s="133" t="s">
        <v>3214</v>
      </c>
      <c r="G4063" s="134" t="s">
        <v>465</v>
      </c>
      <c r="H4063" s="135">
        <v>11</v>
      </c>
      <c r="I4063" s="136"/>
      <c r="J4063" s="137">
        <f>ROUND(I4063*H4063,2)</f>
        <v>0</v>
      </c>
      <c r="K4063" s="133" t="s">
        <v>19</v>
      </c>
      <c r="L4063" s="32"/>
      <c r="M4063" s="138" t="s">
        <v>19</v>
      </c>
      <c r="N4063" s="139" t="s">
        <v>43</v>
      </c>
      <c r="P4063" s="140">
        <f>O4063*H4063</f>
        <v>0</v>
      </c>
      <c r="Q4063" s="140">
        <v>0</v>
      </c>
      <c r="R4063" s="140">
        <f>Q4063*H4063</f>
        <v>0</v>
      </c>
      <c r="S4063" s="140">
        <v>0</v>
      </c>
      <c r="T4063" s="141">
        <f>S4063*H4063</f>
        <v>0</v>
      </c>
      <c r="AR4063" s="142" t="s">
        <v>328</v>
      </c>
      <c r="AT4063" s="142" t="s">
        <v>195</v>
      </c>
      <c r="AU4063" s="142" t="s">
        <v>100</v>
      </c>
      <c r="AY4063" s="17" t="s">
        <v>193</v>
      </c>
      <c r="BE4063" s="143">
        <f>IF(N4063="základní",J4063,0)</f>
        <v>0</v>
      </c>
      <c r="BF4063" s="143">
        <f>IF(N4063="snížená",J4063,0)</f>
        <v>0</v>
      </c>
      <c r="BG4063" s="143">
        <f>IF(N4063="zákl. přenesená",J4063,0)</f>
        <v>0</v>
      </c>
      <c r="BH4063" s="143">
        <f>IF(N4063="sníž. přenesená",J4063,0)</f>
        <v>0</v>
      </c>
      <c r="BI4063" s="143">
        <f>IF(N4063="nulová",J4063,0)</f>
        <v>0</v>
      </c>
      <c r="BJ4063" s="17" t="s">
        <v>80</v>
      </c>
      <c r="BK4063" s="143">
        <f>ROUND(I4063*H4063,2)</f>
        <v>0</v>
      </c>
      <c r="BL4063" s="17" t="s">
        <v>328</v>
      </c>
      <c r="BM4063" s="142" t="s">
        <v>3215</v>
      </c>
    </row>
    <row r="4064" spans="2:65" s="12" customFormat="1" ht="11.25">
      <c r="B4064" s="148"/>
      <c r="D4064" s="149" t="s">
        <v>203</v>
      </c>
      <c r="E4064" s="150" t="s">
        <v>19</v>
      </c>
      <c r="F4064" s="151" t="s">
        <v>286</v>
      </c>
      <c r="H4064" s="150" t="s">
        <v>19</v>
      </c>
      <c r="I4064" s="152"/>
      <c r="L4064" s="148"/>
      <c r="M4064" s="153"/>
      <c r="T4064" s="154"/>
      <c r="AT4064" s="150" t="s">
        <v>203</v>
      </c>
      <c r="AU4064" s="150" t="s">
        <v>100</v>
      </c>
      <c r="AV4064" s="12" t="s">
        <v>80</v>
      </c>
      <c r="AW4064" s="12" t="s">
        <v>33</v>
      </c>
      <c r="AX4064" s="12" t="s">
        <v>72</v>
      </c>
      <c r="AY4064" s="150" t="s">
        <v>193</v>
      </c>
    </row>
    <row r="4065" spans="2:65" s="12" customFormat="1" ht="11.25">
      <c r="B4065" s="148"/>
      <c r="D4065" s="149" t="s">
        <v>203</v>
      </c>
      <c r="E4065" s="150" t="s">
        <v>19</v>
      </c>
      <c r="F4065" s="151" t="s">
        <v>3110</v>
      </c>
      <c r="H4065" s="150" t="s">
        <v>19</v>
      </c>
      <c r="I4065" s="152"/>
      <c r="L4065" s="148"/>
      <c r="M4065" s="153"/>
      <c r="T4065" s="154"/>
      <c r="AT4065" s="150" t="s">
        <v>203</v>
      </c>
      <c r="AU4065" s="150" t="s">
        <v>100</v>
      </c>
      <c r="AV4065" s="12" t="s">
        <v>80</v>
      </c>
      <c r="AW4065" s="12" t="s">
        <v>33</v>
      </c>
      <c r="AX4065" s="12" t="s">
        <v>72</v>
      </c>
      <c r="AY4065" s="150" t="s">
        <v>193</v>
      </c>
    </row>
    <row r="4066" spans="2:65" s="12" customFormat="1" ht="11.25">
      <c r="B4066" s="148"/>
      <c r="D4066" s="149" t="s">
        <v>203</v>
      </c>
      <c r="E4066" s="150" t="s">
        <v>19</v>
      </c>
      <c r="F4066" s="151" t="s">
        <v>205</v>
      </c>
      <c r="H4066" s="150" t="s">
        <v>19</v>
      </c>
      <c r="I4066" s="152"/>
      <c r="L4066" s="148"/>
      <c r="M4066" s="153"/>
      <c r="T4066" s="154"/>
      <c r="AT4066" s="150" t="s">
        <v>203</v>
      </c>
      <c r="AU4066" s="150" t="s">
        <v>100</v>
      </c>
      <c r="AV4066" s="12" t="s">
        <v>80</v>
      </c>
      <c r="AW4066" s="12" t="s">
        <v>33</v>
      </c>
      <c r="AX4066" s="12" t="s">
        <v>72</v>
      </c>
      <c r="AY4066" s="150" t="s">
        <v>193</v>
      </c>
    </row>
    <row r="4067" spans="2:65" s="12" customFormat="1" ht="11.25">
      <c r="B4067" s="148"/>
      <c r="D4067" s="149" t="s">
        <v>203</v>
      </c>
      <c r="E4067" s="150" t="s">
        <v>19</v>
      </c>
      <c r="F4067" s="151" t="s">
        <v>3000</v>
      </c>
      <c r="H4067" s="150" t="s">
        <v>19</v>
      </c>
      <c r="I4067" s="152"/>
      <c r="L4067" s="148"/>
      <c r="M4067" s="153"/>
      <c r="T4067" s="154"/>
      <c r="AT4067" s="150" t="s">
        <v>203</v>
      </c>
      <c r="AU4067" s="150" t="s">
        <v>100</v>
      </c>
      <c r="AV4067" s="12" t="s">
        <v>80</v>
      </c>
      <c r="AW4067" s="12" t="s">
        <v>33</v>
      </c>
      <c r="AX4067" s="12" t="s">
        <v>72</v>
      </c>
      <c r="AY4067" s="150" t="s">
        <v>193</v>
      </c>
    </row>
    <row r="4068" spans="2:65" s="12" customFormat="1" ht="11.25">
      <c r="B4068" s="148"/>
      <c r="D4068" s="149" t="s">
        <v>203</v>
      </c>
      <c r="E4068" s="150" t="s">
        <v>19</v>
      </c>
      <c r="F4068" s="151" t="s">
        <v>3111</v>
      </c>
      <c r="H4068" s="150" t="s">
        <v>19</v>
      </c>
      <c r="I4068" s="152"/>
      <c r="L4068" s="148"/>
      <c r="M4068" s="153"/>
      <c r="T4068" s="154"/>
      <c r="AT4068" s="150" t="s">
        <v>203</v>
      </c>
      <c r="AU4068" s="150" t="s">
        <v>100</v>
      </c>
      <c r="AV4068" s="12" t="s">
        <v>80</v>
      </c>
      <c r="AW4068" s="12" t="s">
        <v>33</v>
      </c>
      <c r="AX4068" s="12" t="s">
        <v>72</v>
      </c>
      <c r="AY4068" s="150" t="s">
        <v>193</v>
      </c>
    </row>
    <row r="4069" spans="2:65" s="13" customFormat="1" ht="11.25">
      <c r="B4069" s="155"/>
      <c r="D4069" s="149" t="s">
        <v>203</v>
      </c>
      <c r="E4069" s="156" t="s">
        <v>19</v>
      </c>
      <c r="F4069" s="157" t="s">
        <v>273</v>
      </c>
      <c r="H4069" s="158">
        <v>11</v>
      </c>
      <c r="I4069" s="159"/>
      <c r="L4069" s="155"/>
      <c r="M4069" s="160"/>
      <c r="T4069" s="161"/>
      <c r="AT4069" s="156" t="s">
        <v>203</v>
      </c>
      <c r="AU4069" s="156" t="s">
        <v>100</v>
      </c>
      <c r="AV4069" s="13" t="s">
        <v>82</v>
      </c>
      <c r="AW4069" s="13" t="s">
        <v>33</v>
      </c>
      <c r="AX4069" s="13" t="s">
        <v>72</v>
      </c>
      <c r="AY4069" s="156" t="s">
        <v>193</v>
      </c>
    </row>
    <row r="4070" spans="2:65" s="1" customFormat="1" ht="16.5" customHeight="1">
      <c r="B4070" s="32"/>
      <c r="C4070" s="131" t="s">
        <v>3216</v>
      </c>
      <c r="D4070" s="131" t="s">
        <v>195</v>
      </c>
      <c r="E4070" s="132" t="s">
        <v>3217</v>
      </c>
      <c r="F4070" s="133" t="s">
        <v>3218</v>
      </c>
      <c r="G4070" s="134" t="s">
        <v>432</v>
      </c>
      <c r="H4070" s="135">
        <v>49</v>
      </c>
      <c r="I4070" s="136"/>
      <c r="J4070" s="137">
        <f>ROUND(I4070*H4070,2)</f>
        <v>0</v>
      </c>
      <c r="K4070" s="133" t="s">
        <v>19</v>
      </c>
      <c r="L4070" s="32"/>
      <c r="M4070" s="138" t="s">
        <v>19</v>
      </c>
      <c r="N4070" s="139" t="s">
        <v>43</v>
      </c>
      <c r="P4070" s="140">
        <f>O4070*H4070</f>
        <v>0</v>
      </c>
      <c r="Q4070" s="140">
        <v>0</v>
      </c>
      <c r="R4070" s="140">
        <f>Q4070*H4070</f>
        <v>0</v>
      </c>
      <c r="S4070" s="140">
        <v>0</v>
      </c>
      <c r="T4070" s="141">
        <f>S4070*H4070</f>
        <v>0</v>
      </c>
      <c r="AR4070" s="142" t="s">
        <v>328</v>
      </c>
      <c r="AT4070" s="142" t="s">
        <v>195</v>
      </c>
      <c r="AU4070" s="142" t="s">
        <v>100</v>
      </c>
      <c r="AY4070" s="17" t="s">
        <v>193</v>
      </c>
      <c r="BE4070" s="143">
        <f>IF(N4070="základní",J4070,0)</f>
        <v>0</v>
      </c>
      <c r="BF4070" s="143">
        <f>IF(N4070="snížená",J4070,0)</f>
        <v>0</v>
      </c>
      <c r="BG4070" s="143">
        <f>IF(N4070="zákl. přenesená",J4070,0)</f>
        <v>0</v>
      </c>
      <c r="BH4070" s="143">
        <f>IF(N4070="sníž. přenesená",J4070,0)</f>
        <v>0</v>
      </c>
      <c r="BI4070" s="143">
        <f>IF(N4070="nulová",J4070,0)</f>
        <v>0</v>
      </c>
      <c r="BJ4070" s="17" t="s">
        <v>80</v>
      </c>
      <c r="BK4070" s="143">
        <f>ROUND(I4070*H4070,2)</f>
        <v>0</v>
      </c>
      <c r="BL4070" s="17" t="s">
        <v>328</v>
      </c>
      <c r="BM4070" s="142" t="s">
        <v>3219</v>
      </c>
    </row>
    <row r="4071" spans="2:65" s="12" customFormat="1" ht="11.25">
      <c r="B4071" s="148"/>
      <c r="D4071" s="149" t="s">
        <v>203</v>
      </c>
      <c r="E4071" s="150" t="s">
        <v>19</v>
      </c>
      <c r="F4071" s="151" t="s">
        <v>286</v>
      </c>
      <c r="H4071" s="150" t="s">
        <v>19</v>
      </c>
      <c r="I4071" s="152"/>
      <c r="L4071" s="148"/>
      <c r="M4071" s="153"/>
      <c r="T4071" s="154"/>
      <c r="AT4071" s="150" t="s">
        <v>203</v>
      </c>
      <c r="AU4071" s="150" t="s">
        <v>100</v>
      </c>
      <c r="AV4071" s="12" t="s">
        <v>80</v>
      </c>
      <c r="AW4071" s="12" t="s">
        <v>33</v>
      </c>
      <c r="AX4071" s="12" t="s">
        <v>72</v>
      </c>
      <c r="AY4071" s="150" t="s">
        <v>193</v>
      </c>
    </row>
    <row r="4072" spans="2:65" s="12" customFormat="1" ht="11.25">
      <c r="B4072" s="148"/>
      <c r="D4072" s="149" t="s">
        <v>203</v>
      </c>
      <c r="E4072" s="150" t="s">
        <v>19</v>
      </c>
      <c r="F4072" s="151" t="s">
        <v>3110</v>
      </c>
      <c r="H4072" s="150" t="s">
        <v>19</v>
      </c>
      <c r="I4072" s="152"/>
      <c r="L4072" s="148"/>
      <c r="M4072" s="153"/>
      <c r="T4072" s="154"/>
      <c r="AT4072" s="150" t="s">
        <v>203</v>
      </c>
      <c r="AU4072" s="150" t="s">
        <v>100</v>
      </c>
      <c r="AV4072" s="12" t="s">
        <v>80</v>
      </c>
      <c r="AW4072" s="12" t="s">
        <v>33</v>
      </c>
      <c r="AX4072" s="12" t="s">
        <v>72</v>
      </c>
      <c r="AY4072" s="150" t="s">
        <v>193</v>
      </c>
    </row>
    <row r="4073" spans="2:65" s="12" customFormat="1" ht="11.25">
      <c r="B4073" s="148"/>
      <c r="D4073" s="149" t="s">
        <v>203</v>
      </c>
      <c r="E4073" s="150" t="s">
        <v>19</v>
      </c>
      <c r="F4073" s="151" t="s">
        <v>205</v>
      </c>
      <c r="H4073" s="150" t="s">
        <v>19</v>
      </c>
      <c r="I4073" s="152"/>
      <c r="L4073" s="148"/>
      <c r="M4073" s="153"/>
      <c r="T4073" s="154"/>
      <c r="AT4073" s="150" t="s">
        <v>203</v>
      </c>
      <c r="AU4073" s="150" t="s">
        <v>100</v>
      </c>
      <c r="AV4073" s="12" t="s">
        <v>80</v>
      </c>
      <c r="AW4073" s="12" t="s">
        <v>33</v>
      </c>
      <c r="AX4073" s="12" t="s">
        <v>72</v>
      </c>
      <c r="AY4073" s="150" t="s">
        <v>193</v>
      </c>
    </row>
    <row r="4074" spans="2:65" s="12" customFormat="1" ht="11.25">
      <c r="B4074" s="148"/>
      <c r="D4074" s="149" t="s">
        <v>203</v>
      </c>
      <c r="E4074" s="150" t="s">
        <v>19</v>
      </c>
      <c r="F4074" s="151" t="s">
        <v>3000</v>
      </c>
      <c r="H4074" s="150" t="s">
        <v>19</v>
      </c>
      <c r="I4074" s="152"/>
      <c r="L4074" s="148"/>
      <c r="M4074" s="153"/>
      <c r="T4074" s="154"/>
      <c r="AT4074" s="150" t="s">
        <v>203</v>
      </c>
      <c r="AU4074" s="150" t="s">
        <v>100</v>
      </c>
      <c r="AV4074" s="12" t="s">
        <v>80</v>
      </c>
      <c r="AW4074" s="12" t="s">
        <v>33</v>
      </c>
      <c r="AX4074" s="12" t="s">
        <v>72</v>
      </c>
      <c r="AY4074" s="150" t="s">
        <v>193</v>
      </c>
    </row>
    <row r="4075" spans="2:65" s="13" customFormat="1" ht="11.25">
      <c r="B4075" s="155"/>
      <c r="D4075" s="149" t="s">
        <v>203</v>
      </c>
      <c r="E4075" s="156" t="s">
        <v>19</v>
      </c>
      <c r="F4075" s="157" t="s">
        <v>540</v>
      </c>
      <c r="H4075" s="158">
        <v>49</v>
      </c>
      <c r="I4075" s="159"/>
      <c r="L4075" s="155"/>
      <c r="M4075" s="160"/>
      <c r="T4075" s="161"/>
      <c r="AT4075" s="156" t="s">
        <v>203</v>
      </c>
      <c r="AU4075" s="156" t="s">
        <v>100</v>
      </c>
      <c r="AV4075" s="13" t="s">
        <v>82</v>
      </c>
      <c r="AW4075" s="13" t="s">
        <v>33</v>
      </c>
      <c r="AX4075" s="13" t="s">
        <v>72</v>
      </c>
      <c r="AY4075" s="156" t="s">
        <v>193</v>
      </c>
    </row>
    <row r="4076" spans="2:65" s="1" customFormat="1" ht="16.5" customHeight="1">
      <c r="B4076" s="32"/>
      <c r="C4076" s="131" t="s">
        <v>3220</v>
      </c>
      <c r="D4076" s="131" t="s">
        <v>195</v>
      </c>
      <c r="E4076" s="132" t="s">
        <v>3221</v>
      </c>
      <c r="F4076" s="133" t="s">
        <v>3222</v>
      </c>
      <c r="G4076" s="134" t="s">
        <v>465</v>
      </c>
      <c r="H4076" s="135">
        <v>5</v>
      </c>
      <c r="I4076" s="136"/>
      <c r="J4076" s="137">
        <f>ROUND(I4076*H4076,2)</f>
        <v>0</v>
      </c>
      <c r="K4076" s="133" t="s">
        <v>19</v>
      </c>
      <c r="L4076" s="32"/>
      <c r="M4076" s="138" t="s">
        <v>19</v>
      </c>
      <c r="N4076" s="139" t="s">
        <v>43</v>
      </c>
      <c r="P4076" s="140">
        <f>O4076*H4076</f>
        <v>0</v>
      </c>
      <c r="Q4076" s="140">
        <v>0</v>
      </c>
      <c r="R4076" s="140">
        <f>Q4076*H4076</f>
        <v>0</v>
      </c>
      <c r="S4076" s="140">
        <v>0</v>
      </c>
      <c r="T4076" s="141">
        <f>S4076*H4076</f>
        <v>0</v>
      </c>
      <c r="AR4076" s="142" t="s">
        <v>328</v>
      </c>
      <c r="AT4076" s="142" t="s">
        <v>195</v>
      </c>
      <c r="AU4076" s="142" t="s">
        <v>100</v>
      </c>
      <c r="AY4076" s="17" t="s">
        <v>193</v>
      </c>
      <c r="BE4076" s="143">
        <f>IF(N4076="základní",J4076,0)</f>
        <v>0</v>
      </c>
      <c r="BF4076" s="143">
        <f>IF(N4076="snížená",J4076,0)</f>
        <v>0</v>
      </c>
      <c r="BG4076" s="143">
        <f>IF(N4076="zákl. přenesená",J4076,0)</f>
        <v>0</v>
      </c>
      <c r="BH4076" s="143">
        <f>IF(N4076="sníž. přenesená",J4076,0)</f>
        <v>0</v>
      </c>
      <c r="BI4076" s="143">
        <f>IF(N4076="nulová",J4076,0)</f>
        <v>0</v>
      </c>
      <c r="BJ4076" s="17" t="s">
        <v>80</v>
      </c>
      <c r="BK4076" s="143">
        <f>ROUND(I4076*H4076,2)</f>
        <v>0</v>
      </c>
      <c r="BL4076" s="17" t="s">
        <v>328</v>
      </c>
      <c r="BM4076" s="142" t="s">
        <v>3223</v>
      </c>
    </row>
    <row r="4077" spans="2:65" s="12" customFormat="1" ht="11.25">
      <c r="B4077" s="148"/>
      <c r="D4077" s="149" t="s">
        <v>203</v>
      </c>
      <c r="E4077" s="150" t="s">
        <v>19</v>
      </c>
      <c r="F4077" s="151" t="s">
        <v>286</v>
      </c>
      <c r="H4077" s="150" t="s">
        <v>19</v>
      </c>
      <c r="I4077" s="152"/>
      <c r="L4077" s="148"/>
      <c r="M4077" s="153"/>
      <c r="T4077" s="154"/>
      <c r="AT4077" s="150" t="s">
        <v>203</v>
      </c>
      <c r="AU4077" s="150" t="s">
        <v>100</v>
      </c>
      <c r="AV4077" s="12" t="s">
        <v>80</v>
      </c>
      <c r="AW4077" s="12" t="s">
        <v>33</v>
      </c>
      <c r="AX4077" s="12" t="s">
        <v>72</v>
      </c>
      <c r="AY4077" s="150" t="s">
        <v>193</v>
      </c>
    </row>
    <row r="4078" spans="2:65" s="12" customFormat="1" ht="11.25">
      <c r="B4078" s="148"/>
      <c r="D4078" s="149" t="s">
        <v>203</v>
      </c>
      <c r="E4078" s="150" t="s">
        <v>19</v>
      </c>
      <c r="F4078" s="151" t="s">
        <v>3110</v>
      </c>
      <c r="H4078" s="150" t="s">
        <v>19</v>
      </c>
      <c r="I4078" s="152"/>
      <c r="L4078" s="148"/>
      <c r="M4078" s="153"/>
      <c r="T4078" s="154"/>
      <c r="AT4078" s="150" t="s">
        <v>203</v>
      </c>
      <c r="AU4078" s="150" t="s">
        <v>100</v>
      </c>
      <c r="AV4078" s="12" t="s">
        <v>80</v>
      </c>
      <c r="AW4078" s="12" t="s">
        <v>33</v>
      </c>
      <c r="AX4078" s="12" t="s">
        <v>72</v>
      </c>
      <c r="AY4078" s="150" t="s">
        <v>193</v>
      </c>
    </row>
    <row r="4079" spans="2:65" s="12" customFormat="1" ht="11.25">
      <c r="B4079" s="148"/>
      <c r="D4079" s="149" t="s">
        <v>203</v>
      </c>
      <c r="E4079" s="150" t="s">
        <v>19</v>
      </c>
      <c r="F4079" s="151" t="s">
        <v>205</v>
      </c>
      <c r="H4079" s="150" t="s">
        <v>19</v>
      </c>
      <c r="I4079" s="152"/>
      <c r="L4079" s="148"/>
      <c r="M4079" s="153"/>
      <c r="T4079" s="154"/>
      <c r="AT4079" s="150" t="s">
        <v>203</v>
      </c>
      <c r="AU4079" s="150" t="s">
        <v>100</v>
      </c>
      <c r="AV4079" s="12" t="s">
        <v>80</v>
      </c>
      <c r="AW4079" s="12" t="s">
        <v>33</v>
      </c>
      <c r="AX4079" s="12" t="s">
        <v>72</v>
      </c>
      <c r="AY4079" s="150" t="s">
        <v>193</v>
      </c>
    </row>
    <row r="4080" spans="2:65" s="12" customFormat="1" ht="11.25">
      <c r="B4080" s="148"/>
      <c r="D4080" s="149" t="s">
        <v>203</v>
      </c>
      <c r="E4080" s="150" t="s">
        <v>19</v>
      </c>
      <c r="F4080" s="151" t="s">
        <v>3000</v>
      </c>
      <c r="H4080" s="150" t="s">
        <v>19</v>
      </c>
      <c r="I4080" s="152"/>
      <c r="L4080" s="148"/>
      <c r="M4080" s="153"/>
      <c r="T4080" s="154"/>
      <c r="AT4080" s="150" t="s">
        <v>203</v>
      </c>
      <c r="AU4080" s="150" t="s">
        <v>100</v>
      </c>
      <c r="AV4080" s="12" t="s">
        <v>80</v>
      </c>
      <c r="AW4080" s="12" t="s">
        <v>33</v>
      </c>
      <c r="AX4080" s="12" t="s">
        <v>72</v>
      </c>
      <c r="AY4080" s="150" t="s">
        <v>193</v>
      </c>
    </row>
    <row r="4081" spans="2:65" s="13" customFormat="1" ht="11.25">
      <c r="B4081" s="155"/>
      <c r="D4081" s="149" t="s">
        <v>203</v>
      </c>
      <c r="E4081" s="156" t="s">
        <v>19</v>
      </c>
      <c r="F4081" s="157" t="s">
        <v>231</v>
      </c>
      <c r="H4081" s="158">
        <v>5</v>
      </c>
      <c r="I4081" s="159"/>
      <c r="L4081" s="155"/>
      <c r="M4081" s="160"/>
      <c r="T4081" s="161"/>
      <c r="AT4081" s="156" t="s">
        <v>203</v>
      </c>
      <c r="AU4081" s="156" t="s">
        <v>100</v>
      </c>
      <c r="AV4081" s="13" t="s">
        <v>82</v>
      </c>
      <c r="AW4081" s="13" t="s">
        <v>33</v>
      </c>
      <c r="AX4081" s="13" t="s">
        <v>72</v>
      </c>
      <c r="AY4081" s="156" t="s">
        <v>193</v>
      </c>
    </row>
    <row r="4082" spans="2:65" s="1" customFormat="1" ht="16.5" customHeight="1">
      <c r="B4082" s="32"/>
      <c r="C4082" s="131" t="s">
        <v>3224</v>
      </c>
      <c r="D4082" s="131" t="s">
        <v>195</v>
      </c>
      <c r="E4082" s="132" t="s">
        <v>3225</v>
      </c>
      <c r="F4082" s="133" t="s">
        <v>3226</v>
      </c>
      <c r="G4082" s="134" t="s">
        <v>3135</v>
      </c>
      <c r="H4082" s="135">
        <v>1</v>
      </c>
      <c r="I4082" s="136"/>
      <c r="J4082" s="137">
        <f>ROUND(I4082*H4082,2)</f>
        <v>0</v>
      </c>
      <c r="K4082" s="133" t="s">
        <v>19</v>
      </c>
      <c r="L4082" s="32"/>
      <c r="M4082" s="138" t="s">
        <v>19</v>
      </c>
      <c r="N4082" s="139" t="s">
        <v>43</v>
      </c>
      <c r="P4082" s="140">
        <f>O4082*H4082</f>
        <v>0</v>
      </c>
      <c r="Q4082" s="140">
        <v>0</v>
      </c>
      <c r="R4082" s="140">
        <f>Q4082*H4082</f>
        <v>0</v>
      </c>
      <c r="S4082" s="140">
        <v>0</v>
      </c>
      <c r="T4082" s="141">
        <f>S4082*H4082</f>
        <v>0</v>
      </c>
      <c r="AR4082" s="142" t="s">
        <v>328</v>
      </c>
      <c r="AT4082" s="142" t="s">
        <v>195</v>
      </c>
      <c r="AU4082" s="142" t="s">
        <v>100</v>
      </c>
      <c r="AY4082" s="17" t="s">
        <v>193</v>
      </c>
      <c r="BE4082" s="143">
        <f>IF(N4082="základní",J4082,0)</f>
        <v>0</v>
      </c>
      <c r="BF4082" s="143">
        <f>IF(N4082="snížená",J4082,0)</f>
        <v>0</v>
      </c>
      <c r="BG4082" s="143">
        <f>IF(N4082="zákl. přenesená",J4082,0)</f>
        <v>0</v>
      </c>
      <c r="BH4082" s="143">
        <f>IF(N4082="sníž. přenesená",J4082,0)</f>
        <v>0</v>
      </c>
      <c r="BI4082" s="143">
        <f>IF(N4082="nulová",J4082,0)</f>
        <v>0</v>
      </c>
      <c r="BJ4082" s="17" t="s">
        <v>80</v>
      </c>
      <c r="BK4082" s="143">
        <f>ROUND(I4082*H4082,2)</f>
        <v>0</v>
      </c>
      <c r="BL4082" s="17" t="s">
        <v>328</v>
      </c>
      <c r="BM4082" s="142" t="s">
        <v>3227</v>
      </c>
    </row>
    <row r="4083" spans="2:65" s="12" customFormat="1" ht="11.25">
      <c r="B4083" s="148"/>
      <c r="D4083" s="149" t="s">
        <v>203</v>
      </c>
      <c r="E4083" s="150" t="s">
        <v>19</v>
      </c>
      <c r="F4083" s="151" t="s">
        <v>286</v>
      </c>
      <c r="H4083" s="150" t="s">
        <v>19</v>
      </c>
      <c r="I4083" s="152"/>
      <c r="L4083" s="148"/>
      <c r="M4083" s="153"/>
      <c r="T4083" s="154"/>
      <c r="AT4083" s="150" t="s">
        <v>203</v>
      </c>
      <c r="AU4083" s="150" t="s">
        <v>100</v>
      </c>
      <c r="AV4083" s="12" t="s">
        <v>80</v>
      </c>
      <c r="AW4083" s="12" t="s">
        <v>33</v>
      </c>
      <c r="AX4083" s="12" t="s">
        <v>72</v>
      </c>
      <c r="AY4083" s="150" t="s">
        <v>193</v>
      </c>
    </row>
    <row r="4084" spans="2:65" s="12" customFormat="1" ht="11.25">
      <c r="B4084" s="148"/>
      <c r="D4084" s="149" t="s">
        <v>203</v>
      </c>
      <c r="E4084" s="150" t="s">
        <v>19</v>
      </c>
      <c r="F4084" s="151" t="s">
        <v>3110</v>
      </c>
      <c r="H4084" s="150" t="s">
        <v>19</v>
      </c>
      <c r="I4084" s="152"/>
      <c r="L4084" s="148"/>
      <c r="M4084" s="153"/>
      <c r="T4084" s="154"/>
      <c r="AT4084" s="150" t="s">
        <v>203</v>
      </c>
      <c r="AU4084" s="150" t="s">
        <v>100</v>
      </c>
      <c r="AV4084" s="12" t="s">
        <v>80</v>
      </c>
      <c r="AW4084" s="12" t="s">
        <v>33</v>
      </c>
      <c r="AX4084" s="12" t="s">
        <v>72</v>
      </c>
      <c r="AY4084" s="150" t="s">
        <v>193</v>
      </c>
    </row>
    <row r="4085" spans="2:65" s="12" customFormat="1" ht="11.25">
      <c r="B4085" s="148"/>
      <c r="D4085" s="149" t="s">
        <v>203</v>
      </c>
      <c r="E4085" s="150" t="s">
        <v>19</v>
      </c>
      <c r="F4085" s="151" t="s">
        <v>205</v>
      </c>
      <c r="H4085" s="150" t="s">
        <v>19</v>
      </c>
      <c r="I4085" s="152"/>
      <c r="L4085" s="148"/>
      <c r="M4085" s="153"/>
      <c r="T4085" s="154"/>
      <c r="AT4085" s="150" t="s">
        <v>203</v>
      </c>
      <c r="AU4085" s="150" t="s">
        <v>100</v>
      </c>
      <c r="AV4085" s="12" t="s">
        <v>80</v>
      </c>
      <c r="AW4085" s="12" t="s">
        <v>33</v>
      </c>
      <c r="AX4085" s="12" t="s">
        <v>72</v>
      </c>
      <c r="AY4085" s="150" t="s">
        <v>193</v>
      </c>
    </row>
    <row r="4086" spans="2:65" s="12" customFormat="1" ht="11.25">
      <c r="B4086" s="148"/>
      <c r="D4086" s="149" t="s">
        <v>203</v>
      </c>
      <c r="E4086" s="150" t="s">
        <v>19</v>
      </c>
      <c r="F4086" s="151" t="s">
        <v>3000</v>
      </c>
      <c r="H4086" s="150" t="s">
        <v>19</v>
      </c>
      <c r="I4086" s="152"/>
      <c r="L4086" s="148"/>
      <c r="M4086" s="153"/>
      <c r="T4086" s="154"/>
      <c r="AT4086" s="150" t="s">
        <v>203</v>
      </c>
      <c r="AU4086" s="150" t="s">
        <v>100</v>
      </c>
      <c r="AV4086" s="12" t="s">
        <v>80</v>
      </c>
      <c r="AW4086" s="12" t="s">
        <v>33</v>
      </c>
      <c r="AX4086" s="12" t="s">
        <v>72</v>
      </c>
      <c r="AY4086" s="150" t="s">
        <v>193</v>
      </c>
    </row>
    <row r="4087" spans="2:65" s="12" customFormat="1" ht="11.25">
      <c r="B4087" s="148"/>
      <c r="D4087" s="149" t="s">
        <v>203</v>
      </c>
      <c r="E4087" s="150" t="s">
        <v>19</v>
      </c>
      <c r="F4087" s="151" t="s">
        <v>3228</v>
      </c>
      <c r="H4087" s="150" t="s">
        <v>19</v>
      </c>
      <c r="I4087" s="152"/>
      <c r="L4087" s="148"/>
      <c r="M4087" s="153"/>
      <c r="T4087" s="154"/>
      <c r="AT4087" s="150" t="s">
        <v>203</v>
      </c>
      <c r="AU4087" s="150" t="s">
        <v>100</v>
      </c>
      <c r="AV4087" s="12" t="s">
        <v>80</v>
      </c>
      <c r="AW4087" s="12" t="s">
        <v>33</v>
      </c>
      <c r="AX4087" s="12" t="s">
        <v>72</v>
      </c>
      <c r="AY4087" s="150" t="s">
        <v>193</v>
      </c>
    </row>
    <row r="4088" spans="2:65" s="12" customFormat="1" ht="11.25">
      <c r="B4088" s="148"/>
      <c r="D4088" s="149" t="s">
        <v>203</v>
      </c>
      <c r="E4088" s="150" t="s">
        <v>19</v>
      </c>
      <c r="F4088" s="151" t="s">
        <v>3229</v>
      </c>
      <c r="H4088" s="150" t="s">
        <v>19</v>
      </c>
      <c r="I4088" s="152"/>
      <c r="L4088" s="148"/>
      <c r="M4088" s="153"/>
      <c r="T4088" s="154"/>
      <c r="AT4088" s="150" t="s">
        <v>203</v>
      </c>
      <c r="AU4088" s="150" t="s">
        <v>100</v>
      </c>
      <c r="AV4088" s="12" t="s">
        <v>80</v>
      </c>
      <c r="AW4088" s="12" t="s">
        <v>33</v>
      </c>
      <c r="AX4088" s="12" t="s">
        <v>72</v>
      </c>
      <c r="AY4088" s="150" t="s">
        <v>193</v>
      </c>
    </row>
    <row r="4089" spans="2:65" s="12" customFormat="1" ht="11.25">
      <c r="B4089" s="148"/>
      <c r="D4089" s="149" t="s">
        <v>203</v>
      </c>
      <c r="E4089" s="150" t="s">
        <v>19</v>
      </c>
      <c r="F4089" s="151" t="s">
        <v>3230</v>
      </c>
      <c r="H4089" s="150" t="s">
        <v>19</v>
      </c>
      <c r="I4089" s="152"/>
      <c r="L4089" s="148"/>
      <c r="M4089" s="153"/>
      <c r="T4089" s="154"/>
      <c r="AT4089" s="150" t="s">
        <v>203</v>
      </c>
      <c r="AU4089" s="150" t="s">
        <v>100</v>
      </c>
      <c r="AV4089" s="12" t="s">
        <v>80</v>
      </c>
      <c r="AW4089" s="12" t="s">
        <v>33</v>
      </c>
      <c r="AX4089" s="12" t="s">
        <v>72</v>
      </c>
      <c r="AY4089" s="150" t="s">
        <v>193</v>
      </c>
    </row>
    <row r="4090" spans="2:65" s="12" customFormat="1" ht="11.25">
      <c r="B4090" s="148"/>
      <c r="D4090" s="149" t="s">
        <v>203</v>
      </c>
      <c r="E4090" s="150" t="s">
        <v>19</v>
      </c>
      <c r="F4090" s="151" t="s">
        <v>3231</v>
      </c>
      <c r="H4090" s="150" t="s">
        <v>19</v>
      </c>
      <c r="I4090" s="152"/>
      <c r="L4090" s="148"/>
      <c r="M4090" s="153"/>
      <c r="T4090" s="154"/>
      <c r="AT4090" s="150" t="s">
        <v>203</v>
      </c>
      <c r="AU4090" s="150" t="s">
        <v>100</v>
      </c>
      <c r="AV4090" s="12" t="s">
        <v>80</v>
      </c>
      <c r="AW4090" s="12" t="s">
        <v>33</v>
      </c>
      <c r="AX4090" s="12" t="s">
        <v>72</v>
      </c>
      <c r="AY4090" s="150" t="s">
        <v>193</v>
      </c>
    </row>
    <row r="4091" spans="2:65" s="12" customFormat="1" ht="11.25">
      <c r="B4091" s="148"/>
      <c r="D4091" s="149" t="s">
        <v>203</v>
      </c>
      <c r="E4091" s="150" t="s">
        <v>19</v>
      </c>
      <c r="F4091" s="151" t="s">
        <v>3232</v>
      </c>
      <c r="H4091" s="150" t="s">
        <v>19</v>
      </c>
      <c r="I4091" s="152"/>
      <c r="L4091" s="148"/>
      <c r="M4091" s="153"/>
      <c r="T4091" s="154"/>
      <c r="AT4091" s="150" t="s">
        <v>203</v>
      </c>
      <c r="AU4091" s="150" t="s">
        <v>100</v>
      </c>
      <c r="AV4091" s="12" t="s">
        <v>80</v>
      </c>
      <c r="AW4091" s="12" t="s">
        <v>33</v>
      </c>
      <c r="AX4091" s="12" t="s">
        <v>72</v>
      </c>
      <c r="AY4091" s="150" t="s">
        <v>193</v>
      </c>
    </row>
    <row r="4092" spans="2:65" s="12" customFormat="1" ht="11.25">
      <c r="B4092" s="148"/>
      <c r="D4092" s="149" t="s">
        <v>203</v>
      </c>
      <c r="E4092" s="150" t="s">
        <v>19</v>
      </c>
      <c r="F4092" s="151" t="s">
        <v>3233</v>
      </c>
      <c r="H4092" s="150" t="s">
        <v>19</v>
      </c>
      <c r="I4092" s="152"/>
      <c r="L4092" s="148"/>
      <c r="M4092" s="153"/>
      <c r="T4092" s="154"/>
      <c r="AT4092" s="150" t="s">
        <v>203</v>
      </c>
      <c r="AU4092" s="150" t="s">
        <v>100</v>
      </c>
      <c r="AV4092" s="12" t="s">
        <v>80</v>
      </c>
      <c r="AW4092" s="12" t="s">
        <v>33</v>
      </c>
      <c r="AX4092" s="12" t="s">
        <v>72</v>
      </c>
      <c r="AY4092" s="150" t="s">
        <v>193</v>
      </c>
    </row>
    <row r="4093" spans="2:65" s="12" customFormat="1" ht="11.25">
      <c r="B4093" s="148"/>
      <c r="D4093" s="149" t="s">
        <v>203</v>
      </c>
      <c r="E4093" s="150" t="s">
        <v>19</v>
      </c>
      <c r="F4093" s="151" t="s">
        <v>3234</v>
      </c>
      <c r="H4093" s="150" t="s">
        <v>19</v>
      </c>
      <c r="I4093" s="152"/>
      <c r="L4093" s="148"/>
      <c r="M4093" s="153"/>
      <c r="T4093" s="154"/>
      <c r="AT4093" s="150" t="s">
        <v>203</v>
      </c>
      <c r="AU4093" s="150" t="s">
        <v>100</v>
      </c>
      <c r="AV4093" s="12" t="s">
        <v>80</v>
      </c>
      <c r="AW4093" s="12" t="s">
        <v>33</v>
      </c>
      <c r="AX4093" s="12" t="s">
        <v>72</v>
      </c>
      <c r="AY4093" s="150" t="s">
        <v>193</v>
      </c>
    </row>
    <row r="4094" spans="2:65" s="12" customFormat="1" ht="11.25">
      <c r="B4094" s="148"/>
      <c r="D4094" s="149" t="s">
        <v>203</v>
      </c>
      <c r="E4094" s="150" t="s">
        <v>19</v>
      </c>
      <c r="F4094" s="151" t="s">
        <v>3235</v>
      </c>
      <c r="H4094" s="150" t="s">
        <v>19</v>
      </c>
      <c r="I4094" s="152"/>
      <c r="L4094" s="148"/>
      <c r="M4094" s="153"/>
      <c r="T4094" s="154"/>
      <c r="AT4094" s="150" t="s">
        <v>203</v>
      </c>
      <c r="AU4094" s="150" t="s">
        <v>100</v>
      </c>
      <c r="AV4094" s="12" t="s">
        <v>80</v>
      </c>
      <c r="AW4094" s="12" t="s">
        <v>33</v>
      </c>
      <c r="AX4094" s="12" t="s">
        <v>72</v>
      </c>
      <c r="AY4094" s="150" t="s">
        <v>193</v>
      </c>
    </row>
    <row r="4095" spans="2:65" s="12" customFormat="1" ht="11.25">
      <c r="B4095" s="148"/>
      <c r="D4095" s="149" t="s">
        <v>203</v>
      </c>
      <c r="E4095" s="150" t="s">
        <v>19</v>
      </c>
      <c r="F4095" s="151" t="s">
        <v>3236</v>
      </c>
      <c r="H4095" s="150" t="s">
        <v>19</v>
      </c>
      <c r="I4095" s="152"/>
      <c r="L4095" s="148"/>
      <c r="M4095" s="153"/>
      <c r="T4095" s="154"/>
      <c r="AT4095" s="150" t="s">
        <v>203</v>
      </c>
      <c r="AU4095" s="150" t="s">
        <v>100</v>
      </c>
      <c r="AV4095" s="12" t="s">
        <v>80</v>
      </c>
      <c r="AW4095" s="12" t="s">
        <v>33</v>
      </c>
      <c r="AX4095" s="12" t="s">
        <v>72</v>
      </c>
      <c r="AY4095" s="150" t="s">
        <v>193</v>
      </c>
    </row>
    <row r="4096" spans="2:65" s="12" customFormat="1" ht="11.25">
      <c r="B4096" s="148"/>
      <c r="D4096" s="149" t="s">
        <v>203</v>
      </c>
      <c r="E4096" s="150" t="s">
        <v>19</v>
      </c>
      <c r="F4096" s="151" t="s">
        <v>3237</v>
      </c>
      <c r="H4096" s="150" t="s">
        <v>19</v>
      </c>
      <c r="I4096" s="152"/>
      <c r="L4096" s="148"/>
      <c r="M4096" s="153"/>
      <c r="T4096" s="154"/>
      <c r="AT4096" s="150" t="s">
        <v>203</v>
      </c>
      <c r="AU4096" s="150" t="s">
        <v>100</v>
      </c>
      <c r="AV4096" s="12" t="s">
        <v>80</v>
      </c>
      <c r="AW4096" s="12" t="s">
        <v>33</v>
      </c>
      <c r="AX4096" s="12" t="s">
        <v>72</v>
      </c>
      <c r="AY4096" s="150" t="s">
        <v>193</v>
      </c>
    </row>
    <row r="4097" spans="2:65" s="12" customFormat="1" ht="11.25">
      <c r="B4097" s="148"/>
      <c r="D4097" s="149" t="s">
        <v>203</v>
      </c>
      <c r="E4097" s="150" t="s">
        <v>19</v>
      </c>
      <c r="F4097" s="151" t="s">
        <v>3238</v>
      </c>
      <c r="H4097" s="150" t="s">
        <v>19</v>
      </c>
      <c r="I4097" s="152"/>
      <c r="L4097" s="148"/>
      <c r="M4097" s="153"/>
      <c r="T4097" s="154"/>
      <c r="AT4097" s="150" t="s">
        <v>203</v>
      </c>
      <c r="AU4097" s="150" t="s">
        <v>100</v>
      </c>
      <c r="AV4097" s="12" t="s">
        <v>80</v>
      </c>
      <c r="AW4097" s="12" t="s">
        <v>33</v>
      </c>
      <c r="AX4097" s="12" t="s">
        <v>72</v>
      </c>
      <c r="AY4097" s="150" t="s">
        <v>193</v>
      </c>
    </row>
    <row r="4098" spans="2:65" s="13" customFormat="1" ht="11.25">
      <c r="B4098" s="155"/>
      <c r="D4098" s="149" t="s">
        <v>203</v>
      </c>
      <c r="E4098" s="156" t="s">
        <v>19</v>
      </c>
      <c r="F4098" s="157" t="s">
        <v>80</v>
      </c>
      <c r="H4098" s="158">
        <v>1</v>
      </c>
      <c r="I4098" s="159"/>
      <c r="L4098" s="155"/>
      <c r="M4098" s="160"/>
      <c r="T4098" s="161"/>
      <c r="AT4098" s="156" t="s">
        <v>203</v>
      </c>
      <c r="AU4098" s="156" t="s">
        <v>100</v>
      </c>
      <c r="AV4098" s="13" t="s">
        <v>82</v>
      </c>
      <c r="AW4098" s="13" t="s">
        <v>33</v>
      </c>
      <c r="AX4098" s="13" t="s">
        <v>72</v>
      </c>
      <c r="AY4098" s="156" t="s">
        <v>193</v>
      </c>
    </row>
    <row r="4099" spans="2:65" s="1" customFormat="1" ht="16.5" customHeight="1">
      <c r="B4099" s="32"/>
      <c r="C4099" s="131" t="s">
        <v>3239</v>
      </c>
      <c r="D4099" s="131" t="s">
        <v>195</v>
      </c>
      <c r="E4099" s="132" t="s">
        <v>3240</v>
      </c>
      <c r="F4099" s="133" t="s">
        <v>3241</v>
      </c>
      <c r="G4099" s="134" t="s">
        <v>465</v>
      </c>
      <c r="H4099" s="135">
        <v>8</v>
      </c>
      <c r="I4099" s="136"/>
      <c r="J4099" s="137">
        <f>ROUND(I4099*H4099,2)</f>
        <v>0</v>
      </c>
      <c r="K4099" s="133" t="s">
        <v>19</v>
      </c>
      <c r="L4099" s="32"/>
      <c r="M4099" s="138" t="s">
        <v>19</v>
      </c>
      <c r="N4099" s="139" t="s">
        <v>43</v>
      </c>
      <c r="P4099" s="140">
        <f>O4099*H4099</f>
        <v>0</v>
      </c>
      <c r="Q4099" s="140">
        <v>0</v>
      </c>
      <c r="R4099" s="140">
        <f>Q4099*H4099</f>
        <v>0</v>
      </c>
      <c r="S4099" s="140">
        <v>0</v>
      </c>
      <c r="T4099" s="141">
        <f>S4099*H4099</f>
        <v>0</v>
      </c>
      <c r="AR4099" s="142" t="s">
        <v>328</v>
      </c>
      <c r="AT4099" s="142" t="s">
        <v>195</v>
      </c>
      <c r="AU4099" s="142" t="s">
        <v>100</v>
      </c>
      <c r="AY4099" s="17" t="s">
        <v>193</v>
      </c>
      <c r="BE4099" s="143">
        <f>IF(N4099="základní",J4099,0)</f>
        <v>0</v>
      </c>
      <c r="BF4099" s="143">
        <f>IF(N4099="snížená",J4099,0)</f>
        <v>0</v>
      </c>
      <c r="BG4099" s="143">
        <f>IF(N4099="zákl. přenesená",J4099,0)</f>
        <v>0</v>
      </c>
      <c r="BH4099" s="143">
        <f>IF(N4099="sníž. přenesená",J4099,0)</f>
        <v>0</v>
      </c>
      <c r="BI4099" s="143">
        <f>IF(N4099="nulová",J4099,0)</f>
        <v>0</v>
      </c>
      <c r="BJ4099" s="17" t="s">
        <v>80</v>
      </c>
      <c r="BK4099" s="143">
        <f>ROUND(I4099*H4099,2)</f>
        <v>0</v>
      </c>
      <c r="BL4099" s="17" t="s">
        <v>328</v>
      </c>
      <c r="BM4099" s="142" t="s">
        <v>3242</v>
      </c>
    </row>
    <row r="4100" spans="2:65" s="12" customFormat="1" ht="11.25">
      <c r="B4100" s="148"/>
      <c r="D4100" s="149" t="s">
        <v>203</v>
      </c>
      <c r="E4100" s="150" t="s">
        <v>19</v>
      </c>
      <c r="F4100" s="151" t="s">
        <v>286</v>
      </c>
      <c r="H4100" s="150" t="s">
        <v>19</v>
      </c>
      <c r="I4100" s="152"/>
      <c r="L4100" s="148"/>
      <c r="M4100" s="153"/>
      <c r="T4100" s="154"/>
      <c r="AT4100" s="150" t="s">
        <v>203</v>
      </c>
      <c r="AU4100" s="150" t="s">
        <v>100</v>
      </c>
      <c r="AV4100" s="12" t="s">
        <v>80</v>
      </c>
      <c r="AW4100" s="12" t="s">
        <v>33</v>
      </c>
      <c r="AX4100" s="12" t="s">
        <v>72</v>
      </c>
      <c r="AY4100" s="150" t="s">
        <v>193</v>
      </c>
    </row>
    <row r="4101" spans="2:65" s="12" customFormat="1" ht="11.25">
      <c r="B4101" s="148"/>
      <c r="D4101" s="149" t="s">
        <v>203</v>
      </c>
      <c r="E4101" s="150" t="s">
        <v>19</v>
      </c>
      <c r="F4101" s="151" t="s">
        <v>3110</v>
      </c>
      <c r="H4101" s="150" t="s">
        <v>19</v>
      </c>
      <c r="I4101" s="152"/>
      <c r="L4101" s="148"/>
      <c r="M4101" s="153"/>
      <c r="T4101" s="154"/>
      <c r="AT4101" s="150" t="s">
        <v>203</v>
      </c>
      <c r="AU4101" s="150" t="s">
        <v>100</v>
      </c>
      <c r="AV4101" s="12" t="s">
        <v>80</v>
      </c>
      <c r="AW4101" s="12" t="s">
        <v>33</v>
      </c>
      <c r="AX4101" s="12" t="s">
        <v>72</v>
      </c>
      <c r="AY4101" s="150" t="s">
        <v>193</v>
      </c>
    </row>
    <row r="4102" spans="2:65" s="12" customFormat="1" ht="11.25">
      <c r="B4102" s="148"/>
      <c r="D4102" s="149" t="s">
        <v>203</v>
      </c>
      <c r="E4102" s="150" t="s">
        <v>19</v>
      </c>
      <c r="F4102" s="151" t="s">
        <v>205</v>
      </c>
      <c r="H4102" s="150" t="s">
        <v>19</v>
      </c>
      <c r="I4102" s="152"/>
      <c r="L4102" s="148"/>
      <c r="M4102" s="153"/>
      <c r="T4102" s="154"/>
      <c r="AT4102" s="150" t="s">
        <v>203</v>
      </c>
      <c r="AU4102" s="150" t="s">
        <v>100</v>
      </c>
      <c r="AV4102" s="12" t="s">
        <v>80</v>
      </c>
      <c r="AW4102" s="12" t="s">
        <v>33</v>
      </c>
      <c r="AX4102" s="12" t="s">
        <v>72</v>
      </c>
      <c r="AY4102" s="150" t="s">
        <v>193</v>
      </c>
    </row>
    <row r="4103" spans="2:65" s="12" customFormat="1" ht="11.25">
      <c r="B4103" s="148"/>
      <c r="D4103" s="149" t="s">
        <v>203</v>
      </c>
      <c r="E4103" s="150" t="s">
        <v>19</v>
      </c>
      <c r="F4103" s="151" t="s">
        <v>3243</v>
      </c>
      <c r="H4103" s="150" t="s">
        <v>19</v>
      </c>
      <c r="I4103" s="152"/>
      <c r="L4103" s="148"/>
      <c r="M4103" s="153"/>
      <c r="T4103" s="154"/>
      <c r="AT4103" s="150" t="s">
        <v>203</v>
      </c>
      <c r="AU4103" s="150" t="s">
        <v>100</v>
      </c>
      <c r="AV4103" s="12" t="s">
        <v>80</v>
      </c>
      <c r="AW4103" s="12" t="s">
        <v>33</v>
      </c>
      <c r="AX4103" s="12" t="s">
        <v>72</v>
      </c>
      <c r="AY4103" s="150" t="s">
        <v>193</v>
      </c>
    </row>
    <row r="4104" spans="2:65" s="12" customFormat="1" ht="11.25">
      <c r="B4104" s="148"/>
      <c r="D4104" s="149" t="s">
        <v>203</v>
      </c>
      <c r="E4104" s="150" t="s">
        <v>19</v>
      </c>
      <c r="F4104" s="151" t="s">
        <v>3244</v>
      </c>
      <c r="H4104" s="150" t="s">
        <v>19</v>
      </c>
      <c r="I4104" s="152"/>
      <c r="L4104" s="148"/>
      <c r="M4104" s="153"/>
      <c r="T4104" s="154"/>
      <c r="AT4104" s="150" t="s">
        <v>203</v>
      </c>
      <c r="AU4104" s="150" t="s">
        <v>100</v>
      </c>
      <c r="AV4104" s="12" t="s">
        <v>80</v>
      </c>
      <c r="AW4104" s="12" t="s">
        <v>33</v>
      </c>
      <c r="AX4104" s="12" t="s">
        <v>72</v>
      </c>
      <c r="AY4104" s="150" t="s">
        <v>193</v>
      </c>
    </row>
    <row r="4105" spans="2:65" s="12" customFormat="1" ht="11.25">
      <c r="B4105" s="148"/>
      <c r="D4105" s="149" t="s">
        <v>203</v>
      </c>
      <c r="E4105" s="150" t="s">
        <v>19</v>
      </c>
      <c r="F4105" s="151" t="s">
        <v>3245</v>
      </c>
      <c r="H4105" s="150" t="s">
        <v>19</v>
      </c>
      <c r="I4105" s="152"/>
      <c r="L4105" s="148"/>
      <c r="M4105" s="153"/>
      <c r="T4105" s="154"/>
      <c r="AT4105" s="150" t="s">
        <v>203</v>
      </c>
      <c r="AU4105" s="150" t="s">
        <v>100</v>
      </c>
      <c r="AV4105" s="12" t="s">
        <v>80</v>
      </c>
      <c r="AW4105" s="12" t="s">
        <v>33</v>
      </c>
      <c r="AX4105" s="12" t="s">
        <v>72</v>
      </c>
      <c r="AY4105" s="150" t="s">
        <v>193</v>
      </c>
    </row>
    <row r="4106" spans="2:65" s="12" customFormat="1" ht="11.25">
      <c r="B4106" s="148"/>
      <c r="D4106" s="149" t="s">
        <v>203</v>
      </c>
      <c r="E4106" s="150" t="s">
        <v>19</v>
      </c>
      <c r="F4106" s="151" t="s">
        <v>3246</v>
      </c>
      <c r="H4106" s="150" t="s">
        <v>19</v>
      </c>
      <c r="I4106" s="152"/>
      <c r="L4106" s="148"/>
      <c r="M4106" s="153"/>
      <c r="T4106" s="154"/>
      <c r="AT4106" s="150" t="s">
        <v>203</v>
      </c>
      <c r="AU4106" s="150" t="s">
        <v>100</v>
      </c>
      <c r="AV4106" s="12" t="s">
        <v>80</v>
      </c>
      <c r="AW4106" s="12" t="s">
        <v>33</v>
      </c>
      <c r="AX4106" s="12" t="s">
        <v>72</v>
      </c>
      <c r="AY4106" s="150" t="s">
        <v>193</v>
      </c>
    </row>
    <row r="4107" spans="2:65" s="13" customFormat="1" ht="11.25">
      <c r="B4107" s="155"/>
      <c r="D4107" s="149" t="s">
        <v>203</v>
      </c>
      <c r="E4107" s="156" t="s">
        <v>19</v>
      </c>
      <c r="F4107" s="157" t="s">
        <v>254</v>
      </c>
      <c r="H4107" s="158">
        <v>8</v>
      </c>
      <c r="I4107" s="159"/>
      <c r="L4107" s="155"/>
      <c r="M4107" s="160"/>
      <c r="T4107" s="161"/>
      <c r="AT4107" s="156" t="s">
        <v>203</v>
      </c>
      <c r="AU4107" s="156" t="s">
        <v>100</v>
      </c>
      <c r="AV4107" s="13" t="s">
        <v>82</v>
      </c>
      <c r="AW4107" s="13" t="s">
        <v>33</v>
      </c>
      <c r="AX4107" s="13" t="s">
        <v>72</v>
      </c>
      <c r="AY4107" s="156" t="s">
        <v>193</v>
      </c>
    </row>
    <row r="4108" spans="2:65" s="1" customFormat="1" ht="16.5" customHeight="1">
      <c r="B4108" s="32"/>
      <c r="C4108" s="131" t="s">
        <v>3247</v>
      </c>
      <c r="D4108" s="131" t="s">
        <v>195</v>
      </c>
      <c r="E4108" s="132" t="s">
        <v>3248</v>
      </c>
      <c r="F4108" s="133" t="s">
        <v>3249</v>
      </c>
      <c r="G4108" s="134" t="s">
        <v>3135</v>
      </c>
      <c r="H4108" s="135">
        <v>1</v>
      </c>
      <c r="I4108" s="136"/>
      <c r="J4108" s="137">
        <f>ROUND(I4108*H4108,2)</f>
        <v>0</v>
      </c>
      <c r="K4108" s="133" t="s">
        <v>19</v>
      </c>
      <c r="L4108" s="32"/>
      <c r="M4108" s="138" t="s">
        <v>19</v>
      </c>
      <c r="N4108" s="139" t="s">
        <v>43</v>
      </c>
      <c r="P4108" s="140">
        <f>O4108*H4108</f>
        <v>0</v>
      </c>
      <c r="Q4108" s="140">
        <v>0</v>
      </c>
      <c r="R4108" s="140">
        <f>Q4108*H4108</f>
        <v>0</v>
      </c>
      <c r="S4108" s="140">
        <v>0</v>
      </c>
      <c r="T4108" s="141">
        <f>S4108*H4108</f>
        <v>0</v>
      </c>
      <c r="AR4108" s="142" t="s">
        <v>328</v>
      </c>
      <c r="AT4108" s="142" t="s">
        <v>195</v>
      </c>
      <c r="AU4108" s="142" t="s">
        <v>100</v>
      </c>
      <c r="AY4108" s="17" t="s">
        <v>193</v>
      </c>
      <c r="BE4108" s="143">
        <f>IF(N4108="základní",J4108,0)</f>
        <v>0</v>
      </c>
      <c r="BF4108" s="143">
        <f>IF(N4108="snížená",J4108,0)</f>
        <v>0</v>
      </c>
      <c r="BG4108" s="143">
        <f>IF(N4108="zákl. přenesená",J4108,0)</f>
        <v>0</v>
      </c>
      <c r="BH4108" s="143">
        <f>IF(N4108="sníž. přenesená",J4108,0)</f>
        <v>0</v>
      </c>
      <c r="BI4108" s="143">
        <f>IF(N4108="nulová",J4108,0)</f>
        <v>0</v>
      </c>
      <c r="BJ4108" s="17" t="s">
        <v>80</v>
      </c>
      <c r="BK4108" s="143">
        <f>ROUND(I4108*H4108,2)</f>
        <v>0</v>
      </c>
      <c r="BL4108" s="17" t="s">
        <v>328</v>
      </c>
      <c r="BM4108" s="142" t="s">
        <v>3250</v>
      </c>
    </row>
    <row r="4109" spans="2:65" s="12" customFormat="1" ht="11.25">
      <c r="B4109" s="148"/>
      <c r="D4109" s="149" t="s">
        <v>203</v>
      </c>
      <c r="E4109" s="150" t="s">
        <v>19</v>
      </c>
      <c r="F4109" s="151" t="s">
        <v>286</v>
      </c>
      <c r="H4109" s="150" t="s">
        <v>19</v>
      </c>
      <c r="I4109" s="152"/>
      <c r="L4109" s="148"/>
      <c r="M4109" s="153"/>
      <c r="T4109" s="154"/>
      <c r="AT4109" s="150" t="s">
        <v>203</v>
      </c>
      <c r="AU4109" s="150" t="s">
        <v>100</v>
      </c>
      <c r="AV4109" s="12" t="s">
        <v>80</v>
      </c>
      <c r="AW4109" s="12" t="s">
        <v>33</v>
      </c>
      <c r="AX4109" s="12" t="s">
        <v>72</v>
      </c>
      <c r="AY4109" s="150" t="s">
        <v>193</v>
      </c>
    </row>
    <row r="4110" spans="2:65" s="12" customFormat="1" ht="11.25">
      <c r="B4110" s="148"/>
      <c r="D4110" s="149" t="s">
        <v>203</v>
      </c>
      <c r="E4110" s="150" t="s">
        <v>19</v>
      </c>
      <c r="F4110" s="151" t="s">
        <v>3110</v>
      </c>
      <c r="H4110" s="150" t="s">
        <v>19</v>
      </c>
      <c r="I4110" s="152"/>
      <c r="L4110" s="148"/>
      <c r="M4110" s="153"/>
      <c r="T4110" s="154"/>
      <c r="AT4110" s="150" t="s">
        <v>203</v>
      </c>
      <c r="AU4110" s="150" t="s">
        <v>100</v>
      </c>
      <c r="AV4110" s="12" t="s">
        <v>80</v>
      </c>
      <c r="AW4110" s="12" t="s">
        <v>33</v>
      </c>
      <c r="AX4110" s="12" t="s">
        <v>72</v>
      </c>
      <c r="AY4110" s="150" t="s">
        <v>193</v>
      </c>
    </row>
    <row r="4111" spans="2:65" s="12" customFormat="1" ht="11.25">
      <c r="B4111" s="148"/>
      <c r="D4111" s="149" t="s">
        <v>203</v>
      </c>
      <c r="E4111" s="150" t="s">
        <v>19</v>
      </c>
      <c r="F4111" s="151" t="s">
        <v>205</v>
      </c>
      <c r="H4111" s="150" t="s">
        <v>19</v>
      </c>
      <c r="I4111" s="152"/>
      <c r="L4111" s="148"/>
      <c r="M4111" s="153"/>
      <c r="T4111" s="154"/>
      <c r="AT4111" s="150" t="s">
        <v>203</v>
      </c>
      <c r="AU4111" s="150" t="s">
        <v>100</v>
      </c>
      <c r="AV4111" s="12" t="s">
        <v>80</v>
      </c>
      <c r="AW4111" s="12" t="s">
        <v>33</v>
      </c>
      <c r="AX4111" s="12" t="s">
        <v>72</v>
      </c>
      <c r="AY4111" s="150" t="s">
        <v>193</v>
      </c>
    </row>
    <row r="4112" spans="2:65" s="12" customFormat="1" ht="11.25">
      <c r="B4112" s="148"/>
      <c r="D4112" s="149" t="s">
        <v>203</v>
      </c>
      <c r="E4112" s="150" t="s">
        <v>19</v>
      </c>
      <c r="F4112" s="151" t="s">
        <v>3251</v>
      </c>
      <c r="H4112" s="150" t="s">
        <v>19</v>
      </c>
      <c r="I4112" s="152"/>
      <c r="L4112" s="148"/>
      <c r="M4112" s="153"/>
      <c r="T4112" s="154"/>
      <c r="AT4112" s="150" t="s">
        <v>203</v>
      </c>
      <c r="AU4112" s="150" t="s">
        <v>100</v>
      </c>
      <c r="AV4112" s="12" t="s">
        <v>80</v>
      </c>
      <c r="AW4112" s="12" t="s">
        <v>33</v>
      </c>
      <c r="AX4112" s="12" t="s">
        <v>72</v>
      </c>
      <c r="AY4112" s="150" t="s">
        <v>193</v>
      </c>
    </row>
    <row r="4113" spans="2:65" s="12" customFormat="1" ht="11.25">
      <c r="B4113" s="148"/>
      <c r="D4113" s="149" t="s">
        <v>203</v>
      </c>
      <c r="E4113" s="150" t="s">
        <v>19</v>
      </c>
      <c r="F4113" s="151" t="s">
        <v>3252</v>
      </c>
      <c r="H4113" s="150" t="s">
        <v>19</v>
      </c>
      <c r="I4113" s="152"/>
      <c r="L4113" s="148"/>
      <c r="M4113" s="153"/>
      <c r="T4113" s="154"/>
      <c r="AT4113" s="150" t="s">
        <v>203</v>
      </c>
      <c r="AU4113" s="150" t="s">
        <v>100</v>
      </c>
      <c r="AV4113" s="12" t="s">
        <v>80</v>
      </c>
      <c r="AW4113" s="12" t="s">
        <v>33</v>
      </c>
      <c r="AX4113" s="12" t="s">
        <v>72</v>
      </c>
      <c r="AY4113" s="150" t="s">
        <v>193</v>
      </c>
    </row>
    <row r="4114" spans="2:65" s="12" customFormat="1" ht="11.25">
      <c r="B4114" s="148"/>
      <c r="D4114" s="149" t="s">
        <v>203</v>
      </c>
      <c r="E4114" s="150" t="s">
        <v>19</v>
      </c>
      <c r="F4114" s="151" t="s">
        <v>3253</v>
      </c>
      <c r="H4114" s="150" t="s">
        <v>19</v>
      </c>
      <c r="I4114" s="152"/>
      <c r="L4114" s="148"/>
      <c r="M4114" s="153"/>
      <c r="T4114" s="154"/>
      <c r="AT4114" s="150" t="s">
        <v>203</v>
      </c>
      <c r="AU4114" s="150" t="s">
        <v>100</v>
      </c>
      <c r="AV4114" s="12" t="s">
        <v>80</v>
      </c>
      <c r="AW4114" s="12" t="s">
        <v>33</v>
      </c>
      <c r="AX4114" s="12" t="s">
        <v>72</v>
      </c>
      <c r="AY4114" s="150" t="s">
        <v>193</v>
      </c>
    </row>
    <row r="4115" spans="2:65" s="12" customFormat="1" ht="11.25">
      <c r="B4115" s="148"/>
      <c r="D4115" s="149" t="s">
        <v>203</v>
      </c>
      <c r="E4115" s="150" t="s">
        <v>19</v>
      </c>
      <c r="F4115" s="151" t="s">
        <v>3254</v>
      </c>
      <c r="H4115" s="150" t="s">
        <v>19</v>
      </c>
      <c r="I4115" s="152"/>
      <c r="L4115" s="148"/>
      <c r="M4115" s="153"/>
      <c r="T4115" s="154"/>
      <c r="AT4115" s="150" t="s">
        <v>203</v>
      </c>
      <c r="AU4115" s="150" t="s">
        <v>100</v>
      </c>
      <c r="AV4115" s="12" t="s">
        <v>80</v>
      </c>
      <c r="AW4115" s="12" t="s">
        <v>33</v>
      </c>
      <c r="AX4115" s="12" t="s">
        <v>72</v>
      </c>
      <c r="AY4115" s="150" t="s">
        <v>193</v>
      </c>
    </row>
    <row r="4116" spans="2:65" s="13" customFormat="1" ht="11.25">
      <c r="B4116" s="155"/>
      <c r="D4116" s="149" t="s">
        <v>203</v>
      </c>
      <c r="E4116" s="156" t="s">
        <v>19</v>
      </c>
      <c r="F4116" s="157" t="s">
        <v>80</v>
      </c>
      <c r="H4116" s="158">
        <v>1</v>
      </c>
      <c r="I4116" s="159"/>
      <c r="L4116" s="155"/>
      <c r="M4116" s="160"/>
      <c r="T4116" s="161"/>
      <c r="AT4116" s="156" t="s">
        <v>203</v>
      </c>
      <c r="AU4116" s="156" t="s">
        <v>100</v>
      </c>
      <c r="AV4116" s="13" t="s">
        <v>82</v>
      </c>
      <c r="AW4116" s="13" t="s">
        <v>33</v>
      </c>
      <c r="AX4116" s="13" t="s">
        <v>72</v>
      </c>
      <c r="AY4116" s="156" t="s">
        <v>193</v>
      </c>
    </row>
    <row r="4117" spans="2:65" s="1" customFormat="1" ht="21.75" customHeight="1">
      <c r="B4117" s="32"/>
      <c r="C4117" s="131" t="s">
        <v>3255</v>
      </c>
      <c r="D4117" s="131" t="s">
        <v>195</v>
      </c>
      <c r="E4117" s="132" t="s">
        <v>3256</v>
      </c>
      <c r="F4117" s="133" t="s">
        <v>3257</v>
      </c>
      <c r="G4117" s="134" t="s">
        <v>465</v>
      </c>
      <c r="H4117" s="135">
        <v>2</v>
      </c>
      <c r="I4117" s="136"/>
      <c r="J4117" s="137">
        <f>ROUND(I4117*H4117,2)</f>
        <v>0</v>
      </c>
      <c r="K4117" s="133" t="s">
        <v>19</v>
      </c>
      <c r="L4117" s="32"/>
      <c r="M4117" s="138" t="s">
        <v>19</v>
      </c>
      <c r="N4117" s="139" t="s">
        <v>43</v>
      </c>
      <c r="P4117" s="140">
        <f>O4117*H4117</f>
        <v>0</v>
      </c>
      <c r="Q4117" s="140">
        <v>0</v>
      </c>
      <c r="R4117" s="140">
        <f>Q4117*H4117</f>
        <v>0</v>
      </c>
      <c r="S4117" s="140">
        <v>0</v>
      </c>
      <c r="T4117" s="141">
        <f>S4117*H4117</f>
        <v>0</v>
      </c>
      <c r="AR4117" s="142" t="s">
        <v>328</v>
      </c>
      <c r="AT4117" s="142" t="s">
        <v>195</v>
      </c>
      <c r="AU4117" s="142" t="s">
        <v>100</v>
      </c>
      <c r="AY4117" s="17" t="s">
        <v>193</v>
      </c>
      <c r="BE4117" s="143">
        <f>IF(N4117="základní",J4117,0)</f>
        <v>0</v>
      </c>
      <c r="BF4117" s="143">
        <f>IF(N4117="snížená",J4117,0)</f>
        <v>0</v>
      </c>
      <c r="BG4117" s="143">
        <f>IF(N4117="zákl. přenesená",J4117,0)</f>
        <v>0</v>
      </c>
      <c r="BH4117" s="143">
        <f>IF(N4117="sníž. přenesená",J4117,0)</f>
        <v>0</v>
      </c>
      <c r="BI4117" s="143">
        <f>IF(N4117="nulová",J4117,0)</f>
        <v>0</v>
      </c>
      <c r="BJ4117" s="17" t="s">
        <v>80</v>
      </c>
      <c r="BK4117" s="143">
        <f>ROUND(I4117*H4117,2)</f>
        <v>0</v>
      </c>
      <c r="BL4117" s="17" t="s">
        <v>328</v>
      </c>
      <c r="BM4117" s="142" t="s">
        <v>3258</v>
      </c>
    </row>
    <row r="4118" spans="2:65" s="12" customFormat="1" ht="11.25">
      <c r="B4118" s="148"/>
      <c r="D4118" s="149" t="s">
        <v>203</v>
      </c>
      <c r="E4118" s="150" t="s">
        <v>19</v>
      </c>
      <c r="F4118" s="151" t="s">
        <v>286</v>
      </c>
      <c r="H4118" s="150" t="s">
        <v>19</v>
      </c>
      <c r="I4118" s="152"/>
      <c r="L4118" s="148"/>
      <c r="M4118" s="153"/>
      <c r="T4118" s="154"/>
      <c r="AT4118" s="150" t="s">
        <v>203</v>
      </c>
      <c r="AU4118" s="150" t="s">
        <v>100</v>
      </c>
      <c r="AV4118" s="12" t="s">
        <v>80</v>
      </c>
      <c r="AW4118" s="12" t="s">
        <v>33</v>
      </c>
      <c r="AX4118" s="12" t="s">
        <v>72</v>
      </c>
      <c r="AY4118" s="150" t="s">
        <v>193</v>
      </c>
    </row>
    <row r="4119" spans="2:65" s="12" customFormat="1" ht="11.25">
      <c r="B4119" s="148"/>
      <c r="D4119" s="149" t="s">
        <v>203</v>
      </c>
      <c r="E4119" s="150" t="s">
        <v>19</v>
      </c>
      <c r="F4119" s="151" t="s">
        <v>3149</v>
      </c>
      <c r="H4119" s="150" t="s">
        <v>19</v>
      </c>
      <c r="I4119" s="152"/>
      <c r="L4119" s="148"/>
      <c r="M4119" s="153"/>
      <c r="T4119" s="154"/>
      <c r="AT4119" s="150" t="s">
        <v>203</v>
      </c>
      <c r="AU4119" s="150" t="s">
        <v>100</v>
      </c>
      <c r="AV4119" s="12" t="s">
        <v>80</v>
      </c>
      <c r="AW4119" s="12" t="s">
        <v>33</v>
      </c>
      <c r="AX4119" s="12" t="s">
        <v>72</v>
      </c>
      <c r="AY4119" s="150" t="s">
        <v>193</v>
      </c>
    </row>
    <row r="4120" spans="2:65" s="12" customFormat="1" ht="11.25">
      <c r="B4120" s="148"/>
      <c r="D4120" s="149" t="s">
        <v>203</v>
      </c>
      <c r="E4120" s="150" t="s">
        <v>19</v>
      </c>
      <c r="F4120" s="151" t="s">
        <v>205</v>
      </c>
      <c r="H4120" s="150" t="s">
        <v>19</v>
      </c>
      <c r="I4120" s="152"/>
      <c r="L4120" s="148"/>
      <c r="M4120" s="153"/>
      <c r="T4120" s="154"/>
      <c r="AT4120" s="150" t="s">
        <v>203</v>
      </c>
      <c r="AU4120" s="150" t="s">
        <v>100</v>
      </c>
      <c r="AV4120" s="12" t="s">
        <v>80</v>
      </c>
      <c r="AW4120" s="12" t="s">
        <v>33</v>
      </c>
      <c r="AX4120" s="12" t="s">
        <v>72</v>
      </c>
      <c r="AY4120" s="150" t="s">
        <v>193</v>
      </c>
    </row>
    <row r="4121" spans="2:65" s="12" customFormat="1" ht="11.25">
      <c r="B4121" s="148"/>
      <c r="D4121" s="149" t="s">
        <v>203</v>
      </c>
      <c r="E4121" s="150" t="s">
        <v>19</v>
      </c>
      <c r="F4121" s="151" t="s">
        <v>3000</v>
      </c>
      <c r="H4121" s="150" t="s">
        <v>19</v>
      </c>
      <c r="I4121" s="152"/>
      <c r="L4121" s="148"/>
      <c r="M4121" s="153"/>
      <c r="T4121" s="154"/>
      <c r="AT4121" s="150" t="s">
        <v>203</v>
      </c>
      <c r="AU4121" s="150" t="s">
        <v>100</v>
      </c>
      <c r="AV4121" s="12" t="s">
        <v>80</v>
      </c>
      <c r="AW4121" s="12" t="s">
        <v>33</v>
      </c>
      <c r="AX4121" s="12" t="s">
        <v>72</v>
      </c>
      <c r="AY4121" s="150" t="s">
        <v>193</v>
      </c>
    </row>
    <row r="4122" spans="2:65" s="13" customFormat="1" ht="11.25">
      <c r="B4122" s="155"/>
      <c r="D4122" s="149" t="s">
        <v>203</v>
      </c>
      <c r="E4122" s="156" t="s">
        <v>19</v>
      </c>
      <c r="F4122" s="157" t="s">
        <v>82</v>
      </c>
      <c r="H4122" s="158">
        <v>2</v>
      </c>
      <c r="I4122" s="159"/>
      <c r="L4122" s="155"/>
      <c r="M4122" s="160"/>
      <c r="T4122" s="161"/>
      <c r="AT4122" s="156" t="s">
        <v>203</v>
      </c>
      <c r="AU4122" s="156" t="s">
        <v>100</v>
      </c>
      <c r="AV4122" s="13" t="s">
        <v>82</v>
      </c>
      <c r="AW4122" s="13" t="s">
        <v>33</v>
      </c>
      <c r="AX4122" s="13" t="s">
        <v>72</v>
      </c>
      <c r="AY4122" s="156" t="s">
        <v>193</v>
      </c>
    </row>
    <row r="4123" spans="2:65" s="1" customFormat="1" ht="21.75" customHeight="1">
      <c r="B4123" s="32"/>
      <c r="C4123" s="131" t="s">
        <v>3259</v>
      </c>
      <c r="D4123" s="131" t="s">
        <v>195</v>
      </c>
      <c r="E4123" s="132" t="s">
        <v>3260</v>
      </c>
      <c r="F4123" s="133" t="s">
        <v>3261</v>
      </c>
      <c r="G4123" s="134" t="s">
        <v>465</v>
      </c>
      <c r="H4123" s="135">
        <v>1</v>
      </c>
      <c r="I4123" s="136"/>
      <c r="J4123" s="137">
        <f>ROUND(I4123*H4123,2)</f>
        <v>0</v>
      </c>
      <c r="K4123" s="133" t="s">
        <v>19</v>
      </c>
      <c r="L4123" s="32"/>
      <c r="M4123" s="138" t="s">
        <v>19</v>
      </c>
      <c r="N4123" s="139" t="s">
        <v>43</v>
      </c>
      <c r="P4123" s="140">
        <f>O4123*H4123</f>
        <v>0</v>
      </c>
      <c r="Q4123" s="140">
        <v>0</v>
      </c>
      <c r="R4123" s="140">
        <f>Q4123*H4123</f>
        <v>0</v>
      </c>
      <c r="S4123" s="140">
        <v>0</v>
      </c>
      <c r="T4123" s="141">
        <f>S4123*H4123</f>
        <v>0</v>
      </c>
      <c r="AR4123" s="142" t="s">
        <v>328</v>
      </c>
      <c r="AT4123" s="142" t="s">
        <v>195</v>
      </c>
      <c r="AU4123" s="142" t="s">
        <v>100</v>
      </c>
      <c r="AY4123" s="17" t="s">
        <v>193</v>
      </c>
      <c r="BE4123" s="143">
        <f>IF(N4123="základní",J4123,0)</f>
        <v>0</v>
      </c>
      <c r="BF4123" s="143">
        <f>IF(N4123="snížená",J4123,0)</f>
        <v>0</v>
      </c>
      <c r="BG4123" s="143">
        <f>IF(N4123="zákl. přenesená",J4123,0)</f>
        <v>0</v>
      </c>
      <c r="BH4123" s="143">
        <f>IF(N4123="sníž. přenesená",J4123,0)</f>
        <v>0</v>
      </c>
      <c r="BI4123" s="143">
        <f>IF(N4123="nulová",J4123,0)</f>
        <v>0</v>
      </c>
      <c r="BJ4123" s="17" t="s">
        <v>80</v>
      </c>
      <c r="BK4123" s="143">
        <f>ROUND(I4123*H4123,2)</f>
        <v>0</v>
      </c>
      <c r="BL4123" s="17" t="s">
        <v>328</v>
      </c>
      <c r="BM4123" s="142" t="s">
        <v>3262</v>
      </c>
    </row>
    <row r="4124" spans="2:65" s="12" customFormat="1" ht="11.25">
      <c r="B4124" s="148"/>
      <c r="D4124" s="149" t="s">
        <v>203</v>
      </c>
      <c r="E4124" s="150" t="s">
        <v>19</v>
      </c>
      <c r="F4124" s="151" t="s">
        <v>286</v>
      </c>
      <c r="H4124" s="150" t="s">
        <v>19</v>
      </c>
      <c r="I4124" s="152"/>
      <c r="L4124" s="148"/>
      <c r="M4124" s="153"/>
      <c r="T4124" s="154"/>
      <c r="AT4124" s="150" t="s">
        <v>203</v>
      </c>
      <c r="AU4124" s="150" t="s">
        <v>100</v>
      </c>
      <c r="AV4124" s="12" t="s">
        <v>80</v>
      </c>
      <c r="AW4124" s="12" t="s">
        <v>33</v>
      </c>
      <c r="AX4124" s="12" t="s">
        <v>72</v>
      </c>
      <c r="AY4124" s="150" t="s">
        <v>193</v>
      </c>
    </row>
    <row r="4125" spans="2:65" s="12" customFormat="1" ht="11.25">
      <c r="B4125" s="148"/>
      <c r="D4125" s="149" t="s">
        <v>203</v>
      </c>
      <c r="E4125" s="150" t="s">
        <v>19</v>
      </c>
      <c r="F4125" s="151" t="s">
        <v>3149</v>
      </c>
      <c r="H4125" s="150" t="s">
        <v>19</v>
      </c>
      <c r="I4125" s="152"/>
      <c r="L4125" s="148"/>
      <c r="M4125" s="153"/>
      <c r="T4125" s="154"/>
      <c r="AT4125" s="150" t="s">
        <v>203</v>
      </c>
      <c r="AU4125" s="150" t="s">
        <v>100</v>
      </c>
      <c r="AV4125" s="12" t="s">
        <v>80</v>
      </c>
      <c r="AW4125" s="12" t="s">
        <v>33</v>
      </c>
      <c r="AX4125" s="12" t="s">
        <v>72</v>
      </c>
      <c r="AY4125" s="150" t="s">
        <v>193</v>
      </c>
    </row>
    <row r="4126" spans="2:65" s="12" customFormat="1" ht="11.25">
      <c r="B4126" s="148"/>
      <c r="D4126" s="149" t="s">
        <v>203</v>
      </c>
      <c r="E4126" s="150" t="s">
        <v>19</v>
      </c>
      <c r="F4126" s="151" t="s">
        <v>205</v>
      </c>
      <c r="H4126" s="150" t="s">
        <v>19</v>
      </c>
      <c r="I4126" s="152"/>
      <c r="L4126" s="148"/>
      <c r="M4126" s="153"/>
      <c r="T4126" s="154"/>
      <c r="AT4126" s="150" t="s">
        <v>203</v>
      </c>
      <c r="AU4126" s="150" t="s">
        <v>100</v>
      </c>
      <c r="AV4126" s="12" t="s">
        <v>80</v>
      </c>
      <c r="AW4126" s="12" t="s">
        <v>33</v>
      </c>
      <c r="AX4126" s="12" t="s">
        <v>72</v>
      </c>
      <c r="AY4126" s="150" t="s">
        <v>193</v>
      </c>
    </row>
    <row r="4127" spans="2:65" s="12" customFormat="1" ht="11.25">
      <c r="B4127" s="148"/>
      <c r="D4127" s="149" t="s">
        <v>203</v>
      </c>
      <c r="E4127" s="150" t="s">
        <v>19</v>
      </c>
      <c r="F4127" s="151" t="s">
        <v>3000</v>
      </c>
      <c r="H4127" s="150" t="s">
        <v>19</v>
      </c>
      <c r="I4127" s="152"/>
      <c r="L4127" s="148"/>
      <c r="M4127" s="153"/>
      <c r="T4127" s="154"/>
      <c r="AT4127" s="150" t="s">
        <v>203</v>
      </c>
      <c r="AU4127" s="150" t="s">
        <v>100</v>
      </c>
      <c r="AV4127" s="12" t="s">
        <v>80</v>
      </c>
      <c r="AW4127" s="12" t="s">
        <v>33</v>
      </c>
      <c r="AX4127" s="12" t="s">
        <v>72</v>
      </c>
      <c r="AY4127" s="150" t="s">
        <v>193</v>
      </c>
    </row>
    <row r="4128" spans="2:65" s="13" customFormat="1" ht="11.25">
      <c r="B4128" s="155"/>
      <c r="D4128" s="149" t="s">
        <v>203</v>
      </c>
      <c r="E4128" s="156" t="s">
        <v>19</v>
      </c>
      <c r="F4128" s="157" t="s">
        <v>80</v>
      </c>
      <c r="H4128" s="158">
        <v>1</v>
      </c>
      <c r="I4128" s="159"/>
      <c r="L4128" s="155"/>
      <c r="M4128" s="160"/>
      <c r="T4128" s="161"/>
      <c r="AT4128" s="156" t="s">
        <v>203</v>
      </c>
      <c r="AU4128" s="156" t="s">
        <v>100</v>
      </c>
      <c r="AV4128" s="13" t="s">
        <v>82</v>
      </c>
      <c r="AW4128" s="13" t="s">
        <v>33</v>
      </c>
      <c r="AX4128" s="13" t="s">
        <v>72</v>
      </c>
      <c r="AY4128" s="156" t="s">
        <v>193</v>
      </c>
    </row>
    <row r="4129" spans="2:65" s="1" customFormat="1" ht="16.5" customHeight="1">
      <c r="B4129" s="32"/>
      <c r="C4129" s="131" t="s">
        <v>3263</v>
      </c>
      <c r="D4129" s="131" t="s">
        <v>195</v>
      </c>
      <c r="E4129" s="132" t="s">
        <v>3264</v>
      </c>
      <c r="F4129" s="133" t="s">
        <v>3265</v>
      </c>
      <c r="G4129" s="134" t="s">
        <v>465</v>
      </c>
      <c r="H4129" s="135">
        <v>9</v>
      </c>
      <c r="I4129" s="136"/>
      <c r="J4129" s="137">
        <f>ROUND(I4129*H4129,2)</f>
        <v>0</v>
      </c>
      <c r="K4129" s="133" t="s">
        <v>19</v>
      </c>
      <c r="L4129" s="32"/>
      <c r="M4129" s="138" t="s">
        <v>19</v>
      </c>
      <c r="N4129" s="139" t="s">
        <v>43</v>
      </c>
      <c r="P4129" s="140">
        <f>O4129*H4129</f>
        <v>0</v>
      </c>
      <c r="Q4129" s="140">
        <v>0</v>
      </c>
      <c r="R4129" s="140">
        <f>Q4129*H4129</f>
        <v>0</v>
      </c>
      <c r="S4129" s="140">
        <v>0</v>
      </c>
      <c r="T4129" s="141">
        <f>S4129*H4129</f>
        <v>0</v>
      </c>
      <c r="AR4129" s="142" t="s">
        <v>328</v>
      </c>
      <c r="AT4129" s="142" t="s">
        <v>195</v>
      </c>
      <c r="AU4129" s="142" t="s">
        <v>100</v>
      </c>
      <c r="AY4129" s="17" t="s">
        <v>193</v>
      </c>
      <c r="BE4129" s="143">
        <f>IF(N4129="základní",J4129,0)</f>
        <v>0</v>
      </c>
      <c r="BF4129" s="143">
        <f>IF(N4129="snížená",J4129,0)</f>
        <v>0</v>
      </c>
      <c r="BG4129" s="143">
        <f>IF(N4129="zákl. přenesená",J4129,0)</f>
        <v>0</v>
      </c>
      <c r="BH4129" s="143">
        <f>IF(N4129="sníž. přenesená",J4129,0)</f>
        <v>0</v>
      </c>
      <c r="BI4129" s="143">
        <f>IF(N4129="nulová",J4129,0)</f>
        <v>0</v>
      </c>
      <c r="BJ4129" s="17" t="s">
        <v>80</v>
      </c>
      <c r="BK4129" s="143">
        <f>ROUND(I4129*H4129,2)</f>
        <v>0</v>
      </c>
      <c r="BL4129" s="17" t="s">
        <v>328</v>
      </c>
      <c r="BM4129" s="142" t="s">
        <v>3266</v>
      </c>
    </row>
    <row r="4130" spans="2:65" s="12" customFormat="1" ht="11.25">
      <c r="B4130" s="148"/>
      <c r="D4130" s="149" t="s">
        <v>203</v>
      </c>
      <c r="E4130" s="150" t="s">
        <v>19</v>
      </c>
      <c r="F4130" s="151" t="s">
        <v>286</v>
      </c>
      <c r="H4130" s="150" t="s">
        <v>19</v>
      </c>
      <c r="I4130" s="152"/>
      <c r="L4130" s="148"/>
      <c r="M4130" s="153"/>
      <c r="T4130" s="154"/>
      <c r="AT4130" s="150" t="s">
        <v>203</v>
      </c>
      <c r="AU4130" s="150" t="s">
        <v>100</v>
      </c>
      <c r="AV4130" s="12" t="s">
        <v>80</v>
      </c>
      <c r="AW4130" s="12" t="s">
        <v>33</v>
      </c>
      <c r="AX4130" s="12" t="s">
        <v>72</v>
      </c>
      <c r="AY4130" s="150" t="s">
        <v>193</v>
      </c>
    </row>
    <row r="4131" spans="2:65" s="12" customFormat="1" ht="11.25">
      <c r="B4131" s="148"/>
      <c r="D4131" s="149" t="s">
        <v>203</v>
      </c>
      <c r="E4131" s="150" t="s">
        <v>19</v>
      </c>
      <c r="F4131" s="151" t="s">
        <v>3149</v>
      </c>
      <c r="H4131" s="150" t="s">
        <v>19</v>
      </c>
      <c r="I4131" s="152"/>
      <c r="L4131" s="148"/>
      <c r="M4131" s="153"/>
      <c r="T4131" s="154"/>
      <c r="AT4131" s="150" t="s">
        <v>203</v>
      </c>
      <c r="AU4131" s="150" t="s">
        <v>100</v>
      </c>
      <c r="AV4131" s="12" t="s">
        <v>80</v>
      </c>
      <c r="AW4131" s="12" t="s">
        <v>33</v>
      </c>
      <c r="AX4131" s="12" t="s">
        <v>72</v>
      </c>
      <c r="AY4131" s="150" t="s">
        <v>193</v>
      </c>
    </row>
    <row r="4132" spans="2:65" s="12" customFormat="1" ht="11.25">
      <c r="B4132" s="148"/>
      <c r="D4132" s="149" t="s">
        <v>203</v>
      </c>
      <c r="E4132" s="150" t="s">
        <v>19</v>
      </c>
      <c r="F4132" s="151" t="s">
        <v>205</v>
      </c>
      <c r="H4132" s="150" t="s">
        <v>19</v>
      </c>
      <c r="I4132" s="152"/>
      <c r="L4132" s="148"/>
      <c r="M4132" s="153"/>
      <c r="T4132" s="154"/>
      <c r="AT4132" s="150" t="s">
        <v>203</v>
      </c>
      <c r="AU4132" s="150" t="s">
        <v>100</v>
      </c>
      <c r="AV4132" s="12" t="s">
        <v>80</v>
      </c>
      <c r="AW4132" s="12" t="s">
        <v>33</v>
      </c>
      <c r="AX4132" s="12" t="s">
        <v>72</v>
      </c>
      <c r="AY4132" s="150" t="s">
        <v>193</v>
      </c>
    </row>
    <row r="4133" spans="2:65" s="12" customFormat="1" ht="11.25">
      <c r="B4133" s="148"/>
      <c r="D4133" s="149" t="s">
        <v>203</v>
      </c>
      <c r="E4133" s="150" t="s">
        <v>19</v>
      </c>
      <c r="F4133" s="151" t="s">
        <v>3000</v>
      </c>
      <c r="H4133" s="150" t="s">
        <v>19</v>
      </c>
      <c r="I4133" s="152"/>
      <c r="L4133" s="148"/>
      <c r="M4133" s="153"/>
      <c r="T4133" s="154"/>
      <c r="AT4133" s="150" t="s">
        <v>203</v>
      </c>
      <c r="AU4133" s="150" t="s">
        <v>100</v>
      </c>
      <c r="AV4133" s="12" t="s">
        <v>80</v>
      </c>
      <c r="AW4133" s="12" t="s">
        <v>33</v>
      </c>
      <c r="AX4133" s="12" t="s">
        <v>72</v>
      </c>
      <c r="AY4133" s="150" t="s">
        <v>193</v>
      </c>
    </row>
    <row r="4134" spans="2:65" s="12" customFormat="1" ht="11.25">
      <c r="B4134" s="148"/>
      <c r="D4134" s="149" t="s">
        <v>203</v>
      </c>
      <c r="E4134" s="150" t="s">
        <v>19</v>
      </c>
      <c r="F4134" s="151" t="s">
        <v>3111</v>
      </c>
      <c r="H4134" s="150" t="s">
        <v>19</v>
      </c>
      <c r="I4134" s="152"/>
      <c r="L4134" s="148"/>
      <c r="M4134" s="153"/>
      <c r="T4134" s="154"/>
      <c r="AT4134" s="150" t="s">
        <v>203</v>
      </c>
      <c r="AU4134" s="150" t="s">
        <v>100</v>
      </c>
      <c r="AV4134" s="12" t="s">
        <v>80</v>
      </c>
      <c r="AW4134" s="12" t="s">
        <v>33</v>
      </c>
      <c r="AX4134" s="12" t="s">
        <v>72</v>
      </c>
      <c r="AY4134" s="150" t="s">
        <v>193</v>
      </c>
    </row>
    <row r="4135" spans="2:65" s="13" customFormat="1" ht="11.25">
      <c r="B4135" s="155"/>
      <c r="D4135" s="149" t="s">
        <v>203</v>
      </c>
      <c r="E4135" s="156" t="s">
        <v>19</v>
      </c>
      <c r="F4135" s="157" t="s">
        <v>261</v>
      </c>
      <c r="H4135" s="158">
        <v>9</v>
      </c>
      <c r="I4135" s="159"/>
      <c r="L4135" s="155"/>
      <c r="M4135" s="160"/>
      <c r="T4135" s="161"/>
      <c r="AT4135" s="156" t="s">
        <v>203</v>
      </c>
      <c r="AU4135" s="156" t="s">
        <v>100</v>
      </c>
      <c r="AV4135" s="13" t="s">
        <v>82</v>
      </c>
      <c r="AW4135" s="13" t="s">
        <v>33</v>
      </c>
      <c r="AX4135" s="13" t="s">
        <v>72</v>
      </c>
      <c r="AY4135" s="156" t="s">
        <v>193</v>
      </c>
    </row>
    <row r="4136" spans="2:65" s="1" customFormat="1" ht="16.5" customHeight="1">
      <c r="B4136" s="32"/>
      <c r="C4136" s="131" t="s">
        <v>3267</v>
      </c>
      <c r="D4136" s="131" t="s">
        <v>195</v>
      </c>
      <c r="E4136" s="132" t="s">
        <v>3268</v>
      </c>
      <c r="F4136" s="133" t="s">
        <v>3269</v>
      </c>
      <c r="G4136" s="134" t="s">
        <v>465</v>
      </c>
      <c r="H4136" s="135">
        <v>2</v>
      </c>
      <c r="I4136" s="136"/>
      <c r="J4136" s="137">
        <f>ROUND(I4136*H4136,2)</f>
        <v>0</v>
      </c>
      <c r="K4136" s="133" t="s">
        <v>19</v>
      </c>
      <c r="L4136" s="32"/>
      <c r="M4136" s="138" t="s">
        <v>19</v>
      </c>
      <c r="N4136" s="139" t="s">
        <v>43</v>
      </c>
      <c r="P4136" s="140">
        <f>O4136*H4136</f>
        <v>0</v>
      </c>
      <c r="Q4136" s="140">
        <v>0</v>
      </c>
      <c r="R4136" s="140">
        <f>Q4136*H4136</f>
        <v>0</v>
      </c>
      <c r="S4136" s="140">
        <v>0</v>
      </c>
      <c r="T4136" s="141">
        <f>S4136*H4136</f>
        <v>0</v>
      </c>
      <c r="AR4136" s="142" t="s">
        <v>328</v>
      </c>
      <c r="AT4136" s="142" t="s">
        <v>195</v>
      </c>
      <c r="AU4136" s="142" t="s">
        <v>100</v>
      </c>
      <c r="AY4136" s="17" t="s">
        <v>193</v>
      </c>
      <c r="BE4136" s="143">
        <f>IF(N4136="základní",J4136,0)</f>
        <v>0</v>
      </c>
      <c r="BF4136" s="143">
        <f>IF(N4136="snížená",J4136,0)</f>
        <v>0</v>
      </c>
      <c r="BG4136" s="143">
        <f>IF(N4136="zákl. přenesená",J4136,0)</f>
        <v>0</v>
      </c>
      <c r="BH4136" s="143">
        <f>IF(N4136="sníž. přenesená",J4136,0)</f>
        <v>0</v>
      </c>
      <c r="BI4136" s="143">
        <f>IF(N4136="nulová",J4136,0)</f>
        <v>0</v>
      </c>
      <c r="BJ4136" s="17" t="s">
        <v>80</v>
      </c>
      <c r="BK4136" s="143">
        <f>ROUND(I4136*H4136,2)</f>
        <v>0</v>
      </c>
      <c r="BL4136" s="17" t="s">
        <v>328</v>
      </c>
      <c r="BM4136" s="142" t="s">
        <v>3270</v>
      </c>
    </row>
    <row r="4137" spans="2:65" s="12" customFormat="1" ht="11.25">
      <c r="B4137" s="148"/>
      <c r="D4137" s="149" t="s">
        <v>203</v>
      </c>
      <c r="E4137" s="150" t="s">
        <v>19</v>
      </c>
      <c r="F4137" s="151" t="s">
        <v>286</v>
      </c>
      <c r="H4137" s="150" t="s">
        <v>19</v>
      </c>
      <c r="I4137" s="152"/>
      <c r="L4137" s="148"/>
      <c r="M4137" s="153"/>
      <c r="T4137" s="154"/>
      <c r="AT4137" s="150" t="s">
        <v>203</v>
      </c>
      <c r="AU4137" s="150" t="s">
        <v>100</v>
      </c>
      <c r="AV4137" s="12" t="s">
        <v>80</v>
      </c>
      <c r="AW4137" s="12" t="s">
        <v>33</v>
      </c>
      <c r="AX4137" s="12" t="s">
        <v>72</v>
      </c>
      <c r="AY4137" s="150" t="s">
        <v>193</v>
      </c>
    </row>
    <row r="4138" spans="2:65" s="12" customFormat="1" ht="11.25">
      <c r="B4138" s="148"/>
      <c r="D4138" s="149" t="s">
        <v>203</v>
      </c>
      <c r="E4138" s="150" t="s">
        <v>19</v>
      </c>
      <c r="F4138" s="151" t="s">
        <v>3149</v>
      </c>
      <c r="H4138" s="150" t="s">
        <v>19</v>
      </c>
      <c r="I4138" s="152"/>
      <c r="L4138" s="148"/>
      <c r="M4138" s="153"/>
      <c r="T4138" s="154"/>
      <c r="AT4138" s="150" t="s">
        <v>203</v>
      </c>
      <c r="AU4138" s="150" t="s">
        <v>100</v>
      </c>
      <c r="AV4138" s="12" t="s">
        <v>80</v>
      </c>
      <c r="AW4138" s="12" t="s">
        <v>33</v>
      </c>
      <c r="AX4138" s="12" t="s">
        <v>72</v>
      </c>
      <c r="AY4138" s="150" t="s">
        <v>193</v>
      </c>
    </row>
    <row r="4139" spans="2:65" s="12" customFormat="1" ht="11.25">
      <c r="B4139" s="148"/>
      <c r="D4139" s="149" t="s">
        <v>203</v>
      </c>
      <c r="E4139" s="150" t="s">
        <v>19</v>
      </c>
      <c r="F4139" s="151" t="s">
        <v>205</v>
      </c>
      <c r="H4139" s="150" t="s">
        <v>19</v>
      </c>
      <c r="I4139" s="152"/>
      <c r="L4139" s="148"/>
      <c r="M4139" s="153"/>
      <c r="T4139" s="154"/>
      <c r="AT4139" s="150" t="s">
        <v>203</v>
      </c>
      <c r="AU4139" s="150" t="s">
        <v>100</v>
      </c>
      <c r="AV4139" s="12" t="s">
        <v>80</v>
      </c>
      <c r="AW4139" s="12" t="s">
        <v>33</v>
      </c>
      <c r="AX4139" s="12" t="s">
        <v>72</v>
      </c>
      <c r="AY4139" s="150" t="s">
        <v>193</v>
      </c>
    </row>
    <row r="4140" spans="2:65" s="12" customFormat="1" ht="11.25">
      <c r="B4140" s="148"/>
      <c r="D4140" s="149" t="s">
        <v>203</v>
      </c>
      <c r="E4140" s="150" t="s">
        <v>19</v>
      </c>
      <c r="F4140" s="151" t="s">
        <v>3000</v>
      </c>
      <c r="H4140" s="150" t="s">
        <v>19</v>
      </c>
      <c r="I4140" s="152"/>
      <c r="L4140" s="148"/>
      <c r="M4140" s="153"/>
      <c r="T4140" s="154"/>
      <c r="AT4140" s="150" t="s">
        <v>203</v>
      </c>
      <c r="AU4140" s="150" t="s">
        <v>100</v>
      </c>
      <c r="AV4140" s="12" t="s">
        <v>80</v>
      </c>
      <c r="AW4140" s="12" t="s">
        <v>33</v>
      </c>
      <c r="AX4140" s="12" t="s">
        <v>72</v>
      </c>
      <c r="AY4140" s="150" t="s">
        <v>193</v>
      </c>
    </row>
    <row r="4141" spans="2:65" s="12" customFormat="1" ht="11.25">
      <c r="B4141" s="148"/>
      <c r="D4141" s="149" t="s">
        <v>203</v>
      </c>
      <c r="E4141" s="150" t="s">
        <v>19</v>
      </c>
      <c r="F4141" s="151" t="s">
        <v>3111</v>
      </c>
      <c r="H4141" s="150" t="s">
        <v>19</v>
      </c>
      <c r="I4141" s="152"/>
      <c r="L4141" s="148"/>
      <c r="M4141" s="153"/>
      <c r="T4141" s="154"/>
      <c r="AT4141" s="150" t="s">
        <v>203</v>
      </c>
      <c r="AU4141" s="150" t="s">
        <v>100</v>
      </c>
      <c r="AV4141" s="12" t="s">
        <v>80</v>
      </c>
      <c r="AW4141" s="12" t="s">
        <v>33</v>
      </c>
      <c r="AX4141" s="12" t="s">
        <v>72</v>
      </c>
      <c r="AY4141" s="150" t="s">
        <v>193</v>
      </c>
    </row>
    <row r="4142" spans="2:65" s="13" customFormat="1" ht="11.25">
      <c r="B4142" s="155"/>
      <c r="D4142" s="149" t="s">
        <v>203</v>
      </c>
      <c r="E4142" s="156" t="s">
        <v>19</v>
      </c>
      <c r="F4142" s="157" t="s">
        <v>82</v>
      </c>
      <c r="H4142" s="158">
        <v>2</v>
      </c>
      <c r="I4142" s="159"/>
      <c r="L4142" s="155"/>
      <c r="M4142" s="160"/>
      <c r="T4142" s="161"/>
      <c r="AT4142" s="156" t="s">
        <v>203</v>
      </c>
      <c r="AU4142" s="156" t="s">
        <v>100</v>
      </c>
      <c r="AV4142" s="13" t="s">
        <v>82</v>
      </c>
      <c r="AW4142" s="13" t="s">
        <v>33</v>
      </c>
      <c r="AX4142" s="13" t="s">
        <v>72</v>
      </c>
      <c r="AY4142" s="156" t="s">
        <v>193</v>
      </c>
    </row>
    <row r="4143" spans="2:65" s="1" customFormat="1" ht="16.5" customHeight="1">
      <c r="B4143" s="32"/>
      <c r="C4143" s="131" t="s">
        <v>3271</v>
      </c>
      <c r="D4143" s="131" t="s">
        <v>195</v>
      </c>
      <c r="E4143" s="132" t="s">
        <v>3272</v>
      </c>
      <c r="F4143" s="133" t="s">
        <v>3273</v>
      </c>
      <c r="G4143" s="134" t="s">
        <v>465</v>
      </c>
      <c r="H4143" s="135">
        <v>7</v>
      </c>
      <c r="I4143" s="136"/>
      <c r="J4143" s="137">
        <f>ROUND(I4143*H4143,2)</f>
        <v>0</v>
      </c>
      <c r="K4143" s="133" t="s">
        <v>19</v>
      </c>
      <c r="L4143" s="32"/>
      <c r="M4143" s="138" t="s">
        <v>19</v>
      </c>
      <c r="N4143" s="139" t="s">
        <v>43</v>
      </c>
      <c r="P4143" s="140">
        <f>O4143*H4143</f>
        <v>0</v>
      </c>
      <c r="Q4143" s="140">
        <v>0</v>
      </c>
      <c r="R4143" s="140">
        <f>Q4143*H4143</f>
        <v>0</v>
      </c>
      <c r="S4143" s="140">
        <v>0</v>
      </c>
      <c r="T4143" s="141">
        <f>S4143*H4143</f>
        <v>0</v>
      </c>
      <c r="AR4143" s="142" t="s">
        <v>328</v>
      </c>
      <c r="AT4143" s="142" t="s">
        <v>195</v>
      </c>
      <c r="AU4143" s="142" t="s">
        <v>100</v>
      </c>
      <c r="AY4143" s="17" t="s">
        <v>193</v>
      </c>
      <c r="BE4143" s="143">
        <f>IF(N4143="základní",J4143,0)</f>
        <v>0</v>
      </c>
      <c r="BF4143" s="143">
        <f>IF(N4143="snížená",J4143,0)</f>
        <v>0</v>
      </c>
      <c r="BG4143" s="143">
        <f>IF(N4143="zákl. přenesená",J4143,0)</f>
        <v>0</v>
      </c>
      <c r="BH4143" s="143">
        <f>IF(N4143="sníž. přenesená",J4143,0)</f>
        <v>0</v>
      </c>
      <c r="BI4143" s="143">
        <f>IF(N4143="nulová",J4143,0)</f>
        <v>0</v>
      </c>
      <c r="BJ4143" s="17" t="s">
        <v>80</v>
      </c>
      <c r="BK4143" s="143">
        <f>ROUND(I4143*H4143,2)</f>
        <v>0</v>
      </c>
      <c r="BL4143" s="17" t="s">
        <v>328</v>
      </c>
      <c r="BM4143" s="142" t="s">
        <v>3274</v>
      </c>
    </row>
    <row r="4144" spans="2:65" s="12" customFormat="1" ht="11.25">
      <c r="B4144" s="148"/>
      <c r="D4144" s="149" t="s">
        <v>203</v>
      </c>
      <c r="E4144" s="150" t="s">
        <v>19</v>
      </c>
      <c r="F4144" s="151" t="s">
        <v>286</v>
      </c>
      <c r="H4144" s="150" t="s">
        <v>19</v>
      </c>
      <c r="I4144" s="152"/>
      <c r="L4144" s="148"/>
      <c r="M4144" s="153"/>
      <c r="T4144" s="154"/>
      <c r="AT4144" s="150" t="s">
        <v>203</v>
      </c>
      <c r="AU4144" s="150" t="s">
        <v>100</v>
      </c>
      <c r="AV4144" s="12" t="s">
        <v>80</v>
      </c>
      <c r="AW4144" s="12" t="s">
        <v>33</v>
      </c>
      <c r="AX4144" s="12" t="s">
        <v>72</v>
      </c>
      <c r="AY4144" s="150" t="s">
        <v>193</v>
      </c>
    </row>
    <row r="4145" spans="2:65" s="12" customFormat="1" ht="11.25">
      <c r="B4145" s="148"/>
      <c r="D4145" s="149" t="s">
        <v>203</v>
      </c>
      <c r="E4145" s="150" t="s">
        <v>19</v>
      </c>
      <c r="F4145" s="151" t="s">
        <v>3149</v>
      </c>
      <c r="H4145" s="150" t="s">
        <v>19</v>
      </c>
      <c r="I4145" s="152"/>
      <c r="L4145" s="148"/>
      <c r="M4145" s="153"/>
      <c r="T4145" s="154"/>
      <c r="AT4145" s="150" t="s">
        <v>203</v>
      </c>
      <c r="AU4145" s="150" t="s">
        <v>100</v>
      </c>
      <c r="AV4145" s="12" t="s">
        <v>80</v>
      </c>
      <c r="AW4145" s="12" t="s">
        <v>33</v>
      </c>
      <c r="AX4145" s="12" t="s">
        <v>72</v>
      </c>
      <c r="AY4145" s="150" t="s">
        <v>193</v>
      </c>
    </row>
    <row r="4146" spans="2:65" s="12" customFormat="1" ht="11.25">
      <c r="B4146" s="148"/>
      <c r="D4146" s="149" t="s">
        <v>203</v>
      </c>
      <c r="E4146" s="150" t="s">
        <v>19</v>
      </c>
      <c r="F4146" s="151" t="s">
        <v>205</v>
      </c>
      <c r="H4146" s="150" t="s">
        <v>19</v>
      </c>
      <c r="I4146" s="152"/>
      <c r="L4146" s="148"/>
      <c r="M4146" s="153"/>
      <c r="T4146" s="154"/>
      <c r="AT4146" s="150" t="s">
        <v>203</v>
      </c>
      <c r="AU4146" s="150" t="s">
        <v>100</v>
      </c>
      <c r="AV4146" s="12" t="s">
        <v>80</v>
      </c>
      <c r="AW4146" s="12" t="s">
        <v>33</v>
      </c>
      <c r="AX4146" s="12" t="s">
        <v>72</v>
      </c>
      <c r="AY4146" s="150" t="s">
        <v>193</v>
      </c>
    </row>
    <row r="4147" spans="2:65" s="12" customFormat="1" ht="11.25">
      <c r="B4147" s="148"/>
      <c r="D4147" s="149" t="s">
        <v>203</v>
      </c>
      <c r="E4147" s="150" t="s">
        <v>19</v>
      </c>
      <c r="F4147" s="151" t="s">
        <v>3000</v>
      </c>
      <c r="H4147" s="150" t="s">
        <v>19</v>
      </c>
      <c r="I4147" s="152"/>
      <c r="L4147" s="148"/>
      <c r="M4147" s="153"/>
      <c r="T4147" s="154"/>
      <c r="AT4147" s="150" t="s">
        <v>203</v>
      </c>
      <c r="AU4147" s="150" t="s">
        <v>100</v>
      </c>
      <c r="AV4147" s="12" t="s">
        <v>80</v>
      </c>
      <c r="AW4147" s="12" t="s">
        <v>33</v>
      </c>
      <c r="AX4147" s="12" t="s">
        <v>72</v>
      </c>
      <c r="AY4147" s="150" t="s">
        <v>193</v>
      </c>
    </row>
    <row r="4148" spans="2:65" s="12" customFormat="1" ht="11.25">
      <c r="B4148" s="148"/>
      <c r="D4148" s="149" t="s">
        <v>203</v>
      </c>
      <c r="E4148" s="150" t="s">
        <v>19</v>
      </c>
      <c r="F4148" s="151" t="s">
        <v>3111</v>
      </c>
      <c r="H4148" s="150" t="s">
        <v>19</v>
      </c>
      <c r="I4148" s="152"/>
      <c r="L4148" s="148"/>
      <c r="M4148" s="153"/>
      <c r="T4148" s="154"/>
      <c r="AT4148" s="150" t="s">
        <v>203</v>
      </c>
      <c r="AU4148" s="150" t="s">
        <v>100</v>
      </c>
      <c r="AV4148" s="12" t="s">
        <v>80</v>
      </c>
      <c r="AW4148" s="12" t="s">
        <v>33</v>
      </c>
      <c r="AX4148" s="12" t="s">
        <v>72</v>
      </c>
      <c r="AY4148" s="150" t="s">
        <v>193</v>
      </c>
    </row>
    <row r="4149" spans="2:65" s="13" customFormat="1" ht="11.25">
      <c r="B4149" s="155"/>
      <c r="D4149" s="149" t="s">
        <v>203</v>
      </c>
      <c r="E4149" s="156" t="s">
        <v>19</v>
      </c>
      <c r="F4149" s="157" t="s">
        <v>247</v>
      </c>
      <c r="H4149" s="158">
        <v>7</v>
      </c>
      <c r="I4149" s="159"/>
      <c r="L4149" s="155"/>
      <c r="M4149" s="160"/>
      <c r="T4149" s="161"/>
      <c r="AT4149" s="156" t="s">
        <v>203</v>
      </c>
      <c r="AU4149" s="156" t="s">
        <v>100</v>
      </c>
      <c r="AV4149" s="13" t="s">
        <v>82</v>
      </c>
      <c r="AW4149" s="13" t="s">
        <v>33</v>
      </c>
      <c r="AX4149" s="13" t="s">
        <v>72</v>
      </c>
      <c r="AY4149" s="156" t="s">
        <v>193</v>
      </c>
    </row>
    <row r="4150" spans="2:65" s="1" customFormat="1" ht="16.5" customHeight="1">
      <c r="B4150" s="32"/>
      <c r="C4150" s="131" t="s">
        <v>3275</v>
      </c>
      <c r="D4150" s="131" t="s">
        <v>195</v>
      </c>
      <c r="E4150" s="132" t="s">
        <v>3276</v>
      </c>
      <c r="F4150" s="133" t="s">
        <v>3277</v>
      </c>
      <c r="G4150" s="134" t="s">
        <v>465</v>
      </c>
      <c r="H4150" s="135">
        <v>15</v>
      </c>
      <c r="I4150" s="136"/>
      <c r="J4150" s="137">
        <f>ROUND(I4150*H4150,2)</f>
        <v>0</v>
      </c>
      <c r="K4150" s="133" t="s">
        <v>19</v>
      </c>
      <c r="L4150" s="32"/>
      <c r="M4150" s="138" t="s">
        <v>19</v>
      </c>
      <c r="N4150" s="139" t="s">
        <v>43</v>
      </c>
      <c r="P4150" s="140">
        <f>O4150*H4150</f>
        <v>0</v>
      </c>
      <c r="Q4150" s="140">
        <v>0</v>
      </c>
      <c r="R4150" s="140">
        <f>Q4150*H4150</f>
        <v>0</v>
      </c>
      <c r="S4150" s="140">
        <v>0</v>
      </c>
      <c r="T4150" s="141">
        <f>S4150*H4150</f>
        <v>0</v>
      </c>
      <c r="AR4150" s="142" t="s">
        <v>328</v>
      </c>
      <c r="AT4150" s="142" t="s">
        <v>195</v>
      </c>
      <c r="AU4150" s="142" t="s">
        <v>100</v>
      </c>
      <c r="AY4150" s="17" t="s">
        <v>193</v>
      </c>
      <c r="BE4150" s="143">
        <f>IF(N4150="základní",J4150,0)</f>
        <v>0</v>
      </c>
      <c r="BF4150" s="143">
        <f>IF(N4150="snížená",J4150,0)</f>
        <v>0</v>
      </c>
      <c r="BG4150" s="143">
        <f>IF(N4150="zákl. přenesená",J4150,0)</f>
        <v>0</v>
      </c>
      <c r="BH4150" s="143">
        <f>IF(N4150="sníž. přenesená",J4150,0)</f>
        <v>0</v>
      </c>
      <c r="BI4150" s="143">
        <f>IF(N4150="nulová",J4150,0)</f>
        <v>0</v>
      </c>
      <c r="BJ4150" s="17" t="s">
        <v>80</v>
      </c>
      <c r="BK4150" s="143">
        <f>ROUND(I4150*H4150,2)</f>
        <v>0</v>
      </c>
      <c r="BL4150" s="17" t="s">
        <v>328</v>
      </c>
      <c r="BM4150" s="142" t="s">
        <v>3278</v>
      </c>
    </row>
    <row r="4151" spans="2:65" s="12" customFormat="1" ht="11.25">
      <c r="B4151" s="148"/>
      <c r="D4151" s="149" t="s">
        <v>203</v>
      </c>
      <c r="E4151" s="150" t="s">
        <v>19</v>
      </c>
      <c r="F4151" s="151" t="s">
        <v>286</v>
      </c>
      <c r="H4151" s="150" t="s">
        <v>19</v>
      </c>
      <c r="I4151" s="152"/>
      <c r="L4151" s="148"/>
      <c r="M4151" s="153"/>
      <c r="T4151" s="154"/>
      <c r="AT4151" s="150" t="s">
        <v>203</v>
      </c>
      <c r="AU4151" s="150" t="s">
        <v>100</v>
      </c>
      <c r="AV4151" s="12" t="s">
        <v>80</v>
      </c>
      <c r="AW4151" s="12" t="s">
        <v>33</v>
      </c>
      <c r="AX4151" s="12" t="s">
        <v>72</v>
      </c>
      <c r="AY4151" s="150" t="s">
        <v>193</v>
      </c>
    </row>
    <row r="4152" spans="2:65" s="12" customFormat="1" ht="11.25">
      <c r="B4152" s="148"/>
      <c r="D4152" s="149" t="s">
        <v>203</v>
      </c>
      <c r="E4152" s="150" t="s">
        <v>19</v>
      </c>
      <c r="F4152" s="151" t="s">
        <v>3149</v>
      </c>
      <c r="H4152" s="150" t="s">
        <v>19</v>
      </c>
      <c r="I4152" s="152"/>
      <c r="L4152" s="148"/>
      <c r="M4152" s="153"/>
      <c r="T4152" s="154"/>
      <c r="AT4152" s="150" t="s">
        <v>203</v>
      </c>
      <c r="AU4152" s="150" t="s">
        <v>100</v>
      </c>
      <c r="AV4152" s="12" t="s">
        <v>80</v>
      </c>
      <c r="AW4152" s="12" t="s">
        <v>33</v>
      </c>
      <c r="AX4152" s="12" t="s">
        <v>72</v>
      </c>
      <c r="AY4152" s="150" t="s">
        <v>193</v>
      </c>
    </row>
    <row r="4153" spans="2:65" s="12" customFormat="1" ht="11.25">
      <c r="B4153" s="148"/>
      <c r="D4153" s="149" t="s">
        <v>203</v>
      </c>
      <c r="E4153" s="150" t="s">
        <v>19</v>
      </c>
      <c r="F4153" s="151" t="s">
        <v>205</v>
      </c>
      <c r="H4153" s="150" t="s">
        <v>19</v>
      </c>
      <c r="I4153" s="152"/>
      <c r="L4153" s="148"/>
      <c r="M4153" s="153"/>
      <c r="T4153" s="154"/>
      <c r="AT4153" s="150" t="s">
        <v>203</v>
      </c>
      <c r="AU4153" s="150" t="s">
        <v>100</v>
      </c>
      <c r="AV4153" s="12" t="s">
        <v>80</v>
      </c>
      <c r="AW4153" s="12" t="s">
        <v>33</v>
      </c>
      <c r="AX4153" s="12" t="s">
        <v>72</v>
      </c>
      <c r="AY4153" s="150" t="s">
        <v>193</v>
      </c>
    </row>
    <row r="4154" spans="2:65" s="12" customFormat="1" ht="11.25">
      <c r="B4154" s="148"/>
      <c r="D4154" s="149" t="s">
        <v>203</v>
      </c>
      <c r="E4154" s="150" t="s">
        <v>19</v>
      </c>
      <c r="F4154" s="151" t="s">
        <v>3000</v>
      </c>
      <c r="H4154" s="150" t="s">
        <v>19</v>
      </c>
      <c r="I4154" s="152"/>
      <c r="L4154" s="148"/>
      <c r="M4154" s="153"/>
      <c r="T4154" s="154"/>
      <c r="AT4154" s="150" t="s">
        <v>203</v>
      </c>
      <c r="AU4154" s="150" t="s">
        <v>100</v>
      </c>
      <c r="AV4154" s="12" t="s">
        <v>80</v>
      </c>
      <c r="AW4154" s="12" t="s">
        <v>33</v>
      </c>
      <c r="AX4154" s="12" t="s">
        <v>72</v>
      </c>
      <c r="AY4154" s="150" t="s">
        <v>193</v>
      </c>
    </row>
    <row r="4155" spans="2:65" s="13" customFormat="1" ht="11.25">
      <c r="B4155" s="155"/>
      <c r="D4155" s="149" t="s">
        <v>203</v>
      </c>
      <c r="E4155" s="156" t="s">
        <v>19</v>
      </c>
      <c r="F4155" s="157" t="s">
        <v>322</v>
      </c>
      <c r="H4155" s="158">
        <v>15</v>
      </c>
      <c r="I4155" s="159"/>
      <c r="L4155" s="155"/>
      <c r="M4155" s="160"/>
      <c r="T4155" s="161"/>
      <c r="AT4155" s="156" t="s">
        <v>203</v>
      </c>
      <c r="AU4155" s="156" t="s">
        <v>100</v>
      </c>
      <c r="AV4155" s="13" t="s">
        <v>82</v>
      </c>
      <c r="AW4155" s="13" t="s">
        <v>33</v>
      </c>
      <c r="AX4155" s="13" t="s">
        <v>72</v>
      </c>
      <c r="AY4155" s="156" t="s">
        <v>193</v>
      </c>
    </row>
    <row r="4156" spans="2:65" s="1" customFormat="1" ht="16.5" customHeight="1">
      <c r="B4156" s="32"/>
      <c r="C4156" s="131" t="s">
        <v>3279</v>
      </c>
      <c r="D4156" s="131" t="s">
        <v>195</v>
      </c>
      <c r="E4156" s="132" t="s">
        <v>3280</v>
      </c>
      <c r="F4156" s="133" t="s">
        <v>3281</v>
      </c>
      <c r="G4156" s="134" t="s">
        <v>3135</v>
      </c>
      <c r="H4156" s="135">
        <v>1</v>
      </c>
      <c r="I4156" s="136"/>
      <c r="J4156" s="137">
        <f>ROUND(I4156*H4156,2)</f>
        <v>0</v>
      </c>
      <c r="K4156" s="133" t="s">
        <v>19</v>
      </c>
      <c r="L4156" s="32"/>
      <c r="M4156" s="138" t="s">
        <v>19</v>
      </c>
      <c r="N4156" s="139" t="s">
        <v>43</v>
      </c>
      <c r="P4156" s="140">
        <f>O4156*H4156</f>
        <v>0</v>
      </c>
      <c r="Q4156" s="140">
        <v>0</v>
      </c>
      <c r="R4156" s="140">
        <f>Q4156*H4156</f>
        <v>0</v>
      </c>
      <c r="S4156" s="140">
        <v>0</v>
      </c>
      <c r="T4156" s="141">
        <f>S4156*H4156</f>
        <v>0</v>
      </c>
      <c r="AR4156" s="142" t="s">
        <v>328</v>
      </c>
      <c r="AT4156" s="142" t="s">
        <v>195</v>
      </c>
      <c r="AU4156" s="142" t="s">
        <v>100</v>
      </c>
      <c r="AY4156" s="17" t="s">
        <v>193</v>
      </c>
      <c r="BE4156" s="143">
        <f>IF(N4156="základní",J4156,0)</f>
        <v>0</v>
      </c>
      <c r="BF4156" s="143">
        <f>IF(N4156="snížená",J4156,0)</f>
        <v>0</v>
      </c>
      <c r="BG4156" s="143">
        <f>IF(N4156="zákl. přenesená",J4156,0)</f>
        <v>0</v>
      </c>
      <c r="BH4156" s="143">
        <f>IF(N4156="sníž. přenesená",J4156,0)</f>
        <v>0</v>
      </c>
      <c r="BI4156" s="143">
        <f>IF(N4156="nulová",J4156,0)</f>
        <v>0</v>
      </c>
      <c r="BJ4156" s="17" t="s">
        <v>80</v>
      </c>
      <c r="BK4156" s="143">
        <f>ROUND(I4156*H4156,2)</f>
        <v>0</v>
      </c>
      <c r="BL4156" s="17" t="s">
        <v>328</v>
      </c>
      <c r="BM4156" s="142" t="s">
        <v>3282</v>
      </c>
    </row>
    <row r="4157" spans="2:65" s="12" customFormat="1" ht="11.25">
      <c r="B4157" s="148"/>
      <c r="D4157" s="149" t="s">
        <v>203</v>
      </c>
      <c r="E4157" s="150" t="s">
        <v>19</v>
      </c>
      <c r="F4157" s="151" t="s">
        <v>286</v>
      </c>
      <c r="H4157" s="150" t="s">
        <v>19</v>
      </c>
      <c r="I4157" s="152"/>
      <c r="L4157" s="148"/>
      <c r="M4157" s="153"/>
      <c r="T4157" s="154"/>
      <c r="AT4157" s="150" t="s">
        <v>203</v>
      </c>
      <c r="AU4157" s="150" t="s">
        <v>100</v>
      </c>
      <c r="AV4157" s="12" t="s">
        <v>80</v>
      </c>
      <c r="AW4157" s="12" t="s">
        <v>33</v>
      </c>
      <c r="AX4157" s="12" t="s">
        <v>72</v>
      </c>
      <c r="AY4157" s="150" t="s">
        <v>193</v>
      </c>
    </row>
    <row r="4158" spans="2:65" s="12" customFormat="1" ht="11.25">
      <c r="B4158" s="148"/>
      <c r="D4158" s="149" t="s">
        <v>203</v>
      </c>
      <c r="E4158" s="150" t="s">
        <v>19</v>
      </c>
      <c r="F4158" s="151" t="s">
        <v>3149</v>
      </c>
      <c r="H4158" s="150" t="s">
        <v>19</v>
      </c>
      <c r="I4158" s="152"/>
      <c r="L4158" s="148"/>
      <c r="M4158" s="153"/>
      <c r="T4158" s="154"/>
      <c r="AT4158" s="150" t="s">
        <v>203</v>
      </c>
      <c r="AU4158" s="150" t="s">
        <v>100</v>
      </c>
      <c r="AV4158" s="12" t="s">
        <v>80</v>
      </c>
      <c r="AW4158" s="12" t="s">
        <v>33</v>
      </c>
      <c r="AX4158" s="12" t="s">
        <v>72</v>
      </c>
      <c r="AY4158" s="150" t="s">
        <v>193</v>
      </c>
    </row>
    <row r="4159" spans="2:65" s="12" customFormat="1" ht="11.25">
      <c r="B4159" s="148"/>
      <c r="D4159" s="149" t="s">
        <v>203</v>
      </c>
      <c r="E4159" s="150" t="s">
        <v>19</v>
      </c>
      <c r="F4159" s="151" t="s">
        <v>205</v>
      </c>
      <c r="H4159" s="150" t="s">
        <v>19</v>
      </c>
      <c r="I4159" s="152"/>
      <c r="L4159" s="148"/>
      <c r="M4159" s="153"/>
      <c r="T4159" s="154"/>
      <c r="AT4159" s="150" t="s">
        <v>203</v>
      </c>
      <c r="AU4159" s="150" t="s">
        <v>100</v>
      </c>
      <c r="AV4159" s="12" t="s">
        <v>80</v>
      </c>
      <c r="AW4159" s="12" t="s">
        <v>33</v>
      </c>
      <c r="AX4159" s="12" t="s">
        <v>72</v>
      </c>
      <c r="AY4159" s="150" t="s">
        <v>193</v>
      </c>
    </row>
    <row r="4160" spans="2:65" s="12" customFormat="1" ht="11.25">
      <c r="B4160" s="148"/>
      <c r="D4160" s="149" t="s">
        <v>203</v>
      </c>
      <c r="E4160" s="150" t="s">
        <v>19</v>
      </c>
      <c r="F4160" s="151" t="s">
        <v>3000</v>
      </c>
      <c r="H4160" s="150" t="s">
        <v>19</v>
      </c>
      <c r="I4160" s="152"/>
      <c r="L4160" s="148"/>
      <c r="M4160" s="153"/>
      <c r="T4160" s="154"/>
      <c r="AT4160" s="150" t="s">
        <v>203</v>
      </c>
      <c r="AU4160" s="150" t="s">
        <v>100</v>
      </c>
      <c r="AV4160" s="12" t="s">
        <v>80</v>
      </c>
      <c r="AW4160" s="12" t="s">
        <v>33</v>
      </c>
      <c r="AX4160" s="12" t="s">
        <v>72</v>
      </c>
      <c r="AY4160" s="150" t="s">
        <v>193</v>
      </c>
    </row>
    <row r="4161" spans="2:65" s="12" customFormat="1" ht="11.25">
      <c r="B4161" s="148"/>
      <c r="D4161" s="149" t="s">
        <v>203</v>
      </c>
      <c r="E4161" s="150" t="s">
        <v>19</v>
      </c>
      <c r="F4161" s="151" t="s">
        <v>3283</v>
      </c>
      <c r="H4161" s="150" t="s">
        <v>19</v>
      </c>
      <c r="I4161" s="152"/>
      <c r="L4161" s="148"/>
      <c r="M4161" s="153"/>
      <c r="T4161" s="154"/>
      <c r="AT4161" s="150" t="s">
        <v>203</v>
      </c>
      <c r="AU4161" s="150" t="s">
        <v>100</v>
      </c>
      <c r="AV4161" s="12" t="s">
        <v>80</v>
      </c>
      <c r="AW4161" s="12" t="s">
        <v>33</v>
      </c>
      <c r="AX4161" s="12" t="s">
        <v>72</v>
      </c>
      <c r="AY4161" s="150" t="s">
        <v>193</v>
      </c>
    </row>
    <row r="4162" spans="2:65" s="13" customFormat="1" ht="11.25">
      <c r="B4162" s="155"/>
      <c r="D4162" s="149" t="s">
        <v>203</v>
      </c>
      <c r="E4162" s="156" t="s">
        <v>19</v>
      </c>
      <c r="F4162" s="157" t="s">
        <v>80</v>
      </c>
      <c r="H4162" s="158">
        <v>1</v>
      </c>
      <c r="I4162" s="159"/>
      <c r="L4162" s="155"/>
      <c r="M4162" s="160"/>
      <c r="T4162" s="161"/>
      <c r="AT4162" s="156" t="s">
        <v>203</v>
      </c>
      <c r="AU4162" s="156" t="s">
        <v>100</v>
      </c>
      <c r="AV4162" s="13" t="s">
        <v>82</v>
      </c>
      <c r="AW4162" s="13" t="s">
        <v>33</v>
      </c>
      <c r="AX4162" s="13" t="s">
        <v>72</v>
      </c>
      <c r="AY4162" s="156" t="s">
        <v>193</v>
      </c>
    </row>
    <row r="4163" spans="2:65" s="11" customFormat="1" ht="20.85" customHeight="1">
      <c r="B4163" s="119"/>
      <c r="D4163" s="120" t="s">
        <v>71</v>
      </c>
      <c r="E4163" s="129" t="s">
        <v>3284</v>
      </c>
      <c r="F4163" s="129" t="s">
        <v>3285</v>
      </c>
      <c r="I4163" s="122"/>
      <c r="J4163" s="130">
        <f>BK4163</f>
        <v>0</v>
      </c>
      <c r="L4163" s="119"/>
      <c r="M4163" s="124"/>
      <c r="P4163" s="125">
        <f>SUM(P4164:P4262)</f>
        <v>0</v>
      </c>
      <c r="R4163" s="125">
        <f>SUM(R4164:R4262)</f>
        <v>0</v>
      </c>
      <c r="T4163" s="126">
        <f>SUM(T4164:T4262)</f>
        <v>0</v>
      </c>
      <c r="AR4163" s="120" t="s">
        <v>80</v>
      </c>
      <c r="AT4163" s="127" t="s">
        <v>71</v>
      </c>
      <c r="AU4163" s="127" t="s">
        <v>82</v>
      </c>
      <c r="AY4163" s="120" t="s">
        <v>193</v>
      </c>
      <c r="BK4163" s="128">
        <f>SUM(BK4164:BK4262)</f>
        <v>0</v>
      </c>
    </row>
    <row r="4164" spans="2:65" s="1" customFormat="1" ht="16.5" customHeight="1">
      <c r="B4164" s="32"/>
      <c r="C4164" s="131" t="s">
        <v>3286</v>
      </c>
      <c r="D4164" s="131" t="s">
        <v>195</v>
      </c>
      <c r="E4164" s="132" t="s">
        <v>3287</v>
      </c>
      <c r="F4164" s="133" t="s">
        <v>3288</v>
      </c>
      <c r="G4164" s="134" t="s">
        <v>432</v>
      </c>
      <c r="H4164" s="135">
        <v>11.9</v>
      </c>
      <c r="I4164" s="136"/>
      <c r="J4164" s="137">
        <f>ROUND(I4164*H4164,2)</f>
        <v>0</v>
      </c>
      <c r="K4164" s="133" t="s">
        <v>19</v>
      </c>
      <c r="L4164" s="32"/>
      <c r="M4164" s="138" t="s">
        <v>19</v>
      </c>
      <c r="N4164" s="139" t="s">
        <v>43</v>
      </c>
      <c r="P4164" s="140">
        <f>O4164*H4164</f>
        <v>0</v>
      </c>
      <c r="Q4164" s="140">
        <v>0</v>
      </c>
      <c r="R4164" s="140">
        <f>Q4164*H4164</f>
        <v>0</v>
      </c>
      <c r="S4164" s="140">
        <v>0</v>
      </c>
      <c r="T4164" s="141">
        <f>S4164*H4164</f>
        <v>0</v>
      </c>
      <c r="AR4164" s="142" t="s">
        <v>328</v>
      </c>
      <c r="AT4164" s="142" t="s">
        <v>195</v>
      </c>
      <c r="AU4164" s="142" t="s">
        <v>100</v>
      </c>
      <c r="AY4164" s="17" t="s">
        <v>193</v>
      </c>
      <c r="BE4164" s="143">
        <f>IF(N4164="základní",J4164,0)</f>
        <v>0</v>
      </c>
      <c r="BF4164" s="143">
        <f>IF(N4164="snížená",J4164,0)</f>
        <v>0</v>
      </c>
      <c r="BG4164" s="143">
        <f>IF(N4164="zákl. přenesená",J4164,0)</f>
        <v>0</v>
      </c>
      <c r="BH4164" s="143">
        <f>IF(N4164="sníž. přenesená",J4164,0)</f>
        <v>0</v>
      </c>
      <c r="BI4164" s="143">
        <f>IF(N4164="nulová",J4164,0)</f>
        <v>0</v>
      </c>
      <c r="BJ4164" s="17" t="s">
        <v>80</v>
      </c>
      <c r="BK4164" s="143">
        <f>ROUND(I4164*H4164,2)</f>
        <v>0</v>
      </c>
      <c r="BL4164" s="17" t="s">
        <v>328</v>
      </c>
      <c r="BM4164" s="142" t="s">
        <v>3289</v>
      </c>
    </row>
    <row r="4165" spans="2:65" s="12" customFormat="1" ht="11.25">
      <c r="B4165" s="148"/>
      <c r="D4165" s="149" t="s">
        <v>203</v>
      </c>
      <c r="E4165" s="150" t="s">
        <v>19</v>
      </c>
      <c r="F4165" s="151" t="s">
        <v>286</v>
      </c>
      <c r="H4165" s="150" t="s">
        <v>19</v>
      </c>
      <c r="I4165" s="152"/>
      <c r="L4165" s="148"/>
      <c r="M4165" s="153"/>
      <c r="T4165" s="154"/>
      <c r="AT4165" s="150" t="s">
        <v>203</v>
      </c>
      <c r="AU4165" s="150" t="s">
        <v>100</v>
      </c>
      <c r="AV4165" s="12" t="s">
        <v>80</v>
      </c>
      <c r="AW4165" s="12" t="s">
        <v>33</v>
      </c>
      <c r="AX4165" s="12" t="s">
        <v>72</v>
      </c>
      <c r="AY4165" s="150" t="s">
        <v>193</v>
      </c>
    </row>
    <row r="4166" spans="2:65" s="12" customFormat="1" ht="11.25">
      <c r="B4166" s="148"/>
      <c r="D4166" s="149" t="s">
        <v>203</v>
      </c>
      <c r="E4166" s="150" t="s">
        <v>19</v>
      </c>
      <c r="F4166" s="151" t="s">
        <v>3149</v>
      </c>
      <c r="H4166" s="150" t="s">
        <v>19</v>
      </c>
      <c r="I4166" s="152"/>
      <c r="L4166" s="148"/>
      <c r="M4166" s="153"/>
      <c r="T4166" s="154"/>
      <c r="AT4166" s="150" t="s">
        <v>203</v>
      </c>
      <c r="AU4166" s="150" t="s">
        <v>100</v>
      </c>
      <c r="AV4166" s="12" t="s">
        <v>80</v>
      </c>
      <c r="AW4166" s="12" t="s">
        <v>33</v>
      </c>
      <c r="AX4166" s="12" t="s">
        <v>72</v>
      </c>
      <c r="AY4166" s="150" t="s">
        <v>193</v>
      </c>
    </row>
    <row r="4167" spans="2:65" s="12" customFormat="1" ht="11.25">
      <c r="B4167" s="148"/>
      <c r="D4167" s="149" t="s">
        <v>203</v>
      </c>
      <c r="E4167" s="150" t="s">
        <v>19</v>
      </c>
      <c r="F4167" s="151" t="s">
        <v>205</v>
      </c>
      <c r="H4167" s="150" t="s">
        <v>19</v>
      </c>
      <c r="I4167" s="152"/>
      <c r="L4167" s="148"/>
      <c r="M4167" s="153"/>
      <c r="T4167" s="154"/>
      <c r="AT4167" s="150" t="s">
        <v>203</v>
      </c>
      <c r="AU4167" s="150" t="s">
        <v>100</v>
      </c>
      <c r="AV4167" s="12" t="s">
        <v>80</v>
      </c>
      <c r="AW4167" s="12" t="s">
        <v>33</v>
      </c>
      <c r="AX4167" s="12" t="s">
        <v>72</v>
      </c>
      <c r="AY4167" s="150" t="s">
        <v>193</v>
      </c>
    </row>
    <row r="4168" spans="2:65" s="12" customFormat="1" ht="11.25">
      <c r="B4168" s="148"/>
      <c r="D4168" s="149" t="s">
        <v>203</v>
      </c>
      <c r="E4168" s="150" t="s">
        <v>19</v>
      </c>
      <c r="F4168" s="151" t="s">
        <v>3000</v>
      </c>
      <c r="H4168" s="150" t="s">
        <v>19</v>
      </c>
      <c r="I4168" s="152"/>
      <c r="L4168" s="148"/>
      <c r="M4168" s="153"/>
      <c r="T4168" s="154"/>
      <c r="AT4168" s="150" t="s">
        <v>203</v>
      </c>
      <c r="AU4168" s="150" t="s">
        <v>100</v>
      </c>
      <c r="AV4168" s="12" t="s">
        <v>80</v>
      </c>
      <c r="AW4168" s="12" t="s">
        <v>33</v>
      </c>
      <c r="AX4168" s="12" t="s">
        <v>72</v>
      </c>
      <c r="AY4168" s="150" t="s">
        <v>193</v>
      </c>
    </row>
    <row r="4169" spans="2:65" s="12" customFormat="1" ht="11.25">
      <c r="B4169" s="148"/>
      <c r="D4169" s="149" t="s">
        <v>203</v>
      </c>
      <c r="E4169" s="150" t="s">
        <v>19</v>
      </c>
      <c r="F4169" s="151" t="s">
        <v>3111</v>
      </c>
      <c r="H4169" s="150" t="s">
        <v>19</v>
      </c>
      <c r="I4169" s="152"/>
      <c r="L4169" s="148"/>
      <c r="M4169" s="153"/>
      <c r="T4169" s="154"/>
      <c r="AT4169" s="150" t="s">
        <v>203</v>
      </c>
      <c r="AU4169" s="150" t="s">
        <v>100</v>
      </c>
      <c r="AV4169" s="12" t="s">
        <v>80</v>
      </c>
      <c r="AW4169" s="12" t="s">
        <v>33</v>
      </c>
      <c r="AX4169" s="12" t="s">
        <v>72</v>
      </c>
      <c r="AY4169" s="150" t="s">
        <v>193</v>
      </c>
    </row>
    <row r="4170" spans="2:65" s="13" customFormat="1" ht="11.25">
      <c r="B4170" s="155"/>
      <c r="D4170" s="149" t="s">
        <v>203</v>
      </c>
      <c r="E4170" s="156" t="s">
        <v>19</v>
      </c>
      <c r="F4170" s="157" t="s">
        <v>3290</v>
      </c>
      <c r="H4170" s="158">
        <v>11.9</v>
      </c>
      <c r="I4170" s="159"/>
      <c r="L4170" s="155"/>
      <c r="M4170" s="160"/>
      <c r="T4170" s="161"/>
      <c r="AT4170" s="156" t="s">
        <v>203</v>
      </c>
      <c r="AU4170" s="156" t="s">
        <v>100</v>
      </c>
      <c r="AV4170" s="13" t="s">
        <v>82</v>
      </c>
      <c r="AW4170" s="13" t="s">
        <v>33</v>
      </c>
      <c r="AX4170" s="13" t="s">
        <v>72</v>
      </c>
      <c r="AY4170" s="156" t="s">
        <v>193</v>
      </c>
    </row>
    <row r="4171" spans="2:65" s="1" customFormat="1" ht="16.5" customHeight="1">
      <c r="B4171" s="32"/>
      <c r="C4171" s="131" t="s">
        <v>3291</v>
      </c>
      <c r="D4171" s="131" t="s">
        <v>195</v>
      </c>
      <c r="E4171" s="132" t="s">
        <v>3292</v>
      </c>
      <c r="F4171" s="133" t="s">
        <v>3293</v>
      </c>
      <c r="G4171" s="134" t="s">
        <v>432</v>
      </c>
      <c r="H4171" s="135">
        <v>21.98</v>
      </c>
      <c r="I4171" s="136"/>
      <c r="J4171" s="137">
        <f>ROUND(I4171*H4171,2)</f>
        <v>0</v>
      </c>
      <c r="K4171" s="133" t="s">
        <v>19</v>
      </c>
      <c r="L4171" s="32"/>
      <c r="M4171" s="138" t="s">
        <v>19</v>
      </c>
      <c r="N4171" s="139" t="s">
        <v>43</v>
      </c>
      <c r="P4171" s="140">
        <f>O4171*H4171</f>
        <v>0</v>
      </c>
      <c r="Q4171" s="140">
        <v>0</v>
      </c>
      <c r="R4171" s="140">
        <f>Q4171*H4171</f>
        <v>0</v>
      </c>
      <c r="S4171" s="140">
        <v>0</v>
      </c>
      <c r="T4171" s="141">
        <f>S4171*H4171</f>
        <v>0</v>
      </c>
      <c r="AR4171" s="142" t="s">
        <v>328</v>
      </c>
      <c r="AT4171" s="142" t="s">
        <v>195</v>
      </c>
      <c r="AU4171" s="142" t="s">
        <v>100</v>
      </c>
      <c r="AY4171" s="17" t="s">
        <v>193</v>
      </c>
      <c r="BE4171" s="143">
        <f>IF(N4171="základní",J4171,0)</f>
        <v>0</v>
      </c>
      <c r="BF4171" s="143">
        <f>IF(N4171="snížená",J4171,0)</f>
        <v>0</v>
      </c>
      <c r="BG4171" s="143">
        <f>IF(N4171="zákl. přenesená",J4171,0)</f>
        <v>0</v>
      </c>
      <c r="BH4171" s="143">
        <f>IF(N4171="sníž. přenesená",J4171,0)</f>
        <v>0</v>
      </c>
      <c r="BI4171" s="143">
        <f>IF(N4171="nulová",J4171,0)</f>
        <v>0</v>
      </c>
      <c r="BJ4171" s="17" t="s">
        <v>80</v>
      </c>
      <c r="BK4171" s="143">
        <f>ROUND(I4171*H4171,2)</f>
        <v>0</v>
      </c>
      <c r="BL4171" s="17" t="s">
        <v>328</v>
      </c>
      <c r="BM4171" s="142" t="s">
        <v>3294</v>
      </c>
    </row>
    <row r="4172" spans="2:65" s="12" customFormat="1" ht="11.25">
      <c r="B4172" s="148"/>
      <c r="D4172" s="149" t="s">
        <v>203</v>
      </c>
      <c r="E4172" s="150" t="s">
        <v>19</v>
      </c>
      <c r="F4172" s="151" t="s">
        <v>286</v>
      </c>
      <c r="H4172" s="150" t="s">
        <v>19</v>
      </c>
      <c r="I4172" s="152"/>
      <c r="L4172" s="148"/>
      <c r="M4172" s="153"/>
      <c r="T4172" s="154"/>
      <c r="AT4172" s="150" t="s">
        <v>203</v>
      </c>
      <c r="AU4172" s="150" t="s">
        <v>100</v>
      </c>
      <c r="AV4172" s="12" t="s">
        <v>80</v>
      </c>
      <c r="AW4172" s="12" t="s">
        <v>33</v>
      </c>
      <c r="AX4172" s="12" t="s">
        <v>72</v>
      </c>
      <c r="AY4172" s="150" t="s">
        <v>193</v>
      </c>
    </row>
    <row r="4173" spans="2:65" s="12" customFormat="1" ht="11.25">
      <c r="B4173" s="148"/>
      <c r="D4173" s="149" t="s">
        <v>203</v>
      </c>
      <c r="E4173" s="150" t="s">
        <v>19</v>
      </c>
      <c r="F4173" s="151" t="s">
        <v>3149</v>
      </c>
      <c r="H4173" s="150" t="s">
        <v>19</v>
      </c>
      <c r="I4173" s="152"/>
      <c r="L4173" s="148"/>
      <c r="M4173" s="153"/>
      <c r="T4173" s="154"/>
      <c r="AT4173" s="150" t="s">
        <v>203</v>
      </c>
      <c r="AU4173" s="150" t="s">
        <v>100</v>
      </c>
      <c r="AV4173" s="12" t="s">
        <v>80</v>
      </c>
      <c r="AW4173" s="12" t="s">
        <v>33</v>
      </c>
      <c r="AX4173" s="12" t="s">
        <v>72</v>
      </c>
      <c r="AY4173" s="150" t="s">
        <v>193</v>
      </c>
    </row>
    <row r="4174" spans="2:65" s="12" customFormat="1" ht="11.25">
      <c r="B4174" s="148"/>
      <c r="D4174" s="149" t="s">
        <v>203</v>
      </c>
      <c r="E4174" s="150" t="s">
        <v>19</v>
      </c>
      <c r="F4174" s="151" t="s">
        <v>205</v>
      </c>
      <c r="H4174" s="150" t="s">
        <v>19</v>
      </c>
      <c r="I4174" s="152"/>
      <c r="L4174" s="148"/>
      <c r="M4174" s="153"/>
      <c r="T4174" s="154"/>
      <c r="AT4174" s="150" t="s">
        <v>203</v>
      </c>
      <c r="AU4174" s="150" t="s">
        <v>100</v>
      </c>
      <c r="AV4174" s="12" t="s">
        <v>80</v>
      </c>
      <c r="AW4174" s="12" t="s">
        <v>33</v>
      </c>
      <c r="AX4174" s="12" t="s">
        <v>72</v>
      </c>
      <c r="AY4174" s="150" t="s">
        <v>193</v>
      </c>
    </row>
    <row r="4175" spans="2:65" s="12" customFormat="1" ht="11.25">
      <c r="B4175" s="148"/>
      <c r="D4175" s="149" t="s">
        <v>203</v>
      </c>
      <c r="E4175" s="150" t="s">
        <v>19</v>
      </c>
      <c r="F4175" s="151" t="s">
        <v>3000</v>
      </c>
      <c r="H4175" s="150" t="s">
        <v>19</v>
      </c>
      <c r="I4175" s="152"/>
      <c r="L4175" s="148"/>
      <c r="M4175" s="153"/>
      <c r="T4175" s="154"/>
      <c r="AT4175" s="150" t="s">
        <v>203</v>
      </c>
      <c r="AU4175" s="150" t="s">
        <v>100</v>
      </c>
      <c r="AV4175" s="12" t="s">
        <v>80</v>
      </c>
      <c r="AW4175" s="12" t="s">
        <v>33</v>
      </c>
      <c r="AX4175" s="12" t="s">
        <v>72</v>
      </c>
      <c r="AY4175" s="150" t="s">
        <v>193</v>
      </c>
    </row>
    <row r="4176" spans="2:65" s="12" customFormat="1" ht="11.25">
      <c r="B4176" s="148"/>
      <c r="D4176" s="149" t="s">
        <v>203</v>
      </c>
      <c r="E4176" s="150" t="s">
        <v>19</v>
      </c>
      <c r="F4176" s="151" t="s">
        <v>3111</v>
      </c>
      <c r="H4176" s="150" t="s">
        <v>19</v>
      </c>
      <c r="I4176" s="152"/>
      <c r="L4176" s="148"/>
      <c r="M4176" s="153"/>
      <c r="T4176" s="154"/>
      <c r="AT4176" s="150" t="s">
        <v>203</v>
      </c>
      <c r="AU4176" s="150" t="s">
        <v>100</v>
      </c>
      <c r="AV4176" s="12" t="s">
        <v>80</v>
      </c>
      <c r="AW4176" s="12" t="s">
        <v>33</v>
      </c>
      <c r="AX4176" s="12" t="s">
        <v>72</v>
      </c>
      <c r="AY4176" s="150" t="s">
        <v>193</v>
      </c>
    </row>
    <row r="4177" spans="2:65" s="13" customFormat="1" ht="11.25">
      <c r="B4177" s="155"/>
      <c r="D4177" s="149" t="s">
        <v>203</v>
      </c>
      <c r="E4177" s="156" t="s">
        <v>19</v>
      </c>
      <c r="F4177" s="157" t="s">
        <v>3295</v>
      </c>
      <c r="H4177" s="158">
        <v>21.98</v>
      </c>
      <c r="I4177" s="159"/>
      <c r="L4177" s="155"/>
      <c r="M4177" s="160"/>
      <c r="T4177" s="161"/>
      <c r="AT4177" s="156" t="s">
        <v>203</v>
      </c>
      <c r="AU4177" s="156" t="s">
        <v>100</v>
      </c>
      <c r="AV4177" s="13" t="s">
        <v>82</v>
      </c>
      <c r="AW4177" s="13" t="s">
        <v>33</v>
      </c>
      <c r="AX4177" s="13" t="s">
        <v>72</v>
      </c>
      <c r="AY4177" s="156" t="s">
        <v>193</v>
      </c>
    </row>
    <row r="4178" spans="2:65" s="1" customFormat="1" ht="21.75" customHeight="1">
      <c r="B4178" s="32"/>
      <c r="C4178" s="131" t="s">
        <v>3296</v>
      </c>
      <c r="D4178" s="131" t="s">
        <v>195</v>
      </c>
      <c r="E4178" s="132" t="s">
        <v>3297</v>
      </c>
      <c r="F4178" s="133" t="s">
        <v>3298</v>
      </c>
      <c r="G4178" s="134" t="s">
        <v>432</v>
      </c>
      <c r="H4178" s="135">
        <v>1.5</v>
      </c>
      <c r="I4178" s="136"/>
      <c r="J4178" s="137">
        <f>ROUND(I4178*H4178,2)</f>
        <v>0</v>
      </c>
      <c r="K4178" s="133" t="s">
        <v>19</v>
      </c>
      <c r="L4178" s="32"/>
      <c r="M4178" s="138" t="s">
        <v>19</v>
      </c>
      <c r="N4178" s="139" t="s">
        <v>43</v>
      </c>
      <c r="P4178" s="140">
        <f>O4178*H4178</f>
        <v>0</v>
      </c>
      <c r="Q4178" s="140">
        <v>0</v>
      </c>
      <c r="R4178" s="140">
        <f>Q4178*H4178</f>
        <v>0</v>
      </c>
      <c r="S4178" s="140">
        <v>0</v>
      </c>
      <c r="T4178" s="141">
        <f>S4178*H4178</f>
        <v>0</v>
      </c>
      <c r="AR4178" s="142" t="s">
        <v>328</v>
      </c>
      <c r="AT4178" s="142" t="s">
        <v>195</v>
      </c>
      <c r="AU4178" s="142" t="s">
        <v>100</v>
      </c>
      <c r="AY4178" s="17" t="s">
        <v>193</v>
      </c>
      <c r="BE4178" s="143">
        <f>IF(N4178="základní",J4178,0)</f>
        <v>0</v>
      </c>
      <c r="BF4178" s="143">
        <f>IF(N4178="snížená",J4178,0)</f>
        <v>0</v>
      </c>
      <c r="BG4178" s="143">
        <f>IF(N4178="zákl. přenesená",J4178,0)</f>
        <v>0</v>
      </c>
      <c r="BH4178" s="143">
        <f>IF(N4178="sníž. přenesená",J4178,0)</f>
        <v>0</v>
      </c>
      <c r="BI4178" s="143">
        <f>IF(N4178="nulová",J4178,0)</f>
        <v>0</v>
      </c>
      <c r="BJ4178" s="17" t="s">
        <v>80</v>
      </c>
      <c r="BK4178" s="143">
        <f>ROUND(I4178*H4178,2)</f>
        <v>0</v>
      </c>
      <c r="BL4178" s="17" t="s">
        <v>328</v>
      </c>
      <c r="BM4178" s="142" t="s">
        <v>3299</v>
      </c>
    </row>
    <row r="4179" spans="2:65" s="12" customFormat="1" ht="11.25">
      <c r="B4179" s="148"/>
      <c r="D4179" s="149" t="s">
        <v>203</v>
      </c>
      <c r="E4179" s="150" t="s">
        <v>19</v>
      </c>
      <c r="F4179" s="151" t="s">
        <v>286</v>
      </c>
      <c r="H4179" s="150" t="s">
        <v>19</v>
      </c>
      <c r="I4179" s="152"/>
      <c r="L4179" s="148"/>
      <c r="M4179" s="153"/>
      <c r="T4179" s="154"/>
      <c r="AT4179" s="150" t="s">
        <v>203</v>
      </c>
      <c r="AU4179" s="150" t="s">
        <v>100</v>
      </c>
      <c r="AV4179" s="12" t="s">
        <v>80</v>
      </c>
      <c r="AW4179" s="12" t="s">
        <v>33</v>
      </c>
      <c r="AX4179" s="12" t="s">
        <v>72</v>
      </c>
      <c r="AY4179" s="150" t="s">
        <v>193</v>
      </c>
    </row>
    <row r="4180" spans="2:65" s="12" customFormat="1" ht="11.25">
      <c r="B4180" s="148"/>
      <c r="D4180" s="149" t="s">
        <v>203</v>
      </c>
      <c r="E4180" s="150" t="s">
        <v>19</v>
      </c>
      <c r="F4180" s="151" t="s">
        <v>3149</v>
      </c>
      <c r="H4180" s="150" t="s">
        <v>19</v>
      </c>
      <c r="I4180" s="152"/>
      <c r="L4180" s="148"/>
      <c r="M4180" s="153"/>
      <c r="T4180" s="154"/>
      <c r="AT4180" s="150" t="s">
        <v>203</v>
      </c>
      <c r="AU4180" s="150" t="s">
        <v>100</v>
      </c>
      <c r="AV4180" s="12" t="s">
        <v>80</v>
      </c>
      <c r="AW4180" s="12" t="s">
        <v>33</v>
      </c>
      <c r="AX4180" s="12" t="s">
        <v>72</v>
      </c>
      <c r="AY4180" s="150" t="s">
        <v>193</v>
      </c>
    </row>
    <row r="4181" spans="2:65" s="12" customFormat="1" ht="11.25">
      <c r="B4181" s="148"/>
      <c r="D4181" s="149" t="s">
        <v>203</v>
      </c>
      <c r="E4181" s="150" t="s">
        <v>19</v>
      </c>
      <c r="F4181" s="151" t="s">
        <v>205</v>
      </c>
      <c r="H4181" s="150" t="s">
        <v>19</v>
      </c>
      <c r="I4181" s="152"/>
      <c r="L4181" s="148"/>
      <c r="M4181" s="153"/>
      <c r="T4181" s="154"/>
      <c r="AT4181" s="150" t="s">
        <v>203</v>
      </c>
      <c r="AU4181" s="150" t="s">
        <v>100</v>
      </c>
      <c r="AV4181" s="12" t="s">
        <v>80</v>
      </c>
      <c r="AW4181" s="12" t="s">
        <v>33</v>
      </c>
      <c r="AX4181" s="12" t="s">
        <v>72</v>
      </c>
      <c r="AY4181" s="150" t="s">
        <v>193</v>
      </c>
    </row>
    <row r="4182" spans="2:65" s="12" customFormat="1" ht="11.25">
      <c r="B4182" s="148"/>
      <c r="D4182" s="149" t="s">
        <v>203</v>
      </c>
      <c r="E4182" s="150" t="s">
        <v>19</v>
      </c>
      <c r="F4182" s="151" t="s">
        <v>3000</v>
      </c>
      <c r="H4182" s="150" t="s">
        <v>19</v>
      </c>
      <c r="I4182" s="152"/>
      <c r="L4182" s="148"/>
      <c r="M4182" s="153"/>
      <c r="T4182" s="154"/>
      <c r="AT4182" s="150" t="s">
        <v>203</v>
      </c>
      <c r="AU4182" s="150" t="s">
        <v>100</v>
      </c>
      <c r="AV4182" s="12" t="s">
        <v>80</v>
      </c>
      <c r="AW4182" s="12" t="s">
        <v>33</v>
      </c>
      <c r="AX4182" s="12" t="s">
        <v>72</v>
      </c>
      <c r="AY4182" s="150" t="s">
        <v>193</v>
      </c>
    </row>
    <row r="4183" spans="2:65" s="12" customFormat="1" ht="11.25">
      <c r="B4183" s="148"/>
      <c r="D4183" s="149" t="s">
        <v>203</v>
      </c>
      <c r="E4183" s="150" t="s">
        <v>19</v>
      </c>
      <c r="F4183" s="151" t="s">
        <v>3111</v>
      </c>
      <c r="H4183" s="150" t="s">
        <v>19</v>
      </c>
      <c r="I4183" s="152"/>
      <c r="L4183" s="148"/>
      <c r="M4183" s="153"/>
      <c r="T4183" s="154"/>
      <c r="AT4183" s="150" t="s">
        <v>203</v>
      </c>
      <c r="AU4183" s="150" t="s">
        <v>100</v>
      </c>
      <c r="AV4183" s="12" t="s">
        <v>80</v>
      </c>
      <c r="AW4183" s="12" t="s">
        <v>33</v>
      </c>
      <c r="AX4183" s="12" t="s">
        <v>72</v>
      </c>
      <c r="AY4183" s="150" t="s">
        <v>193</v>
      </c>
    </row>
    <row r="4184" spans="2:65" s="13" customFormat="1" ht="11.25">
      <c r="B4184" s="155"/>
      <c r="D4184" s="149" t="s">
        <v>203</v>
      </c>
      <c r="E4184" s="156" t="s">
        <v>19</v>
      </c>
      <c r="F4184" s="157" t="s">
        <v>3300</v>
      </c>
      <c r="H4184" s="158">
        <v>1.5</v>
      </c>
      <c r="I4184" s="159"/>
      <c r="L4184" s="155"/>
      <c r="M4184" s="160"/>
      <c r="T4184" s="161"/>
      <c r="AT4184" s="156" t="s">
        <v>203</v>
      </c>
      <c r="AU4184" s="156" t="s">
        <v>100</v>
      </c>
      <c r="AV4184" s="13" t="s">
        <v>82</v>
      </c>
      <c r="AW4184" s="13" t="s">
        <v>33</v>
      </c>
      <c r="AX4184" s="13" t="s">
        <v>72</v>
      </c>
      <c r="AY4184" s="156" t="s">
        <v>193</v>
      </c>
    </row>
    <row r="4185" spans="2:65" s="1" customFormat="1" ht="16.5" customHeight="1">
      <c r="B4185" s="32"/>
      <c r="C4185" s="131" t="s">
        <v>3301</v>
      </c>
      <c r="D4185" s="131" t="s">
        <v>195</v>
      </c>
      <c r="E4185" s="132" t="s">
        <v>3302</v>
      </c>
      <c r="F4185" s="133" t="s">
        <v>3303</v>
      </c>
      <c r="G4185" s="134" t="s">
        <v>465</v>
      </c>
      <c r="H4185" s="135">
        <v>30</v>
      </c>
      <c r="I4185" s="136"/>
      <c r="J4185" s="137">
        <f>ROUND(I4185*H4185,2)</f>
        <v>0</v>
      </c>
      <c r="K4185" s="133" t="s">
        <v>19</v>
      </c>
      <c r="L4185" s="32"/>
      <c r="M4185" s="138" t="s">
        <v>19</v>
      </c>
      <c r="N4185" s="139" t="s">
        <v>43</v>
      </c>
      <c r="P4185" s="140">
        <f>O4185*H4185</f>
        <v>0</v>
      </c>
      <c r="Q4185" s="140">
        <v>0</v>
      </c>
      <c r="R4185" s="140">
        <f>Q4185*H4185</f>
        <v>0</v>
      </c>
      <c r="S4185" s="140">
        <v>0</v>
      </c>
      <c r="T4185" s="141">
        <f>S4185*H4185</f>
        <v>0</v>
      </c>
      <c r="AR4185" s="142" t="s">
        <v>328</v>
      </c>
      <c r="AT4185" s="142" t="s">
        <v>195</v>
      </c>
      <c r="AU4185" s="142" t="s">
        <v>100</v>
      </c>
      <c r="AY4185" s="17" t="s">
        <v>193</v>
      </c>
      <c r="BE4185" s="143">
        <f>IF(N4185="základní",J4185,0)</f>
        <v>0</v>
      </c>
      <c r="BF4185" s="143">
        <f>IF(N4185="snížená",J4185,0)</f>
        <v>0</v>
      </c>
      <c r="BG4185" s="143">
        <f>IF(N4185="zákl. přenesená",J4185,0)</f>
        <v>0</v>
      </c>
      <c r="BH4185" s="143">
        <f>IF(N4185="sníž. přenesená",J4185,0)</f>
        <v>0</v>
      </c>
      <c r="BI4185" s="143">
        <f>IF(N4185="nulová",J4185,0)</f>
        <v>0</v>
      </c>
      <c r="BJ4185" s="17" t="s">
        <v>80</v>
      </c>
      <c r="BK4185" s="143">
        <f>ROUND(I4185*H4185,2)</f>
        <v>0</v>
      </c>
      <c r="BL4185" s="17" t="s">
        <v>328</v>
      </c>
      <c r="BM4185" s="142" t="s">
        <v>3304</v>
      </c>
    </row>
    <row r="4186" spans="2:65" s="12" customFormat="1" ht="11.25">
      <c r="B4186" s="148"/>
      <c r="D4186" s="149" t="s">
        <v>203</v>
      </c>
      <c r="E4186" s="150" t="s">
        <v>19</v>
      </c>
      <c r="F4186" s="151" t="s">
        <v>286</v>
      </c>
      <c r="H4186" s="150" t="s">
        <v>19</v>
      </c>
      <c r="I4186" s="152"/>
      <c r="L4186" s="148"/>
      <c r="M4186" s="153"/>
      <c r="T4186" s="154"/>
      <c r="AT4186" s="150" t="s">
        <v>203</v>
      </c>
      <c r="AU4186" s="150" t="s">
        <v>100</v>
      </c>
      <c r="AV4186" s="12" t="s">
        <v>80</v>
      </c>
      <c r="AW4186" s="12" t="s">
        <v>33</v>
      </c>
      <c r="AX4186" s="12" t="s">
        <v>72</v>
      </c>
      <c r="AY4186" s="150" t="s">
        <v>193</v>
      </c>
    </row>
    <row r="4187" spans="2:65" s="12" customFormat="1" ht="11.25">
      <c r="B4187" s="148"/>
      <c r="D4187" s="149" t="s">
        <v>203</v>
      </c>
      <c r="E4187" s="150" t="s">
        <v>19</v>
      </c>
      <c r="F4187" s="151" t="s">
        <v>3149</v>
      </c>
      <c r="H4187" s="150" t="s">
        <v>19</v>
      </c>
      <c r="I4187" s="152"/>
      <c r="L4187" s="148"/>
      <c r="M4187" s="153"/>
      <c r="T4187" s="154"/>
      <c r="AT4187" s="150" t="s">
        <v>203</v>
      </c>
      <c r="AU4187" s="150" t="s">
        <v>100</v>
      </c>
      <c r="AV4187" s="12" t="s">
        <v>80</v>
      </c>
      <c r="AW4187" s="12" t="s">
        <v>33</v>
      </c>
      <c r="AX4187" s="12" t="s">
        <v>72</v>
      </c>
      <c r="AY4187" s="150" t="s">
        <v>193</v>
      </c>
    </row>
    <row r="4188" spans="2:65" s="12" customFormat="1" ht="11.25">
      <c r="B4188" s="148"/>
      <c r="D4188" s="149" t="s">
        <v>203</v>
      </c>
      <c r="E4188" s="150" t="s">
        <v>19</v>
      </c>
      <c r="F4188" s="151" t="s">
        <v>205</v>
      </c>
      <c r="H4188" s="150" t="s">
        <v>19</v>
      </c>
      <c r="I4188" s="152"/>
      <c r="L4188" s="148"/>
      <c r="M4188" s="153"/>
      <c r="T4188" s="154"/>
      <c r="AT4188" s="150" t="s">
        <v>203</v>
      </c>
      <c r="AU4188" s="150" t="s">
        <v>100</v>
      </c>
      <c r="AV4188" s="12" t="s">
        <v>80</v>
      </c>
      <c r="AW4188" s="12" t="s">
        <v>33</v>
      </c>
      <c r="AX4188" s="12" t="s">
        <v>72</v>
      </c>
      <c r="AY4188" s="150" t="s">
        <v>193</v>
      </c>
    </row>
    <row r="4189" spans="2:65" s="12" customFormat="1" ht="11.25">
      <c r="B4189" s="148"/>
      <c r="D4189" s="149" t="s">
        <v>203</v>
      </c>
      <c r="E4189" s="150" t="s">
        <v>19</v>
      </c>
      <c r="F4189" s="151" t="s">
        <v>3000</v>
      </c>
      <c r="H4189" s="150" t="s">
        <v>19</v>
      </c>
      <c r="I4189" s="152"/>
      <c r="L4189" s="148"/>
      <c r="M4189" s="153"/>
      <c r="T4189" s="154"/>
      <c r="AT4189" s="150" t="s">
        <v>203</v>
      </c>
      <c r="AU4189" s="150" t="s">
        <v>100</v>
      </c>
      <c r="AV4189" s="12" t="s">
        <v>80</v>
      </c>
      <c r="AW4189" s="12" t="s">
        <v>33</v>
      </c>
      <c r="AX4189" s="12" t="s">
        <v>72</v>
      </c>
      <c r="AY4189" s="150" t="s">
        <v>193</v>
      </c>
    </row>
    <row r="4190" spans="2:65" s="12" customFormat="1" ht="11.25">
      <c r="B4190" s="148"/>
      <c r="D4190" s="149" t="s">
        <v>203</v>
      </c>
      <c r="E4190" s="150" t="s">
        <v>19</v>
      </c>
      <c r="F4190" s="151" t="s">
        <v>3111</v>
      </c>
      <c r="H4190" s="150" t="s">
        <v>19</v>
      </c>
      <c r="I4190" s="152"/>
      <c r="L4190" s="148"/>
      <c r="M4190" s="153"/>
      <c r="T4190" s="154"/>
      <c r="AT4190" s="150" t="s">
        <v>203</v>
      </c>
      <c r="AU4190" s="150" t="s">
        <v>100</v>
      </c>
      <c r="AV4190" s="12" t="s">
        <v>80</v>
      </c>
      <c r="AW4190" s="12" t="s">
        <v>33</v>
      </c>
      <c r="AX4190" s="12" t="s">
        <v>72</v>
      </c>
      <c r="AY4190" s="150" t="s">
        <v>193</v>
      </c>
    </row>
    <row r="4191" spans="2:65" s="13" customFormat="1" ht="11.25">
      <c r="B4191" s="155"/>
      <c r="D4191" s="149" t="s">
        <v>203</v>
      </c>
      <c r="E4191" s="156" t="s">
        <v>19</v>
      </c>
      <c r="F4191" s="157" t="s">
        <v>424</v>
      </c>
      <c r="H4191" s="158">
        <v>30</v>
      </c>
      <c r="I4191" s="159"/>
      <c r="L4191" s="155"/>
      <c r="M4191" s="160"/>
      <c r="T4191" s="161"/>
      <c r="AT4191" s="156" t="s">
        <v>203</v>
      </c>
      <c r="AU4191" s="156" t="s">
        <v>100</v>
      </c>
      <c r="AV4191" s="13" t="s">
        <v>82</v>
      </c>
      <c r="AW4191" s="13" t="s">
        <v>33</v>
      </c>
      <c r="AX4191" s="13" t="s">
        <v>72</v>
      </c>
      <c r="AY4191" s="156" t="s">
        <v>193</v>
      </c>
    </row>
    <row r="4192" spans="2:65" s="1" customFormat="1" ht="16.5" customHeight="1">
      <c r="B4192" s="32"/>
      <c r="C4192" s="131" t="s">
        <v>3305</v>
      </c>
      <c r="D4192" s="131" t="s">
        <v>195</v>
      </c>
      <c r="E4192" s="132" t="s">
        <v>3306</v>
      </c>
      <c r="F4192" s="133" t="s">
        <v>3307</v>
      </c>
      <c r="G4192" s="134" t="s">
        <v>465</v>
      </c>
      <c r="H4192" s="135">
        <v>56</v>
      </c>
      <c r="I4192" s="136"/>
      <c r="J4192" s="137">
        <f>ROUND(I4192*H4192,2)</f>
        <v>0</v>
      </c>
      <c r="K4192" s="133" t="s">
        <v>19</v>
      </c>
      <c r="L4192" s="32"/>
      <c r="M4192" s="138" t="s">
        <v>19</v>
      </c>
      <c r="N4192" s="139" t="s">
        <v>43</v>
      </c>
      <c r="P4192" s="140">
        <f>O4192*H4192</f>
        <v>0</v>
      </c>
      <c r="Q4192" s="140">
        <v>0</v>
      </c>
      <c r="R4192" s="140">
        <f>Q4192*H4192</f>
        <v>0</v>
      </c>
      <c r="S4192" s="140">
        <v>0</v>
      </c>
      <c r="T4192" s="141">
        <f>S4192*H4192</f>
        <v>0</v>
      </c>
      <c r="AR4192" s="142" t="s">
        <v>328</v>
      </c>
      <c r="AT4192" s="142" t="s">
        <v>195</v>
      </c>
      <c r="AU4192" s="142" t="s">
        <v>100</v>
      </c>
      <c r="AY4192" s="17" t="s">
        <v>193</v>
      </c>
      <c r="BE4192" s="143">
        <f>IF(N4192="základní",J4192,0)</f>
        <v>0</v>
      </c>
      <c r="BF4192" s="143">
        <f>IF(N4192="snížená",J4192,0)</f>
        <v>0</v>
      </c>
      <c r="BG4192" s="143">
        <f>IF(N4192="zákl. přenesená",J4192,0)</f>
        <v>0</v>
      </c>
      <c r="BH4192" s="143">
        <f>IF(N4192="sníž. přenesená",J4192,0)</f>
        <v>0</v>
      </c>
      <c r="BI4192" s="143">
        <f>IF(N4192="nulová",J4192,0)</f>
        <v>0</v>
      </c>
      <c r="BJ4192" s="17" t="s">
        <v>80</v>
      </c>
      <c r="BK4192" s="143">
        <f>ROUND(I4192*H4192,2)</f>
        <v>0</v>
      </c>
      <c r="BL4192" s="17" t="s">
        <v>328</v>
      </c>
      <c r="BM4192" s="142" t="s">
        <v>3308</v>
      </c>
    </row>
    <row r="4193" spans="2:65" s="12" customFormat="1" ht="11.25">
      <c r="B4193" s="148"/>
      <c r="D4193" s="149" t="s">
        <v>203</v>
      </c>
      <c r="E4193" s="150" t="s">
        <v>19</v>
      </c>
      <c r="F4193" s="151" t="s">
        <v>286</v>
      </c>
      <c r="H4193" s="150" t="s">
        <v>19</v>
      </c>
      <c r="I4193" s="152"/>
      <c r="L4193" s="148"/>
      <c r="M4193" s="153"/>
      <c r="T4193" s="154"/>
      <c r="AT4193" s="150" t="s">
        <v>203</v>
      </c>
      <c r="AU4193" s="150" t="s">
        <v>100</v>
      </c>
      <c r="AV4193" s="12" t="s">
        <v>80</v>
      </c>
      <c r="AW4193" s="12" t="s">
        <v>33</v>
      </c>
      <c r="AX4193" s="12" t="s">
        <v>72</v>
      </c>
      <c r="AY4193" s="150" t="s">
        <v>193</v>
      </c>
    </row>
    <row r="4194" spans="2:65" s="12" customFormat="1" ht="11.25">
      <c r="B4194" s="148"/>
      <c r="D4194" s="149" t="s">
        <v>203</v>
      </c>
      <c r="E4194" s="150" t="s">
        <v>19</v>
      </c>
      <c r="F4194" s="151" t="s">
        <v>3149</v>
      </c>
      <c r="H4194" s="150" t="s">
        <v>19</v>
      </c>
      <c r="I4194" s="152"/>
      <c r="L4194" s="148"/>
      <c r="M4194" s="153"/>
      <c r="T4194" s="154"/>
      <c r="AT4194" s="150" t="s">
        <v>203</v>
      </c>
      <c r="AU4194" s="150" t="s">
        <v>100</v>
      </c>
      <c r="AV4194" s="12" t="s">
        <v>80</v>
      </c>
      <c r="AW4194" s="12" t="s">
        <v>33</v>
      </c>
      <c r="AX4194" s="12" t="s">
        <v>72</v>
      </c>
      <c r="AY4194" s="150" t="s">
        <v>193</v>
      </c>
    </row>
    <row r="4195" spans="2:65" s="12" customFormat="1" ht="11.25">
      <c r="B4195" s="148"/>
      <c r="D4195" s="149" t="s">
        <v>203</v>
      </c>
      <c r="E4195" s="150" t="s">
        <v>19</v>
      </c>
      <c r="F4195" s="151" t="s">
        <v>205</v>
      </c>
      <c r="H4195" s="150" t="s">
        <v>19</v>
      </c>
      <c r="I4195" s="152"/>
      <c r="L4195" s="148"/>
      <c r="M4195" s="153"/>
      <c r="T4195" s="154"/>
      <c r="AT4195" s="150" t="s">
        <v>203</v>
      </c>
      <c r="AU4195" s="150" t="s">
        <v>100</v>
      </c>
      <c r="AV4195" s="12" t="s">
        <v>80</v>
      </c>
      <c r="AW4195" s="12" t="s">
        <v>33</v>
      </c>
      <c r="AX4195" s="12" t="s">
        <v>72</v>
      </c>
      <c r="AY4195" s="150" t="s">
        <v>193</v>
      </c>
    </row>
    <row r="4196" spans="2:65" s="12" customFormat="1" ht="11.25">
      <c r="B4196" s="148"/>
      <c r="D4196" s="149" t="s">
        <v>203</v>
      </c>
      <c r="E4196" s="150" t="s">
        <v>19</v>
      </c>
      <c r="F4196" s="151" t="s">
        <v>3000</v>
      </c>
      <c r="H4196" s="150" t="s">
        <v>19</v>
      </c>
      <c r="I4196" s="152"/>
      <c r="L4196" s="148"/>
      <c r="M4196" s="153"/>
      <c r="T4196" s="154"/>
      <c r="AT4196" s="150" t="s">
        <v>203</v>
      </c>
      <c r="AU4196" s="150" t="s">
        <v>100</v>
      </c>
      <c r="AV4196" s="12" t="s">
        <v>80</v>
      </c>
      <c r="AW4196" s="12" t="s">
        <v>33</v>
      </c>
      <c r="AX4196" s="12" t="s">
        <v>72</v>
      </c>
      <c r="AY4196" s="150" t="s">
        <v>193</v>
      </c>
    </row>
    <row r="4197" spans="2:65" s="12" customFormat="1" ht="11.25">
      <c r="B4197" s="148"/>
      <c r="D4197" s="149" t="s">
        <v>203</v>
      </c>
      <c r="E4197" s="150" t="s">
        <v>19</v>
      </c>
      <c r="F4197" s="151" t="s">
        <v>3111</v>
      </c>
      <c r="H4197" s="150" t="s">
        <v>19</v>
      </c>
      <c r="I4197" s="152"/>
      <c r="L4197" s="148"/>
      <c r="M4197" s="153"/>
      <c r="T4197" s="154"/>
      <c r="AT4197" s="150" t="s">
        <v>203</v>
      </c>
      <c r="AU4197" s="150" t="s">
        <v>100</v>
      </c>
      <c r="AV4197" s="12" t="s">
        <v>80</v>
      </c>
      <c r="AW4197" s="12" t="s">
        <v>33</v>
      </c>
      <c r="AX4197" s="12" t="s">
        <v>72</v>
      </c>
      <c r="AY4197" s="150" t="s">
        <v>193</v>
      </c>
    </row>
    <row r="4198" spans="2:65" s="13" customFormat="1" ht="11.25">
      <c r="B4198" s="155"/>
      <c r="D4198" s="149" t="s">
        <v>203</v>
      </c>
      <c r="E4198" s="156" t="s">
        <v>19</v>
      </c>
      <c r="F4198" s="157" t="s">
        <v>599</v>
      </c>
      <c r="H4198" s="158">
        <v>56</v>
      </c>
      <c r="I4198" s="159"/>
      <c r="L4198" s="155"/>
      <c r="M4198" s="160"/>
      <c r="T4198" s="161"/>
      <c r="AT4198" s="156" t="s">
        <v>203</v>
      </c>
      <c r="AU4198" s="156" t="s">
        <v>100</v>
      </c>
      <c r="AV4198" s="13" t="s">
        <v>82</v>
      </c>
      <c r="AW4198" s="13" t="s">
        <v>33</v>
      </c>
      <c r="AX4198" s="13" t="s">
        <v>72</v>
      </c>
      <c r="AY4198" s="156" t="s">
        <v>193</v>
      </c>
    </row>
    <row r="4199" spans="2:65" s="1" customFormat="1" ht="21.75" customHeight="1">
      <c r="B4199" s="32"/>
      <c r="C4199" s="131" t="s">
        <v>3309</v>
      </c>
      <c r="D4199" s="131" t="s">
        <v>195</v>
      </c>
      <c r="E4199" s="132" t="s">
        <v>3310</v>
      </c>
      <c r="F4199" s="133" t="s">
        <v>3311</v>
      </c>
      <c r="G4199" s="134" t="s">
        <v>432</v>
      </c>
      <c r="H4199" s="135">
        <v>17.350000000000001</v>
      </c>
      <c r="I4199" s="136"/>
      <c r="J4199" s="137">
        <f>ROUND(I4199*H4199,2)</f>
        <v>0</v>
      </c>
      <c r="K4199" s="133" t="s">
        <v>19</v>
      </c>
      <c r="L4199" s="32"/>
      <c r="M4199" s="138" t="s">
        <v>19</v>
      </c>
      <c r="N4199" s="139" t="s">
        <v>43</v>
      </c>
      <c r="P4199" s="140">
        <f>O4199*H4199</f>
        <v>0</v>
      </c>
      <c r="Q4199" s="140">
        <v>0</v>
      </c>
      <c r="R4199" s="140">
        <f>Q4199*H4199</f>
        <v>0</v>
      </c>
      <c r="S4199" s="140">
        <v>0</v>
      </c>
      <c r="T4199" s="141">
        <f>S4199*H4199</f>
        <v>0</v>
      </c>
      <c r="AR4199" s="142" t="s">
        <v>328</v>
      </c>
      <c r="AT4199" s="142" t="s">
        <v>195</v>
      </c>
      <c r="AU4199" s="142" t="s">
        <v>100</v>
      </c>
      <c r="AY4199" s="17" t="s">
        <v>193</v>
      </c>
      <c r="BE4199" s="143">
        <f>IF(N4199="základní",J4199,0)</f>
        <v>0</v>
      </c>
      <c r="BF4199" s="143">
        <f>IF(N4199="snížená",J4199,0)</f>
        <v>0</v>
      </c>
      <c r="BG4199" s="143">
        <f>IF(N4199="zákl. přenesená",J4199,0)</f>
        <v>0</v>
      </c>
      <c r="BH4199" s="143">
        <f>IF(N4199="sníž. přenesená",J4199,0)</f>
        <v>0</v>
      </c>
      <c r="BI4199" s="143">
        <f>IF(N4199="nulová",J4199,0)</f>
        <v>0</v>
      </c>
      <c r="BJ4199" s="17" t="s">
        <v>80</v>
      </c>
      <c r="BK4199" s="143">
        <f>ROUND(I4199*H4199,2)</f>
        <v>0</v>
      </c>
      <c r="BL4199" s="17" t="s">
        <v>328</v>
      </c>
      <c r="BM4199" s="142" t="s">
        <v>3312</v>
      </c>
    </row>
    <row r="4200" spans="2:65" s="12" customFormat="1" ht="11.25">
      <c r="B4200" s="148"/>
      <c r="D4200" s="149" t="s">
        <v>203</v>
      </c>
      <c r="E4200" s="150" t="s">
        <v>19</v>
      </c>
      <c r="F4200" s="151" t="s">
        <v>286</v>
      </c>
      <c r="H4200" s="150" t="s">
        <v>19</v>
      </c>
      <c r="I4200" s="152"/>
      <c r="L4200" s="148"/>
      <c r="M4200" s="153"/>
      <c r="T4200" s="154"/>
      <c r="AT4200" s="150" t="s">
        <v>203</v>
      </c>
      <c r="AU4200" s="150" t="s">
        <v>100</v>
      </c>
      <c r="AV4200" s="12" t="s">
        <v>80</v>
      </c>
      <c r="AW4200" s="12" t="s">
        <v>33</v>
      </c>
      <c r="AX4200" s="12" t="s">
        <v>72</v>
      </c>
      <c r="AY4200" s="150" t="s">
        <v>193</v>
      </c>
    </row>
    <row r="4201" spans="2:65" s="12" customFormat="1" ht="11.25">
      <c r="B4201" s="148"/>
      <c r="D4201" s="149" t="s">
        <v>203</v>
      </c>
      <c r="E4201" s="150" t="s">
        <v>19</v>
      </c>
      <c r="F4201" s="151" t="s">
        <v>3149</v>
      </c>
      <c r="H4201" s="150" t="s">
        <v>19</v>
      </c>
      <c r="I4201" s="152"/>
      <c r="L4201" s="148"/>
      <c r="M4201" s="153"/>
      <c r="T4201" s="154"/>
      <c r="AT4201" s="150" t="s">
        <v>203</v>
      </c>
      <c r="AU4201" s="150" t="s">
        <v>100</v>
      </c>
      <c r="AV4201" s="12" t="s">
        <v>80</v>
      </c>
      <c r="AW4201" s="12" t="s">
        <v>33</v>
      </c>
      <c r="AX4201" s="12" t="s">
        <v>72</v>
      </c>
      <c r="AY4201" s="150" t="s">
        <v>193</v>
      </c>
    </row>
    <row r="4202" spans="2:65" s="12" customFormat="1" ht="11.25">
      <c r="B4202" s="148"/>
      <c r="D4202" s="149" t="s">
        <v>203</v>
      </c>
      <c r="E4202" s="150" t="s">
        <v>19</v>
      </c>
      <c r="F4202" s="151" t="s">
        <v>205</v>
      </c>
      <c r="H4202" s="150" t="s">
        <v>19</v>
      </c>
      <c r="I4202" s="152"/>
      <c r="L4202" s="148"/>
      <c r="M4202" s="153"/>
      <c r="T4202" s="154"/>
      <c r="AT4202" s="150" t="s">
        <v>203</v>
      </c>
      <c r="AU4202" s="150" t="s">
        <v>100</v>
      </c>
      <c r="AV4202" s="12" t="s">
        <v>80</v>
      </c>
      <c r="AW4202" s="12" t="s">
        <v>33</v>
      </c>
      <c r="AX4202" s="12" t="s">
        <v>72</v>
      </c>
      <c r="AY4202" s="150" t="s">
        <v>193</v>
      </c>
    </row>
    <row r="4203" spans="2:65" s="12" customFormat="1" ht="11.25">
      <c r="B4203" s="148"/>
      <c r="D4203" s="149" t="s">
        <v>203</v>
      </c>
      <c r="E4203" s="150" t="s">
        <v>19</v>
      </c>
      <c r="F4203" s="151" t="s">
        <v>3000</v>
      </c>
      <c r="H4203" s="150" t="s">
        <v>19</v>
      </c>
      <c r="I4203" s="152"/>
      <c r="L4203" s="148"/>
      <c r="M4203" s="153"/>
      <c r="T4203" s="154"/>
      <c r="AT4203" s="150" t="s">
        <v>203</v>
      </c>
      <c r="AU4203" s="150" t="s">
        <v>100</v>
      </c>
      <c r="AV4203" s="12" t="s">
        <v>80</v>
      </c>
      <c r="AW4203" s="12" t="s">
        <v>33</v>
      </c>
      <c r="AX4203" s="12" t="s">
        <v>72</v>
      </c>
      <c r="AY4203" s="150" t="s">
        <v>193</v>
      </c>
    </row>
    <row r="4204" spans="2:65" s="12" customFormat="1" ht="11.25">
      <c r="B4204" s="148"/>
      <c r="D4204" s="149" t="s">
        <v>203</v>
      </c>
      <c r="E4204" s="150" t="s">
        <v>19</v>
      </c>
      <c r="F4204" s="151" t="s">
        <v>3111</v>
      </c>
      <c r="H4204" s="150" t="s">
        <v>19</v>
      </c>
      <c r="I4204" s="152"/>
      <c r="L4204" s="148"/>
      <c r="M4204" s="153"/>
      <c r="T4204" s="154"/>
      <c r="AT4204" s="150" t="s">
        <v>203</v>
      </c>
      <c r="AU4204" s="150" t="s">
        <v>100</v>
      </c>
      <c r="AV4204" s="12" t="s">
        <v>80</v>
      </c>
      <c r="AW4204" s="12" t="s">
        <v>33</v>
      </c>
      <c r="AX4204" s="12" t="s">
        <v>72</v>
      </c>
      <c r="AY4204" s="150" t="s">
        <v>193</v>
      </c>
    </row>
    <row r="4205" spans="2:65" s="13" customFormat="1" ht="11.25">
      <c r="B4205" s="155"/>
      <c r="D4205" s="149" t="s">
        <v>203</v>
      </c>
      <c r="E4205" s="156" t="s">
        <v>19</v>
      </c>
      <c r="F4205" s="157" t="s">
        <v>3313</v>
      </c>
      <c r="H4205" s="158">
        <v>17.350000000000001</v>
      </c>
      <c r="I4205" s="159"/>
      <c r="L4205" s="155"/>
      <c r="M4205" s="160"/>
      <c r="T4205" s="161"/>
      <c r="AT4205" s="156" t="s">
        <v>203</v>
      </c>
      <c r="AU4205" s="156" t="s">
        <v>100</v>
      </c>
      <c r="AV4205" s="13" t="s">
        <v>82</v>
      </c>
      <c r="AW4205" s="13" t="s">
        <v>33</v>
      </c>
      <c r="AX4205" s="13" t="s">
        <v>72</v>
      </c>
      <c r="AY4205" s="156" t="s">
        <v>193</v>
      </c>
    </row>
    <row r="4206" spans="2:65" s="1" customFormat="1" ht="21.75" customHeight="1">
      <c r="B4206" s="32"/>
      <c r="C4206" s="131" t="s">
        <v>3314</v>
      </c>
      <c r="D4206" s="131" t="s">
        <v>195</v>
      </c>
      <c r="E4206" s="132" t="s">
        <v>3315</v>
      </c>
      <c r="F4206" s="133" t="s">
        <v>3316</v>
      </c>
      <c r="G4206" s="134" t="s">
        <v>432</v>
      </c>
      <c r="H4206" s="135">
        <v>24.93</v>
      </c>
      <c r="I4206" s="136"/>
      <c r="J4206" s="137">
        <f>ROUND(I4206*H4206,2)</f>
        <v>0</v>
      </c>
      <c r="K4206" s="133" t="s">
        <v>19</v>
      </c>
      <c r="L4206" s="32"/>
      <c r="M4206" s="138" t="s">
        <v>19</v>
      </c>
      <c r="N4206" s="139" t="s">
        <v>43</v>
      </c>
      <c r="P4206" s="140">
        <f>O4206*H4206</f>
        <v>0</v>
      </c>
      <c r="Q4206" s="140">
        <v>0</v>
      </c>
      <c r="R4206" s="140">
        <f>Q4206*H4206</f>
        <v>0</v>
      </c>
      <c r="S4206" s="140">
        <v>0</v>
      </c>
      <c r="T4206" s="141">
        <f>S4206*H4206</f>
        <v>0</v>
      </c>
      <c r="AR4206" s="142" t="s">
        <v>328</v>
      </c>
      <c r="AT4206" s="142" t="s">
        <v>195</v>
      </c>
      <c r="AU4206" s="142" t="s">
        <v>100</v>
      </c>
      <c r="AY4206" s="17" t="s">
        <v>193</v>
      </c>
      <c r="BE4206" s="143">
        <f>IF(N4206="základní",J4206,0)</f>
        <v>0</v>
      </c>
      <c r="BF4206" s="143">
        <f>IF(N4206="snížená",J4206,0)</f>
        <v>0</v>
      </c>
      <c r="BG4206" s="143">
        <f>IF(N4206="zákl. přenesená",J4206,0)</f>
        <v>0</v>
      </c>
      <c r="BH4206" s="143">
        <f>IF(N4206="sníž. přenesená",J4206,0)</f>
        <v>0</v>
      </c>
      <c r="BI4206" s="143">
        <f>IF(N4206="nulová",J4206,0)</f>
        <v>0</v>
      </c>
      <c r="BJ4206" s="17" t="s">
        <v>80</v>
      </c>
      <c r="BK4206" s="143">
        <f>ROUND(I4206*H4206,2)</f>
        <v>0</v>
      </c>
      <c r="BL4206" s="17" t="s">
        <v>328</v>
      </c>
      <c r="BM4206" s="142" t="s">
        <v>3317</v>
      </c>
    </row>
    <row r="4207" spans="2:65" s="12" customFormat="1" ht="11.25">
      <c r="B4207" s="148"/>
      <c r="D4207" s="149" t="s">
        <v>203</v>
      </c>
      <c r="E4207" s="150" t="s">
        <v>19</v>
      </c>
      <c r="F4207" s="151" t="s">
        <v>286</v>
      </c>
      <c r="H4207" s="150" t="s">
        <v>19</v>
      </c>
      <c r="I4207" s="152"/>
      <c r="L4207" s="148"/>
      <c r="M4207" s="153"/>
      <c r="T4207" s="154"/>
      <c r="AT4207" s="150" t="s">
        <v>203</v>
      </c>
      <c r="AU4207" s="150" t="s">
        <v>100</v>
      </c>
      <c r="AV4207" s="12" t="s">
        <v>80</v>
      </c>
      <c r="AW4207" s="12" t="s">
        <v>33</v>
      </c>
      <c r="AX4207" s="12" t="s">
        <v>72</v>
      </c>
      <c r="AY4207" s="150" t="s">
        <v>193</v>
      </c>
    </row>
    <row r="4208" spans="2:65" s="12" customFormat="1" ht="11.25">
      <c r="B4208" s="148"/>
      <c r="D4208" s="149" t="s">
        <v>203</v>
      </c>
      <c r="E4208" s="150" t="s">
        <v>19</v>
      </c>
      <c r="F4208" s="151" t="s">
        <v>3149</v>
      </c>
      <c r="H4208" s="150" t="s">
        <v>19</v>
      </c>
      <c r="I4208" s="152"/>
      <c r="L4208" s="148"/>
      <c r="M4208" s="153"/>
      <c r="T4208" s="154"/>
      <c r="AT4208" s="150" t="s">
        <v>203</v>
      </c>
      <c r="AU4208" s="150" t="s">
        <v>100</v>
      </c>
      <c r="AV4208" s="12" t="s">
        <v>80</v>
      </c>
      <c r="AW4208" s="12" t="s">
        <v>33</v>
      </c>
      <c r="AX4208" s="12" t="s">
        <v>72</v>
      </c>
      <c r="AY4208" s="150" t="s">
        <v>193</v>
      </c>
    </row>
    <row r="4209" spans="2:65" s="12" customFormat="1" ht="11.25">
      <c r="B4209" s="148"/>
      <c r="D4209" s="149" t="s">
        <v>203</v>
      </c>
      <c r="E4209" s="150" t="s">
        <v>19</v>
      </c>
      <c r="F4209" s="151" t="s">
        <v>205</v>
      </c>
      <c r="H4209" s="150" t="s">
        <v>19</v>
      </c>
      <c r="I4209" s="152"/>
      <c r="L4209" s="148"/>
      <c r="M4209" s="153"/>
      <c r="T4209" s="154"/>
      <c r="AT4209" s="150" t="s">
        <v>203</v>
      </c>
      <c r="AU4209" s="150" t="s">
        <v>100</v>
      </c>
      <c r="AV4209" s="12" t="s">
        <v>80</v>
      </c>
      <c r="AW4209" s="12" t="s">
        <v>33</v>
      </c>
      <c r="AX4209" s="12" t="s">
        <v>72</v>
      </c>
      <c r="AY4209" s="150" t="s">
        <v>193</v>
      </c>
    </row>
    <row r="4210" spans="2:65" s="12" customFormat="1" ht="11.25">
      <c r="B4210" s="148"/>
      <c r="D4210" s="149" t="s">
        <v>203</v>
      </c>
      <c r="E4210" s="150" t="s">
        <v>19</v>
      </c>
      <c r="F4210" s="151" t="s">
        <v>3000</v>
      </c>
      <c r="H4210" s="150" t="s">
        <v>19</v>
      </c>
      <c r="I4210" s="152"/>
      <c r="L4210" s="148"/>
      <c r="M4210" s="153"/>
      <c r="T4210" s="154"/>
      <c r="AT4210" s="150" t="s">
        <v>203</v>
      </c>
      <c r="AU4210" s="150" t="s">
        <v>100</v>
      </c>
      <c r="AV4210" s="12" t="s">
        <v>80</v>
      </c>
      <c r="AW4210" s="12" t="s">
        <v>33</v>
      </c>
      <c r="AX4210" s="12" t="s">
        <v>72</v>
      </c>
      <c r="AY4210" s="150" t="s">
        <v>193</v>
      </c>
    </row>
    <row r="4211" spans="2:65" s="12" customFormat="1" ht="11.25">
      <c r="B4211" s="148"/>
      <c r="D4211" s="149" t="s">
        <v>203</v>
      </c>
      <c r="E4211" s="150" t="s">
        <v>19</v>
      </c>
      <c r="F4211" s="151" t="s">
        <v>3111</v>
      </c>
      <c r="H4211" s="150" t="s">
        <v>19</v>
      </c>
      <c r="I4211" s="152"/>
      <c r="L4211" s="148"/>
      <c r="M4211" s="153"/>
      <c r="T4211" s="154"/>
      <c r="AT4211" s="150" t="s">
        <v>203</v>
      </c>
      <c r="AU4211" s="150" t="s">
        <v>100</v>
      </c>
      <c r="AV4211" s="12" t="s">
        <v>80</v>
      </c>
      <c r="AW4211" s="12" t="s">
        <v>33</v>
      </c>
      <c r="AX4211" s="12" t="s">
        <v>72</v>
      </c>
      <c r="AY4211" s="150" t="s">
        <v>193</v>
      </c>
    </row>
    <row r="4212" spans="2:65" s="13" customFormat="1" ht="11.25">
      <c r="B4212" s="155"/>
      <c r="D4212" s="149" t="s">
        <v>203</v>
      </c>
      <c r="E4212" s="156" t="s">
        <v>19</v>
      </c>
      <c r="F4212" s="157" t="s">
        <v>3318</v>
      </c>
      <c r="H4212" s="158">
        <v>24.93</v>
      </c>
      <c r="I4212" s="159"/>
      <c r="L4212" s="155"/>
      <c r="M4212" s="160"/>
      <c r="T4212" s="161"/>
      <c r="AT4212" s="156" t="s">
        <v>203</v>
      </c>
      <c r="AU4212" s="156" t="s">
        <v>100</v>
      </c>
      <c r="AV4212" s="13" t="s">
        <v>82</v>
      </c>
      <c r="AW4212" s="13" t="s">
        <v>33</v>
      </c>
      <c r="AX4212" s="13" t="s">
        <v>72</v>
      </c>
      <c r="AY4212" s="156" t="s">
        <v>193</v>
      </c>
    </row>
    <row r="4213" spans="2:65" s="1" customFormat="1" ht="21.75" customHeight="1">
      <c r="B4213" s="32"/>
      <c r="C4213" s="131" t="s">
        <v>3319</v>
      </c>
      <c r="D4213" s="131" t="s">
        <v>195</v>
      </c>
      <c r="E4213" s="132" t="s">
        <v>3320</v>
      </c>
      <c r="F4213" s="133" t="s">
        <v>3321</v>
      </c>
      <c r="G4213" s="134" t="s">
        <v>432</v>
      </c>
      <c r="H4213" s="135">
        <v>7.6349999999999998</v>
      </c>
      <c r="I4213" s="136"/>
      <c r="J4213" s="137">
        <f>ROUND(I4213*H4213,2)</f>
        <v>0</v>
      </c>
      <c r="K4213" s="133" t="s">
        <v>19</v>
      </c>
      <c r="L4213" s="32"/>
      <c r="M4213" s="138" t="s">
        <v>19</v>
      </c>
      <c r="N4213" s="139" t="s">
        <v>43</v>
      </c>
      <c r="P4213" s="140">
        <f>O4213*H4213</f>
        <v>0</v>
      </c>
      <c r="Q4213" s="140">
        <v>0</v>
      </c>
      <c r="R4213" s="140">
        <f>Q4213*H4213</f>
        <v>0</v>
      </c>
      <c r="S4213" s="140">
        <v>0</v>
      </c>
      <c r="T4213" s="141">
        <f>S4213*H4213</f>
        <v>0</v>
      </c>
      <c r="AR4213" s="142" t="s">
        <v>328</v>
      </c>
      <c r="AT4213" s="142" t="s">
        <v>195</v>
      </c>
      <c r="AU4213" s="142" t="s">
        <v>100</v>
      </c>
      <c r="AY4213" s="17" t="s">
        <v>193</v>
      </c>
      <c r="BE4213" s="143">
        <f>IF(N4213="základní",J4213,0)</f>
        <v>0</v>
      </c>
      <c r="BF4213" s="143">
        <f>IF(N4213="snížená",J4213,0)</f>
        <v>0</v>
      </c>
      <c r="BG4213" s="143">
        <f>IF(N4213="zákl. přenesená",J4213,0)</f>
        <v>0</v>
      </c>
      <c r="BH4213" s="143">
        <f>IF(N4213="sníž. přenesená",J4213,0)</f>
        <v>0</v>
      </c>
      <c r="BI4213" s="143">
        <f>IF(N4213="nulová",J4213,0)</f>
        <v>0</v>
      </c>
      <c r="BJ4213" s="17" t="s">
        <v>80</v>
      </c>
      <c r="BK4213" s="143">
        <f>ROUND(I4213*H4213,2)</f>
        <v>0</v>
      </c>
      <c r="BL4213" s="17" t="s">
        <v>328</v>
      </c>
      <c r="BM4213" s="142" t="s">
        <v>3322</v>
      </c>
    </row>
    <row r="4214" spans="2:65" s="12" customFormat="1" ht="11.25">
      <c r="B4214" s="148"/>
      <c r="D4214" s="149" t="s">
        <v>203</v>
      </c>
      <c r="E4214" s="150" t="s">
        <v>19</v>
      </c>
      <c r="F4214" s="151" t="s">
        <v>286</v>
      </c>
      <c r="H4214" s="150" t="s">
        <v>19</v>
      </c>
      <c r="I4214" s="152"/>
      <c r="L4214" s="148"/>
      <c r="M4214" s="153"/>
      <c r="T4214" s="154"/>
      <c r="AT4214" s="150" t="s">
        <v>203</v>
      </c>
      <c r="AU4214" s="150" t="s">
        <v>100</v>
      </c>
      <c r="AV4214" s="12" t="s">
        <v>80</v>
      </c>
      <c r="AW4214" s="12" t="s">
        <v>33</v>
      </c>
      <c r="AX4214" s="12" t="s">
        <v>72</v>
      </c>
      <c r="AY4214" s="150" t="s">
        <v>193</v>
      </c>
    </row>
    <row r="4215" spans="2:65" s="12" customFormat="1" ht="11.25">
      <c r="B4215" s="148"/>
      <c r="D4215" s="149" t="s">
        <v>203</v>
      </c>
      <c r="E4215" s="150" t="s">
        <v>19</v>
      </c>
      <c r="F4215" s="151" t="s">
        <v>3149</v>
      </c>
      <c r="H4215" s="150" t="s">
        <v>19</v>
      </c>
      <c r="I4215" s="152"/>
      <c r="L4215" s="148"/>
      <c r="M4215" s="153"/>
      <c r="T4215" s="154"/>
      <c r="AT4215" s="150" t="s">
        <v>203</v>
      </c>
      <c r="AU4215" s="150" t="s">
        <v>100</v>
      </c>
      <c r="AV4215" s="12" t="s">
        <v>80</v>
      </c>
      <c r="AW4215" s="12" t="s">
        <v>33</v>
      </c>
      <c r="AX4215" s="12" t="s">
        <v>72</v>
      </c>
      <c r="AY4215" s="150" t="s">
        <v>193</v>
      </c>
    </row>
    <row r="4216" spans="2:65" s="12" customFormat="1" ht="11.25">
      <c r="B4216" s="148"/>
      <c r="D4216" s="149" t="s">
        <v>203</v>
      </c>
      <c r="E4216" s="150" t="s">
        <v>19</v>
      </c>
      <c r="F4216" s="151" t="s">
        <v>205</v>
      </c>
      <c r="H4216" s="150" t="s">
        <v>19</v>
      </c>
      <c r="I4216" s="152"/>
      <c r="L4216" s="148"/>
      <c r="M4216" s="153"/>
      <c r="T4216" s="154"/>
      <c r="AT4216" s="150" t="s">
        <v>203</v>
      </c>
      <c r="AU4216" s="150" t="s">
        <v>100</v>
      </c>
      <c r="AV4216" s="12" t="s">
        <v>80</v>
      </c>
      <c r="AW4216" s="12" t="s">
        <v>33</v>
      </c>
      <c r="AX4216" s="12" t="s">
        <v>72</v>
      </c>
      <c r="AY4216" s="150" t="s">
        <v>193</v>
      </c>
    </row>
    <row r="4217" spans="2:65" s="12" customFormat="1" ht="11.25">
      <c r="B4217" s="148"/>
      <c r="D4217" s="149" t="s">
        <v>203</v>
      </c>
      <c r="E4217" s="150" t="s">
        <v>19</v>
      </c>
      <c r="F4217" s="151" t="s">
        <v>3000</v>
      </c>
      <c r="H4217" s="150" t="s">
        <v>19</v>
      </c>
      <c r="I4217" s="152"/>
      <c r="L4217" s="148"/>
      <c r="M4217" s="153"/>
      <c r="T4217" s="154"/>
      <c r="AT4217" s="150" t="s">
        <v>203</v>
      </c>
      <c r="AU4217" s="150" t="s">
        <v>100</v>
      </c>
      <c r="AV4217" s="12" t="s">
        <v>80</v>
      </c>
      <c r="AW4217" s="12" t="s">
        <v>33</v>
      </c>
      <c r="AX4217" s="12" t="s">
        <v>72</v>
      </c>
      <c r="AY4217" s="150" t="s">
        <v>193</v>
      </c>
    </row>
    <row r="4218" spans="2:65" s="12" customFormat="1" ht="11.25">
      <c r="B4218" s="148"/>
      <c r="D4218" s="149" t="s">
        <v>203</v>
      </c>
      <c r="E4218" s="150" t="s">
        <v>19</v>
      </c>
      <c r="F4218" s="151" t="s">
        <v>3111</v>
      </c>
      <c r="H4218" s="150" t="s">
        <v>19</v>
      </c>
      <c r="I4218" s="152"/>
      <c r="L4218" s="148"/>
      <c r="M4218" s="153"/>
      <c r="T4218" s="154"/>
      <c r="AT4218" s="150" t="s">
        <v>203</v>
      </c>
      <c r="AU4218" s="150" t="s">
        <v>100</v>
      </c>
      <c r="AV4218" s="12" t="s">
        <v>80</v>
      </c>
      <c r="AW4218" s="12" t="s">
        <v>33</v>
      </c>
      <c r="AX4218" s="12" t="s">
        <v>72</v>
      </c>
      <c r="AY4218" s="150" t="s">
        <v>193</v>
      </c>
    </row>
    <row r="4219" spans="2:65" s="13" customFormat="1" ht="11.25">
      <c r="B4219" s="155"/>
      <c r="D4219" s="149" t="s">
        <v>203</v>
      </c>
      <c r="E4219" s="156" t="s">
        <v>19</v>
      </c>
      <c r="F4219" s="157" t="s">
        <v>3323</v>
      </c>
      <c r="H4219" s="158">
        <v>7.6349999999999998</v>
      </c>
      <c r="I4219" s="159"/>
      <c r="L4219" s="155"/>
      <c r="M4219" s="160"/>
      <c r="T4219" s="161"/>
      <c r="AT4219" s="156" t="s">
        <v>203</v>
      </c>
      <c r="AU4219" s="156" t="s">
        <v>100</v>
      </c>
      <c r="AV4219" s="13" t="s">
        <v>82</v>
      </c>
      <c r="AW4219" s="13" t="s">
        <v>33</v>
      </c>
      <c r="AX4219" s="13" t="s">
        <v>72</v>
      </c>
      <c r="AY4219" s="156" t="s">
        <v>193</v>
      </c>
    </row>
    <row r="4220" spans="2:65" s="1" customFormat="1" ht="24.2" customHeight="1">
      <c r="B4220" s="32"/>
      <c r="C4220" s="131" t="s">
        <v>3324</v>
      </c>
      <c r="D4220" s="131" t="s">
        <v>195</v>
      </c>
      <c r="E4220" s="132" t="s">
        <v>3325</v>
      </c>
      <c r="F4220" s="133" t="s">
        <v>3326</v>
      </c>
      <c r="G4220" s="134" t="s">
        <v>465</v>
      </c>
      <c r="H4220" s="135">
        <v>1</v>
      </c>
      <c r="I4220" s="136"/>
      <c r="J4220" s="137">
        <f>ROUND(I4220*H4220,2)</f>
        <v>0</v>
      </c>
      <c r="K4220" s="133" t="s">
        <v>19</v>
      </c>
      <c r="L4220" s="32"/>
      <c r="M4220" s="138" t="s">
        <v>19</v>
      </c>
      <c r="N4220" s="139" t="s">
        <v>43</v>
      </c>
      <c r="P4220" s="140">
        <f>O4220*H4220</f>
        <v>0</v>
      </c>
      <c r="Q4220" s="140">
        <v>0</v>
      </c>
      <c r="R4220" s="140">
        <f>Q4220*H4220</f>
        <v>0</v>
      </c>
      <c r="S4220" s="140">
        <v>0</v>
      </c>
      <c r="T4220" s="141">
        <f>S4220*H4220</f>
        <v>0</v>
      </c>
      <c r="AR4220" s="142" t="s">
        <v>328</v>
      </c>
      <c r="AT4220" s="142" t="s">
        <v>195</v>
      </c>
      <c r="AU4220" s="142" t="s">
        <v>100</v>
      </c>
      <c r="AY4220" s="17" t="s">
        <v>193</v>
      </c>
      <c r="BE4220" s="143">
        <f>IF(N4220="základní",J4220,0)</f>
        <v>0</v>
      </c>
      <c r="BF4220" s="143">
        <f>IF(N4220="snížená",J4220,0)</f>
        <v>0</v>
      </c>
      <c r="BG4220" s="143">
        <f>IF(N4220="zákl. přenesená",J4220,0)</f>
        <v>0</v>
      </c>
      <c r="BH4220" s="143">
        <f>IF(N4220="sníž. přenesená",J4220,0)</f>
        <v>0</v>
      </c>
      <c r="BI4220" s="143">
        <f>IF(N4220="nulová",J4220,0)</f>
        <v>0</v>
      </c>
      <c r="BJ4220" s="17" t="s">
        <v>80</v>
      </c>
      <c r="BK4220" s="143">
        <f>ROUND(I4220*H4220,2)</f>
        <v>0</v>
      </c>
      <c r="BL4220" s="17" t="s">
        <v>328</v>
      </c>
      <c r="BM4220" s="142" t="s">
        <v>3327</v>
      </c>
    </row>
    <row r="4221" spans="2:65" s="12" customFormat="1" ht="11.25">
      <c r="B4221" s="148"/>
      <c r="D4221" s="149" t="s">
        <v>203</v>
      </c>
      <c r="E4221" s="150" t="s">
        <v>19</v>
      </c>
      <c r="F4221" s="151" t="s">
        <v>286</v>
      </c>
      <c r="H4221" s="150" t="s">
        <v>19</v>
      </c>
      <c r="I4221" s="152"/>
      <c r="L4221" s="148"/>
      <c r="M4221" s="153"/>
      <c r="T4221" s="154"/>
      <c r="AT4221" s="150" t="s">
        <v>203</v>
      </c>
      <c r="AU4221" s="150" t="s">
        <v>100</v>
      </c>
      <c r="AV4221" s="12" t="s">
        <v>80</v>
      </c>
      <c r="AW4221" s="12" t="s">
        <v>33</v>
      </c>
      <c r="AX4221" s="12" t="s">
        <v>72</v>
      </c>
      <c r="AY4221" s="150" t="s">
        <v>193</v>
      </c>
    </row>
    <row r="4222" spans="2:65" s="12" customFormat="1" ht="11.25">
      <c r="B4222" s="148"/>
      <c r="D4222" s="149" t="s">
        <v>203</v>
      </c>
      <c r="E4222" s="150" t="s">
        <v>19</v>
      </c>
      <c r="F4222" s="151" t="s">
        <v>3149</v>
      </c>
      <c r="H4222" s="150" t="s">
        <v>19</v>
      </c>
      <c r="I4222" s="152"/>
      <c r="L4222" s="148"/>
      <c r="M4222" s="153"/>
      <c r="T4222" s="154"/>
      <c r="AT4222" s="150" t="s">
        <v>203</v>
      </c>
      <c r="AU4222" s="150" t="s">
        <v>100</v>
      </c>
      <c r="AV4222" s="12" t="s">
        <v>80</v>
      </c>
      <c r="AW4222" s="12" t="s">
        <v>33</v>
      </c>
      <c r="AX4222" s="12" t="s">
        <v>72</v>
      </c>
      <c r="AY4222" s="150" t="s">
        <v>193</v>
      </c>
    </row>
    <row r="4223" spans="2:65" s="12" customFormat="1" ht="11.25">
      <c r="B4223" s="148"/>
      <c r="D4223" s="149" t="s">
        <v>203</v>
      </c>
      <c r="E4223" s="150" t="s">
        <v>19</v>
      </c>
      <c r="F4223" s="151" t="s">
        <v>205</v>
      </c>
      <c r="H4223" s="150" t="s">
        <v>19</v>
      </c>
      <c r="I4223" s="152"/>
      <c r="L4223" s="148"/>
      <c r="M4223" s="153"/>
      <c r="T4223" s="154"/>
      <c r="AT4223" s="150" t="s">
        <v>203</v>
      </c>
      <c r="AU4223" s="150" t="s">
        <v>100</v>
      </c>
      <c r="AV4223" s="12" t="s">
        <v>80</v>
      </c>
      <c r="AW4223" s="12" t="s">
        <v>33</v>
      </c>
      <c r="AX4223" s="12" t="s">
        <v>72</v>
      </c>
      <c r="AY4223" s="150" t="s">
        <v>193</v>
      </c>
    </row>
    <row r="4224" spans="2:65" s="12" customFormat="1" ht="11.25">
      <c r="B4224" s="148"/>
      <c r="D4224" s="149" t="s">
        <v>203</v>
      </c>
      <c r="E4224" s="150" t="s">
        <v>19</v>
      </c>
      <c r="F4224" s="151" t="s">
        <v>3000</v>
      </c>
      <c r="H4224" s="150" t="s">
        <v>19</v>
      </c>
      <c r="I4224" s="152"/>
      <c r="L4224" s="148"/>
      <c r="M4224" s="153"/>
      <c r="T4224" s="154"/>
      <c r="AT4224" s="150" t="s">
        <v>203</v>
      </c>
      <c r="AU4224" s="150" t="s">
        <v>100</v>
      </c>
      <c r="AV4224" s="12" t="s">
        <v>80</v>
      </c>
      <c r="AW4224" s="12" t="s">
        <v>33</v>
      </c>
      <c r="AX4224" s="12" t="s">
        <v>72</v>
      </c>
      <c r="AY4224" s="150" t="s">
        <v>193</v>
      </c>
    </row>
    <row r="4225" spans="2:65" s="12" customFormat="1" ht="11.25">
      <c r="B4225" s="148"/>
      <c r="D4225" s="149" t="s">
        <v>203</v>
      </c>
      <c r="E4225" s="150" t="s">
        <v>19</v>
      </c>
      <c r="F4225" s="151" t="s">
        <v>3111</v>
      </c>
      <c r="H4225" s="150" t="s">
        <v>19</v>
      </c>
      <c r="I4225" s="152"/>
      <c r="L4225" s="148"/>
      <c r="M4225" s="153"/>
      <c r="T4225" s="154"/>
      <c r="AT4225" s="150" t="s">
        <v>203</v>
      </c>
      <c r="AU4225" s="150" t="s">
        <v>100</v>
      </c>
      <c r="AV4225" s="12" t="s">
        <v>80</v>
      </c>
      <c r="AW4225" s="12" t="s">
        <v>33</v>
      </c>
      <c r="AX4225" s="12" t="s">
        <v>72</v>
      </c>
      <c r="AY4225" s="150" t="s">
        <v>193</v>
      </c>
    </row>
    <row r="4226" spans="2:65" s="13" customFormat="1" ht="11.25">
      <c r="B4226" s="155"/>
      <c r="D4226" s="149" t="s">
        <v>203</v>
      </c>
      <c r="E4226" s="156" t="s">
        <v>19</v>
      </c>
      <c r="F4226" s="157" t="s">
        <v>80</v>
      </c>
      <c r="H4226" s="158">
        <v>1</v>
      </c>
      <c r="I4226" s="159"/>
      <c r="L4226" s="155"/>
      <c r="M4226" s="160"/>
      <c r="T4226" s="161"/>
      <c r="AT4226" s="156" t="s">
        <v>203</v>
      </c>
      <c r="AU4226" s="156" t="s">
        <v>100</v>
      </c>
      <c r="AV4226" s="13" t="s">
        <v>82</v>
      </c>
      <c r="AW4226" s="13" t="s">
        <v>33</v>
      </c>
      <c r="AX4226" s="13" t="s">
        <v>72</v>
      </c>
      <c r="AY4226" s="156" t="s">
        <v>193</v>
      </c>
    </row>
    <row r="4227" spans="2:65" s="1" customFormat="1" ht="16.5" customHeight="1">
      <c r="B4227" s="32"/>
      <c r="C4227" s="131" t="s">
        <v>3328</v>
      </c>
      <c r="D4227" s="131" t="s">
        <v>195</v>
      </c>
      <c r="E4227" s="132" t="s">
        <v>3329</v>
      </c>
      <c r="F4227" s="133" t="s">
        <v>3330</v>
      </c>
      <c r="G4227" s="134" t="s">
        <v>465</v>
      </c>
      <c r="H4227" s="135">
        <v>1</v>
      </c>
      <c r="I4227" s="136"/>
      <c r="J4227" s="137">
        <f>ROUND(I4227*H4227,2)</f>
        <v>0</v>
      </c>
      <c r="K4227" s="133" t="s">
        <v>19</v>
      </c>
      <c r="L4227" s="32"/>
      <c r="M4227" s="138" t="s">
        <v>19</v>
      </c>
      <c r="N4227" s="139" t="s">
        <v>43</v>
      </c>
      <c r="P4227" s="140">
        <f>O4227*H4227</f>
        <v>0</v>
      </c>
      <c r="Q4227" s="140">
        <v>0</v>
      </c>
      <c r="R4227" s="140">
        <f>Q4227*H4227</f>
        <v>0</v>
      </c>
      <c r="S4227" s="140">
        <v>0</v>
      </c>
      <c r="T4227" s="141">
        <f>S4227*H4227</f>
        <v>0</v>
      </c>
      <c r="AR4227" s="142" t="s">
        <v>328</v>
      </c>
      <c r="AT4227" s="142" t="s">
        <v>195</v>
      </c>
      <c r="AU4227" s="142" t="s">
        <v>100</v>
      </c>
      <c r="AY4227" s="17" t="s">
        <v>193</v>
      </c>
      <c r="BE4227" s="143">
        <f>IF(N4227="základní",J4227,0)</f>
        <v>0</v>
      </c>
      <c r="BF4227" s="143">
        <f>IF(N4227="snížená",J4227,0)</f>
        <v>0</v>
      </c>
      <c r="BG4227" s="143">
        <f>IF(N4227="zákl. přenesená",J4227,0)</f>
        <v>0</v>
      </c>
      <c r="BH4227" s="143">
        <f>IF(N4227="sníž. přenesená",J4227,0)</f>
        <v>0</v>
      </c>
      <c r="BI4227" s="143">
        <f>IF(N4227="nulová",J4227,0)</f>
        <v>0</v>
      </c>
      <c r="BJ4227" s="17" t="s">
        <v>80</v>
      </c>
      <c r="BK4227" s="143">
        <f>ROUND(I4227*H4227,2)</f>
        <v>0</v>
      </c>
      <c r="BL4227" s="17" t="s">
        <v>328</v>
      </c>
      <c r="BM4227" s="142" t="s">
        <v>3331</v>
      </c>
    </row>
    <row r="4228" spans="2:65" s="12" customFormat="1" ht="11.25">
      <c r="B4228" s="148"/>
      <c r="D4228" s="149" t="s">
        <v>203</v>
      </c>
      <c r="E4228" s="150" t="s">
        <v>19</v>
      </c>
      <c r="F4228" s="151" t="s">
        <v>286</v>
      </c>
      <c r="H4228" s="150" t="s">
        <v>19</v>
      </c>
      <c r="I4228" s="152"/>
      <c r="L4228" s="148"/>
      <c r="M4228" s="153"/>
      <c r="T4228" s="154"/>
      <c r="AT4228" s="150" t="s">
        <v>203</v>
      </c>
      <c r="AU4228" s="150" t="s">
        <v>100</v>
      </c>
      <c r="AV4228" s="12" t="s">
        <v>80</v>
      </c>
      <c r="AW4228" s="12" t="s">
        <v>33</v>
      </c>
      <c r="AX4228" s="12" t="s">
        <v>72</v>
      </c>
      <c r="AY4228" s="150" t="s">
        <v>193</v>
      </c>
    </row>
    <row r="4229" spans="2:65" s="12" customFormat="1" ht="11.25">
      <c r="B4229" s="148"/>
      <c r="D4229" s="149" t="s">
        <v>203</v>
      </c>
      <c r="E4229" s="150" t="s">
        <v>19</v>
      </c>
      <c r="F4229" s="151" t="s">
        <v>3149</v>
      </c>
      <c r="H4229" s="150" t="s">
        <v>19</v>
      </c>
      <c r="I4229" s="152"/>
      <c r="L4229" s="148"/>
      <c r="M4229" s="153"/>
      <c r="T4229" s="154"/>
      <c r="AT4229" s="150" t="s">
        <v>203</v>
      </c>
      <c r="AU4229" s="150" t="s">
        <v>100</v>
      </c>
      <c r="AV4229" s="12" t="s">
        <v>80</v>
      </c>
      <c r="AW4229" s="12" t="s">
        <v>33</v>
      </c>
      <c r="AX4229" s="12" t="s">
        <v>72</v>
      </c>
      <c r="AY4229" s="150" t="s">
        <v>193</v>
      </c>
    </row>
    <row r="4230" spans="2:65" s="12" customFormat="1" ht="11.25">
      <c r="B4230" s="148"/>
      <c r="D4230" s="149" t="s">
        <v>203</v>
      </c>
      <c r="E4230" s="150" t="s">
        <v>19</v>
      </c>
      <c r="F4230" s="151" t="s">
        <v>205</v>
      </c>
      <c r="H4230" s="150" t="s">
        <v>19</v>
      </c>
      <c r="I4230" s="152"/>
      <c r="L4230" s="148"/>
      <c r="M4230" s="153"/>
      <c r="T4230" s="154"/>
      <c r="AT4230" s="150" t="s">
        <v>203</v>
      </c>
      <c r="AU4230" s="150" t="s">
        <v>100</v>
      </c>
      <c r="AV4230" s="12" t="s">
        <v>80</v>
      </c>
      <c r="AW4230" s="12" t="s">
        <v>33</v>
      </c>
      <c r="AX4230" s="12" t="s">
        <v>72</v>
      </c>
      <c r="AY4230" s="150" t="s">
        <v>193</v>
      </c>
    </row>
    <row r="4231" spans="2:65" s="12" customFormat="1" ht="11.25">
      <c r="B4231" s="148"/>
      <c r="D4231" s="149" t="s">
        <v>203</v>
      </c>
      <c r="E4231" s="150" t="s">
        <v>19</v>
      </c>
      <c r="F4231" s="151" t="s">
        <v>3000</v>
      </c>
      <c r="H4231" s="150" t="s">
        <v>19</v>
      </c>
      <c r="I4231" s="152"/>
      <c r="L4231" s="148"/>
      <c r="M4231" s="153"/>
      <c r="T4231" s="154"/>
      <c r="AT4231" s="150" t="s">
        <v>203</v>
      </c>
      <c r="AU4231" s="150" t="s">
        <v>100</v>
      </c>
      <c r="AV4231" s="12" t="s">
        <v>80</v>
      </c>
      <c r="AW4231" s="12" t="s">
        <v>33</v>
      </c>
      <c r="AX4231" s="12" t="s">
        <v>72</v>
      </c>
      <c r="AY4231" s="150" t="s">
        <v>193</v>
      </c>
    </row>
    <row r="4232" spans="2:65" s="12" customFormat="1" ht="11.25">
      <c r="B4232" s="148"/>
      <c r="D4232" s="149" t="s">
        <v>203</v>
      </c>
      <c r="E4232" s="150" t="s">
        <v>19</v>
      </c>
      <c r="F4232" s="151" t="s">
        <v>3111</v>
      </c>
      <c r="H4232" s="150" t="s">
        <v>19</v>
      </c>
      <c r="I4232" s="152"/>
      <c r="L4232" s="148"/>
      <c r="M4232" s="153"/>
      <c r="T4232" s="154"/>
      <c r="AT4232" s="150" t="s">
        <v>203</v>
      </c>
      <c r="AU4232" s="150" t="s">
        <v>100</v>
      </c>
      <c r="AV4232" s="12" t="s">
        <v>80</v>
      </c>
      <c r="AW4232" s="12" t="s">
        <v>33</v>
      </c>
      <c r="AX4232" s="12" t="s">
        <v>72</v>
      </c>
      <c r="AY4232" s="150" t="s">
        <v>193</v>
      </c>
    </row>
    <row r="4233" spans="2:65" s="12" customFormat="1" ht="11.25">
      <c r="B4233" s="148"/>
      <c r="D4233" s="149" t="s">
        <v>203</v>
      </c>
      <c r="E4233" s="150" t="s">
        <v>19</v>
      </c>
      <c r="F4233" s="151" t="s">
        <v>3332</v>
      </c>
      <c r="H4233" s="150" t="s">
        <v>19</v>
      </c>
      <c r="I4233" s="152"/>
      <c r="L4233" s="148"/>
      <c r="M4233" s="153"/>
      <c r="T4233" s="154"/>
      <c r="AT4233" s="150" t="s">
        <v>203</v>
      </c>
      <c r="AU4233" s="150" t="s">
        <v>100</v>
      </c>
      <c r="AV4233" s="12" t="s">
        <v>80</v>
      </c>
      <c r="AW4233" s="12" t="s">
        <v>33</v>
      </c>
      <c r="AX4233" s="12" t="s">
        <v>72</v>
      </c>
      <c r="AY4233" s="150" t="s">
        <v>193</v>
      </c>
    </row>
    <row r="4234" spans="2:65" s="12" customFormat="1" ht="11.25">
      <c r="B4234" s="148"/>
      <c r="D4234" s="149" t="s">
        <v>203</v>
      </c>
      <c r="E4234" s="150" t="s">
        <v>19</v>
      </c>
      <c r="F4234" s="151" t="s">
        <v>3333</v>
      </c>
      <c r="H4234" s="150" t="s">
        <v>19</v>
      </c>
      <c r="I4234" s="152"/>
      <c r="L4234" s="148"/>
      <c r="M4234" s="153"/>
      <c r="T4234" s="154"/>
      <c r="AT4234" s="150" t="s">
        <v>203</v>
      </c>
      <c r="AU4234" s="150" t="s">
        <v>100</v>
      </c>
      <c r="AV4234" s="12" t="s">
        <v>80</v>
      </c>
      <c r="AW4234" s="12" t="s">
        <v>33</v>
      </c>
      <c r="AX4234" s="12" t="s">
        <v>72</v>
      </c>
      <c r="AY4234" s="150" t="s">
        <v>193</v>
      </c>
    </row>
    <row r="4235" spans="2:65" s="12" customFormat="1" ht="11.25">
      <c r="B4235" s="148"/>
      <c r="D4235" s="149" t="s">
        <v>203</v>
      </c>
      <c r="E4235" s="150" t="s">
        <v>19</v>
      </c>
      <c r="F4235" s="151" t="s">
        <v>3334</v>
      </c>
      <c r="H4235" s="150" t="s">
        <v>19</v>
      </c>
      <c r="I4235" s="152"/>
      <c r="L4235" s="148"/>
      <c r="M4235" s="153"/>
      <c r="T4235" s="154"/>
      <c r="AT4235" s="150" t="s">
        <v>203</v>
      </c>
      <c r="AU4235" s="150" t="s">
        <v>100</v>
      </c>
      <c r="AV4235" s="12" t="s">
        <v>80</v>
      </c>
      <c r="AW4235" s="12" t="s">
        <v>33</v>
      </c>
      <c r="AX4235" s="12" t="s">
        <v>72</v>
      </c>
      <c r="AY4235" s="150" t="s">
        <v>193</v>
      </c>
    </row>
    <row r="4236" spans="2:65" s="13" customFormat="1" ht="11.25">
      <c r="B4236" s="155"/>
      <c r="D4236" s="149" t="s">
        <v>203</v>
      </c>
      <c r="E4236" s="156" t="s">
        <v>19</v>
      </c>
      <c r="F4236" s="157" t="s">
        <v>80</v>
      </c>
      <c r="H4236" s="158">
        <v>1</v>
      </c>
      <c r="I4236" s="159"/>
      <c r="L4236" s="155"/>
      <c r="M4236" s="160"/>
      <c r="T4236" s="161"/>
      <c r="AT4236" s="156" t="s">
        <v>203</v>
      </c>
      <c r="AU4236" s="156" t="s">
        <v>100</v>
      </c>
      <c r="AV4236" s="13" t="s">
        <v>82</v>
      </c>
      <c r="AW4236" s="13" t="s">
        <v>33</v>
      </c>
      <c r="AX4236" s="13" t="s">
        <v>72</v>
      </c>
      <c r="AY4236" s="156" t="s">
        <v>193</v>
      </c>
    </row>
    <row r="4237" spans="2:65" s="1" customFormat="1" ht="21.75" customHeight="1">
      <c r="B4237" s="32"/>
      <c r="C4237" s="131" t="s">
        <v>3335</v>
      </c>
      <c r="D4237" s="131" t="s">
        <v>195</v>
      </c>
      <c r="E4237" s="132" t="s">
        <v>3336</v>
      </c>
      <c r="F4237" s="133" t="s">
        <v>3337</v>
      </c>
      <c r="G4237" s="134" t="s">
        <v>432</v>
      </c>
      <c r="H4237" s="135">
        <v>3</v>
      </c>
      <c r="I4237" s="136"/>
      <c r="J4237" s="137">
        <f>ROUND(I4237*H4237,2)</f>
        <v>0</v>
      </c>
      <c r="K4237" s="133" t="s">
        <v>19</v>
      </c>
      <c r="L4237" s="32"/>
      <c r="M4237" s="138" t="s">
        <v>19</v>
      </c>
      <c r="N4237" s="139" t="s">
        <v>43</v>
      </c>
      <c r="P4237" s="140">
        <f>O4237*H4237</f>
        <v>0</v>
      </c>
      <c r="Q4237" s="140">
        <v>0</v>
      </c>
      <c r="R4237" s="140">
        <f>Q4237*H4237</f>
        <v>0</v>
      </c>
      <c r="S4237" s="140">
        <v>0</v>
      </c>
      <c r="T4237" s="141">
        <f>S4237*H4237</f>
        <v>0</v>
      </c>
      <c r="AR4237" s="142" t="s">
        <v>328</v>
      </c>
      <c r="AT4237" s="142" t="s">
        <v>195</v>
      </c>
      <c r="AU4237" s="142" t="s">
        <v>100</v>
      </c>
      <c r="AY4237" s="17" t="s">
        <v>193</v>
      </c>
      <c r="BE4237" s="143">
        <f>IF(N4237="základní",J4237,0)</f>
        <v>0</v>
      </c>
      <c r="BF4237" s="143">
        <f>IF(N4237="snížená",J4237,0)</f>
        <v>0</v>
      </c>
      <c r="BG4237" s="143">
        <f>IF(N4237="zákl. přenesená",J4237,0)</f>
        <v>0</v>
      </c>
      <c r="BH4237" s="143">
        <f>IF(N4237="sníž. přenesená",J4237,0)</f>
        <v>0</v>
      </c>
      <c r="BI4237" s="143">
        <f>IF(N4237="nulová",J4237,0)</f>
        <v>0</v>
      </c>
      <c r="BJ4237" s="17" t="s">
        <v>80</v>
      </c>
      <c r="BK4237" s="143">
        <f>ROUND(I4237*H4237,2)</f>
        <v>0</v>
      </c>
      <c r="BL4237" s="17" t="s">
        <v>328</v>
      </c>
      <c r="BM4237" s="142" t="s">
        <v>3338</v>
      </c>
    </row>
    <row r="4238" spans="2:65" s="12" customFormat="1" ht="11.25">
      <c r="B4238" s="148"/>
      <c r="D4238" s="149" t="s">
        <v>203</v>
      </c>
      <c r="E4238" s="150" t="s">
        <v>19</v>
      </c>
      <c r="F4238" s="151" t="s">
        <v>286</v>
      </c>
      <c r="H4238" s="150" t="s">
        <v>19</v>
      </c>
      <c r="I4238" s="152"/>
      <c r="L4238" s="148"/>
      <c r="M4238" s="153"/>
      <c r="T4238" s="154"/>
      <c r="AT4238" s="150" t="s">
        <v>203</v>
      </c>
      <c r="AU4238" s="150" t="s">
        <v>100</v>
      </c>
      <c r="AV4238" s="12" t="s">
        <v>80</v>
      </c>
      <c r="AW4238" s="12" t="s">
        <v>33</v>
      </c>
      <c r="AX4238" s="12" t="s">
        <v>72</v>
      </c>
      <c r="AY4238" s="150" t="s">
        <v>193</v>
      </c>
    </row>
    <row r="4239" spans="2:65" s="12" customFormat="1" ht="11.25">
      <c r="B4239" s="148"/>
      <c r="D4239" s="149" t="s">
        <v>203</v>
      </c>
      <c r="E4239" s="150" t="s">
        <v>19</v>
      </c>
      <c r="F4239" s="151" t="s">
        <v>3149</v>
      </c>
      <c r="H4239" s="150" t="s">
        <v>19</v>
      </c>
      <c r="I4239" s="152"/>
      <c r="L4239" s="148"/>
      <c r="M4239" s="153"/>
      <c r="T4239" s="154"/>
      <c r="AT4239" s="150" t="s">
        <v>203</v>
      </c>
      <c r="AU4239" s="150" t="s">
        <v>100</v>
      </c>
      <c r="AV4239" s="12" t="s">
        <v>80</v>
      </c>
      <c r="AW4239" s="12" t="s">
        <v>33</v>
      </c>
      <c r="AX4239" s="12" t="s">
        <v>72</v>
      </c>
      <c r="AY4239" s="150" t="s">
        <v>193</v>
      </c>
    </row>
    <row r="4240" spans="2:65" s="12" customFormat="1" ht="11.25">
      <c r="B4240" s="148"/>
      <c r="D4240" s="149" t="s">
        <v>203</v>
      </c>
      <c r="E4240" s="150" t="s">
        <v>19</v>
      </c>
      <c r="F4240" s="151" t="s">
        <v>205</v>
      </c>
      <c r="H4240" s="150" t="s">
        <v>19</v>
      </c>
      <c r="I4240" s="152"/>
      <c r="L4240" s="148"/>
      <c r="M4240" s="153"/>
      <c r="T4240" s="154"/>
      <c r="AT4240" s="150" t="s">
        <v>203</v>
      </c>
      <c r="AU4240" s="150" t="s">
        <v>100</v>
      </c>
      <c r="AV4240" s="12" t="s">
        <v>80</v>
      </c>
      <c r="AW4240" s="12" t="s">
        <v>33</v>
      </c>
      <c r="AX4240" s="12" t="s">
        <v>72</v>
      </c>
      <c r="AY4240" s="150" t="s">
        <v>193</v>
      </c>
    </row>
    <row r="4241" spans="2:65" s="12" customFormat="1" ht="11.25">
      <c r="B4241" s="148"/>
      <c r="D4241" s="149" t="s">
        <v>203</v>
      </c>
      <c r="E4241" s="150" t="s">
        <v>19</v>
      </c>
      <c r="F4241" s="151" t="s">
        <v>3000</v>
      </c>
      <c r="H4241" s="150" t="s">
        <v>19</v>
      </c>
      <c r="I4241" s="152"/>
      <c r="L4241" s="148"/>
      <c r="M4241" s="153"/>
      <c r="T4241" s="154"/>
      <c r="AT4241" s="150" t="s">
        <v>203</v>
      </c>
      <c r="AU4241" s="150" t="s">
        <v>100</v>
      </c>
      <c r="AV4241" s="12" t="s">
        <v>80</v>
      </c>
      <c r="AW4241" s="12" t="s">
        <v>33</v>
      </c>
      <c r="AX4241" s="12" t="s">
        <v>72</v>
      </c>
      <c r="AY4241" s="150" t="s">
        <v>193</v>
      </c>
    </row>
    <row r="4242" spans="2:65" s="12" customFormat="1" ht="11.25">
      <c r="B4242" s="148"/>
      <c r="D4242" s="149" t="s">
        <v>203</v>
      </c>
      <c r="E4242" s="150" t="s">
        <v>19</v>
      </c>
      <c r="F4242" s="151" t="s">
        <v>3111</v>
      </c>
      <c r="H4242" s="150" t="s">
        <v>19</v>
      </c>
      <c r="I4242" s="152"/>
      <c r="L4242" s="148"/>
      <c r="M4242" s="153"/>
      <c r="T4242" s="154"/>
      <c r="AT4242" s="150" t="s">
        <v>203</v>
      </c>
      <c r="AU4242" s="150" t="s">
        <v>100</v>
      </c>
      <c r="AV4242" s="12" t="s">
        <v>80</v>
      </c>
      <c r="AW4242" s="12" t="s">
        <v>33</v>
      </c>
      <c r="AX4242" s="12" t="s">
        <v>72</v>
      </c>
      <c r="AY4242" s="150" t="s">
        <v>193</v>
      </c>
    </row>
    <row r="4243" spans="2:65" s="13" customFormat="1" ht="11.25">
      <c r="B4243" s="155"/>
      <c r="D4243" s="149" t="s">
        <v>203</v>
      </c>
      <c r="E4243" s="156" t="s">
        <v>19</v>
      </c>
      <c r="F4243" s="157" t="s">
        <v>1685</v>
      </c>
      <c r="H4243" s="158">
        <v>3</v>
      </c>
      <c r="I4243" s="159"/>
      <c r="L4243" s="155"/>
      <c r="M4243" s="160"/>
      <c r="T4243" s="161"/>
      <c r="AT4243" s="156" t="s">
        <v>203</v>
      </c>
      <c r="AU4243" s="156" t="s">
        <v>100</v>
      </c>
      <c r="AV4243" s="13" t="s">
        <v>82</v>
      </c>
      <c r="AW4243" s="13" t="s">
        <v>33</v>
      </c>
      <c r="AX4243" s="13" t="s">
        <v>72</v>
      </c>
      <c r="AY4243" s="156" t="s">
        <v>193</v>
      </c>
    </row>
    <row r="4244" spans="2:65" s="1" customFormat="1" ht="16.5" customHeight="1">
      <c r="B4244" s="32"/>
      <c r="C4244" s="131" t="s">
        <v>3339</v>
      </c>
      <c r="D4244" s="131" t="s">
        <v>195</v>
      </c>
      <c r="E4244" s="132" t="s">
        <v>3340</v>
      </c>
      <c r="F4244" s="133" t="s">
        <v>3341</v>
      </c>
      <c r="G4244" s="134" t="s">
        <v>465</v>
      </c>
      <c r="H4244" s="135">
        <v>1</v>
      </c>
      <c r="I4244" s="136"/>
      <c r="J4244" s="137">
        <f>ROUND(I4244*H4244,2)</f>
        <v>0</v>
      </c>
      <c r="K4244" s="133" t="s">
        <v>19</v>
      </c>
      <c r="L4244" s="32"/>
      <c r="M4244" s="138" t="s">
        <v>19</v>
      </c>
      <c r="N4244" s="139" t="s">
        <v>43</v>
      </c>
      <c r="P4244" s="140">
        <f>O4244*H4244</f>
        <v>0</v>
      </c>
      <c r="Q4244" s="140">
        <v>0</v>
      </c>
      <c r="R4244" s="140">
        <f>Q4244*H4244</f>
        <v>0</v>
      </c>
      <c r="S4244" s="140">
        <v>0</v>
      </c>
      <c r="T4244" s="141">
        <f>S4244*H4244</f>
        <v>0</v>
      </c>
      <c r="AR4244" s="142" t="s">
        <v>328</v>
      </c>
      <c r="AT4244" s="142" t="s">
        <v>195</v>
      </c>
      <c r="AU4244" s="142" t="s">
        <v>100</v>
      </c>
      <c r="AY4244" s="17" t="s">
        <v>193</v>
      </c>
      <c r="BE4244" s="143">
        <f>IF(N4244="základní",J4244,0)</f>
        <v>0</v>
      </c>
      <c r="BF4244" s="143">
        <f>IF(N4244="snížená",J4244,0)</f>
        <v>0</v>
      </c>
      <c r="BG4244" s="143">
        <f>IF(N4244="zákl. přenesená",J4244,0)</f>
        <v>0</v>
      </c>
      <c r="BH4244" s="143">
        <f>IF(N4244="sníž. přenesená",J4244,0)</f>
        <v>0</v>
      </c>
      <c r="BI4244" s="143">
        <f>IF(N4244="nulová",J4244,0)</f>
        <v>0</v>
      </c>
      <c r="BJ4244" s="17" t="s">
        <v>80</v>
      </c>
      <c r="BK4244" s="143">
        <f>ROUND(I4244*H4244,2)</f>
        <v>0</v>
      </c>
      <c r="BL4244" s="17" t="s">
        <v>328</v>
      </c>
      <c r="BM4244" s="142" t="s">
        <v>3342</v>
      </c>
    </row>
    <row r="4245" spans="2:65" s="12" customFormat="1" ht="11.25">
      <c r="B4245" s="148"/>
      <c r="D4245" s="149" t="s">
        <v>203</v>
      </c>
      <c r="E4245" s="150" t="s">
        <v>19</v>
      </c>
      <c r="F4245" s="151" t="s">
        <v>286</v>
      </c>
      <c r="H4245" s="150" t="s">
        <v>19</v>
      </c>
      <c r="I4245" s="152"/>
      <c r="L4245" s="148"/>
      <c r="M4245" s="153"/>
      <c r="T4245" s="154"/>
      <c r="AT4245" s="150" t="s">
        <v>203</v>
      </c>
      <c r="AU4245" s="150" t="s">
        <v>100</v>
      </c>
      <c r="AV4245" s="12" t="s">
        <v>80</v>
      </c>
      <c r="AW4245" s="12" t="s">
        <v>33</v>
      </c>
      <c r="AX4245" s="12" t="s">
        <v>72</v>
      </c>
      <c r="AY4245" s="150" t="s">
        <v>193</v>
      </c>
    </row>
    <row r="4246" spans="2:65" s="12" customFormat="1" ht="11.25">
      <c r="B4246" s="148"/>
      <c r="D4246" s="149" t="s">
        <v>203</v>
      </c>
      <c r="E4246" s="150" t="s">
        <v>19</v>
      </c>
      <c r="F4246" s="151" t="s">
        <v>3149</v>
      </c>
      <c r="H4246" s="150" t="s">
        <v>19</v>
      </c>
      <c r="I4246" s="152"/>
      <c r="L4246" s="148"/>
      <c r="M4246" s="153"/>
      <c r="T4246" s="154"/>
      <c r="AT4246" s="150" t="s">
        <v>203</v>
      </c>
      <c r="AU4246" s="150" t="s">
        <v>100</v>
      </c>
      <c r="AV4246" s="12" t="s">
        <v>80</v>
      </c>
      <c r="AW4246" s="12" t="s">
        <v>33</v>
      </c>
      <c r="AX4246" s="12" t="s">
        <v>72</v>
      </c>
      <c r="AY4246" s="150" t="s">
        <v>193</v>
      </c>
    </row>
    <row r="4247" spans="2:65" s="12" customFormat="1" ht="11.25">
      <c r="B4247" s="148"/>
      <c r="D4247" s="149" t="s">
        <v>203</v>
      </c>
      <c r="E4247" s="150" t="s">
        <v>19</v>
      </c>
      <c r="F4247" s="151" t="s">
        <v>205</v>
      </c>
      <c r="H4247" s="150" t="s">
        <v>19</v>
      </c>
      <c r="I4247" s="152"/>
      <c r="L4247" s="148"/>
      <c r="M4247" s="153"/>
      <c r="T4247" s="154"/>
      <c r="AT4247" s="150" t="s">
        <v>203</v>
      </c>
      <c r="AU4247" s="150" t="s">
        <v>100</v>
      </c>
      <c r="AV4247" s="12" t="s">
        <v>80</v>
      </c>
      <c r="AW4247" s="12" t="s">
        <v>33</v>
      </c>
      <c r="AX4247" s="12" t="s">
        <v>72</v>
      </c>
      <c r="AY4247" s="150" t="s">
        <v>193</v>
      </c>
    </row>
    <row r="4248" spans="2:65" s="12" customFormat="1" ht="11.25">
      <c r="B4248" s="148"/>
      <c r="D4248" s="149" t="s">
        <v>203</v>
      </c>
      <c r="E4248" s="150" t="s">
        <v>19</v>
      </c>
      <c r="F4248" s="151" t="s">
        <v>3000</v>
      </c>
      <c r="H4248" s="150" t="s">
        <v>19</v>
      </c>
      <c r="I4248" s="152"/>
      <c r="L4248" s="148"/>
      <c r="M4248" s="153"/>
      <c r="T4248" s="154"/>
      <c r="AT4248" s="150" t="s">
        <v>203</v>
      </c>
      <c r="AU4248" s="150" t="s">
        <v>100</v>
      </c>
      <c r="AV4248" s="12" t="s">
        <v>80</v>
      </c>
      <c r="AW4248" s="12" t="s">
        <v>33</v>
      </c>
      <c r="AX4248" s="12" t="s">
        <v>72</v>
      </c>
      <c r="AY4248" s="150" t="s">
        <v>193</v>
      </c>
    </row>
    <row r="4249" spans="2:65" s="12" customFormat="1" ht="11.25">
      <c r="B4249" s="148"/>
      <c r="D4249" s="149" t="s">
        <v>203</v>
      </c>
      <c r="E4249" s="150" t="s">
        <v>19</v>
      </c>
      <c r="F4249" s="151" t="s">
        <v>3111</v>
      </c>
      <c r="H4249" s="150" t="s">
        <v>19</v>
      </c>
      <c r="I4249" s="152"/>
      <c r="L4249" s="148"/>
      <c r="M4249" s="153"/>
      <c r="T4249" s="154"/>
      <c r="AT4249" s="150" t="s">
        <v>203</v>
      </c>
      <c r="AU4249" s="150" t="s">
        <v>100</v>
      </c>
      <c r="AV4249" s="12" t="s">
        <v>80</v>
      </c>
      <c r="AW4249" s="12" t="s">
        <v>33</v>
      </c>
      <c r="AX4249" s="12" t="s">
        <v>72</v>
      </c>
      <c r="AY4249" s="150" t="s">
        <v>193</v>
      </c>
    </row>
    <row r="4250" spans="2:65" s="13" customFormat="1" ht="11.25">
      <c r="B4250" s="155"/>
      <c r="D4250" s="149" t="s">
        <v>203</v>
      </c>
      <c r="E4250" s="156" t="s">
        <v>19</v>
      </c>
      <c r="F4250" s="157" t="s">
        <v>80</v>
      </c>
      <c r="H4250" s="158">
        <v>1</v>
      </c>
      <c r="I4250" s="159"/>
      <c r="L4250" s="155"/>
      <c r="M4250" s="160"/>
      <c r="T4250" s="161"/>
      <c r="AT4250" s="156" t="s">
        <v>203</v>
      </c>
      <c r="AU4250" s="156" t="s">
        <v>100</v>
      </c>
      <c r="AV4250" s="13" t="s">
        <v>82</v>
      </c>
      <c r="AW4250" s="13" t="s">
        <v>33</v>
      </c>
      <c r="AX4250" s="13" t="s">
        <v>72</v>
      </c>
      <c r="AY4250" s="156" t="s">
        <v>193</v>
      </c>
    </row>
    <row r="4251" spans="2:65" s="1" customFormat="1" ht="16.5" customHeight="1">
      <c r="B4251" s="32"/>
      <c r="C4251" s="131" t="s">
        <v>3343</v>
      </c>
      <c r="D4251" s="131" t="s">
        <v>195</v>
      </c>
      <c r="E4251" s="132" t="s">
        <v>3344</v>
      </c>
      <c r="F4251" s="133" t="s">
        <v>3345</v>
      </c>
      <c r="G4251" s="134" t="s">
        <v>432</v>
      </c>
      <c r="H4251" s="135">
        <v>4.8</v>
      </c>
      <c r="I4251" s="136"/>
      <c r="J4251" s="137">
        <f>ROUND(I4251*H4251,2)</f>
        <v>0</v>
      </c>
      <c r="K4251" s="133" t="s">
        <v>19</v>
      </c>
      <c r="L4251" s="32"/>
      <c r="M4251" s="138" t="s">
        <v>19</v>
      </c>
      <c r="N4251" s="139" t="s">
        <v>43</v>
      </c>
      <c r="P4251" s="140">
        <f>O4251*H4251</f>
        <v>0</v>
      </c>
      <c r="Q4251" s="140">
        <v>0</v>
      </c>
      <c r="R4251" s="140">
        <f>Q4251*H4251</f>
        <v>0</v>
      </c>
      <c r="S4251" s="140">
        <v>0</v>
      </c>
      <c r="T4251" s="141">
        <f>S4251*H4251</f>
        <v>0</v>
      </c>
      <c r="AR4251" s="142" t="s">
        <v>328</v>
      </c>
      <c r="AT4251" s="142" t="s">
        <v>195</v>
      </c>
      <c r="AU4251" s="142" t="s">
        <v>100</v>
      </c>
      <c r="AY4251" s="17" t="s">
        <v>193</v>
      </c>
      <c r="BE4251" s="143">
        <f>IF(N4251="základní",J4251,0)</f>
        <v>0</v>
      </c>
      <c r="BF4251" s="143">
        <f>IF(N4251="snížená",J4251,0)</f>
        <v>0</v>
      </c>
      <c r="BG4251" s="143">
        <f>IF(N4251="zákl. přenesená",J4251,0)</f>
        <v>0</v>
      </c>
      <c r="BH4251" s="143">
        <f>IF(N4251="sníž. přenesená",J4251,0)</f>
        <v>0</v>
      </c>
      <c r="BI4251" s="143">
        <f>IF(N4251="nulová",J4251,0)</f>
        <v>0</v>
      </c>
      <c r="BJ4251" s="17" t="s">
        <v>80</v>
      </c>
      <c r="BK4251" s="143">
        <f>ROUND(I4251*H4251,2)</f>
        <v>0</v>
      </c>
      <c r="BL4251" s="17" t="s">
        <v>328</v>
      </c>
      <c r="BM4251" s="142" t="s">
        <v>3346</v>
      </c>
    </row>
    <row r="4252" spans="2:65" s="12" customFormat="1" ht="11.25">
      <c r="B4252" s="148"/>
      <c r="D4252" s="149" t="s">
        <v>203</v>
      </c>
      <c r="E4252" s="150" t="s">
        <v>19</v>
      </c>
      <c r="F4252" s="151" t="s">
        <v>286</v>
      </c>
      <c r="H4252" s="150" t="s">
        <v>19</v>
      </c>
      <c r="I4252" s="152"/>
      <c r="L4252" s="148"/>
      <c r="M4252" s="153"/>
      <c r="T4252" s="154"/>
      <c r="AT4252" s="150" t="s">
        <v>203</v>
      </c>
      <c r="AU4252" s="150" t="s">
        <v>100</v>
      </c>
      <c r="AV4252" s="12" t="s">
        <v>80</v>
      </c>
      <c r="AW4252" s="12" t="s">
        <v>33</v>
      </c>
      <c r="AX4252" s="12" t="s">
        <v>72</v>
      </c>
      <c r="AY4252" s="150" t="s">
        <v>193</v>
      </c>
    </row>
    <row r="4253" spans="2:65" s="12" customFormat="1" ht="11.25">
      <c r="B4253" s="148"/>
      <c r="D4253" s="149" t="s">
        <v>203</v>
      </c>
      <c r="E4253" s="150" t="s">
        <v>19</v>
      </c>
      <c r="F4253" s="151" t="s">
        <v>3149</v>
      </c>
      <c r="H4253" s="150" t="s">
        <v>19</v>
      </c>
      <c r="I4253" s="152"/>
      <c r="L4253" s="148"/>
      <c r="M4253" s="153"/>
      <c r="T4253" s="154"/>
      <c r="AT4253" s="150" t="s">
        <v>203</v>
      </c>
      <c r="AU4253" s="150" t="s">
        <v>100</v>
      </c>
      <c r="AV4253" s="12" t="s">
        <v>80</v>
      </c>
      <c r="AW4253" s="12" t="s">
        <v>33</v>
      </c>
      <c r="AX4253" s="12" t="s">
        <v>72</v>
      </c>
      <c r="AY4253" s="150" t="s">
        <v>193</v>
      </c>
    </row>
    <row r="4254" spans="2:65" s="12" customFormat="1" ht="11.25">
      <c r="B4254" s="148"/>
      <c r="D4254" s="149" t="s">
        <v>203</v>
      </c>
      <c r="E4254" s="150" t="s">
        <v>19</v>
      </c>
      <c r="F4254" s="151" t="s">
        <v>205</v>
      </c>
      <c r="H4254" s="150" t="s">
        <v>19</v>
      </c>
      <c r="I4254" s="152"/>
      <c r="L4254" s="148"/>
      <c r="M4254" s="153"/>
      <c r="T4254" s="154"/>
      <c r="AT4254" s="150" t="s">
        <v>203</v>
      </c>
      <c r="AU4254" s="150" t="s">
        <v>100</v>
      </c>
      <c r="AV4254" s="12" t="s">
        <v>80</v>
      </c>
      <c r="AW4254" s="12" t="s">
        <v>33</v>
      </c>
      <c r="AX4254" s="12" t="s">
        <v>72</v>
      </c>
      <c r="AY4254" s="150" t="s">
        <v>193</v>
      </c>
    </row>
    <row r="4255" spans="2:65" s="12" customFormat="1" ht="11.25">
      <c r="B4255" s="148"/>
      <c r="D4255" s="149" t="s">
        <v>203</v>
      </c>
      <c r="E4255" s="150" t="s">
        <v>19</v>
      </c>
      <c r="F4255" s="151" t="s">
        <v>3111</v>
      </c>
      <c r="H4255" s="150" t="s">
        <v>19</v>
      </c>
      <c r="I4255" s="152"/>
      <c r="L4255" s="148"/>
      <c r="M4255" s="153"/>
      <c r="T4255" s="154"/>
      <c r="AT4255" s="150" t="s">
        <v>203</v>
      </c>
      <c r="AU4255" s="150" t="s">
        <v>100</v>
      </c>
      <c r="AV4255" s="12" t="s">
        <v>80</v>
      </c>
      <c r="AW4255" s="12" t="s">
        <v>33</v>
      </c>
      <c r="AX4255" s="12" t="s">
        <v>72</v>
      </c>
      <c r="AY4255" s="150" t="s">
        <v>193</v>
      </c>
    </row>
    <row r="4256" spans="2:65" s="13" customFormat="1" ht="11.25">
      <c r="B4256" s="155"/>
      <c r="D4256" s="149" t="s">
        <v>203</v>
      </c>
      <c r="E4256" s="156" t="s">
        <v>19</v>
      </c>
      <c r="F4256" s="157" t="s">
        <v>3347</v>
      </c>
      <c r="H4256" s="158">
        <v>4.8</v>
      </c>
      <c r="I4256" s="159"/>
      <c r="L4256" s="155"/>
      <c r="M4256" s="160"/>
      <c r="T4256" s="161"/>
      <c r="AT4256" s="156" t="s">
        <v>203</v>
      </c>
      <c r="AU4256" s="156" t="s">
        <v>100</v>
      </c>
      <c r="AV4256" s="13" t="s">
        <v>82</v>
      </c>
      <c r="AW4256" s="13" t="s">
        <v>33</v>
      </c>
      <c r="AX4256" s="13" t="s">
        <v>72</v>
      </c>
      <c r="AY4256" s="156" t="s">
        <v>193</v>
      </c>
    </row>
    <row r="4257" spans="2:65" s="1" customFormat="1" ht="24.2" customHeight="1">
      <c r="B4257" s="32"/>
      <c r="C4257" s="131" t="s">
        <v>3348</v>
      </c>
      <c r="D4257" s="131" t="s">
        <v>195</v>
      </c>
      <c r="E4257" s="132" t="s">
        <v>3349</v>
      </c>
      <c r="F4257" s="133" t="s">
        <v>3350</v>
      </c>
      <c r="G4257" s="134" t="s">
        <v>465</v>
      </c>
      <c r="H4257" s="135">
        <v>1</v>
      </c>
      <c r="I4257" s="136"/>
      <c r="J4257" s="137">
        <f>ROUND(I4257*H4257,2)</f>
        <v>0</v>
      </c>
      <c r="K4257" s="133" t="s">
        <v>19</v>
      </c>
      <c r="L4257" s="32"/>
      <c r="M4257" s="138" t="s">
        <v>19</v>
      </c>
      <c r="N4257" s="139" t="s">
        <v>43</v>
      </c>
      <c r="P4257" s="140">
        <f>O4257*H4257</f>
        <v>0</v>
      </c>
      <c r="Q4257" s="140">
        <v>0</v>
      </c>
      <c r="R4257" s="140">
        <f>Q4257*H4257</f>
        <v>0</v>
      </c>
      <c r="S4257" s="140">
        <v>0</v>
      </c>
      <c r="T4257" s="141">
        <f>S4257*H4257</f>
        <v>0</v>
      </c>
      <c r="AR4257" s="142" t="s">
        <v>328</v>
      </c>
      <c r="AT4257" s="142" t="s">
        <v>195</v>
      </c>
      <c r="AU4257" s="142" t="s">
        <v>100</v>
      </c>
      <c r="AY4257" s="17" t="s">
        <v>193</v>
      </c>
      <c r="BE4257" s="143">
        <f>IF(N4257="základní",J4257,0)</f>
        <v>0</v>
      </c>
      <c r="BF4257" s="143">
        <f>IF(N4257="snížená",J4257,0)</f>
        <v>0</v>
      </c>
      <c r="BG4257" s="143">
        <f>IF(N4257="zákl. přenesená",J4257,0)</f>
        <v>0</v>
      </c>
      <c r="BH4257" s="143">
        <f>IF(N4257="sníž. přenesená",J4257,0)</f>
        <v>0</v>
      </c>
      <c r="BI4257" s="143">
        <f>IF(N4257="nulová",J4257,0)</f>
        <v>0</v>
      </c>
      <c r="BJ4257" s="17" t="s">
        <v>80</v>
      </c>
      <c r="BK4257" s="143">
        <f>ROUND(I4257*H4257,2)</f>
        <v>0</v>
      </c>
      <c r="BL4257" s="17" t="s">
        <v>328</v>
      </c>
      <c r="BM4257" s="142" t="s">
        <v>3351</v>
      </c>
    </row>
    <row r="4258" spans="2:65" s="12" customFormat="1" ht="11.25">
      <c r="B4258" s="148"/>
      <c r="D4258" s="149" t="s">
        <v>203</v>
      </c>
      <c r="E4258" s="150" t="s">
        <v>19</v>
      </c>
      <c r="F4258" s="151" t="s">
        <v>286</v>
      </c>
      <c r="H4258" s="150" t="s">
        <v>19</v>
      </c>
      <c r="I4258" s="152"/>
      <c r="L4258" s="148"/>
      <c r="M4258" s="153"/>
      <c r="T4258" s="154"/>
      <c r="AT4258" s="150" t="s">
        <v>203</v>
      </c>
      <c r="AU4258" s="150" t="s">
        <v>100</v>
      </c>
      <c r="AV4258" s="12" t="s">
        <v>80</v>
      </c>
      <c r="AW4258" s="12" t="s">
        <v>33</v>
      </c>
      <c r="AX4258" s="12" t="s">
        <v>72</v>
      </c>
      <c r="AY4258" s="150" t="s">
        <v>193</v>
      </c>
    </row>
    <row r="4259" spans="2:65" s="12" customFormat="1" ht="11.25">
      <c r="B4259" s="148"/>
      <c r="D4259" s="149" t="s">
        <v>203</v>
      </c>
      <c r="E4259" s="150" t="s">
        <v>19</v>
      </c>
      <c r="F4259" s="151" t="s">
        <v>3149</v>
      </c>
      <c r="H4259" s="150" t="s">
        <v>19</v>
      </c>
      <c r="I4259" s="152"/>
      <c r="L4259" s="148"/>
      <c r="M4259" s="153"/>
      <c r="T4259" s="154"/>
      <c r="AT4259" s="150" t="s">
        <v>203</v>
      </c>
      <c r="AU4259" s="150" t="s">
        <v>100</v>
      </c>
      <c r="AV4259" s="12" t="s">
        <v>80</v>
      </c>
      <c r="AW4259" s="12" t="s">
        <v>33</v>
      </c>
      <c r="AX4259" s="12" t="s">
        <v>72</v>
      </c>
      <c r="AY4259" s="150" t="s">
        <v>193</v>
      </c>
    </row>
    <row r="4260" spans="2:65" s="12" customFormat="1" ht="11.25">
      <c r="B4260" s="148"/>
      <c r="D4260" s="149" t="s">
        <v>203</v>
      </c>
      <c r="E4260" s="150" t="s">
        <v>19</v>
      </c>
      <c r="F4260" s="151" t="s">
        <v>205</v>
      </c>
      <c r="H4260" s="150" t="s">
        <v>19</v>
      </c>
      <c r="I4260" s="152"/>
      <c r="L4260" s="148"/>
      <c r="M4260" s="153"/>
      <c r="T4260" s="154"/>
      <c r="AT4260" s="150" t="s">
        <v>203</v>
      </c>
      <c r="AU4260" s="150" t="s">
        <v>100</v>
      </c>
      <c r="AV4260" s="12" t="s">
        <v>80</v>
      </c>
      <c r="AW4260" s="12" t="s">
        <v>33</v>
      </c>
      <c r="AX4260" s="12" t="s">
        <v>72</v>
      </c>
      <c r="AY4260" s="150" t="s">
        <v>193</v>
      </c>
    </row>
    <row r="4261" spans="2:65" s="12" customFormat="1" ht="11.25">
      <c r="B4261" s="148"/>
      <c r="D4261" s="149" t="s">
        <v>203</v>
      </c>
      <c r="E4261" s="150" t="s">
        <v>19</v>
      </c>
      <c r="F4261" s="151" t="s">
        <v>3111</v>
      </c>
      <c r="H4261" s="150" t="s">
        <v>19</v>
      </c>
      <c r="I4261" s="152"/>
      <c r="L4261" s="148"/>
      <c r="M4261" s="153"/>
      <c r="T4261" s="154"/>
      <c r="AT4261" s="150" t="s">
        <v>203</v>
      </c>
      <c r="AU4261" s="150" t="s">
        <v>100</v>
      </c>
      <c r="AV4261" s="12" t="s">
        <v>80</v>
      </c>
      <c r="AW4261" s="12" t="s">
        <v>33</v>
      </c>
      <c r="AX4261" s="12" t="s">
        <v>72</v>
      </c>
      <c r="AY4261" s="150" t="s">
        <v>193</v>
      </c>
    </row>
    <row r="4262" spans="2:65" s="13" customFormat="1" ht="11.25">
      <c r="B4262" s="155"/>
      <c r="D4262" s="149" t="s">
        <v>203</v>
      </c>
      <c r="E4262" s="156" t="s">
        <v>19</v>
      </c>
      <c r="F4262" s="157" t="s">
        <v>80</v>
      </c>
      <c r="H4262" s="158">
        <v>1</v>
      </c>
      <c r="I4262" s="159"/>
      <c r="L4262" s="155"/>
      <c r="M4262" s="160"/>
      <c r="T4262" s="161"/>
      <c r="AT4262" s="156" t="s">
        <v>203</v>
      </c>
      <c r="AU4262" s="156" t="s">
        <v>100</v>
      </c>
      <c r="AV4262" s="13" t="s">
        <v>82</v>
      </c>
      <c r="AW4262" s="13" t="s">
        <v>33</v>
      </c>
      <c r="AX4262" s="13" t="s">
        <v>72</v>
      </c>
      <c r="AY4262" s="156" t="s">
        <v>193</v>
      </c>
    </row>
    <row r="4263" spans="2:65" s="11" customFormat="1" ht="20.85" customHeight="1">
      <c r="B4263" s="119"/>
      <c r="D4263" s="120" t="s">
        <v>71</v>
      </c>
      <c r="E4263" s="129" t="s">
        <v>3352</v>
      </c>
      <c r="F4263" s="129" t="s">
        <v>3353</v>
      </c>
      <c r="I4263" s="122"/>
      <c r="J4263" s="130">
        <f>BK4263</f>
        <v>0</v>
      </c>
      <c r="L4263" s="119"/>
      <c r="M4263" s="124"/>
      <c r="P4263" s="125">
        <f>SUM(P4264:P4335)</f>
        <v>0</v>
      </c>
      <c r="R4263" s="125">
        <f>SUM(R4264:R4335)</f>
        <v>0</v>
      </c>
      <c r="T4263" s="126">
        <f>SUM(T4264:T4335)</f>
        <v>0</v>
      </c>
      <c r="AR4263" s="120" t="s">
        <v>80</v>
      </c>
      <c r="AT4263" s="127" t="s">
        <v>71</v>
      </c>
      <c r="AU4263" s="127" t="s">
        <v>82</v>
      </c>
      <c r="AY4263" s="120" t="s">
        <v>193</v>
      </c>
      <c r="BK4263" s="128">
        <f>SUM(BK4264:BK4335)</f>
        <v>0</v>
      </c>
    </row>
    <row r="4264" spans="2:65" s="1" customFormat="1" ht="24.2" customHeight="1">
      <c r="B4264" s="32"/>
      <c r="C4264" s="131" t="s">
        <v>3354</v>
      </c>
      <c r="D4264" s="131" t="s">
        <v>195</v>
      </c>
      <c r="E4264" s="132" t="s">
        <v>3355</v>
      </c>
      <c r="F4264" s="133" t="s">
        <v>3356</v>
      </c>
      <c r="G4264" s="134" t="s">
        <v>465</v>
      </c>
      <c r="H4264" s="135">
        <v>1</v>
      </c>
      <c r="I4264" s="136"/>
      <c r="J4264" s="137">
        <f>ROUND(I4264*H4264,2)</f>
        <v>0</v>
      </c>
      <c r="K4264" s="133" t="s">
        <v>19</v>
      </c>
      <c r="L4264" s="32"/>
      <c r="M4264" s="138" t="s">
        <v>19</v>
      </c>
      <c r="N4264" s="139" t="s">
        <v>43</v>
      </c>
      <c r="P4264" s="140">
        <f>O4264*H4264</f>
        <v>0</v>
      </c>
      <c r="Q4264" s="140">
        <v>0</v>
      </c>
      <c r="R4264" s="140">
        <f>Q4264*H4264</f>
        <v>0</v>
      </c>
      <c r="S4264" s="140">
        <v>0</v>
      </c>
      <c r="T4264" s="141">
        <f>S4264*H4264</f>
        <v>0</v>
      </c>
      <c r="AR4264" s="142" t="s">
        <v>106</v>
      </c>
      <c r="AT4264" s="142" t="s">
        <v>195</v>
      </c>
      <c r="AU4264" s="142" t="s">
        <v>100</v>
      </c>
      <c r="AY4264" s="17" t="s">
        <v>193</v>
      </c>
      <c r="BE4264" s="143">
        <f>IF(N4264="základní",J4264,0)</f>
        <v>0</v>
      </c>
      <c r="BF4264" s="143">
        <f>IF(N4264="snížená",J4264,0)</f>
        <v>0</v>
      </c>
      <c r="BG4264" s="143">
        <f>IF(N4264="zákl. přenesená",J4264,0)</f>
        <v>0</v>
      </c>
      <c r="BH4264" s="143">
        <f>IF(N4264="sníž. přenesená",J4264,0)</f>
        <v>0</v>
      </c>
      <c r="BI4264" s="143">
        <f>IF(N4264="nulová",J4264,0)</f>
        <v>0</v>
      </c>
      <c r="BJ4264" s="17" t="s">
        <v>80</v>
      </c>
      <c r="BK4264" s="143">
        <f>ROUND(I4264*H4264,2)</f>
        <v>0</v>
      </c>
      <c r="BL4264" s="17" t="s">
        <v>106</v>
      </c>
      <c r="BM4264" s="142" t="s">
        <v>3357</v>
      </c>
    </row>
    <row r="4265" spans="2:65" s="12" customFormat="1" ht="11.25">
      <c r="B4265" s="148"/>
      <c r="D4265" s="149" t="s">
        <v>203</v>
      </c>
      <c r="E4265" s="150" t="s">
        <v>19</v>
      </c>
      <c r="F4265" s="151" t="s">
        <v>286</v>
      </c>
      <c r="H4265" s="150" t="s">
        <v>19</v>
      </c>
      <c r="I4265" s="152"/>
      <c r="L4265" s="148"/>
      <c r="M4265" s="153"/>
      <c r="T4265" s="154"/>
      <c r="AT4265" s="150" t="s">
        <v>203</v>
      </c>
      <c r="AU4265" s="150" t="s">
        <v>100</v>
      </c>
      <c r="AV4265" s="12" t="s">
        <v>80</v>
      </c>
      <c r="AW4265" s="12" t="s">
        <v>33</v>
      </c>
      <c r="AX4265" s="12" t="s">
        <v>72</v>
      </c>
      <c r="AY4265" s="150" t="s">
        <v>193</v>
      </c>
    </row>
    <row r="4266" spans="2:65" s="12" customFormat="1" ht="11.25">
      <c r="B4266" s="148"/>
      <c r="D4266" s="149" t="s">
        <v>203</v>
      </c>
      <c r="E4266" s="150" t="s">
        <v>19</v>
      </c>
      <c r="F4266" s="151" t="s">
        <v>2999</v>
      </c>
      <c r="H4266" s="150" t="s">
        <v>19</v>
      </c>
      <c r="I4266" s="152"/>
      <c r="L4266" s="148"/>
      <c r="M4266" s="153"/>
      <c r="T4266" s="154"/>
      <c r="AT4266" s="150" t="s">
        <v>203</v>
      </c>
      <c r="AU4266" s="150" t="s">
        <v>100</v>
      </c>
      <c r="AV4266" s="12" t="s">
        <v>80</v>
      </c>
      <c r="AW4266" s="12" t="s">
        <v>33</v>
      </c>
      <c r="AX4266" s="12" t="s">
        <v>72</v>
      </c>
      <c r="AY4266" s="150" t="s">
        <v>193</v>
      </c>
    </row>
    <row r="4267" spans="2:65" s="12" customFormat="1" ht="11.25">
      <c r="B4267" s="148"/>
      <c r="D4267" s="149" t="s">
        <v>203</v>
      </c>
      <c r="E4267" s="150" t="s">
        <v>19</v>
      </c>
      <c r="F4267" s="151" t="s">
        <v>205</v>
      </c>
      <c r="H4267" s="150" t="s">
        <v>19</v>
      </c>
      <c r="I4267" s="152"/>
      <c r="L4267" s="148"/>
      <c r="M4267" s="153"/>
      <c r="T4267" s="154"/>
      <c r="AT4267" s="150" t="s">
        <v>203</v>
      </c>
      <c r="AU4267" s="150" t="s">
        <v>100</v>
      </c>
      <c r="AV4267" s="12" t="s">
        <v>80</v>
      </c>
      <c r="AW4267" s="12" t="s">
        <v>33</v>
      </c>
      <c r="AX4267" s="12" t="s">
        <v>72</v>
      </c>
      <c r="AY4267" s="150" t="s">
        <v>193</v>
      </c>
    </row>
    <row r="4268" spans="2:65" s="12" customFormat="1" ht="11.25">
      <c r="B4268" s="148"/>
      <c r="D4268" s="149" t="s">
        <v>203</v>
      </c>
      <c r="E4268" s="150" t="s">
        <v>19</v>
      </c>
      <c r="F4268" s="151" t="s">
        <v>3000</v>
      </c>
      <c r="H4268" s="150" t="s">
        <v>19</v>
      </c>
      <c r="I4268" s="152"/>
      <c r="L4268" s="148"/>
      <c r="M4268" s="153"/>
      <c r="T4268" s="154"/>
      <c r="AT4268" s="150" t="s">
        <v>203</v>
      </c>
      <c r="AU4268" s="150" t="s">
        <v>100</v>
      </c>
      <c r="AV4268" s="12" t="s">
        <v>80</v>
      </c>
      <c r="AW4268" s="12" t="s">
        <v>33</v>
      </c>
      <c r="AX4268" s="12" t="s">
        <v>72</v>
      </c>
      <c r="AY4268" s="150" t="s">
        <v>193</v>
      </c>
    </row>
    <row r="4269" spans="2:65" s="13" customFormat="1" ht="11.25">
      <c r="B4269" s="155"/>
      <c r="D4269" s="149" t="s">
        <v>203</v>
      </c>
      <c r="E4269" s="156" t="s">
        <v>19</v>
      </c>
      <c r="F4269" s="157" t="s">
        <v>80</v>
      </c>
      <c r="H4269" s="158">
        <v>1</v>
      </c>
      <c r="I4269" s="159"/>
      <c r="L4269" s="155"/>
      <c r="M4269" s="160"/>
      <c r="T4269" s="161"/>
      <c r="AT4269" s="156" t="s">
        <v>203</v>
      </c>
      <c r="AU4269" s="156" t="s">
        <v>100</v>
      </c>
      <c r="AV4269" s="13" t="s">
        <v>82</v>
      </c>
      <c r="AW4269" s="13" t="s">
        <v>33</v>
      </c>
      <c r="AX4269" s="13" t="s">
        <v>72</v>
      </c>
      <c r="AY4269" s="156" t="s">
        <v>193</v>
      </c>
    </row>
    <row r="4270" spans="2:65" s="1" customFormat="1" ht="24.2" customHeight="1">
      <c r="B4270" s="32"/>
      <c r="C4270" s="131" t="s">
        <v>3358</v>
      </c>
      <c r="D4270" s="131" t="s">
        <v>195</v>
      </c>
      <c r="E4270" s="132" t="s">
        <v>3359</v>
      </c>
      <c r="F4270" s="133" t="s">
        <v>3360</v>
      </c>
      <c r="G4270" s="134" t="s">
        <v>465</v>
      </c>
      <c r="H4270" s="135">
        <v>1</v>
      </c>
      <c r="I4270" s="136"/>
      <c r="J4270" s="137">
        <f>ROUND(I4270*H4270,2)</f>
        <v>0</v>
      </c>
      <c r="K4270" s="133" t="s">
        <v>19</v>
      </c>
      <c r="L4270" s="32"/>
      <c r="M4270" s="138" t="s">
        <v>19</v>
      </c>
      <c r="N4270" s="139" t="s">
        <v>43</v>
      </c>
      <c r="P4270" s="140">
        <f>O4270*H4270</f>
        <v>0</v>
      </c>
      <c r="Q4270" s="140">
        <v>0</v>
      </c>
      <c r="R4270" s="140">
        <f>Q4270*H4270</f>
        <v>0</v>
      </c>
      <c r="S4270" s="140">
        <v>0</v>
      </c>
      <c r="T4270" s="141">
        <f>S4270*H4270</f>
        <v>0</v>
      </c>
      <c r="AR4270" s="142" t="s">
        <v>106</v>
      </c>
      <c r="AT4270" s="142" t="s">
        <v>195</v>
      </c>
      <c r="AU4270" s="142" t="s">
        <v>100</v>
      </c>
      <c r="AY4270" s="17" t="s">
        <v>193</v>
      </c>
      <c r="BE4270" s="143">
        <f>IF(N4270="základní",J4270,0)</f>
        <v>0</v>
      </c>
      <c r="BF4270" s="143">
        <f>IF(N4270="snížená",J4270,0)</f>
        <v>0</v>
      </c>
      <c r="BG4270" s="143">
        <f>IF(N4270="zákl. přenesená",J4270,0)</f>
        <v>0</v>
      </c>
      <c r="BH4270" s="143">
        <f>IF(N4270="sníž. přenesená",J4270,0)</f>
        <v>0</v>
      </c>
      <c r="BI4270" s="143">
        <f>IF(N4270="nulová",J4270,0)</f>
        <v>0</v>
      </c>
      <c r="BJ4270" s="17" t="s">
        <v>80</v>
      </c>
      <c r="BK4270" s="143">
        <f>ROUND(I4270*H4270,2)</f>
        <v>0</v>
      </c>
      <c r="BL4270" s="17" t="s">
        <v>106</v>
      </c>
      <c r="BM4270" s="142" t="s">
        <v>3361</v>
      </c>
    </row>
    <row r="4271" spans="2:65" s="12" customFormat="1" ht="11.25">
      <c r="B4271" s="148"/>
      <c r="D4271" s="149" t="s">
        <v>203</v>
      </c>
      <c r="E4271" s="150" t="s">
        <v>19</v>
      </c>
      <c r="F4271" s="151" t="s">
        <v>286</v>
      </c>
      <c r="H4271" s="150" t="s">
        <v>19</v>
      </c>
      <c r="I4271" s="152"/>
      <c r="L4271" s="148"/>
      <c r="M4271" s="153"/>
      <c r="T4271" s="154"/>
      <c r="AT4271" s="150" t="s">
        <v>203</v>
      </c>
      <c r="AU4271" s="150" t="s">
        <v>100</v>
      </c>
      <c r="AV4271" s="12" t="s">
        <v>80</v>
      </c>
      <c r="AW4271" s="12" t="s">
        <v>33</v>
      </c>
      <c r="AX4271" s="12" t="s">
        <v>72</v>
      </c>
      <c r="AY4271" s="150" t="s">
        <v>193</v>
      </c>
    </row>
    <row r="4272" spans="2:65" s="12" customFormat="1" ht="11.25">
      <c r="B4272" s="148"/>
      <c r="D4272" s="149" t="s">
        <v>203</v>
      </c>
      <c r="E4272" s="150" t="s">
        <v>19</v>
      </c>
      <c r="F4272" s="151" t="s">
        <v>2999</v>
      </c>
      <c r="H4272" s="150" t="s">
        <v>19</v>
      </c>
      <c r="I4272" s="152"/>
      <c r="L4272" s="148"/>
      <c r="M4272" s="153"/>
      <c r="T4272" s="154"/>
      <c r="AT4272" s="150" t="s">
        <v>203</v>
      </c>
      <c r="AU4272" s="150" t="s">
        <v>100</v>
      </c>
      <c r="AV4272" s="12" t="s">
        <v>80</v>
      </c>
      <c r="AW4272" s="12" t="s">
        <v>33</v>
      </c>
      <c r="AX4272" s="12" t="s">
        <v>72</v>
      </c>
      <c r="AY4272" s="150" t="s">
        <v>193</v>
      </c>
    </row>
    <row r="4273" spans="2:65" s="12" customFormat="1" ht="11.25">
      <c r="B4273" s="148"/>
      <c r="D4273" s="149" t="s">
        <v>203</v>
      </c>
      <c r="E4273" s="150" t="s">
        <v>19</v>
      </c>
      <c r="F4273" s="151" t="s">
        <v>205</v>
      </c>
      <c r="H4273" s="150" t="s">
        <v>19</v>
      </c>
      <c r="I4273" s="152"/>
      <c r="L4273" s="148"/>
      <c r="M4273" s="153"/>
      <c r="T4273" s="154"/>
      <c r="AT4273" s="150" t="s">
        <v>203</v>
      </c>
      <c r="AU4273" s="150" t="s">
        <v>100</v>
      </c>
      <c r="AV4273" s="12" t="s">
        <v>80</v>
      </c>
      <c r="AW4273" s="12" t="s">
        <v>33</v>
      </c>
      <c r="AX4273" s="12" t="s">
        <v>72</v>
      </c>
      <c r="AY4273" s="150" t="s">
        <v>193</v>
      </c>
    </row>
    <row r="4274" spans="2:65" s="12" customFormat="1" ht="11.25">
      <c r="B4274" s="148"/>
      <c r="D4274" s="149" t="s">
        <v>203</v>
      </c>
      <c r="E4274" s="150" t="s">
        <v>19</v>
      </c>
      <c r="F4274" s="151" t="s">
        <v>3000</v>
      </c>
      <c r="H4274" s="150" t="s">
        <v>19</v>
      </c>
      <c r="I4274" s="152"/>
      <c r="L4274" s="148"/>
      <c r="M4274" s="153"/>
      <c r="T4274" s="154"/>
      <c r="AT4274" s="150" t="s">
        <v>203</v>
      </c>
      <c r="AU4274" s="150" t="s">
        <v>100</v>
      </c>
      <c r="AV4274" s="12" t="s">
        <v>80</v>
      </c>
      <c r="AW4274" s="12" t="s">
        <v>33</v>
      </c>
      <c r="AX4274" s="12" t="s">
        <v>72</v>
      </c>
      <c r="AY4274" s="150" t="s">
        <v>193</v>
      </c>
    </row>
    <row r="4275" spans="2:65" s="13" customFormat="1" ht="11.25">
      <c r="B4275" s="155"/>
      <c r="D4275" s="149" t="s">
        <v>203</v>
      </c>
      <c r="E4275" s="156" t="s">
        <v>19</v>
      </c>
      <c r="F4275" s="157" t="s">
        <v>80</v>
      </c>
      <c r="H4275" s="158">
        <v>1</v>
      </c>
      <c r="I4275" s="159"/>
      <c r="L4275" s="155"/>
      <c r="M4275" s="160"/>
      <c r="T4275" s="161"/>
      <c r="AT4275" s="156" t="s">
        <v>203</v>
      </c>
      <c r="AU4275" s="156" t="s">
        <v>100</v>
      </c>
      <c r="AV4275" s="13" t="s">
        <v>82</v>
      </c>
      <c r="AW4275" s="13" t="s">
        <v>33</v>
      </c>
      <c r="AX4275" s="13" t="s">
        <v>72</v>
      </c>
      <c r="AY4275" s="156" t="s">
        <v>193</v>
      </c>
    </row>
    <row r="4276" spans="2:65" s="1" customFormat="1" ht="24.2" customHeight="1">
      <c r="B4276" s="32"/>
      <c r="C4276" s="131" t="s">
        <v>3362</v>
      </c>
      <c r="D4276" s="131" t="s">
        <v>195</v>
      </c>
      <c r="E4276" s="132" t="s">
        <v>3363</v>
      </c>
      <c r="F4276" s="133" t="s">
        <v>3364</v>
      </c>
      <c r="G4276" s="134" t="s">
        <v>465</v>
      </c>
      <c r="H4276" s="135">
        <v>1</v>
      </c>
      <c r="I4276" s="136"/>
      <c r="J4276" s="137">
        <f>ROUND(I4276*H4276,2)</f>
        <v>0</v>
      </c>
      <c r="K4276" s="133" t="s">
        <v>19</v>
      </c>
      <c r="L4276" s="32"/>
      <c r="M4276" s="138" t="s">
        <v>19</v>
      </c>
      <c r="N4276" s="139" t="s">
        <v>43</v>
      </c>
      <c r="P4276" s="140">
        <f>O4276*H4276</f>
        <v>0</v>
      </c>
      <c r="Q4276" s="140">
        <v>0</v>
      </c>
      <c r="R4276" s="140">
        <f>Q4276*H4276</f>
        <v>0</v>
      </c>
      <c r="S4276" s="140">
        <v>0</v>
      </c>
      <c r="T4276" s="141">
        <f>S4276*H4276</f>
        <v>0</v>
      </c>
      <c r="AR4276" s="142" t="s">
        <v>106</v>
      </c>
      <c r="AT4276" s="142" t="s">
        <v>195</v>
      </c>
      <c r="AU4276" s="142" t="s">
        <v>100</v>
      </c>
      <c r="AY4276" s="17" t="s">
        <v>193</v>
      </c>
      <c r="BE4276" s="143">
        <f>IF(N4276="základní",J4276,0)</f>
        <v>0</v>
      </c>
      <c r="BF4276" s="143">
        <f>IF(N4276="snížená",J4276,0)</f>
        <v>0</v>
      </c>
      <c r="BG4276" s="143">
        <f>IF(N4276="zákl. přenesená",J4276,0)</f>
        <v>0</v>
      </c>
      <c r="BH4276" s="143">
        <f>IF(N4276="sníž. přenesená",J4276,0)</f>
        <v>0</v>
      </c>
      <c r="BI4276" s="143">
        <f>IF(N4276="nulová",J4276,0)</f>
        <v>0</v>
      </c>
      <c r="BJ4276" s="17" t="s">
        <v>80</v>
      </c>
      <c r="BK4276" s="143">
        <f>ROUND(I4276*H4276,2)</f>
        <v>0</v>
      </c>
      <c r="BL4276" s="17" t="s">
        <v>106</v>
      </c>
      <c r="BM4276" s="142" t="s">
        <v>3365</v>
      </c>
    </row>
    <row r="4277" spans="2:65" s="12" customFormat="1" ht="11.25">
      <c r="B4277" s="148"/>
      <c r="D4277" s="149" t="s">
        <v>203</v>
      </c>
      <c r="E4277" s="150" t="s">
        <v>19</v>
      </c>
      <c r="F4277" s="151" t="s">
        <v>286</v>
      </c>
      <c r="H4277" s="150" t="s">
        <v>19</v>
      </c>
      <c r="I4277" s="152"/>
      <c r="L4277" s="148"/>
      <c r="M4277" s="153"/>
      <c r="T4277" s="154"/>
      <c r="AT4277" s="150" t="s">
        <v>203</v>
      </c>
      <c r="AU4277" s="150" t="s">
        <v>100</v>
      </c>
      <c r="AV4277" s="12" t="s">
        <v>80</v>
      </c>
      <c r="AW4277" s="12" t="s">
        <v>33</v>
      </c>
      <c r="AX4277" s="12" t="s">
        <v>72</v>
      </c>
      <c r="AY4277" s="150" t="s">
        <v>193</v>
      </c>
    </row>
    <row r="4278" spans="2:65" s="12" customFormat="1" ht="11.25">
      <c r="B4278" s="148"/>
      <c r="D4278" s="149" t="s">
        <v>203</v>
      </c>
      <c r="E4278" s="150" t="s">
        <v>19</v>
      </c>
      <c r="F4278" s="151" t="s">
        <v>2999</v>
      </c>
      <c r="H4278" s="150" t="s">
        <v>19</v>
      </c>
      <c r="I4278" s="152"/>
      <c r="L4278" s="148"/>
      <c r="M4278" s="153"/>
      <c r="T4278" s="154"/>
      <c r="AT4278" s="150" t="s">
        <v>203</v>
      </c>
      <c r="AU4278" s="150" t="s">
        <v>100</v>
      </c>
      <c r="AV4278" s="12" t="s">
        <v>80</v>
      </c>
      <c r="AW4278" s="12" t="s">
        <v>33</v>
      </c>
      <c r="AX4278" s="12" t="s">
        <v>72</v>
      </c>
      <c r="AY4278" s="150" t="s">
        <v>193</v>
      </c>
    </row>
    <row r="4279" spans="2:65" s="12" customFormat="1" ht="11.25">
      <c r="B4279" s="148"/>
      <c r="D4279" s="149" t="s">
        <v>203</v>
      </c>
      <c r="E4279" s="150" t="s">
        <v>19</v>
      </c>
      <c r="F4279" s="151" t="s">
        <v>205</v>
      </c>
      <c r="H4279" s="150" t="s">
        <v>19</v>
      </c>
      <c r="I4279" s="152"/>
      <c r="L4279" s="148"/>
      <c r="M4279" s="153"/>
      <c r="T4279" s="154"/>
      <c r="AT4279" s="150" t="s">
        <v>203</v>
      </c>
      <c r="AU4279" s="150" t="s">
        <v>100</v>
      </c>
      <c r="AV4279" s="12" t="s">
        <v>80</v>
      </c>
      <c r="AW4279" s="12" t="s">
        <v>33</v>
      </c>
      <c r="AX4279" s="12" t="s">
        <v>72</v>
      </c>
      <c r="AY4279" s="150" t="s">
        <v>193</v>
      </c>
    </row>
    <row r="4280" spans="2:65" s="12" customFormat="1" ht="11.25">
      <c r="B4280" s="148"/>
      <c r="D4280" s="149" t="s">
        <v>203</v>
      </c>
      <c r="E4280" s="150" t="s">
        <v>19</v>
      </c>
      <c r="F4280" s="151" t="s">
        <v>3000</v>
      </c>
      <c r="H4280" s="150" t="s">
        <v>19</v>
      </c>
      <c r="I4280" s="152"/>
      <c r="L4280" s="148"/>
      <c r="M4280" s="153"/>
      <c r="T4280" s="154"/>
      <c r="AT4280" s="150" t="s">
        <v>203</v>
      </c>
      <c r="AU4280" s="150" t="s">
        <v>100</v>
      </c>
      <c r="AV4280" s="12" t="s">
        <v>80</v>
      </c>
      <c r="AW4280" s="12" t="s">
        <v>33</v>
      </c>
      <c r="AX4280" s="12" t="s">
        <v>72</v>
      </c>
      <c r="AY4280" s="150" t="s">
        <v>193</v>
      </c>
    </row>
    <row r="4281" spans="2:65" s="13" customFormat="1" ht="11.25">
      <c r="B4281" s="155"/>
      <c r="D4281" s="149" t="s">
        <v>203</v>
      </c>
      <c r="E4281" s="156" t="s">
        <v>19</v>
      </c>
      <c r="F4281" s="157" t="s">
        <v>80</v>
      </c>
      <c r="H4281" s="158">
        <v>1</v>
      </c>
      <c r="I4281" s="159"/>
      <c r="L4281" s="155"/>
      <c r="M4281" s="160"/>
      <c r="T4281" s="161"/>
      <c r="AT4281" s="156" t="s">
        <v>203</v>
      </c>
      <c r="AU4281" s="156" t="s">
        <v>100</v>
      </c>
      <c r="AV4281" s="13" t="s">
        <v>82</v>
      </c>
      <c r="AW4281" s="13" t="s">
        <v>33</v>
      </c>
      <c r="AX4281" s="13" t="s">
        <v>72</v>
      </c>
      <c r="AY4281" s="156" t="s">
        <v>193</v>
      </c>
    </row>
    <row r="4282" spans="2:65" s="1" customFormat="1" ht="24.2" customHeight="1">
      <c r="B4282" s="32"/>
      <c r="C4282" s="131" t="s">
        <v>3366</v>
      </c>
      <c r="D4282" s="131" t="s">
        <v>195</v>
      </c>
      <c r="E4282" s="132" t="s">
        <v>3367</v>
      </c>
      <c r="F4282" s="133" t="s">
        <v>3368</v>
      </c>
      <c r="G4282" s="134" t="s">
        <v>465</v>
      </c>
      <c r="H4282" s="135">
        <v>1</v>
      </c>
      <c r="I4282" s="136"/>
      <c r="J4282" s="137">
        <f>ROUND(I4282*H4282,2)</f>
        <v>0</v>
      </c>
      <c r="K4282" s="133" t="s">
        <v>19</v>
      </c>
      <c r="L4282" s="32"/>
      <c r="M4282" s="138" t="s">
        <v>19</v>
      </c>
      <c r="N4282" s="139" t="s">
        <v>43</v>
      </c>
      <c r="P4282" s="140">
        <f>O4282*H4282</f>
        <v>0</v>
      </c>
      <c r="Q4282" s="140">
        <v>0</v>
      </c>
      <c r="R4282" s="140">
        <f>Q4282*H4282</f>
        <v>0</v>
      </c>
      <c r="S4282" s="140">
        <v>0</v>
      </c>
      <c r="T4282" s="141">
        <f>S4282*H4282</f>
        <v>0</v>
      </c>
      <c r="AR4282" s="142" t="s">
        <v>106</v>
      </c>
      <c r="AT4282" s="142" t="s">
        <v>195</v>
      </c>
      <c r="AU4282" s="142" t="s">
        <v>100</v>
      </c>
      <c r="AY4282" s="17" t="s">
        <v>193</v>
      </c>
      <c r="BE4282" s="143">
        <f>IF(N4282="základní",J4282,0)</f>
        <v>0</v>
      </c>
      <c r="BF4282" s="143">
        <f>IF(N4282="snížená",J4282,0)</f>
        <v>0</v>
      </c>
      <c r="BG4282" s="143">
        <f>IF(N4282="zákl. přenesená",J4282,0)</f>
        <v>0</v>
      </c>
      <c r="BH4282" s="143">
        <f>IF(N4282="sníž. přenesená",J4282,0)</f>
        <v>0</v>
      </c>
      <c r="BI4282" s="143">
        <f>IF(N4282="nulová",J4282,0)</f>
        <v>0</v>
      </c>
      <c r="BJ4282" s="17" t="s">
        <v>80</v>
      </c>
      <c r="BK4282" s="143">
        <f>ROUND(I4282*H4282,2)</f>
        <v>0</v>
      </c>
      <c r="BL4282" s="17" t="s">
        <v>106</v>
      </c>
      <c r="BM4282" s="142" t="s">
        <v>3369</v>
      </c>
    </row>
    <row r="4283" spans="2:65" s="12" customFormat="1" ht="11.25">
      <c r="B4283" s="148"/>
      <c r="D4283" s="149" t="s">
        <v>203</v>
      </c>
      <c r="E4283" s="150" t="s">
        <v>19</v>
      </c>
      <c r="F4283" s="151" t="s">
        <v>286</v>
      </c>
      <c r="H4283" s="150" t="s">
        <v>19</v>
      </c>
      <c r="I4283" s="152"/>
      <c r="L4283" s="148"/>
      <c r="M4283" s="153"/>
      <c r="T4283" s="154"/>
      <c r="AT4283" s="150" t="s">
        <v>203</v>
      </c>
      <c r="AU4283" s="150" t="s">
        <v>100</v>
      </c>
      <c r="AV4283" s="12" t="s">
        <v>80</v>
      </c>
      <c r="AW4283" s="12" t="s">
        <v>33</v>
      </c>
      <c r="AX4283" s="12" t="s">
        <v>72</v>
      </c>
      <c r="AY4283" s="150" t="s">
        <v>193</v>
      </c>
    </row>
    <row r="4284" spans="2:65" s="12" customFormat="1" ht="11.25">
      <c r="B4284" s="148"/>
      <c r="D4284" s="149" t="s">
        <v>203</v>
      </c>
      <c r="E4284" s="150" t="s">
        <v>19</v>
      </c>
      <c r="F4284" s="151" t="s">
        <v>2999</v>
      </c>
      <c r="H4284" s="150" t="s">
        <v>19</v>
      </c>
      <c r="I4284" s="152"/>
      <c r="L4284" s="148"/>
      <c r="M4284" s="153"/>
      <c r="T4284" s="154"/>
      <c r="AT4284" s="150" t="s">
        <v>203</v>
      </c>
      <c r="AU4284" s="150" t="s">
        <v>100</v>
      </c>
      <c r="AV4284" s="12" t="s">
        <v>80</v>
      </c>
      <c r="AW4284" s="12" t="s">
        <v>33</v>
      </c>
      <c r="AX4284" s="12" t="s">
        <v>72</v>
      </c>
      <c r="AY4284" s="150" t="s">
        <v>193</v>
      </c>
    </row>
    <row r="4285" spans="2:65" s="12" customFormat="1" ht="11.25">
      <c r="B4285" s="148"/>
      <c r="D4285" s="149" t="s">
        <v>203</v>
      </c>
      <c r="E4285" s="150" t="s">
        <v>19</v>
      </c>
      <c r="F4285" s="151" t="s">
        <v>205</v>
      </c>
      <c r="H4285" s="150" t="s">
        <v>19</v>
      </c>
      <c r="I4285" s="152"/>
      <c r="L4285" s="148"/>
      <c r="M4285" s="153"/>
      <c r="T4285" s="154"/>
      <c r="AT4285" s="150" t="s">
        <v>203</v>
      </c>
      <c r="AU4285" s="150" t="s">
        <v>100</v>
      </c>
      <c r="AV4285" s="12" t="s">
        <v>80</v>
      </c>
      <c r="AW4285" s="12" t="s">
        <v>33</v>
      </c>
      <c r="AX4285" s="12" t="s">
        <v>72</v>
      </c>
      <c r="AY4285" s="150" t="s">
        <v>193</v>
      </c>
    </row>
    <row r="4286" spans="2:65" s="12" customFormat="1" ht="11.25">
      <c r="B4286" s="148"/>
      <c r="D4286" s="149" t="s">
        <v>203</v>
      </c>
      <c r="E4286" s="150" t="s">
        <v>19</v>
      </c>
      <c r="F4286" s="151" t="s">
        <v>3000</v>
      </c>
      <c r="H4286" s="150" t="s">
        <v>19</v>
      </c>
      <c r="I4286" s="152"/>
      <c r="L4286" s="148"/>
      <c r="M4286" s="153"/>
      <c r="T4286" s="154"/>
      <c r="AT4286" s="150" t="s">
        <v>203</v>
      </c>
      <c r="AU4286" s="150" t="s">
        <v>100</v>
      </c>
      <c r="AV4286" s="12" t="s">
        <v>80</v>
      </c>
      <c r="AW4286" s="12" t="s">
        <v>33</v>
      </c>
      <c r="AX4286" s="12" t="s">
        <v>72</v>
      </c>
      <c r="AY4286" s="150" t="s">
        <v>193</v>
      </c>
    </row>
    <row r="4287" spans="2:65" s="13" customFormat="1" ht="11.25">
      <c r="B4287" s="155"/>
      <c r="D4287" s="149" t="s">
        <v>203</v>
      </c>
      <c r="E4287" s="156" t="s">
        <v>19</v>
      </c>
      <c r="F4287" s="157" t="s">
        <v>80</v>
      </c>
      <c r="H4287" s="158">
        <v>1</v>
      </c>
      <c r="I4287" s="159"/>
      <c r="L4287" s="155"/>
      <c r="M4287" s="160"/>
      <c r="T4287" s="161"/>
      <c r="AT4287" s="156" t="s">
        <v>203</v>
      </c>
      <c r="AU4287" s="156" t="s">
        <v>100</v>
      </c>
      <c r="AV4287" s="13" t="s">
        <v>82</v>
      </c>
      <c r="AW4287" s="13" t="s">
        <v>33</v>
      </c>
      <c r="AX4287" s="13" t="s">
        <v>72</v>
      </c>
      <c r="AY4287" s="156" t="s">
        <v>193</v>
      </c>
    </row>
    <row r="4288" spans="2:65" s="1" customFormat="1" ht="24.2" customHeight="1">
      <c r="B4288" s="32"/>
      <c r="C4288" s="131" t="s">
        <v>3370</v>
      </c>
      <c r="D4288" s="131" t="s">
        <v>195</v>
      </c>
      <c r="E4288" s="132" t="s">
        <v>3371</v>
      </c>
      <c r="F4288" s="133" t="s">
        <v>3372</v>
      </c>
      <c r="G4288" s="134" t="s">
        <v>465</v>
      </c>
      <c r="H4288" s="135">
        <v>1</v>
      </c>
      <c r="I4288" s="136"/>
      <c r="J4288" s="137">
        <f>ROUND(I4288*H4288,2)</f>
        <v>0</v>
      </c>
      <c r="K4288" s="133" t="s">
        <v>19</v>
      </c>
      <c r="L4288" s="32"/>
      <c r="M4288" s="138" t="s">
        <v>19</v>
      </c>
      <c r="N4288" s="139" t="s">
        <v>43</v>
      </c>
      <c r="P4288" s="140">
        <f>O4288*H4288</f>
        <v>0</v>
      </c>
      <c r="Q4288" s="140">
        <v>0</v>
      </c>
      <c r="R4288" s="140">
        <f>Q4288*H4288</f>
        <v>0</v>
      </c>
      <c r="S4288" s="140">
        <v>0</v>
      </c>
      <c r="T4288" s="141">
        <f>S4288*H4288</f>
        <v>0</v>
      </c>
      <c r="AR4288" s="142" t="s">
        <v>106</v>
      </c>
      <c r="AT4288" s="142" t="s">
        <v>195</v>
      </c>
      <c r="AU4288" s="142" t="s">
        <v>100</v>
      </c>
      <c r="AY4288" s="17" t="s">
        <v>193</v>
      </c>
      <c r="BE4288" s="143">
        <f>IF(N4288="základní",J4288,0)</f>
        <v>0</v>
      </c>
      <c r="BF4288" s="143">
        <f>IF(N4288="snížená",J4288,0)</f>
        <v>0</v>
      </c>
      <c r="BG4288" s="143">
        <f>IF(N4288="zákl. přenesená",J4288,0)</f>
        <v>0</v>
      </c>
      <c r="BH4288" s="143">
        <f>IF(N4288="sníž. přenesená",J4288,0)</f>
        <v>0</v>
      </c>
      <c r="BI4288" s="143">
        <f>IF(N4288="nulová",J4288,0)</f>
        <v>0</v>
      </c>
      <c r="BJ4288" s="17" t="s">
        <v>80</v>
      </c>
      <c r="BK4288" s="143">
        <f>ROUND(I4288*H4288,2)</f>
        <v>0</v>
      </c>
      <c r="BL4288" s="17" t="s">
        <v>106</v>
      </c>
      <c r="BM4288" s="142" t="s">
        <v>3373</v>
      </c>
    </row>
    <row r="4289" spans="2:65" s="12" customFormat="1" ht="11.25">
      <c r="B4289" s="148"/>
      <c r="D4289" s="149" t="s">
        <v>203</v>
      </c>
      <c r="E4289" s="150" t="s">
        <v>19</v>
      </c>
      <c r="F4289" s="151" t="s">
        <v>286</v>
      </c>
      <c r="H4289" s="150" t="s">
        <v>19</v>
      </c>
      <c r="I4289" s="152"/>
      <c r="L4289" s="148"/>
      <c r="M4289" s="153"/>
      <c r="T4289" s="154"/>
      <c r="AT4289" s="150" t="s">
        <v>203</v>
      </c>
      <c r="AU4289" s="150" t="s">
        <v>100</v>
      </c>
      <c r="AV4289" s="12" t="s">
        <v>80</v>
      </c>
      <c r="AW4289" s="12" t="s">
        <v>33</v>
      </c>
      <c r="AX4289" s="12" t="s">
        <v>72</v>
      </c>
      <c r="AY4289" s="150" t="s">
        <v>193</v>
      </c>
    </row>
    <row r="4290" spans="2:65" s="12" customFormat="1" ht="11.25">
      <c r="B4290" s="148"/>
      <c r="D4290" s="149" t="s">
        <v>203</v>
      </c>
      <c r="E4290" s="150" t="s">
        <v>19</v>
      </c>
      <c r="F4290" s="151" t="s">
        <v>2999</v>
      </c>
      <c r="H4290" s="150" t="s">
        <v>19</v>
      </c>
      <c r="I4290" s="152"/>
      <c r="L4290" s="148"/>
      <c r="M4290" s="153"/>
      <c r="T4290" s="154"/>
      <c r="AT4290" s="150" t="s">
        <v>203</v>
      </c>
      <c r="AU4290" s="150" t="s">
        <v>100</v>
      </c>
      <c r="AV4290" s="12" t="s">
        <v>80</v>
      </c>
      <c r="AW4290" s="12" t="s">
        <v>33</v>
      </c>
      <c r="AX4290" s="12" t="s">
        <v>72</v>
      </c>
      <c r="AY4290" s="150" t="s">
        <v>193</v>
      </c>
    </row>
    <row r="4291" spans="2:65" s="12" customFormat="1" ht="11.25">
      <c r="B4291" s="148"/>
      <c r="D4291" s="149" t="s">
        <v>203</v>
      </c>
      <c r="E4291" s="150" t="s">
        <v>19</v>
      </c>
      <c r="F4291" s="151" t="s">
        <v>205</v>
      </c>
      <c r="H4291" s="150" t="s">
        <v>19</v>
      </c>
      <c r="I4291" s="152"/>
      <c r="L4291" s="148"/>
      <c r="M4291" s="153"/>
      <c r="T4291" s="154"/>
      <c r="AT4291" s="150" t="s">
        <v>203</v>
      </c>
      <c r="AU4291" s="150" t="s">
        <v>100</v>
      </c>
      <c r="AV4291" s="12" t="s">
        <v>80</v>
      </c>
      <c r="AW4291" s="12" t="s">
        <v>33</v>
      </c>
      <c r="AX4291" s="12" t="s">
        <v>72</v>
      </c>
      <c r="AY4291" s="150" t="s">
        <v>193</v>
      </c>
    </row>
    <row r="4292" spans="2:65" s="12" customFormat="1" ht="11.25">
      <c r="B4292" s="148"/>
      <c r="D4292" s="149" t="s">
        <v>203</v>
      </c>
      <c r="E4292" s="150" t="s">
        <v>19</v>
      </c>
      <c r="F4292" s="151" t="s">
        <v>3000</v>
      </c>
      <c r="H4292" s="150" t="s">
        <v>19</v>
      </c>
      <c r="I4292" s="152"/>
      <c r="L4292" s="148"/>
      <c r="M4292" s="153"/>
      <c r="T4292" s="154"/>
      <c r="AT4292" s="150" t="s">
        <v>203</v>
      </c>
      <c r="AU4292" s="150" t="s">
        <v>100</v>
      </c>
      <c r="AV4292" s="12" t="s">
        <v>80</v>
      </c>
      <c r="AW4292" s="12" t="s">
        <v>33</v>
      </c>
      <c r="AX4292" s="12" t="s">
        <v>72</v>
      </c>
      <c r="AY4292" s="150" t="s">
        <v>193</v>
      </c>
    </row>
    <row r="4293" spans="2:65" s="13" customFormat="1" ht="11.25">
      <c r="B4293" s="155"/>
      <c r="D4293" s="149" t="s">
        <v>203</v>
      </c>
      <c r="E4293" s="156" t="s">
        <v>19</v>
      </c>
      <c r="F4293" s="157" t="s">
        <v>80</v>
      </c>
      <c r="H4293" s="158">
        <v>1</v>
      </c>
      <c r="I4293" s="159"/>
      <c r="L4293" s="155"/>
      <c r="M4293" s="160"/>
      <c r="T4293" s="161"/>
      <c r="AT4293" s="156" t="s">
        <v>203</v>
      </c>
      <c r="AU4293" s="156" t="s">
        <v>100</v>
      </c>
      <c r="AV4293" s="13" t="s">
        <v>82</v>
      </c>
      <c r="AW4293" s="13" t="s">
        <v>33</v>
      </c>
      <c r="AX4293" s="13" t="s">
        <v>72</v>
      </c>
      <c r="AY4293" s="156" t="s">
        <v>193</v>
      </c>
    </row>
    <row r="4294" spans="2:65" s="1" customFormat="1" ht="16.5" customHeight="1">
      <c r="B4294" s="32"/>
      <c r="C4294" s="131" t="s">
        <v>3374</v>
      </c>
      <c r="D4294" s="131" t="s">
        <v>195</v>
      </c>
      <c r="E4294" s="132" t="s">
        <v>3375</v>
      </c>
      <c r="F4294" s="133" t="s">
        <v>3376</v>
      </c>
      <c r="G4294" s="134" t="s">
        <v>465</v>
      </c>
      <c r="H4294" s="135">
        <v>2</v>
      </c>
      <c r="I4294" s="136"/>
      <c r="J4294" s="137">
        <f>ROUND(I4294*H4294,2)</f>
        <v>0</v>
      </c>
      <c r="K4294" s="133" t="s">
        <v>19</v>
      </c>
      <c r="L4294" s="32"/>
      <c r="M4294" s="138" t="s">
        <v>19</v>
      </c>
      <c r="N4294" s="139" t="s">
        <v>43</v>
      </c>
      <c r="P4294" s="140">
        <f>O4294*H4294</f>
        <v>0</v>
      </c>
      <c r="Q4294" s="140">
        <v>0</v>
      </c>
      <c r="R4294" s="140">
        <f>Q4294*H4294</f>
        <v>0</v>
      </c>
      <c r="S4294" s="140">
        <v>0</v>
      </c>
      <c r="T4294" s="141">
        <f>S4294*H4294</f>
        <v>0</v>
      </c>
      <c r="AR4294" s="142" t="s">
        <v>106</v>
      </c>
      <c r="AT4294" s="142" t="s">
        <v>195</v>
      </c>
      <c r="AU4294" s="142" t="s">
        <v>100</v>
      </c>
      <c r="AY4294" s="17" t="s">
        <v>193</v>
      </c>
      <c r="BE4294" s="143">
        <f>IF(N4294="základní",J4294,0)</f>
        <v>0</v>
      </c>
      <c r="BF4294" s="143">
        <f>IF(N4294="snížená",J4294,0)</f>
        <v>0</v>
      </c>
      <c r="BG4294" s="143">
        <f>IF(N4294="zákl. přenesená",J4294,0)</f>
        <v>0</v>
      </c>
      <c r="BH4294" s="143">
        <f>IF(N4294="sníž. přenesená",J4294,0)</f>
        <v>0</v>
      </c>
      <c r="BI4294" s="143">
        <f>IF(N4294="nulová",J4294,0)</f>
        <v>0</v>
      </c>
      <c r="BJ4294" s="17" t="s">
        <v>80</v>
      </c>
      <c r="BK4294" s="143">
        <f>ROUND(I4294*H4294,2)</f>
        <v>0</v>
      </c>
      <c r="BL4294" s="17" t="s">
        <v>106</v>
      </c>
      <c r="BM4294" s="142" t="s">
        <v>3377</v>
      </c>
    </row>
    <row r="4295" spans="2:65" s="12" customFormat="1" ht="11.25">
      <c r="B4295" s="148"/>
      <c r="D4295" s="149" t="s">
        <v>203</v>
      </c>
      <c r="E4295" s="150" t="s">
        <v>19</v>
      </c>
      <c r="F4295" s="151" t="s">
        <v>286</v>
      </c>
      <c r="H4295" s="150" t="s">
        <v>19</v>
      </c>
      <c r="I4295" s="152"/>
      <c r="L4295" s="148"/>
      <c r="M4295" s="153"/>
      <c r="T4295" s="154"/>
      <c r="AT4295" s="150" t="s">
        <v>203</v>
      </c>
      <c r="AU4295" s="150" t="s">
        <v>100</v>
      </c>
      <c r="AV4295" s="12" t="s">
        <v>80</v>
      </c>
      <c r="AW4295" s="12" t="s">
        <v>33</v>
      </c>
      <c r="AX4295" s="12" t="s">
        <v>72</v>
      </c>
      <c r="AY4295" s="150" t="s">
        <v>193</v>
      </c>
    </row>
    <row r="4296" spans="2:65" s="12" customFormat="1" ht="11.25">
      <c r="B4296" s="148"/>
      <c r="D4296" s="149" t="s">
        <v>203</v>
      </c>
      <c r="E4296" s="150" t="s">
        <v>19</v>
      </c>
      <c r="F4296" s="151" t="s">
        <v>2999</v>
      </c>
      <c r="H4296" s="150" t="s">
        <v>19</v>
      </c>
      <c r="I4296" s="152"/>
      <c r="L4296" s="148"/>
      <c r="M4296" s="153"/>
      <c r="T4296" s="154"/>
      <c r="AT4296" s="150" t="s">
        <v>203</v>
      </c>
      <c r="AU4296" s="150" t="s">
        <v>100</v>
      </c>
      <c r="AV4296" s="12" t="s">
        <v>80</v>
      </c>
      <c r="AW4296" s="12" t="s">
        <v>33</v>
      </c>
      <c r="AX4296" s="12" t="s">
        <v>72</v>
      </c>
      <c r="AY4296" s="150" t="s">
        <v>193</v>
      </c>
    </row>
    <row r="4297" spans="2:65" s="12" customFormat="1" ht="11.25">
      <c r="B4297" s="148"/>
      <c r="D4297" s="149" t="s">
        <v>203</v>
      </c>
      <c r="E4297" s="150" t="s">
        <v>19</v>
      </c>
      <c r="F4297" s="151" t="s">
        <v>205</v>
      </c>
      <c r="H4297" s="150" t="s">
        <v>19</v>
      </c>
      <c r="I4297" s="152"/>
      <c r="L4297" s="148"/>
      <c r="M4297" s="153"/>
      <c r="T4297" s="154"/>
      <c r="AT4297" s="150" t="s">
        <v>203</v>
      </c>
      <c r="AU4297" s="150" t="s">
        <v>100</v>
      </c>
      <c r="AV4297" s="12" t="s">
        <v>80</v>
      </c>
      <c r="AW4297" s="12" t="s">
        <v>33</v>
      </c>
      <c r="AX4297" s="12" t="s">
        <v>72</v>
      </c>
      <c r="AY4297" s="150" t="s">
        <v>193</v>
      </c>
    </row>
    <row r="4298" spans="2:65" s="12" customFormat="1" ht="11.25">
      <c r="B4298" s="148"/>
      <c r="D4298" s="149" t="s">
        <v>203</v>
      </c>
      <c r="E4298" s="150" t="s">
        <v>19</v>
      </c>
      <c r="F4298" s="151" t="s">
        <v>3000</v>
      </c>
      <c r="H4298" s="150" t="s">
        <v>19</v>
      </c>
      <c r="I4298" s="152"/>
      <c r="L4298" s="148"/>
      <c r="M4298" s="153"/>
      <c r="T4298" s="154"/>
      <c r="AT4298" s="150" t="s">
        <v>203</v>
      </c>
      <c r="AU4298" s="150" t="s">
        <v>100</v>
      </c>
      <c r="AV4298" s="12" t="s">
        <v>80</v>
      </c>
      <c r="AW4298" s="12" t="s">
        <v>33</v>
      </c>
      <c r="AX4298" s="12" t="s">
        <v>72</v>
      </c>
      <c r="AY4298" s="150" t="s">
        <v>193</v>
      </c>
    </row>
    <row r="4299" spans="2:65" s="13" customFormat="1" ht="11.25">
      <c r="B4299" s="155"/>
      <c r="D4299" s="149" t="s">
        <v>203</v>
      </c>
      <c r="E4299" s="156" t="s">
        <v>19</v>
      </c>
      <c r="F4299" s="157" t="s">
        <v>82</v>
      </c>
      <c r="H4299" s="158">
        <v>2</v>
      </c>
      <c r="I4299" s="159"/>
      <c r="L4299" s="155"/>
      <c r="M4299" s="160"/>
      <c r="T4299" s="161"/>
      <c r="AT4299" s="156" t="s">
        <v>203</v>
      </c>
      <c r="AU4299" s="156" t="s">
        <v>100</v>
      </c>
      <c r="AV4299" s="13" t="s">
        <v>82</v>
      </c>
      <c r="AW4299" s="13" t="s">
        <v>33</v>
      </c>
      <c r="AX4299" s="13" t="s">
        <v>72</v>
      </c>
      <c r="AY4299" s="156" t="s">
        <v>193</v>
      </c>
    </row>
    <row r="4300" spans="2:65" s="1" customFormat="1" ht="16.5" customHeight="1">
      <c r="B4300" s="32"/>
      <c r="C4300" s="131" t="s">
        <v>3378</v>
      </c>
      <c r="D4300" s="131" t="s">
        <v>195</v>
      </c>
      <c r="E4300" s="132" t="s">
        <v>3379</v>
      </c>
      <c r="F4300" s="133" t="s">
        <v>3380</v>
      </c>
      <c r="G4300" s="134" t="s">
        <v>465</v>
      </c>
      <c r="H4300" s="135">
        <v>3</v>
      </c>
      <c r="I4300" s="136"/>
      <c r="J4300" s="137">
        <f>ROUND(I4300*H4300,2)</f>
        <v>0</v>
      </c>
      <c r="K4300" s="133" t="s">
        <v>19</v>
      </c>
      <c r="L4300" s="32"/>
      <c r="M4300" s="138" t="s">
        <v>19</v>
      </c>
      <c r="N4300" s="139" t="s">
        <v>43</v>
      </c>
      <c r="P4300" s="140">
        <f>O4300*H4300</f>
        <v>0</v>
      </c>
      <c r="Q4300" s="140">
        <v>0</v>
      </c>
      <c r="R4300" s="140">
        <f>Q4300*H4300</f>
        <v>0</v>
      </c>
      <c r="S4300" s="140">
        <v>0</v>
      </c>
      <c r="T4300" s="141">
        <f>S4300*H4300</f>
        <v>0</v>
      </c>
      <c r="AR4300" s="142" t="s">
        <v>106</v>
      </c>
      <c r="AT4300" s="142" t="s">
        <v>195</v>
      </c>
      <c r="AU4300" s="142" t="s">
        <v>100</v>
      </c>
      <c r="AY4300" s="17" t="s">
        <v>193</v>
      </c>
      <c r="BE4300" s="143">
        <f>IF(N4300="základní",J4300,0)</f>
        <v>0</v>
      </c>
      <c r="BF4300" s="143">
        <f>IF(N4300="snížená",J4300,0)</f>
        <v>0</v>
      </c>
      <c r="BG4300" s="143">
        <f>IF(N4300="zákl. přenesená",J4300,0)</f>
        <v>0</v>
      </c>
      <c r="BH4300" s="143">
        <f>IF(N4300="sníž. přenesená",J4300,0)</f>
        <v>0</v>
      </c>
      <c r="BI4300" s="143">
        <f>IF(N4300="nulová",J4300,0)</f>
        <v>0</v>
      </c>
      <c r="BJ4300" s="17" t="s">
        <v>80</v>
      </c>
      <c r="BK4300" s="143">
        <f>ROUND(I4300*H4300,2)</f>
        <v>0</v>
      </c>
      <c r="BL4300" s="17" t="s">
        <v>106</v>
      </c>
      <c r="BM4300" s="142" t="s">
        <v>3381</v>
      </c>
    </row>
    <row r="4301" spans="2:65" s="12" customFormat="1" ht="11.25">
      <c r="B4301" s="148"/>
      <c r="D4301" s="149" t="s">
        <v>203</v>
      </c>
      <c r="E4301" s="150" t="s">
        <v>19</v>
      </c>
      <c r="F4301" s="151" t="s">
        <v>286</v>
      </c>
      <c r="H4301" s="150" t="s">
        <v>19</v>
      </c>
      <c r="I4301" s="152"/>
      <c r="L4301" s="148"/>
      <c r="M4301" s="153"/>
      <c r="T4301" s="154"/>
      <c r="AT4301" s="150" t="s">
        <v>203</v>
      </c>
      <c r="AU4301" s="150" t="s">
        <v>100</v>
      </c>
      <c r="AV4301" s="12" t="s">
        <v>80</v>
      </c>
      <c r="AW4301" s="12" t="s">
        <v>33</v>
      </c>
      <c r="AX4301" s="12" t="s">
        <v>72</v>
      </c>
      <c r="AY4301" s="150" t="s">
        <v>193</v>
      </c>
    </row>
    <row r="4302" spans="2:65" s="12" customFormat="1" ht="11.25">
      <c r="B4302" s="148"/>
      <c r="D4302" s="149" t="s">
        <v>203</v>
      </c>
      <c r="E4302" s="150" t="s">
        <v>19</v>
      </c>
      <c r="F4302" s="151" t="s">
        <v>2999</v>
      </c>
      <c r="H4302" s="150" t="s">
        <v>19</v>
      </c>
      <c r="I4302" s="152"/>
      <c r="L4302" s="148"/>
      <c r="M4302" s="153"/>
      <c r="T4302" s="154"/>
      <c r="AT4302" s="150" t="s">
        <v>203</v>
      </c>
      <c r="AU4302" s="150" t="s">
        <v>100</v>
      </c>
      <c r="AV4302" s="12" t="s">
        <v>80</v>
      </c>
      <c r="AW4302" s="12" t="s">
        <v>33</v>
      </c>
      <c r="AX4302" s="12" t="s">
        <v>72</v>
      </c>
      <c r="AY4302" s="150" t="s">
        <v>193</v>
      </c>
    </row>
    <row r="4303" spans="2:65" s="12" customFormat="1" ht="11.25">
      <c r="B4303" s="148"/>
      <c r="D4303" s="149" t="s">
        <v>203</v>
      </c>
      <c r="E4303" s="150" t="s">
        <v>19</v>
      </c>
      <c r="F4303" s="151" t="s">
        <v>205</v>
      </c>
      <c r="H4303" s="150" t="s">
        <v>19</v>
      </c>
      <c r="I4303" s="152"/>
      <c r="L4303" s="148"/>
      <c r="M4303" s="153"/>
      <c r="T4303" s="154"/>
      <c r="AT4303" s="150" t="s">
        <v>203</v>
      </c>
      <c r="AU4303" s="150" t="s">
        <v>100</v>
      </c>
      <c r="AV4303" s="12" t="s">
        <v>80</v>
      </c>
      <c r="AW4303" s="12" t="s">
        <v>33</v>
      </c>
      <c r="AX4303" s="12" t="s">
        <v>72</v>
      </c>
      <c r="AY4303" s="150" t="s">
        <v>193</v>
      </c>
    </row>
    <row r="4304" spans="2:65" s="12" customFormat="1" ht="11.25">
      <c r="B4304" s="148"/>
      <c r="D4304" s="149" t="s">
        <v>203</v>
      </c>
      <c r="E4304" s="150" t="s">
        <v>19</v>
      </c>
      <c r="F4304" s="151" t="s">
        <v>3000</v>
      </c>
      <c r="H4304" s="150" t="s">
        <v>19</v>
      </c>
      <c r="I4304" s="152"/>
      <c r="L4304" s="148"/>
      <c r="M4304" s="153"/>
      <c r="T4304" s="154"/>
      <c r="AT4304" s="150" t="s">
        <v>203</v>
      </c>
      <c r="AU4304" s="150" t="s">
        <v>100</v>
      </c>
      <c r="AV4304" s="12" t="s">
        <v>80</v>
      </c>
      <c r="AW4304" s="12" t="s">
        <v>33</v>
      </c>
      <c r="AX4304" s="12" t="s">
        <v>72</v>
      </c>
      <c r="AY4304" s="150" t="s">
        <v>193</v>
      </c>
    </row>
    <row r="4305" spans="2:65" s="13" customFormat="1" ht="11.25">
      <c r="B4305" s="155"/>
      <c r="D4305" s="149" t="s">
        <v>203</v>
      </c>
      <c r="E4305" s="156" t="s">
        <v>19</v>
      </c>
      <c r="F4305" s="157" t="s">
        <v>100</v>
      </c>
      <c r="H4305" s="158">
        <v>3</v>
      </c>
      <c r="I4305" s="159"/>
      <c r="L4305" s="155"/>
      <c r="M4305" s="160"/>
      <c r="T4305" s="161"/>
      <c r="AT4305" s="156" t="s">
        <v>203</v>
      </c>
      <c r="AU4305" s="156" t="s">
        <v>100</v>
      </c>
      <c r="AV4305" s="13" t="s">
        <v>82</v>
      </c>
      <c r="AW4305" s="13" t="s">
        <v>33</v>
      </c>
      <c r="AX4305" s="13" t="s">
        <v>72</v>
      </c>
      <c r="AY4305" s="156" t="s">
        <v>193</v>
      </c>
    </row>
    <row r="4306" spans="2:65" s="1" customFormat="1" ht="16.5" customHeight="1">
      <c r="B4306" s="32"/>
      <c r="C4306" s="131" t="s">
        <v>3382</v>
      </c>
      <c r="D4306" s="131" t="s">
        <v>195</v>
      </c>
      <c r="E4306" s="132" t="s">
        <v>3383</v>
      </c>
      <c r="F4306" s="133" t="s">
        <v>3384</v>
      </c>
      <c r="G4306" s="134" t="s">
        <v>465</v>
      </c>
      <c r="H4306" s="135">
        <v>14</v>
      </c>
      <c r="I4306" s="136"/>
      <c r="J4306" s="137">
        <f>ROUND(I4306*H4306,2)</f>
        <v>0</v>
      </c>
      <c r="K4306" s="133" t="s">
        <v>19</v>
      </c>
      <c r="L4306" s="32"/>
      <c r="M4306" s="138" t="s">
        <v>19</v>
      </c>
      <c r="N4306" s="139" t="s">
        <v>43</v>
      </c>
      <c r="P4306" s="140">
        <f>O4306*H4306</f>
        <v>0</v>
      </c>
      <c r="Q4306" s="140">
        <v>0</v>
      </c>
      <c r="R4306" s="140">
        <f>Q4306*H4306</f>
        <v>0</v>
      </c>
      <c r="S4306" s="140">
        <v>0</v>
      </c>
      <c r="T4306" s="141">
        <f>S4306*H4306</f>
        <v>0</v>
      </c>
      <c r="AR4306" s="142" t="s">
        <v>106</v>
      </c>
      <c r="AT4306" s="142" t="s">
        <v>195</v>
      </c>
      <c r="AU4306" s="142" t="s">
        <v>100</v>
      </c>
      <c r="AY4306" s="17" t="s">
        <v>193</v>
      </c>
      <c r="BE4306" s="143">
        <f>IF(N4306="základní",J4306,0)</f>
        <v>0</v>
      </c>
      <c r="BF4306" s="143">
        <f>IF(N4306="snížená",J4306,0)</f>
        <v>0</v>
      </c>
      <c r="BG4306" s="143">
        <f>IF(N4306="zákl. přenesená",J4306,0)</f>
        <v>0</v>
      </c>
      <c r="BH4306" s="143">
        <f>IF(N4306="sníž. přenesená",J4306,0)</f>
        <v>0</v>
      </c>
      <c r="BI4306" s="143">
        <f>IF(N4306="nulová",J4306,0)</f>
        <v>0</v>
      </c>
      <c r="BJ4306" s="17" t="s">
        <v>80</v>
      </c>
      <c r="BK4306" s="143">
        <f>ROUND(I4306*H4306,2)</f>
        <v>0</v>
      </c>
      <c r="BL4306" s="17" t="s">
        <v>106</v>
      </c>
      <c r="BM4306" s="142" t="s">
        <v>3385</v>
      </c>
    </row>
    <row r="4307" spans="2:65" s="12" customFormat="1" ht="11.25">
      <c r="B4307" s="148"/>
      <c r="D4307" s="149" t="s">
        <v>203</v>
      </c>
      <c r="E4307" s="150" t="s">
        <v>19</v>
      </c>
      <c r="F4307" s="151" t="s">
        <v>286</v>
      </c>
      <c r="H4307" s="150" t="s">
        <v>19</v>
      </c>
      <c r="I4307" s="152"/>
      <c r="L4307" s="148"/>
      <c r="M4307" s="153"/>
      <c r="T4307" s="154"/>
      <c r="AT4307" s="150" t="s">
        <v>203</v>
      </c>
      <c r="AU4307" s="150" t="s">
        <v>100</v>
      </c>
      <c r="AV4307" s="12" t="s">
        <v>80</v>
      </c>
      <c r="AW4307" s="12" t="s">
        <v>33</v>
      </c>
      <c r="AX4307" s="12" t="s">
        <v>72</v>
      </c>
      <c r="AY4307" s="150" t="s">
        <v>193</v>
      </c>
    </row>
    <row r="4308" spans="2:65" s="12" customFormat="1" ht="11.25">
      <c r="B4308" s="148"/>
      <c r="D4308" s="149" t="s">
        <v>203</v>
      </c>
      <c r="E4308" s="150" t="s">
        <v>19</v>
      </c>
      <c r="F4308" s="151" t="s">
        <v>2999</v>
      </c>
      <c r="H4308" s="150" t="s">
        <v>19</v>
      </c>
      <c r="I4308" s="152"/>
      <c r="L4308" s="148"/>
      <c r="M4308" s="153"/>
      <c r="T4308" s="154"/>
      <c r="AT4308" s="150" t="s">
        <v>203</v>
      </c>
      <c r="AU4308" s="150" t="s">
        <v>100</v>
      </c>
      <c r="AV4308" s="12" t="s">
        <v>80</v>
      </c>
      <c r="AW4308" s="12" t="s">
        <v>33</v>
      </c>
      <c r="AX4308" s="12" t="s">
        <v>72</v>
      </c>
      <c r="AY4308" s="150" t="s">
        <v>193</v>
      </c>
    </row>
    <row r="4309" spans="2:65" s="12" customFormat="1" ht="11.25">
      <c r="B4309" s="148"/>
      <c r="D4309" s="149" t="s">
        <v>203</v>
      </c>
      <c r="E4309" s="150" t="s">
        <v>19</v>
      </c>
      <c r="F4309" s="151" t="s">
        <v>205</v>
      </c>
      <c r="H4309" s="150" t="s">
        <v>19</v>
      </c>
      <c r="I4309" s="152"/>
      <c r="L4309" s="148"/>
      <c r="M4309" s="153"/>
      <c r="T4309" s="154"/>
      <c r="AT4309" s="150" t="s">
        <v>203</v>
      </c>
      <c r="AU4309" s="150" t="s">
        <v>100</v>
      </c>
      <c r="AV4309" s="12" t="s">
        <v>80</v>
      </c>
      <c r="AW4309" s="12" t="s">
        <v>33</v>
      </c>
      <c r="AX4309" s="12" t="s">
        <v>72</v>
      </c>
      <c r="AY4309" s="150" t="s">
        <v>193</v>
      </c>
    </row>
    <row r="4310" spans="2:65" s="12" customFormat="1" ht="11.25">
      <c r="B4310" s="148"/>
      <c r="D4310" s="149" t="s">
        <v>203</v>
      </c>
      <c r="E4310" s="150" t="s">
        <v>19</v>
      </c>
      <c r="F4310" s="151" t="s">
        <v>3000</v>
      </c>
      <c r="H4310" s="150" t="s">
        <v>19</v>
      </c>
      <c r="I4310" s="152"/>
      <c r="L4310" s="148"/>
      <c r="M4310" s="153"/>
      <c r="T4310" s="154"/>
      <c r="AT4310" s="150" t="s">
        <v>203</v>
      </c>
      <c r="AU4310" s="150" t="s">
        <v>100</v>
      </c>
      <c r="AV4310" s="12" t="s">
        <v>80</v>
      </c>
      <c r="AW4310" s="12" t="s">
        <v>33</v>
      </c>
      <c r="AX4310" s="12" t="s">
        <v>72</v>
      </c>
      <c r="AY4310" s="150" t="s">
        <v>193</v>
      </c>
    </row>
    <row r="4311" spans="2:65" s="13" customFormat="1" ht="11.25">
      <c r="B4311" s="155"/>
      <c r="D4311" s="149" t="s">
        <v>203</v>
      </c>
      <c r="E4311" s="156" t="s">
        <v>19</v>
      </c>
      <c r="F4311" s="157" t="s">
        <v>310</v>
      </c>
      <c r="H4311" s="158">
        <v>14</v>
      </c>
      <c r="I4311" s="159"/>
      <c r="L4311" s="155"/>
      <c r="M4311" s="160"/>
      <c r="T4311" s="161"/>
      <c r="AT4311" s="156" t="s">
        <v>203</v>
      </c>
      <c r="AU4311" s="156" t="s">
        <v>100</v>
      </c>
      <c r="AV4311" s="13" t="s">
        <v>82</v>
      </c>
      <c r="AW4311" s="13" t="s">
        <v>33</v>
      </c>
      <c r="AX4311" s="13" t="s">
        <v>72</v>
      </c>
      <c r="AY4311" s="156" t="s">
        <v>193</v>
      </c>
    </row>
    <row r="4312" spans="2:65" s="1" customFormat="1" ht="16.5" customHeight="1">
      <c r="B4312" s="32"/>
      <c r="C4312" s="131" t="s">
        <v>3386</v>
      </c>
      <c r="D4312" s="131" t="s">
        <v>195</v>
      </c>
      <c r="E4312" s="132" t="s">
        <v>3387</v>
      </c>
      <c r="F4312" s="133" t="s">
        <v>3388</v>
      </c>
      <c r="G4312" s="134" t="s">
        <v>465</v>
      </c>
      <c r="H4312" s="135">
        <v>2</v>
      </c>
      <c r="I4312" s="136"/>
      <c r="J4312" s="137">
        <f>ROUND(I4312*H4312,2)</f>
        <v>0</v>
      </c>
      <c r="K4312" s="133" t="s">
        <v>19</v>
      </c>
      <c r="L4312" s="32"/>
      <c r="M4312" s="138" t="s">
        <v>19</v>
      </c>
      <c r="N4312" s="139" t="s">
        <v>43</v>
      </c>
      <c r="P4312" s="140">
        <f>O4312*H4312</f>
        <v>0</v>
      </c>
      <c r="Q4312" s="140">
        <v>0</v>
      </c>
      <c r="R4312" s="140">
        <f>Q4312*H4312</f>
        <v>0</v>
      </c>
      <c r="S4312" s="140">
        <v>0</v>
      </c>
      <c r="T4312" s="141">
        <f>S4312*H4312</f>
        <v>0</v>
      </c>
      <c r="AR4312" s="142" t="s">
        <v>106</v>
      </c>
      <c r="AT4312" s="142" t="s">
        <v>195</v>
      </c>
      <c r="AU4312" s="142" t="s">
        <v>100</v>
      </c>
      <c r="AY4312" s="17" t="s">
        <v>193</v>
      </c>
      <c r="BE4312" s="143">
        <f>IF(N4312="základní",J4312,0)</f>
        <v>0</v>
      </c>
      <c r="BF4312" s="143">
        <f>IF(N4312="snížená",J4312,0)</f>
        <v>0</v>
      </c>
      <c r="BG4312" s="143">
        <f>IF(N4312="zákl. přenesená",J4312,0)</f>
        <v>0</v>
      </c>
      <c r="BH4312" s="143">
        <f>IF(N4312="sníž. přenesená",J4312,0)</f>
        <v>0</v>
      </c>
      <c r="BI4312" s="143">
        <f>IF(N4312="nulová",J4312,0)</f>
        <v>0</v>
      </c>
      <c r="BJ4312" s="17" t="s">
        <v>80</v>
      </c>
      <c r="BK4312" s="143">
        <f>ROUND(I4312*H4312,2)</f>
        <v>0</v>
      </c>
      <c r="BL4312" s="17" t="s">
        <v>106</v>
      </c>
      <c r="BM4312" s="142" t="s">
        <v>3389</v>
      </c>
    </row>
    <row r="4313" spans="2:65" s="12" customFormat="1" ht="11.25">
      <c r="B4313" s="148"/>
      <c r="D4313" s="149" t="s">
        <v>203</v>
      </c>
      <c r="E4313" s="150" t="s">
        <v>19</v>
      </c>
      <c r="F4313" s="151" t="s">
        <v>286</v>
      </c>
      <c r="H4313" s="150" t="s">
        <v>19</v>
      </c>
      <c r="I4313" s="152"/>
      <c r="L4313" s="148"/>
      <c r="M4313" s="153"/>
      <c r="T4313" s="154"/>
      <c r="AT4313" s="150" t="s">
        <v>203</v>
      </c>
      <c r="AU4313" s="150" t="s">
        <v>100</v>
      </c>
      <c r="AV4313" s="12" t="s">
        <v>80</v>
      </c>
      <c r="AW4313" s="12" t="s">
        <v>33</v>
      </c>
      <c r="AX4313" s="12" t="s">
        <v>72</v>
      </c>
      <c r="AY4313" s="150" t="s">
        <v>193</v>
      </c>
    </row>
    <row r="4314" spans="2:65" s="12" customFormat="1" ht="11.25">
      <c r="B4314" s="148"/>
      <c r="D4314" s="149" t="s">
        <v>203</v>
      </c>
      <c r="E4314" s="150" t="s">
        <v>19</v>
      </c>
      <c r="F4314" s="151" t="s">
        <v>2999</v>
      </c>
      <c r="H4314" s="150" t="s">
        <v>19</v>
      </c>
      <c r="I4314" s="152"/>
      <c r="L4314" s="148"/>
      <c r="M4314" s="153"/>
      <c r="T4314" s="154"/>
      <c r="AT4314" s="150" t="s">
        <v>203</v>
      </c>
      <c r="AU4314" s="150" t="s">
        <v>100</v>
      </c>
      <c r="AV4314" s="12" t="s">
        <v>80</v>
      </c>
      <c r="AW4314" s="12" t="s">
        <v>33</v>
      </c>
      <c r="AX4314" s="12" t="s">
        <v>72</v>
      </c>
      <c r="AY4314" s="150" t="s">
        <v>193</v>
      </c>
    </row>
    <row r="4315" spans="2:65" s="12" customFormat="1" ht="11.25">
      <c r="B4315" s="148"/>
      <c r="D4315" s="149" t="s">
        <v>203</v>
      </c>
      <c r="E4315" s="150" t="s">
        <v>19</v>
      </c>
      <c r="F4315" s="151" t="s">
        <v>205</v>
      </c>
      <c r="H4315" s="150" t="s">
        <v>19</v>
      </c>
      <c r="I4315" s="152"/>
      <c r="L4315" s="148"/>
      <c r="M4315" s="153"/>
      <c r="T4315" s="154"/>
      <c r="AT4315" s="150" t="s">
        <v>203</v>
      </c>
      <c r="AU4315" s="150" t="s">
        <v>100</v>
      </c>
      <c r="AV4315" s="12" t="s">
        <v>80</v>
      </c>
      <c r="AW4315" s="12" t="s">
        <v>33</v>
      </c>
      <c r="AX4315" s="12" t="s">
        <v>72</v>
      </c>
      <c r="AY4315" s="150" t="s">
        <v>193</v>
      </c>
    </row>
    <row r="4316" spans="2:65" s="12" customFormat="1" ht="11.25">
      <c r="B4316" s="148"/>
      <c r="D4316" s="149" t="s">
        <v>203</v>
      </c>
      <c r="E4316" s="150" t="s">
        <v>19</v>
      </c>
      <c r="F4316" s="151" t="s">
        <v>3000</v>
      </c>
      <c r="H4316" s="150" t="s">
        <v>19</v>
      </c>
      <c r="I4316" s="152"/>
      <c r="L4316" s="148"/>
      <c r="M4316" s="153"/>
      <c r="T4316" s="154"/>
      <c r="AT4316" s="150" t="s">
        <v>203</v>
      </c>
      <c r="AU4316" s="150" t="s">
        <v>100</v>
      </c>
      <c r="AV4316" s="12" t="s">
        <v>80</v>
      </c>
      <c r="AW4316" s="12" t="s">
        <v>33</v>
      </c>
      <c r="AX4316" s="12" t="s">
        <v>72</v>
      </c>
      <c r="AY4316" s="150" t="s">
        <v>193</v>
      </c>
    </row>
    <row r="4317" spans="2:65" s="13" customFormat="1" ht="11.25">
      <c r="B4317" s="155"/>
      <c r="D4317" s="149" t="s">
        <v>203</v>
      </c>
      <c r="E4317" s="156" t="s">
        <v>19</v>
      </c>
      <c r="F4317" s="157" t="s">
        <v>82</v>
      </c>
      <c r="H4317" s="158">
        <v>2</v>
      </c>
      <c r="I4317" s="159"/>
      <c r="L4317" s="155"/>
      <c r="M4317" s="160"/>
      <c r="T4317" s="161"/>
      <c r="AT4317" s="156" t="s">
        <v>203</v>
      </c>
      <c r="AU4317" s="156" t="s">
        <v>100</v>
      </c>
      <c r="AV4317" s="13" t="s">
        <v>82</v>
      </c>
      <c r="AW4317" s="13" t="s">
        <v>33</v>
      </c>
      <c r="AX4317" s="13" t="s">
        <v>72</v>
      </c>
      <c r="AY4317" s="156" t="s">
        <v>193</v>
      </c>
    </row>
    <row r="4318" spans="2:65" s="1" customFormat="1" ht="16.5" customHeight="1">
      <c r="B4318" s="32"/>
      <c r="C4318" s="131" t="s">
        <v>3390</v>
      </c>
      <c r="D4318" s="131" t="s">
        <v>195</v>
      </c>
      <c r="E4318" s="132" t="s">
        <v>3391</v>
      </c>
      <c r="F4318" s="133" t="s">
        <v>3392</v>
      </c>
      <c r="G4318" s="134" t="s">
        <v>465</v>
      </c>
      <c r="H4318" s="135">
        <v>1</v>
      </c>
      <c r="I4318" s="136"/>
      <c r="J4318" s="137">
        <f>ROUND(I4318*H4318,2)</f>
        <v>0</v>
      </c>
      <c r="K4318" s="133" t="s">
        <v>19</v>
      </c>
      <c r="L4318" s="32"/>
      <c r="M4318" s="138" t="s">
        <v>19</v>
      </c>
      <c r="N4318" s="139" t="s">
        <v>43</v>
      </c>
      <c r="P4318" s="140">
        <f>O4318*H4318</f>
        <v>0</v>
      </c>
      <c r="Q4318" s="140">
        <v>0</v>
      </c>
      <c r="R4318" s="140">
        <f>Q4318*H4318</f>
        <v>0</v>
      </c>
      <c r="S4318" s="140">
        <v>0</v>
      </c>
      <c r="T4318" s="141">
        <f>S4318*H4318</f>
        <v>0</v>
      </c>
      <c r="AR4318" s="142" t="s">
        <v>106</v>
      </c>
      <c r="AT4318" s="142" t="s">
        <v>195</v>
      </c>
      <c r="AU4318" s="142" t="s">
        <v>100</v>
      </c>
      <c r="AY4318" s="17" t="s">
        <v>193</v>
      </c>
      <c r="BE4318" s="143">
        <f>IF(N4318="základní",J4318,0)</f>
        <v>0</v>
      </c>
      <c r="BF4318" s="143">
        <f>IF(N4318="snížená",J4318,0)</f>
        <v>0</v>
      </c>
      <c r="BG4318" s="143">
        <f>IF(N4318="zákl. přenesená",J4318,0)</f>
        <v>0</v>
      </c>
      <c r="BH4318" s="143">
        <f>IF(N4318="sníž. přenesená",J4318,0)</f>
        <v>0</v>
      </c>
      <c r="BI4318" s="143">
        <f>IF(N4318="nulová",J4318,0)</f>
        <v>0</v>
      </c>
      <c r="BJ4318" s="17" t="s">
        <v>80</v>
      </c>
      <c r="BK4318" s="143">
        <f>ROUND(I4318*H4318,2)</f>
        <v>0</v>
      </c>
      <c r="BL4318" s="17" t="s">
        <v>106</v>
      </c>
      <c r="BM4318" s="142" t="s">
        <v>3393</v>
      </c>
    </row>
    <row r="4319" spans="2:65" s="12" customFormat="1" ht="11.25">
      <c r="B4319" s="148"/>
      <c r="D4319" s="149" t="s">
        <v>203</v>
      </c>
      <c r="E4319" s="150" t="s">
        <v>19</v>
      </c>
      <c r="F4319" s="151" t="s">
        <v>286</v>
      </c>
      <c r="H4319" s="150" t="s">
        <v>19</v>
      </c>
      <c r="I4319" s="152"/>
      <c r="L4319" s="148"/>
      <c r="M4319" s="153"/>
      <c r="T4319" s="154"/>
      <c r="AT4319" s="150" t="s">
        <v>203</v>
      </c>
      <c r="AU4319" s="150" t="s">
        <v>100</v>
      </c>
      <c r="AV4319" s="12" t="s">
        <v>80</v>
      </c>
      <c r="AW4319" s="12" t="s">
        <v>33</v>
      </c>
      <c r="AX4319" s="12" t="s">
        <v>72</v>
      </c>
      <c r="AY4319" s="150" t="s">
        <v>193</v>
      </c>
    </row>
    <row r="4320" spans="2:65" s="12" customFormat="1" ht="11.25">
      <c r="B4320" s="148"/>
      <c r="D4320" s="149" t="s">
        <v>203</v>
      </c>
      <c r="E4320" s="150" t="s">
        <v>19</v>
      </c>
      <c r="F4320" s="151" t="s">
        <v>2999</v>
      </c>
      <c r="H4320" s="150" t="s">
        <v>19</v>
      </c>
      <c r="I4320" s="152"/>
      <c r="L4320" s="148"/>
      <c r="M4320" s="153"/>
      <c r="T4320" s="154"/>
      <c r="AT4320" s="150" t="s">
        <v>203</v>
      </c>
      <c r="AU4320" s="150" t="s">
        <v>100</v>
      </c>
      <c r="AV4320" s="12" t="s">
        <v>80</v>
      </c>
      <c r="AW4320" s="12" t="s">
        <v>33</v>
      </c>
      <c r="AX4320" s="12" t="s">
        <v>72</v>
      </c>
      <c r="AY4320" s="150" t="s">
        <v>193</v>
      </c>
    </row>
    <row r="4321" spans="2:65" s="12" customFormat="1" ht="11.25">
      <c r="B4321" s="148"/>
      <c r="D4321" s="149" t="s">
        <v>203</v>
      </c>
      <c r="E4321" s="150" t="s">
        <v>19</v>
      </c>
      <c r="F4321" s="151" t="s">
        <v>205</v>
      </c>
      <c r="H4321" s="150" t="s">
        <v>19</v>
      </c>
      <c r="I4321" s="152"/>
      <c r="L4321" s="148"/>
      <c r="M4321" s="153"/>
      <c r="T4321" s="154"/>
      <c r="AT4321" s="150" t="s">
        <v>203</v>
      </c>
      <c r="AU4321" s="150" t="s">
        <v>100</v>
      </c>
      <c r="AV4321" s="12" t="s">
        <v>80</v>
      </c>
      <c r="AW4321" s="12" t="s">
        <v>33</v>
      </c>
      <c r="AX4321" s="12" t="s">
        <v>72</v>
      </c>
      <c r="AY4321" s="150" t="s">
        <v>193</v>
      </c>
    </row>
    <row r="4322" spans="2:65" s="12" customFormat="1" ht="11.25">
      <c r="B4322" s="148"/>
      <c r="D4322" s="149" t="s">
        <v>203</v>
      </c>
      <c r="E4322" s="150" t="s">
        <v>19</v>
      </c>
      <c r="F4322" s="151" t="s">
        <v>3000</v>
      </c>
      <c r="H4322" s="150" t="s">
        <v>19</v>
      </c>
      <c r="I4322" s="152"/>
      <c r="L4322" s="148"/>
      <c r="M4322" s="153"/>
      <c r="T4322" s="154"/>
      <c r="AT4322" s="150" t="s">
        <v>203</v>
      </c>
      <c r="AU4322" s="150" t="s">
        <v>100</v>
      </c>
      <c r="AV4322" s="12" t="s">
        <v>80</v>
      </c>
      <c r="AW4322" s="12" t="s">
        <v>33</v>
      </c>
      <c r="AX4322" s="12" t="s">
        <v>72</v>
      </c>
      <c r="AY4322" s="150" t="s">
        <v>193</v>
      </c>
    </row>
    <row r="4323" spans="2:65" s="13" customFormat="1" ht="11.25">
      <c r="B4323" s="155"/>
      <c r="D4323" s="149" t="s">
        <v>203</v>
      </c>
      <c r="E4323" s="156" t="s">
        <v>19</v>
      </c>
      <c r="F4323" s="157" t="s">
        <v>80</v>
      </c>
      <c r="H4323" s="158">
        <v>1</v>
      </c>
      <c r="I4323" s="159"/>
      <c r="L4323" s="155"/>
      <c r="M4323" s="160"/>
      <c r="T4323" s="161"/>
      <c r="AT4323" s="156" t="s">
        <v>203</v>
      </c>
      <c r="AU4323" s="156" t="s">
        <v>100</v>
      </c>
      <c r="AV4323" s="13" t="s">
        <v>82</v>
      </c>
      <c r="AW4323" s="13" t="s">
        <v>33</v>
      </c>
      <c r="AX4323" s="13" t="s">
        <v>72</v>
      </c>
      <c r="AY4323" s="156" t="s">
        <v>193</v>
      </c>
    </row>
    <row r="4324" spans="2:65" s="1" customFormat="1" ht="16.5" customHeight="1">
      <c r="B4324" s="32"/>
      <c r="C4324" s="131" t="s">
        <v>3394</v>
      </c>
      <c r="D4324" s="131" t="s">
        <v>195</v>
      </c>
      <c r="E4324" s="132" t="s">
        <v>3395</v>
      </c>
      <c r="F4324" s="133" t="s">
        <v>3396</v>
      </c>
      <c r="G4324" s="134" t="s">
        <v>465</v>
      </c>
      <c r="H4324" s="135">
        <v>3</v>
      </c>
      <c r="I4324" s="136"/>
      <c r="J4324" s="137">
        <f>ROUND(I4324*H4324,2)</f>
        <v>0</v>
      </c>
      <c r="K4324" s="133" t="s">
        <v>19</v>
      </c>
      <c r="L4324" s="32"/>
      <c r="M4324" s="138" t="s">
        <v>19</v>
      </c>
      <c r="N4324" s="139" t="s">
        <v>43</v>
      </c>
      <c r="P4324" s="140">
        <f>O4324*H4324</f>
        <v>0</v>
      </c>
      <c r="Q4324" s="140">
        <v>0</v>
      </c>
      <c r="R4324" s="140">
        <f>Q4324*H4324</f>
        <v>0</v>
      </c>
      <c r="S4324" s="140">
        <v>0</v>
      </c>
      <c r="T4324" s="141">
        <f>S4324*H4324</f>
        <v>0</v>
      </c>
      <c r="AR4324" s="142" t="s">
        <v>106</v>
      </c>
      <c r="AT4324" s="142" t="s">
        <v>195</v>
      </c>
      <c r="AU4324" s="142" t="s">
        <v>100</v>
      </c>
      <c r="AY4324" s="17" t="s">
        <v>193</v>
      </c>
      <c r="BE4324" s="143">
        <f>IF(N4324="základní",J4324,0)</f>
        <v>0</v>
      </c>
      <c r="BF4324" s="143">
        <f>IF(N4324="snížená",J4324,0)</f>
        <v>0</v>
      </c>
      <c r="BG4324" s="143">
        <f>IF(N4324="zákl. přenesená",J4324,0)</f>
        <v>0</v>
      </c>
      <c r="BH4324" s="143">
        <f>IF(N4324="sníž. přenesená",J4324,0)</f>
        <v>0</v>
      </c>
      <c r="BI4324" s="143">
        <f>IF(N4324="nulová",J4324,0)</f>
        <v>0</v>
      </c>
      <c r="BJ4324" s="17" t="s">
        <v>80</v>
      </c>
      <c r="BK4324" s="143">
        <f>ROUND(I4324*H4324,2)</f>
        <v>0</v>
      </c>
      <c r="BL4324" s="17" t="s">
        <v>106</v>
      </c>
      <c r="BM4324" s="142" t="s">
        <v>3397</v>
      </c>
    </row>
    <row r="4325" spans="2:65" s="12" customFormat="1" ht="11.25">
      <c r="B4325" s="148"/>
      <c r="D4325" s="149" t="s">
        <v>203</v>
      </c>
      <c r="E4325" s="150" t="s">
        <v>19</v>
      </c>
      <c r="F4325" s="151" t="s">
        <v>286</v>
      </c>
      <c r="H4325" s="150" t="s">
        <v>19</v>
      </c>
      <c r="I4325" s="152"/>
      <c r="L4325" s="148"/>
      <c r="M4325" s="153"/>
      <c r="T4325" s="154"/>
      <c r="AT4325" s="150" t="s">
        <v>203</v>
      </c>
      <c r="AU4325" s="150" t="s">
        <v>100</v>
      </c>
      <c r="AV4325" s="12" t="s">
        <v>80</v>
      </c>
      <c r="AW4325" s="12" t="s">
        <v>33</v>
      </c>
      <c r="AX4325" s="12" t="s">
        <v>72</v>
      </c>
      <c r="AY4325" s="150" t="s">
        <v>193</v>
      </c>
    </row>
    <row r="4326" spans="2:65" s="12" customFormat="1" ht="11.25">
      <c r="B4326" s="148"/>
      <c r="D4326" s="149" t="s">
        <v>203</v>
      </c>
      <c r="E4326" s="150" t="s">
        <v>19</v>
      </c>
      <c r="F4326" s="151" t="s">
        <v>2999</v>
      </c>
      <c r="H4326" s="150" t="s">
        <v>19</v>
      </c>
      <c r="I4326" s="152"/>
      <c r="L4326" s="148"/>
      <c r="M4326" s="153"/>
      <c r="T4326" s="154"/>
      <c r="AT4326" s="150" t="s">
        <v>203</v>
      </c>
      <c r="AU4326" s="150" t="s">
        <v>100</v>
      </c>
      <c r="AV4326" s="12" t="s">
        <v>80</v>
      </c>
      <c r="AW4326" s="12" t="s">
        <v>33</v>
      </c>
      <c r="AX4326" s="12" t="s">
        <v>72</v>
      </c>
      <c r="AY4326" s="150" t="s">
        <v>193</v>
      </c>
    </row>
    <row r="4327" spans="2:65" s="12" customFormat="1" ht="11.25">
      <c r="B4327" s="148"/>
      <c r="D4327" s="149" t="s">
        <v>203</v>
      </c>
      <c r="E4327" s="150" t="s">
        <v>19</v>
      </c>
      <c r="F4327" s="151" t="s">
        <v>205</v>
      </c>
      <c r="H4327" s="150" t="s">
        <v>19</v>
      </c>
      <c r="I4327" s="152"/>
      <c r="L4327" s="148"/>
      <c r="M4327" s="153"/>
      <c r="T4327" s="154"/>
      <c r="AT4327" s="150" t="s">
        <v>203</v>
      </c>
      <c r="AU4327" s="150" t="s">
        <v>100</v>
      </c>
      <c r="AV4327" s="12" t="s">
        <v>80</v>
      </c>
      <c r="AW4327" s="12" t="s">
        <v>33</v>
      </c>
      <c r="AX4327" s="12" t="s">
        <v>72</v>
      </c>
      <c r="AY4327" s="150" t="s">
        <v>193</v>
      </c>
    </row>
    <row r="4328" spans="2:65" s="12" customFormat="1" ht="11.25">
      <c r="B4328" s="148"/>
      <c r="D4328" s="149" t="s">
        <v>203</v>
      </c>
      <c r="E4328" s="150" t="s">
        <v>19</v>
      </c>
      <c r="F4328" s="151" t="s">
        <v>3000</v>
      </c>
      <c r="H4328" s="150" t="s">
        <v>19</v>
      </c>
      <c r="I4328" s="152"/>
      <c r="L4328" s="148"/>
      <c r="M4328" s="153"/>
      <c r="T4328" s="154"/>
      <c r="AT4328" s="150" t="s">
        <v>203</v>
      </c>
      <c r="AU4328" s="150" t="s">
        <v>100</v>
      </c>
      <c r="AV4328" s="12" t="s">
        <v>80</v>
      </c>
      <c r="AW4328" s="12" t="s">
        <v>33</v>
      </c>
      <c r="AX4328" s="12" t="s">
        <v>72</v>
      </c>
      <c r="AY4328" s="150" t="s">
        <v>193</v>
      </c>
    </row>
    <row r="4329" spans="2:65" s="13" customFormat="1" ht="11.25">
      <c r="B4329" s="155"/>
      <c r="D4329" s="149" t="s">
        <v>203</v>
      </c>
      <c r="E4329" s="156" t="s">
        <v>19</v>
      </c>
      <c r="F4329" s="157" t="s">
        <v>100</v>
      </c>
      <c r="H4329" s="158">
        <v>3</v>
      </c>
      <c r="I4329" s="159"/>
      <c r="L4329" s="155"/>
      <c r="M4329" s="160"/>
      <c r="T4329" s="161"/>
      <c r="AT4329" s="156" t="s">
        <v>203</v>
      </c>
      <c r="AU4329" s="156" t="s">
        <v>100</v>
      </c>
      <c r="AV4329" s="13" t="s">
        <v>82</v>
      </c>
      <c r="AW4329" s="13" t="s">
        <v>33</v>
      </c>
      <c r="AX4329" s="13" t="s">
        <v>72</v>
      </c>
      <c r="AY4329" s="156" t="s">
        <v>193</v>
      </c>
    </row>
    <row r="4330" spans="2:65" s="1" customFormat="1" ht="33" customHeight="1">
      <c r="B4330" s="32"/>
      <c r="C4330" s="131" t="s">
        <v>3398</v>
      </c>
      <c r="D4330" s="131" t="s">
        <v>195</v>
      </c>
      <c r="E4330" s="132" t="s">
        <v>3399</v>
      </c>
      <c r="F4330" s="133" t="s">
        <v>3400</v>
      </c>
      <c r="G4330" s="134" t="s">
        <v>465</v>
      </c>
      <c r="H4330" s="135">
        <v>1</v>
      </c>
      <c r="I4330" s="136"/>
      <c r="J4330" s="137">
        <f>ROUND(I4330*H4330,2)</f>
        <v>0</v>
      </c>
      <c r="K4330" s="133" t="s">
        <v>19</v>
      </c>
      <c r="L4330" s="32"/>
      <c r="M4330" s="138" t="s">
        <v>19</v>
      </c>
      <c r="N4330" s="139" t="s">
        <v>43</v>
      </c>
      <c r="P4330" s="140">
        <f>O4330*H4330</f>
        <v>0</v>
      </c>
      <c r="Q4330" s="140">
        <v>0</v>
      </c>
      <c r="R4330" s="140">
        <f>Q4330*H4330</f>
        <v>0</v>
      </c>
      <c r="S4330" s="140">
        <v>0</v>
      </c>
      <c r="T4330" s="141">
        <f>S4330*H4330</f>
        <v>0</v>
      </c>
      <c r="AR4330" s="142" t="s">
        <v>328</v>
      </c>
      <c r="AT4330" s="142" t="s">
        <v>195</v>
      </c>
      <c r="AU4330" s="142" t="s">
        <v>100</v>
      </c>
      <c r="AY4330" s="17" t="s">
        <v>193</v>
      </c>
      <c r="BE4330" s="143">
        <f>IF(N4330="základní",J4330,0)</f>
        <v>0</v>
      </c>
      <c r="BF4330" s="143">
        <f>IF(N4330="snížená",J4330,0)</f>
        <v>0</v>
      </c>
      <c r="BG4330" s="143">
        <f>IF(N4330="zákl. přenesená",J4330,0)</f>
        <v>0</v>
      </c>
      <c r="BH4330" s="143">
        <f>IF(N4330="sníž. přenesená",J4330,0)</f>
        <v>0</v>
      </c>
      <c r="BI4330" s="143">
        <f>IF(N4330="nulová",J4330,0)</f>
        <v>0</v>
      </c>
      <c r="BJ4330" s="17" t="s">
        <v>80</v>
      </c>
      <c r="BK4330" s="143">
        <f>ROUND(I4330*H4330,2)</f>
        <v>0</v>
      </c>
      <c r="BL4330" s="17" t="s">
        <v>328</v>
      </c>
      <c r="BM4330" s="142" t="s">
        <v>3401</v>
      </c>
    </row>
    <row r="4331" spans="2:65" s="12" customFormat="1" ht="11.25">
      <c r="B4331" s="148"/>
      <c r="D4331" s="149" t="s">
        <v>203</v>
      </c>
      <c r="E4331" s="150" t="s">
        <v>19</v>
      </c>
      <c r="F4331" s="151" t="s">
        <v>286</v>
      </c>
      <c r="H4331" s="150" t="s">
        <v>19</v>
      </c>
      <c r="I4331" s="152"/>
      <c r="L4331" s="148"/>
      <c r="M4331" s="153"/>
      <c r="T4331" s="154"/>
      <c r="AT4331" s="150" t="s">
        <v>203</v>
      </c>
      <c r="AU4331" s="150" t="s">
        <v>100</v>
      </c>
      <c r="AV4331" s="12" t="s">
        <v>80</v>
      </c>
      <c r="AW4331" s="12" t="s">
        <v>33</v>
      </c>
      <c r="AX4331" s="12" t="s">
        <v>72</v>
      </c>
      <c r="AY4331" s="150" t="s">
        <v>193</v>
      </c>
    </row>
    <row r="4332" spans="2:65" s="12" customFormat="1" ht="11.25">
      <c r="B4332" s="148"/>
      <c r="D4332" s="149" t="s">
        <v>203</v>
      </c>
      <c r="E4332" s="150" t="s">
        <v>19</v>
      </c>
      <c r="F4332" s="151" t="s">
        <v>2999</v>
      </c>
      <c r="H4332" s="150" t="s">
        <v>19</v>
      </c>
      <c r="I4332" s="152"/>
      <c r="L4332" s="148"/>
      <c r="M4332" s="153"/>
      <c r="T4332" s="154"/>
      <c r="AT4332" s="150" t="s">
        <v>203</v>
      </c>
      <c r="AU4332" s="150" t="s">
        <v>100</v>
      </c>
      <c r="AV4332" s="12" t="s">
        <v>80</v>
      </c>
      <c r="AW4332" s="12" t="s">
        <v>33</v>
      </c>
      <c r="AX4332" s="12" t="s">
        <v>72</v>
      </c>
      <c r="AY4332" s="150" t="s">
        <v>193</v>
      </c>
    </row>
    <row r="4333" spans="2:65" s="12" customFormat="1" ht="11.25">
      <c r="B4333" s="148"/>
      <c r="D4333" s="149" t="s">
        <v>203</v>
      </c>
      <c r="E4333" s="150" t="s">
        <v>19</v>
      </c>
      <c r="F4333" s="151" t="s">
        <v>205</v>
      </c>
      <c r="H4333" s="150" t="s">
        <v>19</v>
      </c>
      <c r="I4333" s="152"/>
      <c r="L4333" s="148"/>
      <c r="M4333" s="153"/>
      <c r="T4333" s="154"/>
      <c r="AT4333" s="150" t="s">
        <v>203</v>
      </c>
      <c r="AU4333" s="150" t="s">
        <v>100</v>
      </c>
      <c r="AV4333" s="12" t="s">
        <v>80</v>
      </c>
      <c r="AW4333" s="12" t="s">
        <v>33</v>
      </c>
      <c r="AX4333" s="12" t="s">
        <v>72</v>
      </c>
      <c r="AY4333" s="150" t="s">
        <v>193</v>
      </c>
    </row>
    <row r="4334" spans="2:65" s="12" customFormat="1" ht="11.25">
      <c r="B4334" s="148"/>
      <c r="D4334" s="149" t="s">
        <v>203</v>
      </c>
      <c r="E4334" s="150" t="s">
        <v>19</v>
      </c>
      <c r="F4334" s="151" t="s">
        <v>3000</v>
      </c>
      <c r="H4334" s="150" t="s">
        <v>19</v>
      </c>
      <c r="I4334" s="152"/>
      <c r="L4334" s="148"/>
      <c r="M4334" s="153"/>
      <c r="T4334" s="154"/>
      <c r="AT4334" s="150" t="s">
        <v>203</v>
      </c>
      <c r="AU4334" s="150" t="s">
        <v>100</v>
      </c>
      <c r="AV4334" s="12" t="s">
        <v>80</v>
      </c>
      <c r="AW4334" s="12" t="s">
        <v>33</v>
      </c>
      <c r="AX4334" s="12" t="s">
        <v>72</v>
      </c>
      <c r="AY4334" s="150" t="s">
        <v>193</v>
      </c>
    </row>
    <row r="4335" spans="2:65" s="13" customFormat="1" ht="11.25">
      <c r="B4335" s="155"/>
      <c r="D4335" s="149" t="s">
        <v>203</v>
      </c>
      <c r="E4335" s="156" t="s">
        <v>19</v>
      </c>
      <c r="F4335" s="157" t="s">
        <v>80</v>
      </c>
      <c r="H4335" s="158">
        <v>1</v>
      </c>
      <c r="I4335" s="159"/>
      <c r="L4335" s="155"/>
      <c r="M4335" s="160"/>
      <c r="T4335" s="161"/>
      <c r="AT4335" s="156" t="s">
        <v>203</v>
      </c>
      <c r="AU4335" s="156" t="s">
        <v>100</v>
      </c>
      <c r="AV4335" s="13" t="s">
        <v>82</v>
      </c>
      <c r="AW4335" s="13" t="s">
        <v>33</v>
      </c>
      <c r="AX4335" s="13" t="s">
        <v>72</v>
      </c>
      <c r="AY4335" s="156" t="s">
        <v>193</v>
      </c>
    </row>
    <row r="4336" spans="2:65" s="11" customFormat="1" ht="22.9" customHeight="1">
      <c r="B4336" s="119"/>
      <c r="D4336" s="120" t="s">
        <v>71</v>
      </c>
      <c r="E4336" s="129" t="s">
        <v>3402</v>
      </c>
      <c r="F4336" s="129" t="s">
        <v>3403</v>
      </c>
      <c r="I4336" s="122"/>
      <c r="J4336" s="130">
        <f>BK4336</f>
        <v>0</v>
      </c>
      <c r="L4336" s="119"/>
      <c r="M4336" s="124"/>
      <c r="P4336" s="125">
        <f>SUM(P4337:P4355)</f>
        <v>0</v>
      </c>
      <c r="R4336" s="125">
        <f>SUM(R4337:R4355)</f>
        <v>5.2139999999999995</v>
      </c>
      <c r="T4336" s="126">
        <f>SUM(T4337:T4355)</f>
        <v>0</v>
      </c>
      <c r="AR4336" s="120" t="s">
        <v>80</v>
      </c>
      <c r="AT4336" s="127" t="s">
        <v>71</v>
      </c>
      <c r="AU4336" s="127" t="s">
        <v>80</v>
      </c>
      <c r="AY4336" s="120" t="s">
        <v>193</v>
      </c>
      <c r="BK4336" s="128">
        <f>SUM(BK4337:BK4355)</f>
        <v>0</v>
      </c>
    </row>
    <row r="4337" spans="2:65" s="1" customFormat="1" ht="24.2" customHeight="1">
      <c r="B4337" s="32"/>
      <c r="C4337" s="131" t="s">
        <v>3404</v>
      </c>
      <c r="D4337" s="131" t="s">
        <v>195</v>
      </c>
      <c r="E4337" s="132" t="s">
        <v>3405</v>
      </c>
      <c r="F4337" s="133" t="s">
        <v>3406</v>
      </c>
      <c r="G4337" s="134" t="s">
        <v>349</v>
      </c>
      <c r="H4337" s="135">
        <v>0.91500000000000004</v>
      </c>
      <c r="I4337" s="136"/>
      <c r="J4337" s="137">
        <f>ROUND(I4337*H4337,2)</f>
        <v>0</v>
      </c>
      <c r="K4337" s="133" t="s">
        <v>199</v>
      </c>
      <c r="L4337" s="32"/>
      <c r="M4337" s="138" t="s">
        <v>19</v>
      </c>
      <c r="N4337" s="139" t="s">
        <v>43</v>
      </c>
      <c r="P4337" s="140">
        <f>O4337*H4337</f>
        <v>0</v>
      </c>
      <c r="Q4337" s="140">
        <v>0</v>
      </c>
      <c r="R4337" s="140">
        <f>Q4337*H4337</f>
        <v>0</v>
      </c>
      <c r="S4337" s="140">
        <v>0</v>
      </c>
      <c r="T4337" s="141">
        <f>S4337*H4337</f>
        <v>0</v>
      </c>
      <c r="AR4337" s="142" t="s">
        <v>328</v>
      </c>
      <c r="AT4337" s="142" t="s">
        <v>195</v>
      </c>
      <c r="AU4337" s="142" t="s">
        <v>82</v>
      </c>
      <c r="AY4337" s="17" t="s">
        <v>193</v>
      </c>
      <c r="BE4337" s="143">
        <f>IF(N4337="základní",J4337,0)</f>
        <v>0</v>
      </c>
      <c r="BF4337" s="143">
        <f>IF(N4337="snížená",J4337,0)</f>
        <v>0</v>
      </c>
      <c r="BG4337" s="143">
        <f>IF(N4337="zákl. přenesená",J4337,0)</f>
        <v>0</v>
      </c>
      <c r="BH4337" s="143">
        <f>IF(N4337="sníž. přenesená",J4337,0)</f>
        <v>0</v>
      </c>
      <c r="BI4337" s="143">
        <f>IF(N4337="nulová",J4337,0)</f>
        <v>0</v>
      </c>
      <c r="BJ4337" s="17" t="s">
        <v>80</v>
      </c>
      <c r="BK4337" s="143">
        <f>ROUND(I4337*H4337,2)</f>
        <v>0</v>
      </c>
      <c r="BL4337" s="17" t="s">
        <v>328</v>
      </c>
      <c r="BM4337" s="142" t="s">
        <v>3407</v>
      </c>
    </row>
    <row r="4338" spans="2:65" s="1" customFormat="1" ht="11.25">
      <c r="B4338" s="32"/>
      <c r="D4338" s="144" t="s">
        <v>201</v>
      </c>
      <c r="F4338" s="145" t="s">
        <v>3408</v>
      </c>
      <c r="I4338" s="146"/>
      <c r="L4338" s="32"/>
      <c r="M4338" s="147"/>
      <c r="T4338" s="53"/>
      <c r="AT4338" s="17" t="s">
        <v>201</v>
      </c>
      <c r="AU4338" s="17" t="s">
        <v>82</v>
      </c>
    </row>
    <row r="4339" spans="2:65" s="1" customFormat="1" ht="16.5" customHeight="1">
      <c r="B4339" s="32"/>
      <c r="C4339" s="162" t="s">
        <v>3409</v>
      </c>
      <c r="D4339" s="162" t="s">
        <v>380</v>
      </c>
      <c r="E4339" s="163" t="s">
        <v>3410</v>
      </c>
      <c r="F4339" s="164" t="s">
        <v>3411</v>
      </c>
      <c r="G4339" s="165" t="s">
        <v>349</v>
      </c>
      <c r="H4339" s="166">
        <v>0.997</v>
      </c>
      <c r="I4339" s="167"/>
      <c r="J4339" s="168">
        <f>ROUND(I4339*H4339,2)</f>
        <v>0</v>
      </c>
      <c r="K4339" s="164" t="s">
        <v>19</v>
      </c>
      <c r="L4339" s="169"/>
      <c r="M4339" s="170" t="s">
        <v>19</v>
      </c>
      <c r="N4339" s="171" t="s">
        <v>43</v>
      </c>
      <c r="P4339" s="140">
        <f>O4339*H4339</f>
        <v>0</v>
      </c>
      <c r="Q4339" s="140">
        <v>1</v>
      </c>
      <c r="R4339" s="140">
        <f>Q4339*H4339</f>
        <v>0.997</v>
      </c>
      <c r="S4339" s="140">
        <v>0</v>
      </c>
      <c r="T4339" s="141">
        <f>S4339*H4339</f>
        <v>0</v>
      </c>
      <c r="AR4339" s="142" t="s">
        <v>436</v>
      </c>
      <c r="AT4339" s="142" t="s">
        <v>380</v>
      </c>
      <c r="AU4339" s="142" t="s">
        <v>82</v>
      </c>
      <c r="AY4339" s="17" t="s">
        <v>193</v>
      </c>
      <c r="BE4339" s="143">
        <f>IF(N4339="základní",J4339,0)</f>
        <v>0</v>
      </c>
      <c r="BF4339" s="143">
        <f>IF(N4339="snížená",J4339,0)</f>
        <v>0</v>
      </c>
      <c r="BG4339" s="143">
        <f>IF(N4339="zákl. přenesená",J4339,0)</f>
        <v>0</v>
      </c>
      <c r="BH4339" s="143">
        <f>IF(N4339="sníž. přenesená",J4339,0)</f>
        <v>0</v>
      </c>
      <c r="BI4339" s="143">
        <f>IF(N4339="nulová",J4339,0)</f>
        <v>0</v>
      </c>
      <c r="BJ4339" s="17" t="s">
        <v>80</v>
      </c>
      <c r="BK4339" s="143">
        <f>ROUND(I4339*H4339,2)</f>
        <v>0</v>
      </c>
      <c r="BL4339" s="17" t="s">
        <v>328</v>
      </c>
      <c r="BM4339" s="142" t="s">
        <v>3412</v>
      </c>
    </row>
    <row r="4340" spans="2:65" s="12" customFormat="1" ht="11.25">
      <c r="B4340" s="148"/>
      <c r="D4340" s="149" t="s">
        <v>203</v>
      </c>
      <c r="E4340" s="150" t="s">
        <v>19</v>
      </c>
      <c r="F4340" s="151" t="s">
        <v>204</v>
      </c>
      <c r="H4340" s="150" t="s">
        <v>19</v>
      </c>
      <c r="I4340" s="152"/>
      <c r="L4340" s="148"/>
      <c r="M4340" s="153"/>
      <c r="T4340" s="154"/>
      <c r="AT4340" s="150" t="s">
        <v>203</v>
      </c>
      <c r="AU4340" s="150" t="s">
        <v>82</v>
      </c>
      <c r="AV4340" s="12" t="s">
        <v>80</v>
      </c>
      <c r="AW4340" s="12" t="s">
        <v>33</v>
      </c>
      <c r="AX4340" s="12" t="s">
        <v>72</v>
      </c>
      <c r="AY4340" s="150" t="s">
        <v>193</v>
      </c>
    </row>
    <row r="4341" spans="2:65" s="12" customFormat="1" ht="11.25">
      <c r="B4341" s="148"/>
      <c r="D4341" s="149" t="s">
        <v>203</v>
      </c>
      <c r="E4341" s="150" t="s">
        <v>19</v>
      </c>
      <c r="F4341" s="151" t="s">
        <v>205</v>
      </c>
      <c r="H4341" s="150" t="s">
        <v>19</v>
      </c>
      <c r="I4341" s="152"/>
      <c r="L4341" s="148"/>
      <c r="M4341" s="153"/>
      <c r="T4341" s="154"/>
      <c r="AT4341" s="150" t="s">
        <v>203</v>
      </c>
      <c r="AU4341" s="150" t="s">
        <v>82</v>
      </c>
      <c r="AV4341" s="12" t="s">
        <v>80</v>
      </c>
      <c r="AW4341" s="12" t="s">
        <v>33</v>
      </c>
      <c r="AX4341" s="12" t="s">
        <v>72</v>
      </c>
      <c r="AY4341" s="150" t="s">
        <v>193</v>
      </c>
    </row>
    <row r="4342" spans="2:65" s="13" customFormat="1" ht="11.25">
      <c r="B4342" s="155"/>
      <c r="D4342" s="149" t="s">
        <v>203</v>
      </c>
      <c r="E4342" s="156" t="s">
        <v>19</v>
      </c>
      <c r="F4342" s="157" t="s">
        <v>3413</v>
      </c>
      <c r="H4342" s="158">
        <v>0.91500000000000004</v>
      </c>
      <c r="I4342" s="159"/>
      <c r="L4342" s="155"/>
      <c r="M4342" s="160"/>
      <c r="T4342" s="161"/>
      <c r="AT4342" s="156" t="s">
        <v>203</v>
      </c>
      <c r="AU4342" s="156" t="s">
        <v>82</v>
      </c>
      <c r="AV4342" s="13" t="s">
        <v>82</v>
      </c>
      <c r="AW4342" s="13" t="s">
        <v>33</v>
      </c>
      <c r="AX4342" s="13" t="s">
        <v>72</v>
      </c>
      <c r="AY4342" s="156" t="s">
        <v>193</v>
      </c>
    </row>
    <row r="4343" spans="2:65" s="13" customFormat="1" ht="11.25">
      <c r="B4343" s="155"/>
      <c r="D4343" s="149" t="s">
        <v>203</v>
      </c>
      <c r="F4343" s="157" t="s">
        <v>3414</v>
      </c>
      <c r="H4343" s="158">
        <v>0.997</v>
      </c>
      <c r="I4343" s="159"/>
      <c r="L4343" s="155"/>
      <c r="M4343" s="160"/>
      <c r="T4343" s="161"/>
      <c r="AT4343" s="156" t="s">
        <v>203</v>
      </c>
      <c r="AU4343" s="156" t="s">
        <v>82</v>
      </c>
      <c r="AV4343" s="13" t="s">
        <v>82</v>
      </c>
      <c r="AW4343" s="13" t="s">
        <v>4</v>
      </c>
      <c r="AX4343" s="13" t="s">
        <v>80</v>
      </c>
      <c r="AY4343" s="156" t="s">
        <v>193</v>
      </c>
    </row>
    <row r="4344" spans="2:65" s="1" customFormat="1" ht="24.2" customHeight="1">
      <c r="B4344" s="32"/>
      <c r="C4344" s="131" t="s">
        <v>3415</v>
      </c>
      <c r="D4344" s="131" t="s">
        <v>195</v>
      </c>
      <c r="E4344" s="132" t="s">
        <v>3416</v>
      </c>
      <c r="F4344" s="133" t="s">
        <v>3417</v>
      </c>
      <c r="G4344" s="134" t="s">
        <v>349</v>
      </c>
      <c r="H4344" s="135">
        <v>3.8690000000000002</v>
      </c>
      <c r="I4344" s="136"/>
      <c r="J4344" s="137">
        <f>ROUND(I4344*H4344,2)</f>
        <v>0</v>
      </c>
      <c r="K4344" s="133" t="s">
        <v>199</v>
      </c>
      <c r="L4344" s="32"/>
      <c r="M4344" s="138" t="s">
        <v>19</v>
      </c>
      <c r="N4344" s="139" t="s">
        <v>43</v>
      </c>
      <c r="P4344" s="140">
        <f>O4344*H4344</f>
        <v>0</v>
      </c>
      <c r="Q4344" s="140">
        <v>0</v>
      </c>
      <c r="R4344" s="140">
        <f>Q4344*H4344</f>
        <v>0</v>
      </c>
      <c r="S4344" s="140">
        <v>0</v>
      </c>
      <c r="T4344" s="141">
        <f>S4344*H4344</f>
        <v>0</v>
      </c>
      <c r="AR4344" s="142" t="s">
        <v>328</v>
      </c>
      <c r="AT4344" s="142" t="s">
        <v>195</v>
      </c>
      <c r="AU4344" s="142" t="s">
        <v>82</v>
      </c>
      <c r="AY4344" s="17" t="s">
        <v>193</v>
      </c>
      <c r="BE4344" s="143">
        <f>IF(N4344="základní",J4344,0)</f>
        <v>0</v>
      </c>
      <c r="BF4344" s="143">
        <f>IF(N4344="snížená",J4344,0)</f>
        <v>0</v>
      </c>
      <c r="BG4344" s="143">
        <f>IF(N4344="zákl. přenesená",J4344,0)</f>
        <v>0</v>
      </c>
      <c r="BH4344" s="143">
        <f>IF(N4344="sníž. přenesená",J4344,0)</f>
        <v>0</v>
      </c>
      <c r="BI4344" s="143">
        <f>IF(N4344="nulová",J4344,0)</f>
        <v>0</v>
      </c>
      <c r="BJ4344" s="17" t="s">
        <v>80</v>
      </c>
      <c r="BK4344" s="143">
        <f>ROUND(I4344*H4344,2)</f>
        <v>0</v>
      </c>
      <c r="BL4344" s="17" t="s">
        <v>328</v>
      </c>
      <c r="BM4344" s="142" t="s">
        <v>3418</v>
      </c>
    </row>
    <row r="4345" spans="2:65" s="1" customFormat="1" ht="11.25">
      <c r="B4345" s="32"/>
      <c r="D4345" s="144" t="s">
        <v>201</v>
      </c>
      <c r="F4345" s="145" t="s">
        <v>3419</v>
      </c>
      <c r="I4345" s="146"/>
      <c r="L4345" s="32"/>
      <c r="M4345" s="147"/>
      <c r="T4345" s="53"/>
      <c r="AT4345" s="17" t="s">
        <v>201</v>
      </c>
      <c r="AU4345" s="17" t="s">
        <v>82</v>
      </c>
    </row>
    <row r="4346" spans="2:65" s="1" customFormat="1" ht="16.5" customHeight="1">
      <c r="B4346" s="32"/>
      <c r="C4346" s="162" t="s">
        <v>3420</v>
      </c>
      <c r="D4346" s="162" t="s">
        <v>380</v>
      </c>
      <c r="E4346" s="163" t="s">
        <v>3421</v>
      </c>
      <c r="F4346" s="164" t="s">
        <v>3411</v>
      </c>
      <c r="G4346" s="165" t="s">
        <v>349</v>
      </c>
      <c r="H4346" s="166">
        <v>4.2169999999999996</v>
      </c>
      <c r="I4346" s="167"/>
      <c r="J4346" s="168">
        <f>ROUND(I4346*H4346,2)</f>
        <v>0</v>
      </c>
      <c r="K4346" s="164" t="s">
        <v>19</v>
      </c>
      <c r="L4346" s="169"/>
      <c r="M4346" s="170" t="s">
        <v>19</v>
      </c>
      <c r="N4346" s="171" t="s">
        <v>43</v>
      </c>
      <c r="P4346" s="140">
        <f>O4346*H4346</f>
        <v>0</v>
      </c>
      <c r="Q4346" s="140">
        <v>1</v>
      </c>
      <c r="R4346" s="140">
        <f>Q4346*H4346</f>
        <v>4.2169999999999996</v>
      </c>
      <c r="S4346" s="140">
        <v>0</v>
      </c>
      <c r="T4346" s="141">
        <f>S4346*H4346</f>
        <v>0</v>
      </c>
      <c r="AR4346" s="142" t="s">
        <v>436</v>
      </c>
      <c r="AT4346" s="142" t="s">
        <v>380</v>
      </c>
      <c r="AU4346" s="142" t="s">
        <v>82</v>
      </c>
      <c r="AY4346" s="17" t="s">
        <v>193</v>
      </c>
      <c r="BE4346" s="143">
        <f>IF(N4346="základní",J4346,0)</f>
        <v>0</v>
      </c>
      <c r="BF4346" s="143">
        <f>IF(N4346="snížená",J4346,0)</f>
        <v>0</v>
      </c>
      <c r="BG4346" s="143">
        <f>IF(N4346="zákl. přenesená",J4346,0)</f>
        <v>0</v>
      </c>
      <c r="BH4346" s="143">
        <f>IF(N4346="sníž. přenesená",J4346,0)</f>
        <v>0</v>
      </c>
      <c r="BI4346" s="143">
        <f>IF(N4346="nulová",J4346,0)</f>
        <v>0</v>
      </c>
      <c r="BJ4346" s="17" t="s">
        <v>80</v>
      </c>
      <c r="BK4346" s="143">
        <f>ROUND(I4346*H4346,2)</f>
        <v>0</v>
      </c>
      <c r="BL4346" s="17" t="s">
        <v>328</v>
      </c>
      <c r="BM4346" s="142" t="s">
        <v>3422</v>
      </c>
    </row>
    <row r="4347" spans="2:65" s="12" customFormat="1" ht="11.25">
      <c r="B4347" s="148"/>
      <c r="D4347" s="149" t="s">
        <v>203</v>
      </c>
      <c r="E4347" s="150" t="s">
        <v>19</v>
      </c>
      <c r="F4347" s="151" t="s">
        <v>204</v>
      </c>
      <c r="H4347" s="150" t="s">
        <v>19</v>
      </c>
      <c r="I4347" s="152"/>
      <c r="L4347" s="148"/>
      <c r="M4347" s="153"/>
      <c r="T4347" s="154"/>
      <c r="AT4347" s="150" t="s">
        <v>203</v>
      </c>
      <c r="AU4347" s="150" t="s">
        <v>82</v>
      </c>
      <c r="AV4347" s="12" t="s">
        <v>80</v>
      </c>
      <c r="AW4347" s="12" t="s">
        <v>33</v>
      </c>
      <c r="AX4347" s="12" t="s">
        <v>72</v>
      </c>
      <c r="AY4347" s="150" t="s">
        <v>193</v>
      </c>
    </row>
    <row r="4348" spans="2:65" s="12" customFormat="1" ht="11.25">
      <c r="B4348" s="148"/>
      <c r="D4348" s="149" t="s">
        <v>203</v>
      </c>
      <c r="E4348" s="150" t="s">
        <v>19</v>
      </c>
      <c r="F4348" s="151" t="s">
        <v>205</v>
      </c>
      <c r="H4348" s="150" t="s">
        <v>19</v>
      </c>
      <c r="I4348" s="152"/>
      <c r="L4348" s="148"/>
      <c r="M4348" s="153"/>
      <c r="T4348" s="154"/>
      <c r="AT4348" s="150" t="s">
        <v>203</v>
      </c>
      <c r="AU4348" s="150" t="s">
        <v>82</v>
      </c>
      <c r="AV4348" s="12" t="s">
        <v>80</v>
      </c>
      <c r="AW4348" s="12" t="s">
        <v>33</v>
      </c>
      <c r="AX4348" s="12" t="s">
        <v>72</v>
      </c>
      <c r="AY4348" s="150" t="s">
        <v>193</v>
      </c>
    </row>
    <row r="4349" spans="2:65" s="12" customFormat="1" ht="11.25">
      <c r="B4349" s="148"/>
      <c r="D4349" s="149" t="s">
        <v>203</v>
      </c>
      <c r="E4349" s="150" t="s">
        <v>19</v>
      </c>
      <c r="F4349" s="151" t="s">
        <v>3423</v>
      </c>
      <c r="H4349" s="150" t="s">
        <v>19</v>
      </c>
      <c r="I4349" s="152"/>
      <c r="L4349" s="148"/>
      <c r="M4349" s="153"/>
      <c r="T4349" s="154"/>
      <c r="AT4349" s="150" t="s">
        <v>203</v>
      </c>
      <c r="AU4349" s="150" t="s">
        <v>82</v>
      </c>
      <c r="AV4349" s="12" t="s">
        <v>80</v>
      </c>
      <c r="AW4349" s="12" t="s">
        <v>33</v>
      </c>
      <c r="AX4349" s="12" t="s">
        <v>72</v>
      </c>
      <c r="AY4349" s="150" t="s">
        <v>193</v>
      </c>
    </row>
    <row r="4350" spans="2:65" s="12" customFormat="1" ht="11.25">
      <c r="B4350" s="148"/>
      <c r="D4350" s="149" t="s">
        <v>203</v>
      </c>
      <c r="E4350" s="150" t="s">
        <v>19</v>
      </c>
      <c r="F4350" s="151" t="s">
        <v>3424</v>
      </c>
      <c r="H4350" s="150" t="s">
        <v>19</v>
      </c>
      <c r="I4350" s="152"/>
      <c r="L4350" s="148"/>
      <c r="M4350" s="153"/>
      <c r="T4350" s="154"/>
      <c r="AT4350" s="150" t="s">
        <v>203</v>
      </c>
      <c r="AU4350" s="150" t="s">
        <v>82</v>
      </c>
      <c r="AV4350" s="12" t="s">
        <v>80</v>
      </c>
      <c r="AW4350" s="12" t="s">
        <v>33</v>
      </c>
      <c r="AX4350" s="12" t="s">
        <v>72</v>
      </c>
      <c r="AY4350" s="150" t="s">
        <v>193</v>
      </c>
    </row>
    <row r="4351" spans="2:65" s="12" customFormat="1" ht="11.25">
      <c r="B4351" s="148"/>
      <c r="D4351" s="149" t="s">
        <v>203</v>
      </c>
      <c r="E4351" s="150" t="s">
        <v>19</v>
      </c>
      <c r="F4351" s="151" t="s">
        <v>3425</v>
      </c>
      <c r="H4351" s="150" t="s">
        <v>19</v>
      </c>
      <c r="I4351" s="152"/>
      <c r="L4351" s="148"/>
      <c r="M4351" s="153"/>
      <c r="T4351" s="154"/>
      <c r="AT4351" s="150" t="s">
        <v>203</v>
      </c>
      <c r="AU4351" s="150" t="s">
        <v>82</v>
      </c>
      <c r="AV4351" s="12" t="s">
        <v>80</v>
      </c>
      <c r="AW4351" s="12" t="s">
        <v>33</v>
      </c>
      <c r="AX4351" s="12" t="s">
        <v>72</v>
      </c>
      <c r="AY4351" s="150" t="s">
        <v>193</v>
      </c>
    </row>
    <row r="4352" spans="2:65" s="12" customFormat="1" ht="11.25">
      <c r="B4352" s="148"/>
      <c r="D4352" s="149" t="s">
        <v>203</v>
      </c>
      <c r="E4352" s="150" t="s">
        <v>19</v>
      </c>
      <c r="F4352" s="151" t="s">
        <v>3426</v>
      </c>
      <c r="H4352" s="150" t="s">
        <v>19</v>
      </c>
      <c r="I4352" s="152"/>
      <c r="L4352" s="148"/>
      <c r="M4352" s="153"/>
      <c r="T4352" s="154"/>
      <c r="AT4352" s="150" t="s">
        <v>203</v>
      </c>
      <c r="AU4352" s="150" t="s">
        <v>82</v>
      </c>
      <c r="AV4352" s="12" t="s">
        <v>80</v>
      </c>
      <c r="AW4352" s="12" t="s">
        <v>33</v>
      </c>
      <c r="AX4352" s="12" t="s">
        <v>72</v>
      </c>
      <c r="AY4352" s="150" t="s">
        <v>193</v>
      </c>
    </row>
    <row r="4353" spans="2:65" s="12" customFormat="1" ht="11.25">
      <c r="B4353" s="148"/>
      <c r="D4353" s="149" t="s">
        <v>203</v>
      </c>
      <c r="E4353" s="150" t="s">
        <v>19</v>
      </c>
      <c r="F4353" s="151" t="s">
        <v>3427</v>
      </c>
      <c r="H4353" s="150" t="s">
        <v>19</v>
      </c>
      <c r="I4353" s="152"/>
      <c r="L4353" s="148"/>
      <c r="M4353" s="153"/>
      <c r="T4353" s="154"/>
      <c r="AT4353" s="150" t="s">
        <v>203</v>
      </c>
      <c r="AU4353" s="150" t="s">
        <v>82</v>
      </c>
      <c r="AV4353" s="12" t="s">
        <v>80</v>
      </c>
      <c r="AW4353" s="12" t="s">
        <v>33</v>
      </c>
      <c r="AX4353" s="12" t="s">
        <v>72</v>
      </c>
      <c r="AY4353" s="150" t="s">
        <v>193</v>
      </c>
    </row>
    <row r="4354" spans="2:65" s="13" customFormat="1" ht="11.25">
      <c r="B4354" s="155"/>
      <c r="D4354" s="149" t="s">
        <v>203</v>
      </c>
      <c r="E4354" s="156" t="s">
        <v>19</v>
      </c>
      <c r="F4354" s="157" t="s">
        <v>3428</v>
      </c>
      <c r="H4354" s="158">
        <v>3.8690000000000002</v>
      </c>
      <c r="I4354" s="159"/>
      <c r="L4354" s="155"/>
      <c r="M4354" s="160"/>
      <c r="T4354" s="161"/>
      <c r="AT4354" s="156" t="s">
        <v>203</v>
      </c>
      <c r="AU4354" s="156" t="s">
        <v>82</v>
      </c>
      <c r="AV4354" s="13" t="s">
        <v>82</v>
      </c>
      <c r="AW4354" s="13" t="s">
        <v>33</v>
      </c>
      <c r="AX4354" s="13" t="s">
        <v>72</v>
      </c>
      <c r="AY4354" s="156" t="s">
        <v>193</v>
      </c>
    </row>
    <row r="4355" spans="2:65" s="13" customFormat="1" ht="11.25">
      <c r="B4355" s="155"/>
      <c r="D4355" s="149" t="s">
        <v>203</v>
      </c>
      <c r="F4355" s="157" t="s">
        <v>3429</v>
      </c>
      <c r="H4355" s="158">
        <v>4.2169999999999996</v>
      </c>
      <c r="I4355" s="159"/>
      <c r="L4355" s="155"/>
      <c r="M4355" s="160"/>
      <c r="T4355" s="161"/>
      <c r="AT4355" s="156" t="s">
        <v>203</v>
      </c>
      <c r="AU4355" s="156" t="s">
        <v>82</v>
      </c>
      <c r="AV4355" s="13" t="s">
        <v>82</v>
      </c>
      <c r="AW4355" s="13" t="s">
        <v>4</v>
      </c>
      <c r="AX4355" s="13" t="s">
        <v>80</v>
      </c>
      <c r="AY4355" s="156" t="s">
        <v>193</v>
      </c>
    </row>
    <row r="4356" spans="2:65" s="11" customFormat="1" ht="22.9" customHeight="1">
      <c r="B4356" s="119"/>
      <c r="D4356" s="120" t="s">
        <v>71</v>
      </c>
      <c r="E4356" s="129" t="s">
        <v>3430</v>
      </c>
      <c r="F4356" s="129" t="s">
        <v>3431</v>
      </c>
      <c r="I4356" s="122"/>
      <c r="J4356" s="130">
        <f>BK4356</f>
        <v>0</v>
      </c>
      <c r="L4356" s="119"/>
      <c r="M4356" s="124"/>
      <c r="P4356" s="125">
        <f>SUM(P4357:P4560)</f>
        <v>0</v>
      </c>
      <c r="R4356" s="125">
        <f>SUM(R4357:R4560)</f>
        <v>17.987038799999997</v>
      </c>
      <c r="T4356" s="126">
        <f>SUM(T4357:T4560)</f>
        <v>0</v>
      </c>
      <c r="AR4356" s="120" t="s">
        <v>82</v>
      </c>
      <c r="AT4356" s="127" t="s">
        <v>71</v>
      </c>
      <c r="AU4356" s="127" t="s">
        <v>80</v>
      </c>
      <c r="AY4356" s="120" t="s">
        <v>193</v>
      </c>
      <c r="BK4356" s="128">
        <f>SUM(BK4357:BK4560)</f>
        <v>0</v>
      </c>
    </row>
    <row r="4357" spans="2:65" s="1" customFormat="1" ht="24.2" customHeight="1">
      <c r="B4357" s="32"/>
      <c r="C4357" s="131" t="s">
        <v>3432</v>
      </c>
      <c r="D4357" s="131" t="s">
        <v>195</v>
      </c>
      <c r="E4357" s="132" t="s">
        <v>3433</v>
      </c>
      <c r="F4357" s="133" t="s">
        <v>3434</v>
      </c>
      <c r="G4357" s="134" t="s">
        <v>432</v>
      </c>
      <c r="H4357" s="135">
        <v>114.6</v>
      </c>
      <c r="I4357" s="136"/>
      <c r="J4357" s="137">
        <f>ROUND(I4357*H4357,2)</f>
        <v>0</v>
      </c>
      <c r="K4357" s="133" t="s">
        <v>199</v>
      </c>
      <c r="L4357" s="32"/>
      <c r="M4357" s="138" t="s">
        <v>19</v>
      </c>
      <c r="N4357" s="139" t="s">
        <v>43</v>
      </c>
      <c r="P4357" s="140">
        <f>O4357*H4357</f>
        <v>0</v>
      </c>
      <c r="Q4357" s="140">
        <v>1.5299999999999999E-3</v>
      </c>
      <c r="R4357" s="140">
        <f>Q4357*H4357</f>
        <v>0.17533799999999997</v>
      </c>
      <c r="S4357" s="140">
        <v>0</v>
      </c>
      <c r="T4357" s="141">
        <f>S4357*H4357</f>
        <v>0</v>
      </c>
      <c r="AR4357" s="142" t="s">
        <v>328</v>
      </c>
      <c r="AT4357" s="142" t="s">
        <v>195</v>
      </c>
      <c r="AU4357" s="142" t="s">
        <v>82</v>
      </c>
      <c r="AY4357" s="17" t="s">
        <v>193</v>
      </c>
      <c r="BE4357" s="143">
        <f>IF(N4357="základní",J4357,0)</f>
        <v>0</v>
      </c>
      <c r="BF4357" s="143">
        <f>IF(N4357="snížená",J4357,0)</f>
        <v>0</v>
      </c>
      <c r="BG4357" s="143">
        <f>IF(N4357="zákl. přenesená",J4357,0)</f>
        <v>0</v>
      </c>
      <c r="BH4357" s="143">
        <f>IF(N4357="sníž. přenesená",J4357,0)</f>
        <v>0</v>
      </c>
      <c r="BI4357" s="143">
        <f>IF(N4357="nulová",J4357,0)</f>
        <v>0</v>
      </c>
      <c r="BJ4357" s="17" t="s">
        <v>80</v>
      </c>
      <c r="BK4357" s="143">
        <f>ROUND(I4357*H4357,2)</f>
        <v>0</v>
      </c>
      <c r="BL4357" s="17" t="s">
        <v>328</v>
      </c>
      <c r="BM4357" s="142" t="s">
        <v>3435</v>
      </c>
    </row>
    <row r="4358" spans="2:65" s="1" customFormat="1" ht="11.25">
      <c r="B4358" s="32"/>
      <c r="D4358" s="144" t="s">
        <v>201</v>
      </c>
      <c r="F4358" s="145" t="s">
        <v>3436</v>
      </c>
      <c r="I4358" s="146"/>
      <c r="L4358" s="32"/>
      <c r="M4358" s="147"/>
      <c r="T4358" s="53"/>
      <c r="AT4358" s="17" t="s">
        <v>201</v>
      </c>
      <c r="AU4358" s="17" t="s">
        <v>82</v>
      </c>
    </row>
    <row r="4359" spans="2:65" s="12" customFormat="1" ht="11.25">
      <c r="B4359" s="148"/>
      <c r="D4359" s="149" t="s">
        <v>203</v>
      </c>
      <c r="E4359" s="150" t="s">
        <v>19</v>
      </c>
      <c r="F4359" s="151" t="s">
        <v>204</v>
      </c>
      <c r="H4359" s="150" t="s">
        <v>19</v>
      </c>
      <c r="I4359" s="152"/>
      <c r="L4359" s="148"/>
      <c r="M4359" s="153"/>
      <c r="T4359" s="154"/>
      <c r="AT4359" s="150" t="s">
        <v>203</v>
      </c>
      <c r="AU4359" s="150" t="s">
        <v>82</v>
      </c>
      <c r="AV4359" s="12" t="s">
        <v>80</v>
      </c>
      <c r="AW4359" s="12" t="s">
        <v>33</v>
      </c>
      <c r="AX4359" s="12" t="s">
        <v>72</v>
      </c>
      <c r="AY4359" s="150" t="s">
        <v>193</v>
      </c>
    </row>
    <row r="4360" spans="2:65" s="12" customFormat="1" ht="11.25">
      <c r="B4360" s="148"/>
      <c r="D4360" s="149" t="s">
        <v>203</v>
      </c>
      <c r="E4360" s="150" t="s">
        <v>19</v>
      </c>
      <c r="F4360" s="151" t="s">
        <v>205</v>
      </c>
      <c r="H4360" s="150" t="s">
        <v>19</v>
      </c>
      <c r="I4360" s="152"/>
      <c r="L4360" s="148"/>
      <c r="M4360" s="153"/>
      <c r="T4360" s="154"/>
      <c r="AT4360" s="150" t="s">
        <v>203</v>
      </c>
      <c r="AU4360" s="150" t="s">
        <v>82</v>
      </c>
      <c r="AV4360" s="12" t="s">
        <v>80</v>
      </c>
      <c r="AW4360" s="12" t="s">
        <v>33</v>
      </c>
      <c r="AX4360" s="12" t="s">
        <v>72</v>
      </c>
      <c r="AY4360" s="150" t="s">
        <v>193</v>
      </c>
    </row>
    <row r="4361" spans="2:65" s="13" customFormat="1" ht="11.25">
      <c r="B4361" s="155"/>
      <c r="D4361" s="149" t="s">
        <v>203</v>
      </c>
      <c r="E4361" s="156" t="s">
        <v>19</v>
      </c>
      <c r="F4361" s="157" t="s">
        <v>3437</v>
      </c>
      <c r="H4361" s="158">
        <v>111</v>
      </c>
      <c r="I4361" s="159"/>
      <c r="L4361" s="155"/>
      <c r="M4361" s="160"/>
      <c r="T4361" s="161"/>
      <c r="AT4361" s="156" t="s">
        <v>203</v>
      </c>
      <c r="AU4361" s="156" t="s">
        <v>82</v>
      </c>
      <c r="AV4361" s="13" t="s">
        <v>82</v>
      </c>
      <c r="AW4361" s="13" t="s">
        <v>33</v>
      </c>
      <c r="AX4361" s="13" t="s">
        <v>72</v>
      </c>
      <c r="AY4361" s="156" t="s">
        <v>193</v>
      </c>
    </row>
    <row r="4362" spans="2:65" s="13" customFormat="1" ht="11.25">
      <c r="B4362" s="155"/>
      <c r="D4362" s="149" t="s">
        <v>203</v>
      </c>
      <c r="E4362" s="156" t="s">
        <v>19</v>
      </c>
      <c r="F4362" s="157" t="s">
        <v>3438</v>
      </c>
      <c r="H4362" s="158">
        <v>3.6</v>
      </c>
      <c r="I4362" s="159"/>
      <c r="L4362" s="155"/>
      <c r="M4362" s="160"/>
      <c r="T4362" s="161"/>
      <c r="AT4362" s="156" t="s">
        <v>203</v>
      </c>
      <c r="AU4362" s="156" t="s">
        <v>82</v>
      </c>
      <c r="AV4362" s="13" t="s">
        <v>82</v>
      </c>
      <c r="AW4362" s="13" t="s">
        <v>33</v>
      </c>
      <c r="AX4362" s="13" t="s">
        <v>72</v>
      </c>
      <c r="AY4362" s="156" t="s">
        <v>193</v>
      </c>
    </row>
    <row r="4363" spans="2:65" s="1" customFormat="1" ht="16.5" customHeight="1">
      <c r="B4363" s="32"/>
      <c r="C4363" s="162" t="s">
        <v>3439</v>
      </c>
      <c r="D4363" s="162" t="s">
        <v>380</v>
      </c>
      <c r="E4363" s="163" t="s">
        <v>3440</v>
      </c>
      <c r="F4363" s="164" t="s">
        <v>3441</v>
      </c>
      <c r="G4363" s="165" t="s">
        <v>432</v>
      </c>
      <c r="H4363" s="166">
        <v>126.06</v>
      </c>
      <c r="I4363" s="167"/>
      <c r="J4363" s="168">
        <f>ROUND(I4363*H4363,2)</f>
        <v>0</v>
      </c>
      <c r="K4363" s="164" t="s">
        <v>19</v>
      </c>
      <c r="L4363" s="169"/>
      <c r="M4363" s="170" t="s">
        <v>19</v>
      </c>
      <c r="N4363" s="171" t="s">
        <v>43</v>
      </c>
      <c r="P4363" s="140">
        <f>O4363*H4363</f>
        <v>0</v>
      </c>
      <c r="Q4363" s="140">
        <v>1.4999999999999999E-2</v>
      </c>
      <c r="R4363" s="140">
        <f>Q4363*H4363</f>
        <v>1.8909</v>
      </c>
      <c r="S4363" s="140">
        <v>0</v>
      </c>
      <c r="T4363" s="141">
        <f>S4363*H4363</f>
        <v>0</v>
      </c>
      <c r="AR4363" s="142" t="s">
        <v>436</v>
      </c>
      <c r="AT4363" s="142" t="s">
        <v>380</v>
      </c>
      <c r="AU4363" s="142" t="s">
        <v>82</v>
      </c>
      <c r="AY4363" s="17" t="s">
        <v>193</v>
      </c>
      <c r="BE4363" s="143">
        <f>IF(N4363="základní",J4363,0)</f>
        <v>0</v>
      </c>
      <c r="BF4363" s="143">
        <f>IF(N4363="snížená",J4363,0)</f>
        <v>0</v>
      </c>
      <c r="BG4363" s="143">
        <f>IF(N4363="zákl. přenesená",J4363,0)</f>
        <v>0</v>
      </c>
      <c r="BH4363" s="143">
        <f>IF(N4363="sníž. přenesená",J4363,0)</f>
        <v>0</v>
      </c>
      <c r="BI4363" s="143">
        <f>IF(N4363="nulová",J4363,0)</f>
        <v>0</v>
      </c>
      <c r="BJ4363" s="17" t="s">
        <v>80</v>
      </c>
      <c r="BK4363" s="143">
        <f>ROUND(I4363*H4363,2)</f>
        <v>0</v>
      </c>
      <c r="BL4363" s="17" t="s">
        <v>328</v>
      </c>
      <c r="BM4363" s="142" t="s">
        <v>3442</v>
      </c>
    </row>
    <row r="4364" spans="2:65" s="13" customFormat="1" ht="11.25">
      <c r="B4364" s="155"/>
      <c r="D4364" s="149" t="s">
        <v>203</v>
      </c>
      <c r="F4364" s="157" t="s">
        <v>3443</v>
      </c>
      <c r="H4364" s="158">
        <v>126.06</v>
      </c>
      <c r="I4364" s="159"/>
      <c r="L4364" s="155"/>
      <c r="M4364" s="160"/>
      <c r="T4364" s="161"/>
      <c r="AT4364" s="156" t="s">
        <v>203</v>
      </c>
      <c r="AU4364" s="156" t="s">
        <v>82</v>
      </c>
      <c r="AV4364" s="13" t="s">
        <v>82</v>
      </c>
      <c r="AW4364" s="13" t="s">
        <v>4</v>
      </c>
      <c r="AX4364" s="13" t="s">
        <v>80</v>
      </c>
      <c r="AY4364" s="156" t="s">
        <v>193</v>
      </c>
    </row>
    <row r="4365" spans="2:65" s="1" customFormat="1" ht="24.2" customHeight="1">
      <c r="B4365" s="32"/>
      <c r="C4365" s="131" t="s">
        <v>3444</v>
      </c>
      <c r="D4365" s="131" t="s">
        <v>195</v>
      </c>
      <c r="E4365" s="132" t="s">
        <v>3445</v>
      </c>
      <c r="F4365" s="133" t="s">
        <v>3446</v>
      </c>
      <c r="G4365" s="134" t="s">
        <v>432</v>
      </c>
      <c r="H4365" s="135">
        <v>114.6</v>
      </c>
      <c r="I4365" s="136"/>
      <c r="J4365" s="137">
        <f>ROUND(I4365*H4365,2)</f>
        <v>0</v>
      </c>
      <c r="K4365" s="133" t="s">
        <v>199</v>
      </c>
      <c r="L4365" s="32"/>
      <c r="M4365" s="138" t="s">
        <v>19</v>
      </c>
      <c r="N4365" s="139" t="s">
        <v>43</v>
      </c>
      <c r="P4365" s="140">
        <f>O4365*H4365</f>
        <v>0</v>
      </c>
      <c r="Q4365" s="140">
        <v>1.0200000000000001E-3</v>
      </c>
      <c r="R4365" s="140">
        <f>Q4365*H4365</f>
        <v>0.116892</v>
      </c>
      <c r="S4365" s="140">
        <v>0</v>
      </c>
      <c r="T4365" s="141">
        <f>S4365*H4365</f>
        <v>0</v>
      </c>
      <c r="AR4365" s="142" t="s">
        <v>328</v>
      </c>
      <c r="AT4365" s="142" t="s">
        <v>195</v>
      </c>
      <c r="AU4365" s="142" t="s">
        <v>82</v>
      </c>
      <c r="AY4365" s="17" t="s">
        <v>193</v>
      </c>
      <c r="BE4365" s="143">
        <f>IF(N4365="základní",J4365,0)</f>
        <v>0</v>
      </c>
      <c r="BF4365" s="143">
        <f>IF(N4365="snížená",J4365,0)</f>
        <v>0</v>
      </c>
      <c r="BG4365" s="143">
        <f>IF(N4365="zákl. přenesená",J4365,0)</f>
        <v>0</v>
      </c>
      <c r="BH4365" s="143">
        <f>IF(N4365="sníž. přenesená",J4365,0)</f>
        <v>0</v>
      </c>
      <c r="BI4365" s="143">
        <f>IF(N4365="nulová",J4365,0)</f>
        <v>0</v>
      </c>
      <c r="BJ4365" s="17" t="s">
        <v>80</v>
      </c>
      <c r="BK4365" s="143">
        <f>ROUND(I4365*H4365,2)</f>
        <v>0</v>
      </c>
      <c r="BL4365" s="17" t="s">
        <v>328</v>
      </c>
      <c r="BM4365" s="142" t="s">
        <v>3447</v>
      </c>
    </row>
    <row r="4366" spans="2:65" s="1" customFormat="1" ht="11.25">
      <c r="B4366" s="32"/>
      <c r="D4366" s="144" t="s">
        <v>201</v>
      </c>
      <c r="F4366" s="145" t="s">
        <v>3448</v>
      </c>
      <c r="I4366" s="146"/>
      <c r="L4366" s="32"/>
      <c r="M4366" s="147"/>
      <c r="T4366" s="53"/>
      <c r="AT4366" s="17" t="s">
        <v>201</v>
      </c>
      <c r="AU4366" s="17" t="s">
        <v>82</v>
      </c>
    </row>
    <row r="4367" spans="2:65" s="12" customFormat="1" ht="11.25">
      <c r="B4367" s="148"/>
      <c r="D4367" s="149" t="s">
        <v>203</v>
      </c>
      <c r="E4367" s="150" t="s">
        <v>19</v>
      </c>
      <c r="F4367" s="151" t="s">
        <v>204</v>
      </c>
      <c r="H4367" s="150" t="s">
        <v>19</v>
      </c>
      <c r="I4367" s="152"/>
      <c r="L4367" s="148"/>
      <c r="M4367" s="153"/>
      <c r="T4367" s="154"/>
      <c r="AT4367" s="150" t="s">
        <v>203</v>
      </c>
      <c r="AU4367" s="150" t="s">
        <v>82</v>
      </c>
      <c r="AV4367" s="12" t="s">
        <v>80</v>
      </c>
      <c r="AW4367" s="12" t="s">
        <v>33</v>
      </c>
      <c r="AX4367" s="12" t="s">
        <v>72</v>
      </c>
      <c r="AY4367" s="150" t="s">
        <v>193</v>
      </c>
    </row>
    <row r="4368" spans="2:65" s="12" customFormat="1" ht="11.25">
      <c r="B4368" s="148"/>
      <c r="D4368" s="149" t="s">
        <v>203</v>
      </c>
      <c r="E4368" s="150" t="s">
        <v>19</v>
      </c>
      <c r="F4368" s="151" t="s">
        <v>205</v>
      </c>
      <c r="H4368" s="150" t="s">
        <v>19</v>
      </c>
      <c r="I4368" s="152"/>
      <c r="L4368" s="148"/>
      <c r="M4368" s="153"/>
      <c r="T4368" s="154"/>
      <c r="AT4368" s="150" t="s">
        <v>203</v>
      </c>
      <c r="AU4368" s="150" t="s">
        <v>82</v>
      </c>
      <c r="AV4368" s="12" t="s">
        <v>80</v>
      </c>
      <c r="AW4368" s="12" t="s">
        <v>33</v>
      </c>
      <c r="AX4368" s="12" t="s">
        <v>72</v>
      </c>
      <c r="AY4368" s="150" t="s">
        <v>193</v>
      </c>
    </row>
    <row r="4369" spans="2:65" s="13" customFormat="1" ht="11.25">
      <c r="B4369" s="155"/>
      <c r="D4369" s="149" t="s">
        <v>203</v>
      </c>
      <c r="E4369" s="156" t="s">
        <v>19</v>
      </c>
      <c r="F4369" s="157" t="s">
        <v>3437</v>
      </c>
      <c r="H4369" s="158">
        <v>111</v>
      </c>
      <c r="I4369" s="159"/>
      <c r="L4369" s="155"/>
      <c r="M4369" s="160"/>
      <c r="T4369" s="161"/>
      <c r="AT4369" s="156" t="s">
        <v>203</v>
      </c>
      <c r="AU4369" s="156" t="s">
        <v>82</v>
      </c>
      <c r="AV4369" s="13" t="s">
        <v>82</v>
      </c>
      <c r="AW4369" s="13" t="s">
        <v>33</v>
      </c>
      <c r="AX4369" s="13" t="s">
        <v>72</v>
      </c>
      <c r="AY4369" s="156" t="s">
        <v>193</v>
      </c>
    </row>
    <row r="4370" spans="2:65" s="13" customFormat="1" ht="11.25">
      <c r="B4370" s="155"/>
      <c r="D4370" s="149" t="s">
        <v>203</v>
      </c>
      <c r="E4370" s="156" t="s">
        <v>19</v>
      </c>
      <c r="F4370" s="157" t="s">
        <v>3438</v>
      </c>
      <c r="H4370" s="158">
        <v>3.6</v>
      </c>
      <c r="I4370" s="159"/>
      <c r="L4370" s="155"/>
      <c r="M4370" s="160"/>
      <c r="T4370" s="161"/>
      <c r="AT4370" s="156" t="s">
        <v>203</v>
      </c>
      <c r="AU4370" s="156" t="s">
        <v>82</v>
      </c>
      <c r="AV4370" s="13" t="s">
        <v>82</v>
      </c>
      <c r="AW4370" s="13" t="s">
        <v>33</v>
      </c>
      <c r="AX4370" s="13" t="s">
        <v>72</v>
      </c>
      <c r="AY4370" s="156" t="s">
        <v>193</v>
      </c>
    </row>
    <row r="4371" spans="2:65" s="1" customFormat="1" ht="16.5" customHeight="1">
      <c r="B4371" s="32"/>
      <c r="C4371" s="162" t="s">
        <v>3449</v>
      </c>
      <c r="D4371" s="162" t="s">
        <v>380</v>
      </c>
      <c r="E4371" s="163" t="s">
        <v>3450</v>
      </c>
      <c r="F4371" s="164" t="s">
        <v>3451</v>
      </c>
      <c r="G4371" s="165" t="s">
        <v>432</v>
      </c>
      <c r="H4371" s="166">
        <v>126.06</v>
      </c>
      <c r="I4371" s="167"/>
      <c r="J4371" s="168">
        <f>ROUND(I4371*H4371,2)</f>
        <v>0</v>
      </c>
      <c r="K4371" s="164" t="s">
        <v>19</v>
      </c>
      <c r="L4371" s="169"/>
      <c r="M4371" s="170" t="s">
        <v>19</v>
      </c>
      <c r="N4371" s="171" t="s">
        <v>43</v>
      </c>
      <c r="P4371" s="140">
        <f>O4371*H4371</f>
        <v>0</v>
      </c>
      <c r="Q4371" s="140">
        <v>0.01</v>
      </c>
      <c r="R4371" s="140">
        <f>Q4371*H4371</f>
        <v>1.2605999999999999</v>
      </c>
      <c r="S4371" s="140">
        <v>0</v>
      </c>
      <c r="T4371" s="141">
        <f>S4371*H4371</f>
        <v>0</v>
      </c>
      <c r="AR4371" s="142" t="s">
        <v>436</v>
      </c>
      <c r="AT4371" s="142" t="s">
        <v>380</v>
      </c>
      <c r="AU4371" s="142" t="s">
        <v>82</v>
      </c>
      <c r="AY4371" s="17" t="s">
        <v>193</v>
      </c>
      <c r="BE4371" s="143">
        <f>IF(N4371="základní",J4371,0)</f>
        <v>0</v>
      </c>
      <c r="BF4371" s="143">
        <f>IF(N4371="snížená",J4371,0)</f>
        <v>0</v>
      </c>
      <c r="BG4371" s="143">
        <f>IF(N4371="zákl. přenesená",J4371,0)</f>
        <v>0</v>
      </c>
      <c r="BH4371" s="143">
        <f>IF(N4371="sníž. přenesená",J4371,0)</f>
        <v>0</v>
      </c>
      <c r="BI4371" s="143">
        <f>IF(N4371="nulová",J4371,0)</f>
        <v>0</v>
      </c>
      <c r="BJ4371" s="17" t="s">
        <v>80</v>
      </c>
      <c r="BK4371" s="143">
        <f>ROUND(I4371*H4371,2)</f>
        <v>0</v>
      </c>
      <c r="BL4371" s="17" t="s">
        <v>328</v>
      </c>
      <c r="BM4371" s="142" t="s">
        <v>3452</v>
      </c>
    </row>
    <row r="4372" spans="2:65" s="13" customFormat="1" ht="11.25">
      <c r="B4372" s="155"/>
      <c r="D4372" s="149" t="s">
        <v>203</v>
      </c>
      <c r="F4372" s="157" t="s">
        <v>3443</v>
      </c>
      <c r="H4372" s="158">
        <v>126.06</v>
      </c>
      <c r="I4372" s="159"/>
      <c r="L4372" s="155"/>
      <c r="M4372" s="160"/>
      <c r="T4372" s="161"/>
      <c r="AT4372" s="156" t="s">
        <v>203</v>
      </c>
      <c r="AU4372" s="156" t="s">
        <v>82</v>
      </c>
      <c r="AV4372" s="13" t="s">
        <v>82</v>
      </c>
      <c r="AW4372" s="13" t="s">
        <v>4</v>
      </c>
      <c r="AX4372" s="13" t="s">
        <v>80</v>
      </c>
      <c r="AY4372" s="156" t="s">
        <v>193</v>
      </c>
    </row>
    <row r="4373" spans="2:65" s="1" customFormat="1" ht="24.2" customHeight="1">
      <c r="B4373" s="32"/>
      <c r="C4373" s="131" t="s">
        <v>3453</v>
      </c>
      <c r="D4373" s="131" t="s">
        <v>195</v>
      </c>
      <c r="E4373" s="132" t="s">
        <v>3454</v>
      </c>
      <c r="F4373" s="133" t="s">
        <v>3455</v>
      </c>
      <c r="G4373" s="134" t="s">
        <v>432</v>
      </c>
      <c r="H4373" s="135">
        <v>131.50200000000001</v>
      </c>
      <c r="I4373" s="136"/>
      <c r="J4373" s="137">
        <f>ROUND(I4373*H4373,2)</f>
        <v>0</v>
      </c>
      <c r="K4373" s="133" t="s">
        <v>199</v>
      </c>
      <c r="L4373" s="32"/>
      <c r="M4373" s="138" t="s">
        <v>19</v>
      </c>
      <c r="N4373" s="139" t="s">
        <v>43</v>
      </c>
      <c r="P4373" s="140">
        <f>O4373*H4373</f>
        <v>0</v>
      </c>
      <c r="Q4373" s="140">
        <v>5.8E-4</v>
      </c>
      <c r="R4373" s="140">
        <f>Q4373*H4373</f>
        <v>7.6271160000000005E-2</v>
      </c>
      <c r="S4373" s="140">
        <v>0</v>
      </c>
      <c r="T4373" s="141">
        <f>S4373*H4373</f>
        <v>0</v>
      </c>
      <c r="AR4373" s="142" t="s">
        <v>328</v>
      </c>
      <c r="AT4373" s="142" t="s">
        <v>195</v>
      </c>
      <c r="AU4373" s="142" t="s">
        <v>82</v>
      </c>
      <c r="AY4373" s="17" t="s">
        <v>193</v>
      </c>
      <c r="BE4373" s="143">
        <f>IF(N4373="základní",J4373,0)</f>
        <v>0</v>
      </c>
      <c r="BF4373" s="143">
        <f>IF(N4373="snížená",J4373,0)</f>
        <v>0</v>
      </c>
      <c r="BG4373" s="143">
        <f>IF(N4373="zákl. přenesená",J4373,0)</f>
        <v>0</v>
      </c>
      <c r="BH4373" s="143">
        <f>IF(N4373="sníž. přenesená",J4373,0)</f>
        <v>0</v>
      </c>
      <c r="BI4373" s="143">
        <f>IF(N4373="nulová",J4373,0)</f>
        <v>0</v>
      </c>
      <c r="BJ4373" s="17" t="s">
        <v>80</v>
      </c>
      <c r="BK4373" s="143">
        <f>ROUND(I4373*H4373,2)</f>
        <v>0</v>
      </c>
      <c r="BL4373" s="17" t="s">
        <v>328</v>
      </c>
      <c r="BM4373" s="142" t="s">
        <v>3456</v>
      </c>
    </row>
    <row r="4374" spans="2:65" s="1" customFormat="1" ht="11.25">
      <c r="B4374" s="32"/>
      <c r="D4374" s="144" t="s">
        <v>201</v>
      </c>
      <c r="F4374" s="145" t="s">
        <v>3457</v>
      </c>
      <c r="I4374" s="146"/>
      <c r="L4374" s="32"/>
      <c r="M4374" s="147"/>
      <c r="T4374" s="53"/>
      <c r="AT4374" s="17" t="s">
        <v>201</v>
      </c>
      <c r="AU4374" s="17" t="s">
        <v>82</v>
      </c>
    </row>
    <row r="4375" spans="2:65" s="12" customFormat="1" ht="11.25">
      <c r="B4375" s="148"/>
      <c r="D4375" s="149" t="s">
        <v>203</v>
      </c>
      <c r="E4375" s="150" t="s">
        <v>19</v>
      </c>
      <c r="F4375" s="151" t="s">
        <v>204</v>
      </c>
      <c r="H4375" s="150" t="s">
        <v>19</v>
      </c>
      <c r="I4375" s="152"/>
      <c r="L4375" s="148"/>
      <c r="M4375" s="153"/>
      <c r="T4375" s="154"/>
      <c r="AT4375" s="150" t="s">
        <v>203</v>
      </c>
      <c r="AU4375" s="150" t="s">
        <v>82</v>
      </c>
      <c r="AV4375" s="12" t="s">
        <v>80</v>
      </c>
      <c r="AW4375" s="12" t="s">
        <v>33</v>
      </c>
      <c r="AX4375" s="12" t="s">
        <v>72</v>
      </c>
      <c r="AY4375" s="150" t="s">
        <v>193</v>
      </c>
    </row>
    <row r="4376" spans="2:65" s="12" customFormat="1" ht="11.25">
      <c r="B4376" s="148"/>
      <c r="D4376" s="149" t="s">
        <v>203</v>
      </c>
      <c r="E4376" s="150" t="s">
        <v>19</v>
      </c>
      <c r="F4376" s="151" t="s">
        <v>205</v>
      </c>
      <c r="H4376" s="150" t="s">
        <v>19</v>
      </c>
      <c r="I4376" s="152"/>
      <c r="L4376" s="148"/>
      <c r="M4376" s="153"/>
      <c r="T4376" s="154"/>
      <c r="AT4376" s="150" t="s">
        <v>203</v>
      </c>
      <c r="AU4376" s="150" t="s">
        <v>82</v>
      </c>
      <c r="AV4376" s="12" t="s">
        <v>80</v>
      </c>
      <c r="AW4376" s="12" t="s">
        <v>33</v>
      </c>
      <c r="AX4376" s="12" t="s">
        <v>72</v>
      </c>
      <c r="AY4376" s="150" t="s">
        <v>193</v>
      </c>
    </row>
    <row r="4377" spans="2:65" s="12" customFormat="1" ht="11.25">
      <c r="B4377" s="148"/>
      <c r="D4377" s="149" t="s">
        <v>203</v>
      </c>
      <c r="E4377" s="150" t="s">
        <v>19</v>
      </c>
      <c r="F4377" s="151" t="s">
        <v>1307</v>
      </c>
      <c r="H4377" s="150" t="s">
        <v>19</v>
      </c>
      <c r="I4377" s="152"/>
      <c r="L4377" s="148"/>
      <c r="M4377" s="153"/>
      <c r="T4377" s="154"/>
      <c r="AT4377" s="150" t="s">
        <v>203</v>
      </c>
      <c r="AU4377" s="150" t="s">
        <v>82</v>
      </c>
      <c r="AV4377" s="12" t="s">
        <v>80</v>
      </c>
      <c r="AW4377" s="12" t="s">
        <v>33</v>
      </c>
      <c r="AX4377" s="12" t="s">
        <v>72</v>
      </c>
      <c r="AY4377" s="150" t="s">
        <v>193</v>
      </c>
    </row>
    <row r="4378" spans="2:65" s="13" customFormat="1" ht="11.25">
      <c r="B4378" s="155"/>
      <c r="D4378" s="149" t="s">
        <v>203</v>
      </c>
      <c r="E4378" s="156" t="s">
        <v>19</v>
      </c>
      <c r="F4378" s="157" t="s">
        <v>3458</v>
      </c>
      <c r="H4378" s="158">
        <v>9.8190000000000008</v>
      </c>
      <c r="I4378" s="159"/>
      <c r="L4378" s="155"/>
      <c r="M4378" s="160"/>
      <c r="T4378" s="161"/>
      <c r="AT4378" s="156" t="s">
        <v>203</v>
      </c>
      <c r="AU4378" s="156" t="s">
        <v>82</v>
      </c>
      <c r="AV4378" s="13" t="s">
        <v>82</v>
      </c>
      <c r="AW4378" s="13" t="s">
        <v>33</v>
      </c>
      <c r="AX4378" s="13" t="s">
        <v>72</v>
      </c>
      <c r="AY4378" s="156" t="s">
        <v>193</v>
      </c>
    </row>
    <row r="4379" spans="2:65" s="13" customFormat="1" ht="11.25">
      <c r="B4379" s="155"/>
      <c r="D4379" s="149" t="s">
        <v>203</v>
      </c>
      <c r="E4379" s="156" t="s">
        <v>19</v>
      </c>
      <c r="F4379" s="157" t="s">
        <v>3459</v>
      </c>
      <c r="H4379" s="158">
        <v>9.9380000000000006</v>
      </c>
      <c r="I4379" s="159"/>
      <c r="L4379" s="155"/>
      <c r="M4379" s="160"/>
      <c r="T4379" s="161"/>
      <c r="AT4379" s="156" t="s">
        <v>203</v>
      </c>
      <c r="AU4379" s="156" t="s">
        <v>82</v>
      </c>
      <c r="AV4379" s="13" t="s">
        <v>82</v>
      </c>
      <c r="AW4379" s="13" t="s">
        <v>33</v>
      </c>
      <c r="AX4379" s="13" t="s">
        <v>72</v>
      </c>
      <c r="AY4379" s="156" t="s">
        <v>193</v>
      </c>
    </row>
    <row r="4380" spans="2:65" s="12" customFormat="1" ht="11.25">
      <c r="B4380" s="148"/>
      <c r="D4380" s="149" t="s">
        <v>203</v>
      </c>
      <c r="E4380" s="150" t="s">
        <v>19</v>
      </c>
      <c r="F4380" s="151" t="s">
        <v>205</v>
      </c>
      <c r="H4380" s="150" t="s">
        <v>19</v>
      </c>
      <c r="I4380" s="152"/>
      <c r="L4380" s="148"/>
      <c r="M4380" s="153"/>
      <c r="T4380" s="154"/>
      <c r="AT4380" s="150" t="s">
        <v>203</v>
      </c>
      <c r="AU4380" s="150" t="s">
        <v>82</v>
      </c>
      <c r="AV4380" s="12" t="s">
        <v>80</v>
      </c>
      <c r="AW4380" s="12" t="s">
        <v>33</v>
      </c>
      <c r="AX4380" s="12" t="s">
        <v>72</v>
      </c>
      <c r="AY4380" s="150" t="s">
        <v>193</v>
      </c>
    </row>
    <row r="4381" spans="2:65" s="12" customFormat="1" ht="11.25">
      <c r="B4381" s="148"/>
      <c r="D4381" s="149" t="s">
        <v>203</v>
      </c>
      <c r="E4381" s="150" t="s">
        <v>19</v>
      </c>
      <c r="F4381" s="151" t="s">
        <v>644</v>
      </c>
      <c r="H4381" s="150" t="s">
        <v>19</v>
      </c>
      <c r="I4381" s="152"/>
      <c r="L4381" s="148"/>
      <c r="M4381" s="153"/>
      <c r="T4381" s="154"/>
      <c r="AT4381" s="150" t="s">
        <v>203</v>
      </c>
      <c r="AU4381" s="150" t="s">
        <v>82</v>
      </c>
      <c r="AV4381" s="12" t="s">
        <v>80</v>
      </c>
      <c r="AW4381" s="12" t="s">
        <v>33</v>
      </c>
      <c r="AX4381" s="12" t="s">
        <v>72</v>
      </c>
      <c r="AY4381" s="150" t="s">
        <v>193</v>
      </c>
    </row>
    <row r="4382" spans="2:65" s="13" customFormat="1" ht="11.25">
      <c r="B4382" s="155"/>
      <c r="D4382" s="149" t="s">
        <v>203</v>
      </c>
      <c r="E4382" s="156" t="s">
        <v>19</v>
      </c>
      <c r="F4382" s="157" t="s">
        <v>3460</v>
      </c>
      <c r="H4382" s="158">
        <v>8.1999999999999993</v>
      </c>
      <c r="I4382" s="159"/>
      <c r="L4382" s="155"/>
      <c r="M4382" s="160"/>
      <c r="T4382" s="161"/>
      <c r="AT4382" s="156" t="s">
        <v>203</v>
      </c>
      <c r="AU4382" s="156" t="s">
        <v>82</v>
      </c>
      <c r="AV4382" s="13" t="s">
        <v>82</v>
      </c>
      <c r="AW4382" s="13" t="s">
        <v>33</v>
      </c>
      <c r="AX4382" s="13" t="s">
        <v>72</v>
      </c>
      <c r="AY4382" s="156" t="s">
        <v>193</v>
      </c>
    </row>
    <row r="4383" spans="2:65" s="13" customFormat="1" ht="11.25">
      <c r="B4383" s="155"/>
      <c r="D4383" s="149" t="s">
        <v>203</v>
      </c>
      <c r="E4383" s="156" t="s">
        <v>19</v>
      </c>
      <c r="F4383" s="157" t="s">
        <v>3461</v>
      </c>
      <c r="H4383" s="158">
        <v>15.05</v>
      </c>
      <c r="I4383" s="159"/>
      <c r="L4383" s="155"/>
      <c r="M4383" s="160"/>
      <c r="T4383" s="161"/>
      <c r="AT4383" s="156" t="s">
        <v>203</v>
      </c>
      <c r="AU4383" s="156" t="s">
        <v>82</v>
      </c>
      <c r="AV4383" s="13" t="s">
        <v>82</v>
      </c>
      <c r="AW4383" s="13" t="s">
        <v>33</v>
      </c>
      <c r="AX4383" s="13" t="s">
        <v>72</v>
      </c>
      <c r="AY4383" s="156" t="s">
        <v>193</v>
      </c>
    </row>
    <row r="4384" spans="2:65" s="13" customFormat="1" ht="11.25">
      <c r="B4384" s="155"/>
      <c r="D4384" s="149" t="s">
        <v>203</v>
      </c>
      <c r="E4384" s="156" t="s">
        <v>19</v>
      </c>
      <c r="F4384" s="157" t="s">
        <v>3462</v>
      </c>
      <c r="H4384" s="158">
        <v>25.87</v>
      </c>
      <c r="I4384" s="159"/>
      <c r="L4384" s="155"/>
      <c r="M4384" s="160"/>
      <c r="T4384" s="161"/>
      <c r="AT4384" s="156" t="s">
        <v>203</v>
      </c>
      <c r="AU4384" s="156" t="s">
        <v>82</v>
      </c>
      <c r="AV4384" s="13" t="s">
        <v>82</v>
      </c>
      <c r="AW4384" s="13" t="s">
        <v>33</v>
      </c>
      <c r="AX4384" s="13" t="s">
        <v>72</v>
      </c>
      <c r="AY4384" s="156" t="s">
        <v>193</v>
      </c>
    </row>
    <row r="4385" spans="2:65" s="12" customFormat="1" ht="11.25">
      <c r="B4385" s="148"/>
      <c r="D4385" s="149" t="s">
        <v>203</v>
      </c>
      <c r="E4385" s="150" t="s">
        <v>19</v>
      </c>
      <c r="F4385" s="151" t="s">
        <v>205</v>
      </c>
      <c r="H4385" s="150" t="s">
        <v>19</v>
      </c>
      <c r="I4385" s="152"/>
      <c r="L4385" s="148"/>
      <c r="M4385" s="153"/>
      <c r="T4385" s="154"/>
      <c r="AT4385" s="150" t="s">
        <v>203</v>
      </c>
      <c r="AU4385" s="150" t="s">
        <v>82</v>
      </c>
      <c r="AV4385" s="12" t="s">
        <v>80</v>
      </c>
      <c r="AW4385" s="12" t="s">
        <v>33</v>
      </c>
      <c r="AX4385" s="12" t="s">
        <v>72</v>
      </c>
      <c r="AY4385" s="150" t="s">
        <v>193</v>
      </c>
    </row>
    <row r="4386" spans="2:65" s="12" customFormat="1" ht="11.25">
      <c r="B4386" s="148"/>
      <c r="D4386" s="149" t="s">
        <v>203</v>
      </c>
      <c r="E4386" s="150" t="s">
        <v>19</v>
      </c>
      <c r="F4386" s="151" t="s">
        <v>820</v>
      </c>
      <c r="H4386" s="150" t="s">
        <v>19</v>
      </c>
      <c r="I4386" s="152"/>
      <c r="L4386" s="148"/>
      <c r="M4386" s="153"/>
      <c r="T4386" s="154"/>
      <c r="AT4386" s="150" t="s">
        <v>203</v>
      </c>
      <c r="AU4386" s="150" t="s">
        <v>82</v>
      </c>
      <c r="AV4386" s="12" t="s">
        <v>80</v>
      </c>
      <c r="AW4386" s="12" t="s">
        <v>33</v>
      </c>
      <c r="AX4386" s="12" t="s">
        <v>72</v>
      </c>
      <c r="AY4386" s="150" t="s">
        <v>193</v>
      </c>
    </row>
    <row r="4387" spans="2:65" s="13" customFormat="1" ht="11.25">
      <c r="B4387" s="155"/>
      <c r="D4387" s="149" t="s">
        <v>203</v>
      </c>
      <c r="E4387" s="156" t="s">
        <v>19</v>
      </c>
      <c r="F4387" s="157" t="s">
        <v>3463</v>
      </c>
      <c r="H4387" s="158">
        <v>21.15</v>
      </c>
      <c r="I4387" s="159"/>
      <c r="L4387" s="155"/>
      <c r="M4387" s="160"/>
      <c r="T4387" s="161"/>
      <c r="AT4387" s="156" t="s">
        <v>203</v>
      </c>
      <c r="AU4387" s="156" t="s">
        <v>82</v>
      </c>
      <c r="AV4387" s="13" t="s">
        <v>82</v>
      </c>
      <c r="AW4387" s="13" t="s">
        <v>33</v>
      </c>
      <c r="AX4387" s="13" t="s">
        <v>72</v>
      </c>
      <c r="AY4387" s="156" t="s">
        <v>193</v>
      </c>
    </row>
    <row r="4388" spans="2:65" s="12" customFormat="1" ht="11.25">
      <c r="B4388" s="148"/>
      <c r="D4388" s="149" t="s">
        <v>203</v>
      </c>
      <c r="E4388" s="150" t="s">
        <v>19</v>
      </c>
      <c r="F4388" s="151" t="s">
        <v>205</v>
      </c>
      <c r="H4388" s="150" t="s">
        <v>19</v>
      </c>
      <c r="I4388" s="152"/>
      <c r="L4388" s="148"/>
      <c r="M4388" s="153"/>
      <c r="T4388" s="154"/>
      <c r="AT4388" s="150" t="s">
        <v>203</v>
      </c>
      <c r="AU4388" s="150" t="s">
        <v>82</v>
      </c>
      <c r="AV4388" s="12" t="s">
        <v>80</v>
      </c>
      <c r="AW4388" s="12" t="s">
        <v>33</v>
      </c>
      <c r="AX4388" s="12" t="s">
        <v>72</v>
      </c>
      <c r="AY4388" s="150" t="s">
        <v>193</v>
      </c>
    </row>
    <row r="4389" spans="2:65" s="12" customFormat="1" ht="11.25">
      <c r="B4389" s="148"/>
      <c r="D4389" s="149" t="s">
        <v>203</v>
      </c>
      <c r="E4389" s="150" t="s">
        <v>19</v>
      </c>
      <c r="F4389" s="151" t="s">
        <v>822</v>
      </c>
      <c r="H4389" s="150" t="s">
        <v>19</v>
      </c>
      <c r="I4389" s="152"/>
      <c r="L4389" s="148"/>
      <c r="M4389" s="153"/>
      <c r="T4389" s="154"/>
      <c r="AT4389" s="150" t="s">
        <v>203</v>
      </c>
      <c r="AU4389" s="150" t="s">
        <v>82</v>
      </c>
      <c r="AV4389" s="12" t="s">
        <v>80</v>
      </c>
      <c r="AW4389" s="12" t="s">
        <v>33</v>
      </c>
      <c r="AX4389" s="12" t="s">
        <v>72</v>
      </c>
      <c r="AY4389" s="150" t="s">
        <v>193</v>
      </c>
    </row>
    <row r="4390" spans="2:65" s="13" customFormat="1" ht="11.25">
      <c r="B4390" s="155"/>
      <c r="D4390" s="149" t="s">
        <v>203</v>
      </c>
      <c r="E4390" s="156" t="s">
        <v>19</v>
      </c>
      <c r="F4390" s="157" t="s">
        <v>3464</v>
      </c>
      <c r="H4390" s="158">
        <v>22.05</v>
      </c>
      <c r="I4390" s="159"/>
      <c r="L4390" s="155"/>
      <c r="M4390" s="160"/>
      <c r="T4390" s="161"/>
      <c r="AT4390" s="156" t="s">
        <v>203</v>
      </c>
      <c r="AU4390" s="156" t="s">
        <v>82</v>
      </c>
      <c r="AV4390" s="13" t="s">
        <v>82</v>
      </c>
      <c r="AW4390" s="13" t="s">
        <v>33</v>
      </c>
      <c r="AX4390" s="13" t="s">
        <v>72</v>
      </c>
      <c r="AY4390" s="156" t="s">
        <v>193</v>
      </c>
    </row>
    <row r="4391" spans="2:65" s="12" customFormat="1" ht="11.25">
      <c r="B4391" s="148"/>
      <c r="D4391" s="149" t="s">
        <v>203</v>
      </c>
      <c r="E4391" s="150" t="s">
        <v>19</v>
      </c>
      <c r="F4391" s="151" t="s">
        <v>205</v>
      </c>
      <c r="H4391" s="150" t="s">
        <v>19</v>
      </c>
      <c r="I4391" s="152"/>
      <c r="L4391" s="148"/>
      <c r="M4391" s="153"/>
      <c r="T4391" s="154"/>
      <c r="AT4391" s="150" t="s">
        <v>203</v>
      </c>
      <c r="AU4391" s="150" t="s">
        <v>82</v>
      </c>
      <c r="AV4391" s="12" t="s">
        <v>80</v>
      </c>
      <c r="AW4391" s="12" t="s">
        <v>33</v>
      </c>
      <c r="AX4391" s="12" t="s">
        <v>72</v>
      </c>
      <c r="AY4391" s="150" t="s">
        <v>193</v>
      </c>
    </row>
    <row r="4392" spans="2:65" s="12" customFormat="1" ht="11.25">
      <c r="B4392" s="148"/>
      <c r="D4392" s="149" t="s">
        <v>203</v>
      </c>
      <c r="E4392" s="150" t="s">
        <v>19</v>
      </c>
      <c r="F4392" s="151" t="s">
        <v>828</v>
      </c>
      <c r="H4392" s="150" t="s">
        <v>19</v>
      </c>
      <c r="I4392" s="152"/>
      <c r="L4392" s="148"/>
      <c r="M4392" s="153"/>
      <c r="T4392" s="154"/>
      <c r="AT4392" s="150" t="s">
        <v>203</v>
      </c>
      <c r="AU4392" s="150" t="s">
        <v>82</v>
      </c>
      <c r="AV4392" s="12" t="s">
        <v>80</v>
      </c>
      <c r="AW4392" s="12" t="s">
        <v>33</v>
      </c>
      <c r="AX4392" s="12" t="s">
        <v>72</v>
      </c>
      <c r="AY4392" s="150" t="s">
        <v>193</v>
      </c>
    </row>
    <row r="4393" spans="2:65" s="13" customFormat="1" ht="11.25">
      <c r="B4393" s="155"/>
      <c r="D4393" s="149" t="s">
        <v>203</v>
      </c>
      <c r="E4393" s="156" t="s">
        <v>19</v>
      </c>
      <c r="F4393" s="157" t="s">
        <v>3465</v>
      </c>
      <c r="H4393" s="158">
        <v>19.425000000000001</v>
      </c>
      <c r="I4393" s="159"/>
      <c r="L4393" s="155"/>
      <c r="M4393" s="160"/>
      <c r="T4393" s="161"/>
      <c r="AT4393" s="156" t="s">
        <v>203</v>
      </c>
      <c r="AU4393" s="156" t="s">
        <v>82</v>
      </c>
      <c r="AV4393" s="13" t="s">
        <v>82</v>
      </c>
      <c r="AW4393" s="13" t="s">
        <v>33</v>
      </c>
      <c r="AX4393" s="13" t="s">
        <v>72</v>
      </c>
      <c r="AY4393" s="156" t="s">
        <v>193</v>
      </c>
    </row>
    <row r="4394" spans="2:65" s="1" customFormat="1" ht="24.2" customHeight="1">
      <c r="B4394" s="32"/>
      <c r="C4394" s="131" t="s">
        <v>3466</v>
      </c>
      <c r="D4394" s="131" t="s">
        <v>195</v>
      </c>
      <c r="E4394" s="132" t="s">
        <v>3467</v>
      </c>
      <c r="F4394" s="133" t="s">
        <v>3468</v>
      </c>
      <c r="G4394" s="134" t="s">
        <v>432</v>
      </c>
      <c r="H4394" s="135">
        <v>63.124000000000002</v>
      </c>
      <c r="I4394" s="136"/>
      <c r="J4394" s="137">
        <f>ROUND(I4394*H4394,2)</f>
        <v>0</v>
      </c>
      <c r="K4394" s="133" t="s">
        <v>199</v>
      </c>
      <c r="L4394" s="32"/>
      <c r="M4394" s="138" t="s">
        <v>19</v>
      </c>
      <c r="N4394" s="139" t="s">
        <v>43</v>
      </c>
      <c r="P4394" s="140">
        <f>O4394*H4394</f>
        <v>0</v>
      </c>
      <c r="Q4394" s="140">
        <v>5.8E-4</v>
      </c>
      <c r="R4394" s="140">
        <f>Q4394*H4394</f>
        <v>3.6611919999999999E-2</v>
      </c>
      <c r="S4394" s="140">
        <v>0</v>
      </c>
      <c r="T4394" s="141">
        <f>S4394*H4394</f>
        <v>0</v>
      </c>
      <c r="AR4394" s="142" t="s">
        <v>328</v>
      </c>
      <c r="AT4394" s="142" t="s">
        <v>195</v>
      </c>
      <c r="AU4394" s="142" t="s">
        <v>82</v>
      </c>
      <c r="AY4394" s="17" t="s">
        <v>193</v>
      </c>
      <c r="BE4394" s="143">
        <f>IF(N4394="základní",J4394,0)</f>
        <v>0</v>
      </c>
      <c r="BF4394" s="143">
        <f>IF(N4394="snížená",J4394,0)</f>
        <v>0</v>
      </c>
      <c r="BG4394" s="143">
        <f>IF(N4394="zákl. přenesená",J4394,0)</f>
        <v>0</v>
      </c>
      <c r="BH4394" s="143">
        <f>IF(N4394="sníž. přenesená",J4394,0)</f>
        <v>0</v>
      </c>
      <c r="BI4394" s="143">
        <f>IF(N4394="nulová",J4394,0)</f>
        <v>0</v>
      </c>
      <c r="BJ4394" s="17" t="s">
        <v>80</v>
      </c>
      <c r="BK4394" s="143">
        <f>ROUND(I4394*H4394,2)</f>
        <v>0</v>
      </c>
      <c r="BL4394" s="17" t="s">
        <v>328</v>
      </c>
      <c r="BM4394" s="142" t="s">
        <v>3469</v>
      </c>
    </row>
    <row r="4395" spans="2:65" s="1" customFormat="1" ht="11.25">
      <c r="B4395" s="32"/>
      <c r="D4395" s="144" t="s">
        <v>201</v>
      </c>
      <c r="F4395" s="145" t="s">
        <v>3470</v>
      </c>
      <c r="I4395" s="146"/>
      <c r="L4395" s="32"/>
      <c r="M4395" s="147"/>
      <c r="T4395" s="53"/>
      <c r="AT4395" s="17" t="s">
        <v>201</v>
      </c>
      <c r="AU4395" s="17" t="s">
        <v>82</v>
      </c>
    </row>
    <row r="4396" spans="2:65" s="12" customFormat="1" ht="11.25">
      <c r="B4396" s="148"/>
      <c r="D4396" s="149" t="s">
        <v>203</v>
      </c>
      <c r="E4396" s="150" t="s">
        <v>19</v>
      </c>
      <c r="F4396" s="151" t="s">
        <v>204</v>
      </c>
      <c r="H4396" s="150" t="s">
        <v>19</v>
      </c>
      <c r="I4396" s="152"/>
      <c r="L4396" s="148"/>
      <c r="M4396" s="153"/>
      <c r="T4396" s="154"/>
      <c r="AT4396" s="150" t="s">
        <v>203</v>
      </c>
      <c r="AU4396" s="150" t="s">
        <v>82</v>
      </c>
      <c r="AV4396" s="12" t="s">
        <v>80</v>
      </c>
      <c r="AW4396" s="12" t="s">
        <v>33</v>
      </c>
      <c r="AX4396" s="12" t="s">
        <v>72</v>
      </c>
      <c r="AY4396" s="150" t="s">
        <v>193</v>
      </c>
    </row>
    <row r="4397" spans="2:65" s="12" customFormat="1" ht="11.25">
      <c r="B4397" s="148"/>
      <c r="D4397" s="149" t="s">
        <v>203</v>
      </c>
      <c r="E4397" s="150" t="s">
        <v>19</v>
      </c>
      <c r="F4397" s="151" t="s">
        <v>205</v>
      </c>
      <c r="H4397" s="150" t="s">
        <v>19</v>
      </c>
      <c r="I4397" s="152"/>
      <c r="L4397" s="148"/>
      <c r="M4397" s="153"/>
      <c r="T4397" s="154"/>
      <c r="AT4397" s="150" t="s">
        <v>203</v>
      </c>
      <c r="AU4397" s="150" t="s">
        <v>82</v>
      </c>
      <c r="AV4397" s="12" t="s">
        <v>80</v>
      </c>
      <c r="AW4397" s="12" t="s">
        <v>33</v>
      </c>
      <c r="AX4397" s="12" t="s">
        <v>72</v>
      </c>
      <c r="AY4397" s="150" t="s">
        <v>193</v>
      </c>
    </row>
    <row r="4398" spans="2:65" s="13" customFormat="1" ht="11.25">
      <c r="B4398" s="155"/>
      <c r="D4398" s="149" t="s">
        <v>203</v>
      </c>
      <c r="E4398" s="156" t="s">
        <v>19</v>
      </c>
      <c r="F4398" s="157" t="s">
        <v>3471</v>
      </c>
      <c r="H4398" s="158">
        <v>63.124000000000002</v>
      </c>
      <c r="I4398" s="159"/>
      <c r="L4398" s="155"/>
      <c r="M4398" s="160"/>
      <c r="T4398" s="161"/>
      <c r="AT4398" s="156" t="s">
        <v>203</v>
      </c>
      <c r="AU4398" s="156" t="s">
        <v>82</v>
      </c>
      <c r="AV4398" s="13" t="s">
        <v>82</v>
      </c>
      <c r="AW4398" s="13" t="s">
        <v>33</v>
      </c>
      <c r="AX4398" s="13" t="s">
        <v>72</v>
      </c>
      <c r="AY4398" s="156" t="s">
        <v>193</v>
      </c>
    </row>
    <row r="4399" spans="2:65" s="1" customFormat="1" ht="16.5" customHeight="1">
      <c r="B4399" s="32"/>
      <c r="C4399" s="162" t="s">
        <v>3472</v>
      </c>
      <c r="D4399" s="162" t="s">
        <v>380</v>
      </c>
      <c r="E4399" s="163" t="s">
        <v>3473</v>
      </c>
      <c r="F4399" s="164" t="s">
        <v>3474</v>
      </c>
      <c r="G4399" s="165" t="s">
        <v>432</v>
      </c>
      <c r="H4399" s="166">
        <v>214.089</v>
      </c>
      <c r="I4399" s="167"/>
      <c r="J4399" s="168">
        <f>ROUND(I4399*H4399,2)</f>
        <v>0</v>
      </c>
      <c r="K4399" s="164" t="s">
        <v>199</v>
      </c>
      <c r="L4399" s="169"/>
      <c r="M4399" s="170" t="s">
        <v>19</v>
      </c>
      <c r="N4399" s="171" t="s">
        <v>43</v>
      </c>
      <c r="P4399" s="140">
        <f>O4399*H4399</f>
        <v>0</v>
      </c>
      <c r="Q4399" s="140">
        <v>2.64E-3</v>
      </c>
      <c r="R4399" s="140">
        <f>Q4399*H4399</f>
        <v>0.56519496000000002</v>
      </c>
      <c r="S4399" s="140">
        <v>0</v>
      </c>
      <c r="T4399" s="141">
        <f>S4399*H4399</f>
        <v>0</v>
      </c>
      <c r="AR4399" s="142" t="s">
        <v>436</v>
      </c>
      <c r="AT4399" s="142" t="s">
        <v>380</v>
      </c>
      <c r="AU4399" s="142" t="s">
        <v>82</v>
      </c>
      <c r="AY4399" s="17" t="s">
        <v>193</v>
      </c>
      <c r="BE4399" s="143">
        <f>IF(N4399="základní",J4399,0)</f>
        <v>0</v>
      </c>
      <c r="BF4399" s="143">
        <f>IF(N4399="snížená",J4399,0)</f>
        <v>0</v>
      </c>
      <c r="BG4399" s="143">
        <f>IF(N4399="zákl. přenesená",J4399,0)</f>
        <v>0</v>
      </c>
      <c r="BH4399" s="143">
        <f>IF(N4399="sníž. přenesená",J4399,0)</f>
        <v>0</v>
      </c>
      <c r="BI4399" s="143">
        <f>IF(N4399="nulová",J4399,0)</f>
        <v>0</v>
      </c>
      <c r="BJ4399" s="17" t="s">
        <v>80</v>
      </c>
      <c r="BK4399" s="143">
        <f>ROUND(I4399*H4399,2)</f>
        <v>0</v>
      </c>
      <c r="BL4399" s="17" t="s">
        <v>328</v>
      </c>
      <c r="BM4399" s="142" t="s">
        <v>3475</v>
      </c>
    </row>
    <row r="4400" spans="2:65" s="13" customFormat="1" ht="11.25">
      <c r="B4400" s="155"/>
      <c r="D4400" s="149" t="s">
        <v>203</v>
      </c>
      <c r="F4400" s="157" t="s">
        <v>3476</v>
      </c>
      <c r="H4400" s="158">
        <v>214.089</v>
      </c>
      <c r="I4400" s="159"/>
      <c r="L4400" s="155"/>
      <c r="M4400" s="160"/>
      <c r="T4400" s="161"/>
      <c r="AT4400" s="156" t="s">
        <v>203</v>
      </c>
      <c r="AU4400" s="156" t="s">
        <v>82</v>
      </c>
      <c r="AV4400" s="13" t="s">
        <v>82</v>
      </c>
      <c r="AW4400" s="13" t="s">
        <v>4</v>
      </c>
      <c r="AX4400" s="13" t="s">
        <v>80</v>
      </c>
      <c r="AY4400" s="156" t="s">
        <v>193</v>
      </c>
    </row>
    <row r="4401" spans="2:65" s="1" customFormat="1" ht="24.2" customHeight="1">
      <c r="B4401" s="32"/>
      <c r="C4401" s="131" t="s">
        <v>3477</v>
      </c>
      <c r="D4401" s="131" t="s">
        <v>195</v>
      </c>
      <c r="E4401" s="132" t="s">
        <v>3478</v>
      </c>
      <c r="F4401" s="133" t="s">
        <v>3479</v>
      </c>
      <c r="G4401" s="134" t="s">
        <v>198</v>
      </c>
      <c r="H4401" s="135">
        <v>359.66199999999998</v>
      </c>
      <c r="I4401" s="136"/>
      <c r="J4401" s="137">
        <f>ROUND(I4401*H4401,2)</f>
        <v>0</v>
      </c>
      <c r="K4401" s="133" t="s">
        <v>199</v>
      </c>
      <c r="L4401" s="32"/>
      <c r="M4401" s="138" t="s">
        <v>19</v>
      </c>
      <c r="N4401" s="139" t="s">
        <v>43</v>
      </c>
      <c r="P4401" s="140">
        <f>O4401*H4401</f>
        <v>0</v>
      </c>
      <c r="Q4401" s="140">
        <v>9.0299999999999998E-3</v>
      </c>
      <c r="R4401" s="140">
        <f>Q4401*H4401</f>
        <v>3.2477478599999996</v>
      </c>
      <c r="S4401" s="140">
        <v>0</v>
      </c>
      <c r="T4401" s="141">
        <f>S4401*H4401</f>
        <v>0</v>
      </c>
      <c r="AR4401" s="142" t="s">
        <v>328</v>
      </c>
      <c r="AT4401" s="142" t="s">
        <v>195</v>
      </c>
      <c r="AU4401" s="142" t="s">
        <v>82</v>
      </c>
      <c r="AY4401" s="17" t="s">
        <v>193</v>
      </c>
      <c r="BE4401" s="143">
        <f>IF(N4401="základní",J4401,0)</f>
        <v>0</v>
      </c>
      <c r="BF4401" s="143">
        <f>IF(N4401="snížená",J4401,0)</f>
        <v>0</v>
      </c>
      <c r="BG4401" s="143">
        <f>IF(N4401="zákl. přenesená",J4401,0)</f>
        <v>0</v>
      </c>
      <c r="BH4401" s="143">
        <f>IF(N4401="sníž. přenesená",J4401,0)</f>
        <v>0</v>
      </c>
      <c r="BI4401" s="143">
        <f>IF(N4401="nulová",J4401,0)</f>
        <v>0</v>
      </c>
      <c r="BJ4401" s="17" t="s">
        <v>80</v>
      </c>
      <c r="BK4401" s="143">
        <f>ROUND(I4401*H4401,2)</f>
        <v>0</v>
      </c>
      <c r="BL4401" s="17" t="s">
        <v>328</v>
      </c>
      <c r="BM4401" s="142" t="s">
        <v>3480</v>
      </c>
    </row>
    <row r="4402" spans="2:65" s="1" customFormat="1" ht="11.25">
      <c r="B4402" s="32"/>
      <c r="D4402" s="144" t="s">
        <v>201</v>
      </c>
      <c r="F4402" s="145" t="s">
        <v>3481</v>
      </c>
      <c r="I4402" s="146"/>
      <c r="L4402" s="32"/>
      <c r="M4402" s="147"/>
      <c r="T4402" s="53"/>
      <c r="AT4402" s="17" t="s">
        <v>201</v>
      </c>
      <c r="AU4402" s="17" t="s">
        <v>82</v>
      </c>
    </row>
    <row r="4403" spans="2:65" s="1" customFormat="1" ht="16.5" customHeight="1">
      <c r="B4403" s="32"/>
      <c r="C4403" s="162" t="s">
        <v>3482</v>
      </c>
      <c r="D4403" s="162" t="s">
        <v>380</v>
      </c>
      <c r="E4403" s="163" t="s">
        <v>3483</v>
      </c>
      <c r="F4403" s="164" t="s">
        <v>3484</v>
      </c>
      <c r="G4403" s="165" t="s">
        <v>198</v>
      </c>
      <c r="H4403" s="166">
        <v>467.56099999999998</v>
      </c>
      <c r="I4403" s="167"/>
      <c r="J4403" s="168">
        <f>ROUND(I4403*H4403,2)</f>
        <v>0</v>
      </c>
      <c r="K4403" s="164" t="s">
        <v>199</v>
      </c>
      <c r="L4403" s="169"/>
      <c r="M4403" s="170" t="s">
        <v>19</v>
      </c>
      <c r="N4403" s="171" t="s">
        <v>43</v>
      </c>
      <c r="P4403" s="140">
        <f>O4403*H4403</f>
        <v>0</v>
      </c>
      <c r="Q4403" s="140">
        <v>2.1999999999999999E-2</v>
      </c>
      <c r="R4403" s="140">
        <f>Q4403*H4403</f>
        <v>10.286341999999999</v>
      </c>
      <c r="S4403" s="140">
        <v>0</v>
      </c>
      <c r="T4403" s="141">
        <f>S4403*H4403</f>
        <v>0</v>
      </c>
      <c r="AR4403" s="142" t="s">
        <v>436</v>
      </c>
      <c r="AT4403" s="142" t="s">
        <v>380</v>
      </c>
      <c r="AU4403" s="142" t="s">
        <v>82</v>
      </c>
      <c r="AY4403" s="17" t="s">
        <v>193</v>
      </c>
      <c r="BE4403" s="143">
        <f>IF(N4403="základní",J4403,0)</f>
        <v>0</v>
      </c>
      <c r="BF4403" s="143">
        <f>IF(N4403="snížená",J4403,0)</f>
        <v>0</v>
      </c>
      <c r="BG4403" s="143">
        <f>IF(N4403="zákl. přenesená",J4403,0)</f>
        <v>0</v>
      </c>
      <c r="BH4403" s="143">
        <f>IF(N4403="sníž. přenesená",J4403,0)</f>
        <v>0</v>
      </c>
      <c r="BI4403" s="143">
        <f>IF(N4403="nulová",J4403,0)</f>
        <v>0</v>
      </c>
      <c r="BJ4403" s="17" t="s">
        <v>80</v>
      </c>
      <c r="BK4403" s="143">
        <f>ROUND(I4403*H4403,2)</f>
        <v>0</v>
      </c>
      <c r="BL4403" s="17" t="s">
        <v>328</v>
      </c>
      <c r="BM4403" s="142" t="s">
        <v>3485</v>
      </c>
    </row>
    <row r="4404" spans="2:65" s="12" customFormat="1" ht="11.25">
      <c r="B4404" s="148"/>
      <c r="D4404" s="149" t="s">
        <v>203</v>
      </c>
      <c r="E4404" s="150" t="s">
        <v>19</v>
      </c>
      <c r="F4404" s="151" t="s">
        <v>286</v>
      </c>
      <c r="H4404" s="150" t="s">
        <v>19</v>
      </c>
      <c r="I4404" s="152"/>
      <c r="L4404" s="148"/>
      <c r="M4404" s="153"/>
      <c r="T4404" s="154"/>
      <c r="AT4404" s="150" t="s">
        <v>203</v>
      </c>
      <c r="AU4404" s="150" t="s">
        <v>82</v>
      </c>
      <c r="AV4404" s="12" t="s">
        <v>80</v>
      </c>
      <c r="AW4404" s="12" t="s">
        <v>33</v>
      </c>
      <c r="AX4404" s="12" t="s">
        <v>72</v>
      </c>
      <c r="AY4404" s="150" t="s">
        <v>193</v>
      </c>
    </row>
    <row r="4405" spans="2:65" s="12" customFormat="1" ht="11.25">
      <c r="B4405" s="148"/>
      <c r="D4405" s="149" t="s">
        <v>203</v>
      </c>
      <c r="E4405" s="150" t="s">
        <v>19</v>
      </c>
      <c r="F4405" s="151" t="s">
        <v>205</v>
      </c>
      <c r="H4405" s="150" t="s">
        <v>19</v>
      </c>
      <c r="I4405" s="152"/>
      <c r="L4405" s="148"/>
      <c r="M4405" s="153"/>
      <c r="T4405" s="154"/>
      <c r="AT4405" s="150" t="s">
        <v>203</v>
      </c>
      <c r="AU4405" s="150" t="s">
        <v>82</v>
      </c>
      <c r="AV4405" s="12" t="s">
        <v>80</v>
      </c>
      <c r="AW4405" s="12" t="s">
        <v>33</v>
      </c>
      <c r="AX4405" s="12" t="s">
        <v>72</v>
      </c>
      <c r="AY4405" s="150" t="s">
        <v>193</v>
      </c>
    </row>
    <row r="4406" spans="2:65" s="12" customFormat="1" ht="11.25">
      <c r="B4406" s="148"/>
      <c r="D4406" s="149" t="s">
        <v>203</v>
      </c>
      <c r="E4406" s="150" t="s">
        <v>19</v>
      </c>
      <c r="F4406" s="151" t="s">
        <v>206</v>
      </c>
      <c r="H4406" s="150" t="s">
        <v>19</v>
      </c>
      <c r="I4406" s="152"/>
      <c r="L4406" s="148"/>
      <c r="M4406" s="153"/>
      <c r="T4406" s="154"/>
      <c r="AT4406" s="150" t="s">
        <v>203</v>
      </c>
      <c r="AU4406" s="150" t="s">
        <v>82</v>
      </c>
      <c r="AV4406" s="12" t="s">
        <v>80</v>
      </c>
      <c r="AW4406" s="12" t="s">
        <v>33</v>
      </c>
      <c r="AX4406" s="12" t="s">
        <v>72</v>
      </c>
      <c r="AY4406" s="150" t="s">
        <v>193</v>
      </c>
    </row>
    <row r="4407" spans="2:65" s="12" customFormat="1" ht="11.25">
      <c r="B4407" s="148"/>
      <c r="D4407" s="149" t="s">
        <v>203</v>
      </c>
      <c r="E4407" s="150" t="s">
        <v>19</v>
      </c>
      <c r="F4407" s="151" t="s">
        <v>205</v>
      </c>
      <c r="H4407" s="150" t="s">
        <v>19</v>
      </c>
      <c r="I4407" s="152"/>
      <c r="L4407" s="148"/>
      <c r="M4407" s="153"/>
      <c r="T4407" s="154"/>
      <c r="AT4407" s="150" t="s">
        <v>203</v>
      </c>
      <c r="AU4407" s="150" t="s">
        <v>82</v>
      </c>
      <c r="AV4407" s="12" t="s">
        <v>80</v>
      </c>
      <c r="AW4407" s="12" t="s">
        <v>33</v>
      </c>
      <c r="AX4407" s="12" t="s">
        <v>72</v>
      </c>
      <c r="AY4407" s="150" t="s">
        <v>193</v>
      </c>
    </row>
    <row r="4408" spans="2:65" s="12" customFormat="1" ht="11.25">
      <c r="B4408" s="148"/>
      <c r="D4408" s="149" t="s">
        <v>203</v>
      </c>
      <c r="E4408" s="150" t="s">
        <v>19</v>
      </c>
      <c r="F4408" s="151" t="s">
        <v>3486</v>
      </c>
      <c r="H4408" s="150" t="s">
        <v>19</v>
      </c>
      <c r="I4408" s="152"/>
      <c r="L4408" s="148"/>
      <c r="M4408" s="153"/>
      <c r="T4408" s="154"/>
      <c r="AT4408" s="150" t="s">
        <v>203</v>
      </c>
      <c r="AU4408" s="150" t="s">
        <v>82</v>
      </c>
      <c r="AV4408" s="12" t="s">
        <v>80</v>
      </c>
      <c r="AW4408" s="12" t="s">
        <v>33</v>
      </c>
      <c r="AX4408" s="12" t="s">
        <v>72</v>
      </c>
      <c r="AY4408" s="150" t="s">
        <v>193</v>
      </c>
    </row>
    <row r="4409" spans="2:65" s="12" customFormat="1" ht="11.25">
      <c r="B4409" s="148"/>
      <c r="D4409" s="149" t="s">
        <v>203</v>
      </c>
      <c r="E4409" s="150" t="s">
        <v>19</v>
      </c>
      <c r="F4409" s="151" t="s">
        <v>3487</v>
      </c>
      <c r="H4409" s="150" t="s">
        <v>19</v>
      </c>
      <c r="I4409" s="152"/>
      <c r="L4409" s="148"/>
      <c r="M4409" s="153"/>
      <c r="T4409" s="154"/>
      <c r="AT4409" s="150" t="s">
        <v>203</v>
      </c>
      <c r="AU4409" s="150" t="s">
        <v>82</v>
      </c>
      <c r="AV4409" s="12" t="s">
        <v>80</v>
      </c>
      <c r="AW4409" s="12" t="s">
        <v>33</v>
      </c>
      <c r="AX4409" s="12" t="s">
        <v>72</v>
      </c>
      <c r="AY4409" s="150" t="s">
        <v>193</v>
      </c>
    </row>
    <row r="4410" spans="2:65" s="12" customFormat="1" ht="11.25">
      <c r="B4410" s="148"/>
      <c r="D4410" s="149" t="s">
        <v>203</v>
      </c>
      <c r="E4410" s="150" t="s">
        <v>19</v>
      </c>
      <c r="F4410" s="151" t="s">
        <v>205</v>
      </c>
      <c r="H4410" s="150" t="s">
        <v>19</v>
      </c>
      <c r="I4410" s="152"/>
      <c r="L4410" s="148"/>
      <c r="M4410" s="153"/>
      <c r="T4410" s="154"/>
      <c r="AT4410" s="150" t="s">
        <v>203</v>
      </c>
      <c r="AU4410" s="150" t="s">
        <v>82</v>
      </c>
      <c r="AV4410" s="12" t="s">
        <v>80</v>
      </c>
      <c r="AW4410" s="12" t="s">
        <v>33</v>
      </c>
      <c r="AX4410" s="12" t="s">
        <v>72</v>
      </c>
      <c r="AY4410" s="150" t="s">
        <v>193</v>
      </c>
    </row>
    <row r="4411" spans="2:65" s="12" customFormat="1" ht="11.25">
      <c r="B4411" s="148"/>
      <c r="D4411" s="149" t="s">
        <v>203</v>
      </c>
      <c r="E4411" s="150" t="s">
        <v>19</v>
      </c>
      <c r="F4411" s="151" t="s">
        <v>561</v>
      </c>
      <c r="H4411" s="150" t="s">
        <v>19</v>
      </c>
      <c r="I4411" s="152"/>
      <c r="L4411" s="148"/>
      <c r="M4411" s="153"/>
      <c r="T4411" s="154"/>
      <c r="AT4411" s="150" t="s">
        <v>203</v>
      </c>
      <c r="AU4411" s="150" t="s">
        <v>82</v>
      </c>
      <c r="AV4411" s="12" t="s">
        <v>80</v>
      </c>
      <c r="AW4411" s="12" t="s">
        <v>33</v>
      </c>
      <c r="AX4411" s="12" t="s">
        <v>72</v>
      </c>
      <c r="AY4411" s="150" t="s">
        <v>193</v>
      </c>
    </row>
    <row r="4412" spans="2:65" s="13" customFormat="1" ht="11.25">
      <c r="B4412" s="155"/>
      <c r="D4412" s="149" t="s">
        <v>203</v>
      </c>
      <c r="E4412" s="156" t="s">
        <v>19</v>
      </c>
      <c r="F4412" s="157" t="s">
        <v>2462</v>
      </c>
      <c r="H4412" s="158">
        <v>19.332999999999998</v>
      </c>
      <c r="I4412" s="159"/>
      <c r="L4412" s="155"/>
      <c r="M4412" s="160"/>
      <c r="T4412" s="161"/>
      <c r="AT4412" s="156" t="s">
        <v>203</v>
      </c>
      <c r="AU4412" s="156" t="s">
        <v>82</v>
      </c>
      <c r="AV4412" s="13" t="s">
        <v>82</v>
      </c>
      <c r="AW4412" s="13" t="s">
        <v>33</v>
      </c>
      <c r="AX4412" s="13" t="s">
        <v>72</v>
      </c>
      <c r="AY4412" s="156" t="s">
        <v>193</v>
      </c>
    </row>
    <row r="4413" spans="2:65" s="13" customFormat="1" ht="11.25">
      <c r="B4413" s="155"/>
      <c r="D4413" s="149" t="s">
        <v>203</v>
      </c>
      <c r="E4413" s="156" t="s">
        <v>19</v>
      </c>
      <c r="F4413" s="157" t="s">
        <v>2463</v>
      </c>
      <c r="H4413" s="158">
        <v>10.077999999999999</v>
      </c>
      <c r="I4413" s="159"/>
      <c r="L4413" s="155"/>
      <c r="M4413" s="160"/>
      <c r="T4413" s="161"/>
      <c r="AT4413" s="156" t="s">
        <v>203</v>
      </c>
      <c r="AU4413" s="156" t="s">
        <v>82</v>
      </c>
      <c r="AV4413" s="13" t="s">
        <v>82</v>
      </c>
      <c r="AW4413" s="13" t="s">
        <v>33</v>
      </c>
      <c r="AX4413" s="13" t="s">
        <v>72</v>
      </c>
      <c r="AY4413" s="156" t="s">
        <v>193</v>
      </c>
    </row>
    <row r="4414" spans="2:65" s="13" customFormat="1" ht="11.25">
      <c r="B4414" s="155"/>
      <c r="D4414" s="149" t="s">
        <v>203</v>
      </c>
      <c r="E4414" s="156" t="s">
        <v>19</v>
      </c>
      <c r="F4414" s="157" t="s">
        <v>2464</v>
      </c>
      <c r="H4414" s="158">
        <v>30.933</v>
      </c>
      <c r="I4414" s="159"/>
      <c r="L4414" s="155"/>
      <c r="M4414" s="160"/>
      <c r="T4414" s="161"/>
      <c r="AT4414" s="156" t="s">
        <v>203</v>
      </c>
      <c r="AU4414" s="156" t="s">
        <v>82</v>
      </c>
      <c r="AV4414" s="13" t="s">
        <v>82</v>
      </c>
      <c r="AW4414" s="13" t="s">
        <v>33</v>
      </c>
      <c r="AX4414" s="13" t="s">
        <v>72</v>
      </c>
      <c r="AY4414" s="156" t="s">
        <v>193</v>
      </c>
    </row>
    <row r="4415" spans="2:65" s="13" customFormat="1" ht="11.25">
      <c r="B4415" s="155"/>
      <c r="D4415" s="149" t="s">
        <v>203</v>
      </c>
      <c r="E4415" s="156" t="s">
        <v>19</v>
      </c>
      <c r="F4415" s="157" t="s">
        <v>2465</v>
      </c>
      <c r="H4415" s="158">
        <v>42.04</v>
      </c>
      <c r="I4415" s="159"/>
      <c r="L4415" s="155"/>
      <c r="M4415" s="160"/>
      <c r="T4415" s="161"/>
      <c r="AT4415" s="156" t="s">
        <v>203</v>
      </c>
      <c r="AU4415" s="156" t="s">
        <v>82</v>
      </c>
      <c r="AV4415" s="13" t="s">
        <v>82</v>
      </c>
      <c r="AW4415" s="13" t="s">
        <v>33</v>
      </c>
      <c r="AX4415" s="13" t="s">
        <v>72</v>
      </c>
      <c r="AY4415" s="156" t="s">
        <v>193</v>
      </c>
    </row>
    <row r="4416" spans="2:65" s="12" customFormat="1" ht="11.25">
      <c r="B4416" s="148"/>
      <c r="D4416" s="149" t="s">
        <v>203</v>
      </c>
      <c r="E4416" s="150" t="s">
        <v>19</v>
      </c>
      <c r="F4416" s="151" t="s">
        <v>205</v>
      </c>
      <c r="H4416" s="150" t="s">
        <v>19</v>
      </c>
      <c r="I4416" s="152"/>
      <c r="L4416" s="148"/>
      <c r="M4416" s="153"/>
      <c r="T4416" s="154"/>
      <c r="AT4416" s="150" t="s">
        <v>203</v>
      </c>
      <c r="AU4416" s="150" t="s">
        <v>82</v>
      </c>
      <c r="AV4416" s="12" t="s">
        <v>80</v>
      </c>
      <c r="AW4416" s="12" t="s">
        <v>33</v>
      </c>
      <c r="AX4416" s="12" t="s">
        <v>72</v>
      </c>
      <c r="AY4416" s="150" t="s">
        <v>193</v>
      </c>
    </row>
    <row r="4417" spans="2:65" s="12" customFormat="1" ht="11.25">
      <c r="B4417" s="148"/>
      <c r="D4417" s="149" t="s">
        <v>203</v>
      </c>
      <c r="E4417" s="150" t="s">
        <v>19</v>
      </c>
      <c r="F4417" s="151" t="s">
        <v>1743</v>
      </c>
      <c r="H4417" s="150" t="s">
        <v>19</v>
      </c>
      <c r="I4417" s="152"/>
      <c r="L4417" s="148"/>
      <c r="M4417" s="153"/>
      <c r="T4417" s="154"/>
      <c r="AT4417" s="150" t="s">
        <v>203</v>
      </c>
      <c r="AU4417" s="150" t="s">
        <v>82</v>
      </c>
      <c r="AV4417" s="12" t="s">
        <v>80</v>
      </c>
      <c r="AW4417" s="12" t="s">
        <v>33</v>
      </c>
      <c r="AX4417" s="12" t="s">
        <v>72</v>
      </c>
      <c r="AY4417" s="150" t="s">
        <v>193</v>
      </c>
    </row>
    <row r="4418" spans="2:65" s="12" customFormat="1" ht="11.25">
      <c r="B4418" s="148"/>
      <c r="D4418" s="149" t="s">
        <v>203</v>
      </c>
      <c r="E4418" s="150" t="s">
        <v>19</v>
      </c>
      <c r="F4418" s="151" t="s">
        <v>820</v>
      </c>
      <c r="H4418" s="150" t="s">
        <v>19</v>
      </c>
      <c r="I4418" s="152"/>
      <c r="L4418" s="148"/>
      <c r="M4418" s="153"/>
      <c r="T4418" s="154"/>
      <c r="AT4418" s="150" t="s">
        <v>203</v>
      </c>
      <c r="AU4418" s="150" t="s">
        <v>82</v>
      </c>
      <c r="AV4418" s="12" t="s">
        <v>80</v>
      </c>
      <c r="AW4418" s="12" t="s">
        <v>33</v>
      </c>
      <c r="AX4418" s="12" t="s">
        <v>72</v>
      </c>
      <c r="AY4418" s="150" t="s">
        <v>193</v>
      </c>
    </row>
    <row r="4419" spans="2:65" s="13" customFormat="1" ht="11.25">
      <c r="B4419" s="155"/>
      <c r="D4419" s="149" t="s">
        <v>203</v>
      </c>
      <c r="E4419" s="156" t="s">
        <v>19</v>
      </c>
      <c r="F4419" s="157" t="s">
        <v>2473</v>
      </c>
      <c r="H4419" s="158">
        <v>76.31</v>
      </c>
      <c r="I4419" s="159"/>
      <c r="L4419" s="155"/>
      <c r="M4419" s="160"/>
      <c r="T4419" s="161"/>
      <c r="AT4419" s="156" t="s">
        <v>203</v>
      </c>
      <c r="AU4419" s="156" t="s">
        <v>82</v>
      </c>
      <c r="AV4419" s="13" t="s">
        <v>82</v>
      </c>
      <c r="AW4419" s="13" t="s">
        <v>33</v>
      </c>
      <c r="AX4419" s="13" t="s">
        <v>72</v>
      </c>
      <c r="AY4419" s="156" t="s">
        <v>193</v>
      </c>
    </row>
    <row r="4420" spans="2:65" s="13" customFormat="1" ht="11.25">
      <c r="B4420" s="155"/>
      <c r="D4420" s="149" t="s">
        <v>203</v>
      </c>
      <c r="E4420" s="156" t="s">
        <v>19</v>
      </c>
      <c r="F4420" s="157" t="s">
        <v>2474</v>
      </c>
      <c r="H4420" s="158">
        <v>19.484999999999999</v>
      </c>
      <c r="I4420" s="159"/>
      <c r="L4420" s="155"/>
      <c r="M4420" s="160"/>
      <c r="T4420" s="161"/>
      <c r="AT4420" s="156" t="s">
        <v>203</v>
      </c>
      <c r="AU4420" s="156" t="s">
        <v>82</v>
      </c>
      <c r="AV4420" s="13" t="s">
        <v>82</v>
      </c>
      <c r="AW4420" s="13" t="s">
        <v>33</v>
      </c>
      <c r="AX4420" s="13" t="s">
        <v>72</v>
      </c>
      <c r="AY4420" s="156" t="s">
        <v>193</v>
      </c>
    </row>
    <row r="4421" spans="2:65" s="13" customFormat="1" ht="11.25">
      <c r="B4421" s="155"/>
      <c r="D4421" s="149" t="s">
        <v>203</v>
      </c>
      <c r="E4421" s="156" t="s">
        <v>19</v>
      </c>
      <c r="F4421" s="157" t="s">
        <v>2475</v>
      </c>
      <c r="H4421" s="158">
        <v>4.1500000000000004</v>
      </c>
      <c r="I4421" s="159"/>
      <c r="L4421" s="155"/>
      <c r="M4421" s="160"/>
      <c r="T4421" s="161"/>
      <c r="AT4421" s="156" t="s">
        <v>203</v>
      </c>
      <c r="AU4421" s="156" t="s">
        <v>82</v>
      </c>
      <c r="AV4421" s="13" t="s">
        <v>82</v>
      </c>
      <c r="AW4421" s="13" t="s">
        <v>33</v>
      </c>
      <c r="AX4421" s="13" t="s">
        <v>72</v>
      </c>
      <c r="AY4421" s="156" t="s">
        <v>193</v>
      </c>
    </row>
    <row r="4422" spans="2:65" s="13" customFormat="1" ht="11.25">
      <c r="B4422" s="155"/>
      <c r="D4422" s="149" t="s">
        <v>203</v>
      </c>
      <c r="E4422" s="156" t="s">
        <v>19</v>
      </c>
      <c r="F4422" s="157" t="s">
        <v>2476</v>
      </c>
      <c r="H4422" s="158">
        <v>2.5499999999999998</v>
      </c>
      <c r="I4422" s="159"/>
      <c r="L4422" s="155"/>
      <c r="M4422" s="160"/>
      <c r="T4422" s="161"/>
      <c r="AT4422" s="156" t="s">
        <v>203</v>
      </c>
      <c r="AU4422" s="156" t="s">
        <v>82</v>
      </c>
      <c r="AV4422" s="13" t="s">
        <v>82</v>
      </c>
      <c r="AW4422" s="13" t="s">
        <v>33</v>
      </c>
      <c r="AX4422" s="13" t="s">
        <v>72</v>
      </c>
      <c r="AY4422" s="156" t="s">
        <v>193</v>
      </c>
    </row>
    <row r="4423" spans="2:65" s="12" customFormat="1" ht="11.25">
      <c r="B4423" s="148"/>
      <c r="D4423" s="149" t="s">
        <v>203</v>
      </c>
      <c r="E4423" s="150" t="s">
        <v>19</v>
      </c>
      <c r="F4423" s="151" t="s">
        <v>822</v>
      </c>
      <c r="H4423" s="150" t="s">
        <v>19</v>
      </c>
      <c r="I4423" s="152"/>
      <c r="L4423" s="148"/>
      <c r="M4423" s="153"/>
      <c r="T4423" s="154"/>
      <c r="AT4423" s="150" t="s">
        <v>203</v>
      </c>
      <c r="AU4423" s="150" t="s">
        <v>82</v>
      </c>
      <c r="AV4423" s="12" t="s">
        <v>80</v>
      </c>
      <c r="AW4423" s="12" t="s">
        <v>33</v>
      </c>
      <c r="AX4423" s="12" t="s">
        <v>72</v>
      </c>
      <c r="AY4423" s="150" t="s">
        <v>193</v>
      </c>
    </row>
    <row r="4424" spans="2:65" s="13" customFormat="1" ht="11.25">
      <c r="B4424" s="155"/>
      <c r="D4424" s="149" t="s">
        <v>203</v>
      </c>
      <c r="E4424" s="156" t="s">
        <v>19</v>
      </c>
      <c r="F4424" s="157" t="s">
        <v>2477</v>
      </c>
      <c r="H4424" s="158">
        <v>75.03</v>
      </c>
      <c r="I4424" s="159"/>
      <c r="L4424" s="155"/>
      <c r="M4424" s="160"/>
      <c r="T4424" s="161"/>
      <c r="AT4424" s="156" t="s">
        <v>203</v>
      </c>
      <c r="AU4424" s="156" t="s">
        <v>82</v>
      </c>
      <c r="AV4424" s="13" t="s">
        <v>82</v>
      </c>
      <c r="AW4424" s="13" t="s">
        <v>33</v>
      </c>
      <c r="AX4424" s="13" t="s">
        <v>72</v>
      </c>
      <c r="AY4424" s="156" t="s">
        <v>193</v>
      </c>
    </row>
    <row r="4425" spans="2:65" s="13" customFormat="1" ht="11.25">
      <c r="B4425" s="155"/>
      <c r="D4425" s="149" t="s">
        <v>203</v>
      </c>
      <c r="E4425" s="156" t="s">
        <v>19</v>
      </c>
      <c r="F4425" s="157" t="s">
        <v>2478</v>
      </c>
      <c r="H4425" s="158">
        <v>22.614999999999998</v>
      </c>
      <c r="I4425" s="159"/>
      <c r="L4425" s="155"/>
      <c r="M4425" s="160"/>
      <c r="T4425" s="161"/>
      <c r="AT4425" s="156" t="s">
        <v>203</v>
      </c>
      <c r="AU4425" s="156" t="s">
        <v>82</v>
      </c>
      <c r="AV4425" s="13" t="s">
        <v>82</v>
      </c>
      <c r="AW4425" s="13" t="s">
        <v>33</v>
      </c>
      <c r="AX4425" s="13" t="s">
        <v>72</v>
      </c>
      <c r="AY4425" s="156" t="s">
        <v>193</v>
      </c>
    </row>
    <row r="4426" spans="2:65" s="13" customFormat="1" ht="11.25">
      <c r="B4426" s="155"/>
      <c r="D4426" s="149" t="s">
        <v>203</v>
      </c>
      <c r="E4426" s="156" t="s">
        <v>19</v>
      </c>
      <c r="F4426" s="157" t="s">
        <v>2479</v>
      </c>
      <c r="H4426" s="158">
        <v>3.2749999999999999</v>
      </c>
      <c r="I4426" s="159"/>
      <c r="L4426" s="155"/>
      <c r="M4426" s="160"/>
      <c r="T4426" s="161"/>
      <c r="AT4426" s="156" t="s">
        <v>203</v>
      </c>
      <c r="AU4426" s="156" t="s">
        <v>82</v>
      </c>
      <c r="AV4426" s="13" t="s">
        <v>82</v>
      </c>
      <c r="AW4426" s="13" t="s">
        <v>33</v>
      </c>
      <c r="AX4426" s="13" t="s">
        <v>72</v>
      </c>
      <c r="AY4426" s="156" t="s">
        <v>193</v>
      </c>
    </row>
    <row r="4427" spans="2:65" s="12" customFormat="1" ht="11.25">
      <c r="B4427" s="148"/>
      <c r="D4427" s="149" t="s">
        <v>203</v>
      </c>
      <c r="E4427" s="150" t="s">
        <v>19</v>
      </c>
      <c r="F4427" s="151" t="s">
        <v>828</v>
      </c>
      <c r="H4427" s="150" t="s">
        <v>19</v>
      </c>
      <c r="I4427" s="152"/>
      <c r="L4427" s="148"/>
      <c r="M4427" s="153"/>
      <c r="T4427" s="154"/>
      <c r="AT4427" s="150" t="s">
        <v>203</v>
      </c>
      <c r="AU4427" s="150" t="s">
        <v>82</v>
      </c>
      <c r="AV4427" s="12" t="s">
        <v>80</v>
      </c>
      <c r="AW4427" s="12" t="s">
        <v>33</v>
      </c>
      <c r="AX4427" s="12" t="s">
        <v>72</v>
      </c>
      <c r="AY4427" s="150" t="s">
        <v>193</v>
      </c>
    </row>
    <row r="4428" spans="2:65" s="13" customFormat="1" ht="11.25">
      <c r="B4428" s="155"/>
      <c r="D4428" s="149" t="s">
        <v>203</v>
      </c>
      <c r="E4428" s="156" t="s">
        <v>19</v>
      </c>
      <c r="F4428" s="157" t="s">
        <v>2480</v>
      </c>
      <c r="H4428" s="158">
        <v>40.243000000000002</v>
      </c>
      <c r="I4428" s="159"/>
      <c r="L4428" s="155"/>
      <c r="M4428" s="160"/>
      <c r="T4428" s="161"/>
      <c r="AT4428" s="156" t="s">
        <v>203</v>
      </c>
      <c r="AU4428" s="156" t="s">
        <v>82</v>
      </c>
      <c r="AV4428" s="13" t="s">
        <v>82</v>
      </c>
      <c r="AW4428" s="13" t="s">
        <v>33</v>
      </c>
      <c r="AX4428" s="13" t="s">
        <v>72</v>
      </c>
      <c r="AY4428" s="156" t="s">
        <v>193</v>
      </c>
    </row>
    <row r="4429" spans="2:65" s="13" customFormat="1" ht="11.25">
      <c r="B4429" s="155"/>
      <c r="D4429" s="149" t="s">
        <v>203</v>
      </c>
      <c r="E4429" s="156" t="s">
        <v>19</v>
      </c>
      <c r="F4429" s="157" t="s">
        <v>2481</v>
      </c>
      <c r="H4429" s="158">
        <v>6.9450000000000003</v>
      </c>
      <c r="I4429" s="159"/>
      <c r="L4429" s="155"/>
      <c r="M4429" s="160"/>
      <c r="T4429" s="161"/>
      <c r="AT4429" s="156" t="s">
        <v>203</v>
      </c>
      <c r="AU4429" s="156" t="s">
        <v>82</v>
      </c>
      <c r="AV4429" s="13" t="s">
        <v>82</v>
      </c>
      <c r="AW4429" s="13" t="s">
        <v>33</v>
      </c>
      <c r="AX4429" s="13" t="s">
        <v>72</v>
      </c>
      <c r="AY4429" s="156" t="s">
        <v>193</v>
      </c>
    </row>
    <row r="4430" spans="2:65" s="13" customFormat="1" ht="11.25">
      <c r="B4430" s="155"/>
      <c r="D4430" s="149" t="s">
        <v>203</v>
      </c>
      <c r="E4430" s="156" t="s">
        <v>19</v>
      </c>
      <c r="F4430" s="157" t="s">
        <v>2482</v>
      </c>
      <c r="H4430" s="158">
        <v>6.6749999999999998</v>
      </c>
      <c r="I4430" s="159"/>
      <c r="L4430" s="155"/>
      <c r="M4430" s="160"/>
      <c r="T4430" s="161"/>
      <c r="AT4430" s="156" t="s">
        <v>203</v>
      </c>
      <c r="AU4430" s="156" t="s">
        <v>82</v>
      </c>
      <c r="AV4430" s="13" t="s">
        <v>82</v>
      </c>
      <c r="AW4430" s="13" t="s">
        <v>33</v>
      </c>
      <c r="AX4430" s="13" t="s">
        <v>72</v>
      </c>
      <c r="AY4430" s="156" t="s">
        <v>193</v>
      </c>
    </row>
    <row r="4431" spans="2:65" s="13" customFormat="1" ht="11.25">
      <c r="B4431" s="155"/>
      <c r="D4431" s="149" t="s">
        <v>203</v>
      </c>
      <c r="F4431" s="157" t="s">
        <v>3488</v>
      </c>
      <c r="H4431" s="158">
        <v>467.56099999999998</v>
      </c>
      <c r="I4431" s="159"/>
      <c r="L4431" s="155"/>
      <c r="M4431" s="160"/>
      <c r="T4431" s="161"/>
      <c r="AT4431" s="156" t="s">
        <v>203</v>
      </c>
      <c r="AU4431" s="156" t="s">
        <v>82</v>
      </c>
      <c r="AV4431" s="13" t="s">
        <v>82</v>
      </c>
      <c r="AW4431" s="13" t="s">
        <v>4</v>
      </c>
      <c r="AX4431" s="13" t="s">
        <v>80</v>
      </c>
      <c r="AY4431" s="156" t="s">
        <v>193</v>
      </c>
    </row>
    <row r="4432" spans="2:65" s="1" customFormat="1" ht="24.2" customHeight="1">
      <c r="B4432" s="32"/>
      <c r="C4432" s="131" t="s">
        <v>3489</v>
      </c>
      <c r="D4432" s="131" t="s">
        <v>195</v>
      </c>
      <c r="E4432" s="132" t="s">
        <v>3490</v>
      </c>
      <c r="F4432" s="133" t="s">
        <v>3491</v>
      </c>
      <c r="G4432" s="134" t="s">
        <v>198</v>
      </c>
      <c r="H4432" s="135">
        <v>9.9749999999999996</v>
      </c>
      <c r="I4432" s="136"/>
      <c r="J4432" s="137">
        <f>ROUND(I4432*H4432,2)</f>
        <v>0</v>
      </c>
      <c r="K4432" s="133" t="s">
        <v>199</v>
      </c>
      <c r="L4432" s="32"/>
      <c r="M4432" s="138" t="s">
        <v>19</v>
      </c>
      <c r="N4432" s="139" t="s">
        <v>43</v>
      </c>
      <c r="P4432" s="140">
        <f>O4432*H4432</f>
        <v>0</v>
      </c>
      <c r="Q4432" s="140">
        <v>0</v>
      </c>
      <c r="R4432" s="140">
        <f>Q4432*H4432</f>
        <v>0</v>
      </c>
      <c r="S4432" s="140">
        <v>0</v>
      </c>
      <c r="T4432" s="141">
        <f>S4432*H4432</f>
        <v>0</v>
      </c>
      <c r="AR4432" s="142" t="s">
        <v>328</v>
      </c>
      <c r="AT4432" s="142" t="s">
        <v>195</v>
      </c>
      <c r="AU4432" s="142" t="s">
        <v>82</v>
      </c>
      <c r="AY4432" s="17" t="s">
        <v>193</v>
      </c>
      <c r="BE4432" s="143">
        <f>IF(N4432="základní",J4432,0)</f>
        <v>0</v>
      </c>
      <c r="BF4432" s="143">
        <f>IF(N4432="snížená",J4432,0)</f>
        <v>0</v>
      </c>
      <c r="BG4432" s="143">
        <f>IF(N4432="zákl. přenesená",J4432,0)</f>
        <v>0</v>
      </c>
      <c r="BH4432" s="143">
        <f>IF(N4432="sníž. přenesená",J4432,0)</f>
        <v>0</v>
      </c>
      <c r="BI4432" s="143">
        <f>IF(N4432="nulová",J4432,0)</f>
        <v>0</v>
      </c>
      <c r="BJ4432" s="17" t="s">
        <v>80</v>
      </c>
      <c r="BK4432" s="143">
        <f>ROUND(I4432*H4432,2)</f>
        <v>0</v>
      </c>
      <c r="BL4432" s="17" t="s">
        <v>328</v>
      </c>
      <c r="BM4432" s="142" t="s">
        <v>3492</v>
      </c>
    </row>
    <row r="4433" spans="2:65" s="1" customFormat="1" ht="11.25">
      <c r="B4433" s="32"/>
      <c r="D4433" s="144" t="s">
        <v>201</v>
      </c>
      <c r="F4433" s="145" t="s">
        <v>3493</v>
      </c>
      <c r="I4433" s="146"/>
      <c r="L4433" s="32"/>
      <c r="M4433" s="147"/>
      <c r="T4433" s="53"/>
      <c r="AT4433" s="17" t="s">
        <v>201</v>
      </c>
      <c r="AU4433" s="17" t="s">
        <v>82</v>
      </c>
    </row>
    <row r="4434" spans="2:65" s="12" customFormat="1" ht="11.25">
      <c r="B4434" s="148"/>
      <c r="D4434" s="149" t="s">
        <v>203</v>
      </c>
      <c r="E4434" s="150" t="s">
        <v>19</v>
      </c>
      <c r="F4434" s="151" t="s">
        <v>286</v>
      </c>
      <c r="H4434" s="150" t="s">
        <v>19</v>
      </c>
      <c r="I4434" s="152"/>
      <c r="L4434" s="148"/>
      <c r="M4434" s="153"/>
      <c r="T4434" s="154"/>
      <c r="AT4434" s="150" t="s">
        <v>203</v>
      </c>
      <c r="AU4434" s="150" t="s">
        <v>82</v>
      </c>
      <c r="AV4434" s="12" t="s">
        <v>80</v>
      </c>
      <c r="AW4434" s="12" t="s">
        <v>33</v>
      </c>
      <c r="AX4434" s="12" t="s">
        <v>72</v>
      </c>
      <c r="AY4434" s="150" t="s">
        <v>193</v>
      </c>
    </row>
    <row r="4435" spans="2:65" s="12" customFormat="1" ht="11.25">
      <c r="B4435" s="148"/>
      <c r="D4435" s="149" t="s">
        <v>203</v>
      </c>
      <c r="E4435" s="150" t="s">
        <v>19</v>
      </c>
      <c r="F4435" s="151" t="s">
        <v>205</v>
      </c>
      <c r="H4435" s="150" t="s">
        <v>19</v>
      </c>
      <c r="I4435" s="152"/>
      <c r="L4435" s="148"/>
      <c r="M4435" s="153"/>
      <c r="T4435" s="154"/>
      <c r="AT4435" s="150" t="s">
        <v>203</v>
      </c>
      <c r="AU4435" s="150" t="s">
        <v>82</v>
      </c>
      <c r="AV4435" s="12" t="s">
        <v>80</v>
      </c>
      <c r="AW4435" s="12" t="s">
        <v>33</v>
      </c>
      <c r="AX4435" s="12" t="s">
        <v>72</v>
      </c>
      <c r="AY4435" s="150" t="s">
        <v>193</v>
      </c>
    </row>
    <row r="4436" spans="2:65" s="12" customFormat="1" ht="11.25">
      <c r="B4436" s="148"/>
      <c r="D4436" s="149" t="s">
        <v>203</v>
      </c>
      <c r="E4436" s="150" t="s">
        <v>19</v>
      </c>
      <c r="F4436" s="151" t="s">
        <v>206</v>
      </c>
      <c r="H4436" s="150" t="s">
        <v>19</v>
      </c>
      <c r="I4436" s="152"/>
      <c r="L4436" s="148"/>
      <c r="M4436" s="153"/>
      <c r="T4436" s="154"/>
      <c r="AT4436" s="150" t="s">
        <v>203</v>
      </c>
      <c r="AU4436" s="150" t="s">
        <v>82</v>
      </c>
      <c r="AV4436" s="12" t="s">
        <v>80</v>
      </c>
      <c r="AW4436" s="12" t="s">
        <v>33</v>
      </c>
      <c r="AX4436" s="12" t="s">
        <v>72</v>
      </c>
      <c r="AY4436" s="150" t="s">
        <v>193</v>
      </c>
    </row>
    <row r="4437" spans="2:65" s="12" customFormat="1" ht="11.25">
      <c r="B4437" s="148"/>
      <c r="D4437" s="149" t="s">
        <v>203</v>
      </c>
      <c r="E4437" s="150" t="s">
        <v>19</v>
      </c>
      <c r="F4437" s="151" t="s">
        <v>1743</v>
      </c>
      <c r="H4437" s="150" t="s">
        <v>19</v>
      </c>
      <c r="I4437" s="152"/>
      <c r="L4437" s="148"/>
      <c r="M4437" s="153"/>
      <c r="T4437" s="154"/>
      <c r="AT4437" s="150" t="s">
        <v>203</v>
      </c>
      <c r="AU4437" s="150" t="s">
        <v>82</v>
      </c>
      <c r="AV4437" s="12" t="s">
        <v>80</v>
      </c>
      <c r="AW4437" s="12" t="s">
        <v>33</v>
      </c>
      <c r="AX4437" s="12" t="s">
        <v>72</v>
      </c>
      <c r="AY4437" s="150" t="s">
        <v>193</v>
      </c>
    </row>
    <row r="4438" spans="2:65" s="12" customFormat="1" ht="11.25">
      <c r="B4438" s="148"/>
      <c r="D4438" s="149" t="s">
        <v>203</v>
      </c>
      <c r="E4438" s="150" t="s">
        <v>19</v>
      </c>
      <c r="F4438" s="151" t="s">
        <v>820</v>
      </c>
      <c r="H4438" s="150" t="s">
        <v>19</v>
      </c>
      <c r="I4438" s="152"/>
      <c r="L4438" s="148"/>
      <c r="M4438" s="153"/>
      <c r="T4438" s="154"/>
      <c r="AT4438" s="150" t="s">
        <v>203</v>
      </c>
      <c r="AU4438" s="150" t="s">
        <v>82</v>
      </c>
      <c r="AV4438" s="12" t="s">
        <v>80</v>
      </c>
      <c r="AW4438" s="12" t="s">
        <v>33</v>
      </c>
      <c r="AX4438" s="12" t="s">
        <v>72</v>
      </c>
      <c r="AY4438" s="150" t="s">
        <v>193</v>
      </c>
    </row>
    <row r="4439" spans="2:65" s="13" customFormat="1" ht="11.25">
      <c r="B4439" s="155"/>
      <c r="D4439" s="149" t="s">
        <v>203</v>
      </c>
      <c r="E4439" s="156" t="s">
        <v>19</v>
      </c>
      <c r="F4439" s="157" t="s">
        <v>2475</v>
      </c>
      <c r="H4439" s="158">
        <v>4.1500000000000004</v>
      </c>
      <c r="I4439" s="159"/>
      <c r="L4439" s="155"/>
      <c r="M4439" s="160"/>
      <c r="T4439" s="161"/>
      <c r="AT4439" s="156" t="s">
        <v>203</v>
      </c>
      <c r="AU4439" s="156" t="s">
        <v>82</v>
      </c>
      <c r="AV4439" s="13" t="s">
        <v>82</v>
      </c>
      <c r="AW4439" s="13" t="s">
        <v>33</v>
      </c>
      <c r="AX4439" s="13" t="s">
        <v>72</v>
      </c>
      <c r="AY4439" s="156" t="s">
        <v>193</v>
      </c>
    </row>
    <row r="4440" spans="2:65" s="13" customFormat="1" ht="11.25">
      <c r="B4440" s="155"/>
      <c r="D4440" s="149" t="s">
        <v>203</v>
      </c>
      <c r="E4440" s="156" t="s">
        <v>19</v>
      </c>
      <c r="F4440" s="157" t="s">
        <v>2476</v>
      </c>
      <c r="H4440" s="158">
        <v>2.5499999999999998</v>
      </c>
      <c r="I4440" s="159"/>
      <c r="L4440" s="155"/>
      <c r="M4440" s="160"/>
      <c r="T4440" s="161"/>
      <c r="AT4440" s="156" t="s">
        <v>203</v>
      </c>
      <c r="AU4440" s="156" t="s">
        <v>82</v>
      </c>
      <c r="AV4440" s="13" t="s">
        <v>82</v>
      </c>
      <c r="AW4440" s="13" t="s">
        <v>33</v>
      </c>
      <c r="AX4440" s="13" t="s">
        <v>72</v>
      </c>
      <c r="AY4440" s="156" t="s">
        <v>193</v>
      </c>
    </row>
    <row r="4441" spans="2:65" s="12" customFormat="1" ht="11.25">
      <c r="B4441" s="148"/>
      <c r="D4441" s="149" t="s">
        <v>203</v>
      </c>
      <c r="E4441" s="150" t="s">
        <v>19</v>
      </c>
      <c r="F4441" s="151" t="s">
        <v>822</v>
      </c>
      <c r="H4441" s="150" t="s">
        <v>19</v>
      </c>
      <c r="I4441" s="152"/>
      <c r="L4441" s="148"/>
      <c r="M4441" s="153"/>
      <c r="T4441" s="154"/>
      <c r="AT4441" s="150" t="s">
        <v>203</v>
      </c>
      <c r="AU4441" s="150" t="s">
        <v>82</v>
      </c>
      <c r="AV4441" s="12" t="s">
        <v>80</v>
      </c>
      <c r="AW4441" s="12" t="s">
        <v>33</v>
      </c>
      <c r="AX4441" s="12" t="s">
        <v>72</v>
      </c>
      <c r="AY4441" s="150" t="s">
        <v>193</v>
      </c>
    </row>
    <row r="4442" spans="2:65" s="13" customFormat="1" ht="11.25">
      <c r="B4442" s="155"/>
      <c r="D4442" s="149" t="s">
        <v>203</v>
      </c>
      <c r="E4442" s="156" t="s">
        <v>19</v>
      </c>
      <c r="F4442" s="157" t="s">
        <v>2479</v>
      </c>
      <c r="H4442" s="158">
        <v>3.2749999999999999</v>
      </c>
      <c r="I4442" s="159"/>
      <c r="L4442" s="155"/>
      <c r="M4442" s="160"/>
      <c r="T4442" s="161"/>
      <c r="AT4442" s="156" t="s">
        <v>203</v>
      </c>
      <c r="AU4442" s="156" t="s">
        <v>82</v>
      </c>
      <c r="AV4442" s="13" t="s">
        <v>82</v>
      </c>
      <c r="AW4442" s="13" t="s">
        <v>33</v>
      </c>
      <c r="AX4442" s="13" t="s">
        <v>72</v>
      </c>
      <c r="AY4442" s="156" t="s">
        <v>193</v>
      </c>
    </row>
    <row r="4443" spans="2:65" s="1" customFormat="1" ht="16.5" customHeight="1">
      <c r="B4443" s="32"/>
      <c r="C4443" s="131" t="s">
        <v>3494</v>
      </c>
      <c r="D4443" s="131" t="s">
        <v>195</v>
      </c>
      <c r="E4443" s="132" t="s">
        <v>3495</v>
      </c>
      <c r="F4443" s="133" t="s">
        <v>3496</v>
      </c>
      <c r="G4443" s="134" t="s">
        <v>198</v>
      </c>
      <c r="H4443" s="135">
        <v>359.66199999999998</v>
      </c>
      <c r="I4443" s="136"/>
      <c r="J4443" s="137">
        <f>ROUND(I4443*H4443,2)</f>
        <v>0</v>
      </c>
      <c r="K4443" s="133" t="s">
        <v>199</v>
      </c>
      <c r="L4443" s="32"/>
      <c r="M4443" s="138" t="s">
        <v>19</v>
      </c>
      <c r="N4443" s="139" t="s">
        <v>43</v>
      </c>
      <c r="P4443" s="140">
        <f>O4443*H4443</f>
        <v>0</v>
      </c>
      <c r="Q4443" s="140">
        <v>0</v>
      </c>
      <c r="R4443" s="140">
        <f>Q4443*H4443</f>
        <v>0</v>
      </c>
      <c r="S4443" s="140">
        <v>0</v>
      </c>
      <c r="T4443" s="141">
        <f>S4443*H4443</f>
        <v>0</v>
      </c>
      <c r="AR4443" s="142" t="s">
        <v>328</v>
      </c>
      <c r="AT4443" s="142" t="s">
        <v>195</v>
      </c>
      <c r="AU4443" s="142" t="s">
        <v>82</v>
      </c>
      <c r="AY4443" s="17" t="s">
        <v>193</v>
      </c>
      <c r="BE4443" s="143">
        <f>IF(N4443="základní",J4443,0)</f>
        <v>0</v>
      </c>
      <c r="BF4443" s="143">
        <f>IF(N4443="snížená",J4443,0)</f>
        <v>0</v>
      </c>
      <c r="BG4443" s="143">
        <f>IF(N4443="zákl. přenesená",J4443,0)</f>
        <v>0</v>
      </c>
      <c r="BH4443" s="143">
        <f>IF(N4443="sníž. přenesená",J4443,0)</f>
        <v>0</v>
      </c>
      <c r="BI4443" s="143">
        <f>IF(N4443="nulová",J4443,0)</f>
        <v>0</v>
      </c>
      <c r="BJ4443" s="17" t="s">
        <v>80</v>
      </c>
      <c r="BK4443" s="143">
        <f>ROUND(I4443*H4443,2)</f>
        <v>0</v>
      </c>
      <c r="BL4443" s="17" t="s">
        <v>328</v>
      </c>
      <c r="BM4443" s="142" t="s">
        <v>3497</v>
      </c>
    </row>
    <row r="4444" spans="2:65" s="1" customFormat="1" ht="11.25">
      <c r="B4444" s="32"/>
      <c r="D4444" s="144" t="s">
        <v>201</v>
      </c>
      <c r="F4444" s="145" t="s">
        <v>3498</v>
      </c>
      <c r="I4444" s="146"/>
      <c r="L4444" s="32"/>
      <c r="M4444" s="147"/>
      <c r="T4444" s="53"/>
      <c r="AT4444" s="17" t="s">
        <v>201</v>
      </c>
      <c r="AU4444" s="17" t="s">
        <v>82</v>
      </c>
    </row>
    <row r="4445" spans="2:65" s="13" customFormat="1" ht="11.25">
      <c r="B4445" s="155"/>
      <c r="D4445" s="149" t="s">
        <v>203</v>
      </c>
      <c r="E4445" s="156" t="s">
        <v>19</v>
      </c>
      <c r="F4445" s="157" t="s">
        <v>3499</v>
      </c>
      <c r="H4445" s="158">
        <v>359.66199999999998</v>
      </c>
      <c r="I4445" s="159"/>
      <c r="L4445" s="155"/>
      <c r="M4445" s="160"/>
      <c r="T4445" s="161"/>
      <c r="AT4445" s="156" t="s">
        <v>203</v>
      </c>
      <c r="AU4445" s="156" t="s">
        <v>82</v>
      </c>
      <c r="AV4445" s="13" t="s">
        <v>82</v>
      </c>
      <c r="AW4445" s="13" t="s">
        <v>33</v>
      </c>
      <c r="AX4445" s="13" t="s">
        <v>72</v>
      </c>
      <c r="AY4445" s="156" t="s">
        <v>193</v>
      </c>
    </row>
    <row r="4446" spans="2:65" s="1" customFormat="1" ht="16.5" customHeight="1">
      <c r="B4446" s="32"/>
      <c r="C4446" s="131" t="s">
        <v>3500</v>
      </c>
      <c r="D4446" s="131" t="s">
        <v>195</v>
      </c>
      <c r="E4446" s="132" t="s">
        <v>3501</v>
      </c>
      <c r="F4446" s="133" t="s">
        <v>3502</v>
      </c>
      <c r="G4446" s="134" t="s">
        <v>198</v>
      </c>
      <c r="H4446" s="135">
        <v>359.66199999999998</v>
      </c>
      <c r="I4446" s="136"/>
      <c r="J4446" s="137">
        <f>ROUND(I4446*H4446,2)</f>
        <v>0</v>
      </c>
      <c r="K4446" s="133" t="s">
        <v>199</v>
      </c>
      <c r="L4446" s="32"/>
      <c r="M4446" s="138" t="s">
        <v>19</v>
      </c>
      <c r="N4446" s="139" t="s">
        <v>43</v>
      </c>
      <c r="P4446" s="140">
        <f>O4446*H4446</f>
        <v>0</v>
      </c>
      <c r="Q4446" s="140">
        <v>2.9999999999999997E-4</v>
      </c>
      <c r="R4446" s="140">
        <f>Q4446*H4446</f>
        <v>0.10789859999999998</v>
      </c>
      <c r="S4446" s="140">
        <v>0</v>
      </c>
      <c r="T4446" s="141">
        <f>S4446*H4446</f>
        <v>0</v>
      </c>
      <c r="AR4446" s="142" t="s">
        <v>328</v>
      </c>
      <c r="AT4446" s="142" t="s">
        <v>195</v>
      </c>
      <c r="AU4446" s="142" t="s">
        <v>82</v>
      </c>
      <c r="AY4446" s="17" t="s">
        <v>193</v>
      </c>
      <c r="BE4446" s="143">
        <f>IF(N4446="základní",J4446,0)</f>
        <v>0</v>
      </c>
      <c r="BF4446" s="143">
        <f>IF(N4446="snížená",J4446,0)</f>
        <v>0</v>
      </c>
      <c r="BG4446" s="143">
        <f>IF(N4446="zákl. přenesená",J4446,0)</f>
        <v>0</v>
      </c>
      <c r="BH4446" s="143">
        <f>IF(N4446="sníž. přenesená",J4446,0)</f>
        <v>0</v>
      </c>
      <c r="BI4446" s="143">
        <f>IF(N4446="nulová",J4446,0)</f>
        <v>0</v>
      </c>
      <c r="BJ4446" s="17" t="s">
        <v>80</v>
      </c>
      <c r="BK4446" s="143">
        <f>ROUND(I4446*H4446,2)</f>
        <v>0</v>
      </c>
      <c r="BL4446" s="17" t="s">
        <v>328</v>
      </c>
      <c r="BM4446" s="142" t="s">
        <v>3503</v>
      </c>
    </row>
    <row r="4447" spans="2:65" s="1" customFormat="1" ht="11.25">
      <c r="B4447" s="32"/>
      <c r="D4447" s="144" t="s">
        <v>201</v>
      </c>
      <c r="F4447" s="145" t="s">
        <v>3504</v>
      </c>
      <c r="I4447" s="146"/>
      <c r="L4447" s="32"/>
      <c r="M4447" s="147"/>
      <c r="T4447" s="53"/>
      <c r="AT4447" s="17" t="s">
        <v>201</v>
      </c>
      <c r="AU4447" s="17" t="s">
        <v>82</v>
      </c>
    </row>
    <row r="4448" spans="2:65" s="1" customFormat="1" ht="16.5" customHeight="1">
      <c r="B4448" s="32"/>
      <c r="C4448" s="131" t="s">
        <v>3505</v>
      </c>
      <c r="D4448" s="131" t="s">
        <v>195</v>
      </c>
      <c r="E4448" s="132" t="s">
        <v>3506</v>
      </c>
      <c r="F4448" s="133" t="s">
        <v>3507</v>
      </c>
      <c r="G4448" s="134" t="s">
        <v>198</v>
      </c>
      <c r="H4448" s="135">
        <v>96.628</v>
      </c>
      <c r="I4448" s="136"/>
      <c r="J4448" s="137">
        <f>ROUND(I4448*H4448,2)</f>
        <v>0</v>
      </c>
      <c r="K4448" s="133" t="s">
        <v>199</v>
      </c>
      <c r="L4448" s="32"/>
      <c r="M4448" s="138" t="s">
        <v>19</v>
      </c>
      <c r="N4448" s="139" t="s">
        <v>43</v>
      </c>
      <c r="P4448" s="140">
        <f>O4448*H4448</f>
        <v>0</v>
      </c>
      <c r="Q4448" s="140">
        <v>1.5E-3</v>
      </c>
      <c r="R4448" s="140">
        <f>Q4448*H4448</f>
        <v>0.14494200000000002</v>
      </c>
      <c r="S4448" s="140">
        <v>0</v>
      </c>
      <c r="T4448" s="141">
        <f>S4448*H4448</f>
        <v>0</v>
      </c>
      <c r="AR4448" s="142" t="s">
        <v>328</v>
      </c>
      <c r="AT4448" s="142" t="s">
        <v>195</v>
      </c>
      <c r="AU4448" s="142" t="s">
        <v>82</v>
      </c>
      <c r="AY4448" s="17" t="s">
        <v>193</v>
      </c>
      <c r="BE4448" s="143">
        <f>IF(N4448="základní",J4448,0)</f>
        <v>0</v>
      </c>
      <c r="BF4448" s="143">
        <f>IF(N4448="snížená",J4448,0)</f>
        <v>0</v>
      </c>
      <c r="BG4448" s="143">
        <f>IF(N4448="zákl. přenesená",J4448,0)</f>
        <v>0</v>
      </c>
      <c r="BH4448" s="143">
        <f>IF(N4448="sníž. přenesená",J4448,0)</f>
        <v>0</v>
      </c>
      <c r="BI4448" s="143">
        <f>IF(N4448="nulová",J4448,0)</f>
        <v>0</v>
      </c>
      <c r="BJ4448" s="17" t="s">
        <v>80</v>
      </c>
      <c r="BK4448" s="143">
        <f>ROUND(I4448*H4448,2)</f>
        <v>0</v>
      </c>
      <c r="BL4448" s="17" t="s">
        <v>328</v>
      </c>
      <c r="BM4448" s="142" t="s">
        <v>3508</v>
      </c>
    </row>
    <row r="4449" spans="2:51" s="1" customFormat="1" ht="11.25">
      <c r="B4449" s="32"/>
      <c r="D4449" s="144" t="s">
        <v>201</v>
      </c>
      <c r="F4449" s="145" t="s">
        <v>3509</v>
      </c>
      <c r="I4449" s="146"/>
      <c r="L4449" s="32"/>
      <c r="M4449" s="147"/>
      <c r="T4449" s="53"/>
      <c r="AT4449" s="17" t="s">
        <v>201</v>
      </c>
      <c r="AU4449" s="17" t="s">
        <v>82</v>
      </c>
    </row>
    <row r="4450" spans="2:51" s="12" customFormat="1" ht="11.25">
      <c r="B4450" s="148"/>
      <c r="D4450" s="149" t="s">
        <v>203</v>
      </c>
      <c r="E4450" s="150" t="s">
        <v>19</v>
      </c>
      <c r="F4450" s="151" t="s">
        <v>286</v>
      </c>
      <c r="H4450" s="150" t="s">
        <v>19</v>
      </c>
      <c r="I4450" s="152"/>
      <c r="L4450" s="148"/>
      <c r="M4450" s="153"/>
      <c r="T4450" s="154"/>
      <c r="AT4450" s="150" t="s">
        <v>203</v>
      </c>
      <c r="AU4450" s="150" t="s">
        <v>82</v>
      </c>
      <c r="AV4450" s="12" t="s">
        <v>80</v>
      </c>
      <c r="AW4450" s="12" t="s">
        <v>33</v>
      </c>
      <c r="AX4450" s="12" t="s">
        <v>72</v>
      </c>
      <c r="AY4450" s="150" t="s">
        <v>193</v>
      </c>
    </row>
    <row r="4451" spans="2:51" s="12" customFormat="1" ht="11.25">
      <c r="B4451" s="148"/>
      <c r="D4451" s="149" t="s">
        <v>203</v>
      </c>
      <c r="E4451" s="150" t="s">
        <v>19</v>
      </c>
      <c r="F4451" s="151" t="s">
        <v>205</v>
      </c>
      <c r="H4451" s="150" t="s">
        <v>19</v>
      </c>
      <c r="I4451" s="152"/>
      <c r="L4451" s="148"/>
      <c r="M4451" s="153"/>
      <c r="T4451" s="154"/>
      <c r="AT4451" s="150" t="s">
        <v>203</v>
      </c>
      <c r="AU4451" s="150" t="s">
        <v>82</v>
      </c>
      <c r="AV4451" s="12" t="s">
        <v>80</v>
      </c>
      <c r="AW4451" s="12" t="s">
        <v>33</v>
      </c>
      <c r="AX4451" s="12" t="s">
        <v>72</v>
      </c>
      <c r="AY4451" s="150" t="s">
        <v>193</v>
      </c>
    </row>
    <row r="4452" spans="2:51" s="12" customFormat="1" ht="11.25">
      <c r="B4452" s="148"/>
      <c r="D4452" s="149" t="s">
        <v>203</v>
      </c>
      <c r="E4452" s="150" t="s">
        <v>19</v>
      </c>
      <c r="F4452" s="151" t="s">
        <v>206</v>
      </c>
      <c r="H4452" s="150" t="s">
        <v>19</v>
      </c>
      <c r="I4452" s="152"/>
      <c r="L4452" s="148"/>
      <c r="M4452" s="153"/>
      <c r="T4452" s="154"/>
      <c r="AT4452" s="150" t="s">
        <v>203</v>
      </c>
      <c r="AU4452" s="150" t="s">
        <v>82</v>
      </c>
      <c r="AV4452" s="12" t="s">
        <v>80</v>
      </c>
      <c r="AW4452" s="12" t="s">
        <v>33</v>
      </c>
      <c r="AX4452" s="12" t="s">
        <v>72</v>
      </c>
      <c r="AY4452" s="150" t="s">
        <v>193</v>
      </c>
    </row>
    <row r="4453" spans="2:51" s="12" customFormat="1" ht="11.25">
      <c r="B4453" s="148"/>
      <c r="D4453" s="149" t="s">
        <v>203</v>
      </c>
      <c r="E4453" s="150" t="s">
        <v>19</v>
      </c>
      <c r="F4453" s="151" t="s">
        <v>205</v>
      </c>
      <c r="H4453" s="150" t="s">
        <v>19</v>
      </c>
      <c r="I4453" s="152"/>
      <c r="L4453" s="148"/>
      <c r="M4453" s="153"/>
      <c r="T4453" s="154"/>
      <c r="AT4453" s="150" t="s">
        <v>203</v>
      </c>
      <c r="AU4453" s="150" t="s">
        <v>82</v>
      </c>
      <c r="AV4453" s="12" t="s">
        <v>80</v>
      </c>
      <c r="AW4453" s="12" t="s">
        <v>33</v>
      </c>
      <c r="AX4453" s="12" t="s">
        <v>72</v>
      </c>
      <c r="AY4453" s="150" t="s">
        <v>193</v>
      </c>
    </row>
    <row r="4454" spans="2:51" s="12" customFormat="1" ht="11.25">
      <c r="B4454" s="148"/>
      <c r="D4454" s="149" t="s">
        <v>203</v>
      </c>
      <c r="E4454" s="150" t="s">
        <v>19</v>
      </c>
      <c r="F4454" s="151" t="s">
        <v>205</v>
      </c>
      <c r="H4454" s="150" t="s">
        <v>19</v>
      </c>
      <c r="I4454" s="152"/>
      <c r="L4454" s="148"/>
      <c r="M4454" s="153"/>
      <c r="T4454" s="154"/>
      <c r="AT4454" s="150" t="s">
        <v>203</v>
      </c>
      <c r="AU4454" s="150" t="s">
        <v>82</v>
      </c>
      <c r="AV4454" s="12" t="s">
        <v>80</v>
      </c>
      <c r="AW4454" s="12" t="s">
        <v>33</v>
      </c>
      <c r="AX4454" s="12" t="s">
        <v>72</v>
      </c>
      <c r="AY4454" s="150" t="s">
        <v>193</v>
      </c>
    </row>
    <row r="4455" spans="2:51" s="12" customFormat="1" ht="11.25">
      <c r="B4455" s="148"/>
      <c r="D4455" s="149" t="s">
        <v>203</v>
      </c>
      <c r="E4455" s="150" t="s">
        <v>19</v>
      </c>
      <c r="F4455" s="151" t="s">
        <v>561</v>
      </c>
      <c r="H4455" s="150" t="s">
        <v>19</v>
      </c>
      <c r="I4455" s="152"/>
      <c r="L4455" s="148"/>
      <c r="M4455" s="153"/>
      <c r="T4455" s="154"/>
      <c r="AT4455" s="150" t="s">
        <v>203</v>
      </c>
      <c r="AU4455" s="150" t="s">
        <v>82</v>
      </c>
      <c r="AV4455" s="12" t="s">
        <v>80</v>
      </c>
      <c r="AW4455" s="12" t="s">
        <v>33</v>
      </c>
      <c r="AX4455" s="12" t="s">
        <v>72</v>
      </c>
      <c r="AY4455" s="150" t="s">
        <v>193</v>
      </c>
    </row>
    <row r="4456" spans="2:51" s="13" customFormat="1" ht="11.25">
      <c r="B4456" s="155"/>
      <c r="D4456" s="149" t="s">
        <v>203</v>
      </c>
      <c r="E4456" s="156" t="s">
        <v>19</v>
      </c>
      <c r="F4456" s="157" t="s">
        <v>2464</v>
      </c>
      <c r="H4456" s="158">
        <v>30.933</v>
      </c>
      <c r="I4456" s="159"/>
      <c r="L4456" s="155"/>
      <c r="M4456" s="160"/>
      <c r="T4456" s="161"/>
      <c r="AT4456" s="156" t="s">
        <v>203</v>
      </c>
      <c r="AU4456" s="156" t="s">
        <v>82</v>
      </c>
      <c r="AV4456" s="13" t="s">
        <v>82</v>
      </c>
      <c r="AW4456" s="13" t="s">
        <v>33</v>
      </c>
      <c r="AX4456" s="13" t="s">
        <v>72</v>
      </c>
      <c r="AY4456" s="156" t="s">
        <v>193</v>
      </c>
    </row>
    <row r="4457" spans="2:51" s="12" customFormat="1" ht="11.25">
      <c r="B4457" s="148"/>
      <c r="D4457" s="149" t="s">
        <v>203</v>
      </c>
      <c r="E4457" s="150" t="s">
        <v>19</v>
      </c>
      <c r="F4457" s="151" t="s">
        <v>205</v>
      </c>
      <c r="H4457" s="150" t="s">
        <v>19</v>
      </c>
      <c r="I4457" s="152"/>
      <c r="L4457" s="148"/>
      <c r="M4457" s="153"/>
      <c r="T4457" s="154"/>
      <c r="AT4457" s="150" t="s">
        <v>203</v>
      </c>
      <c r="AU4457" s="150" t="s">
        <v>82</v>
      </c>
      <c r="AV4457" s="12" t="s">
        <v>80</v>
      </c>
      <c r="AW4457" s="12" t="s">
        <v>33</v>
      </c>
      <c r="AX4457" s="12" t="s">
        <v>72</v>
      </c>
      <c r="AY4457" s="150" t="s">
        <v>193</v>
      </c>
    </row>
    <row r="4458" spans="2:51" s="12" customFormat="1" ht="11.25">
      <c r="B4458" s="148"/>
      <c r="D4458" s="149" t="s">
        <v>203</v>
      </c>
      <c r="E4458" s="150" t="s">
        <v>19</v>
      </c>
      <c r="F4458" s="151" t="s">
        <v>1743</v>
      </c>
      <c r="H4458" s="150" t="s">
        <v>19</v>
      </c>
      <c r="I4458" s="152"/>
      <c r="L4458" s="148"/>
      <c r="M4458" s="153"/>
      <c r="T4458" s="154"/>
      <c r="AT4458" s="150" t="s">
        <v>203</v>
      </c>
      <c r="AU4458" s="150" t="s">
        <v>82</v>
      </c>
      <c r="AV4458" s="12" t="s">
        <v>80</v>
      </c>
      <c r="AW4458" s="12" t="s">
        <v>33</v>
      </c>
      <c r="AX4458" s="12" t="s">
        <v>72</v>
      </c>
      <c r="AY4458" s="150" t="s">
        <v>193</v>
      </c>
    </row>
    <row r="4459" spans="2:51" s="12" customFormat="1" ht="11.25">
      <c r="B4459" s="148"/>
      <c r="D4459" s="149" t="s">
        <v>203</v>
      </c>
      <c r="E4459" s="150" t="s">
        <v>19</v>
      </c>
      <c r="F4459" s="151" t="s">
        <v>820</v>
      </c>
      <c r="H4459" s="150" t="s">
        <v>19</v>
      </c>
      <c r="I4459" s="152"/>
      <c r="L4459" s="148"/>
      <c r="M4459" s="153"/>
      <c r="T4459" s="154"/>
      <c r="AT4459" s="150" t="s">
        <v>203</v>
      </c>
      <c r="AU4459" s="150" t="s">
        <v>82</v>
      </c>
      <c r="AV4459" s="12" t="s">
        <v>80</v>
      </c>
      <c r="AW4459" s="12" t="s">
        <v>33</v>
      </c>
      <c r="AX4459" s="12" t="s">
        <v>72</v>
      </c>
      <c r="AY4459" s="150" t="s">
        <v>193</v>
      </c>
    </row>
    <row r="4460" spans="2:51" s="13" customFormat="1" ht="11.25">
      <c r="B4460" s="155"/>
      <c r="D4460" s="149" t="s">
        <v>203</v>
      </c>
      <c r="E4460" s="156" t="s">
        <v>19</v>
      </c>
      <c r="F4460" s="157" t="s">
        <v>2474</v>
      </c>
      <c r="H4460" s="158">
        <v>19.484999999999999</v>
      </c>
      <c r="I4460" s="159"/>
      <c r="L4460" s="155"/>
      <c r="M4460" s="160"/>
      <c r="T4460" s="161"/>
      <c r="AT4460" s="156" t="s">
        <v>203</v>
      </c>
      <c r="AU4460" s="156" t="s">
        <v>82</v>
      </c>
      <c r="AV4460" s="13" t="s">
        <v>82</v>
      </c>
      <c r="AW4460" s="13" t="s">
        <v>33</v>
      </c>
      <c r="AX4460" s="13" t="s">
        <v>72</v>
      </c>
      <c r="AY4460" s="156" t="s">
        <v>193</v>
      </c>
    </row>
    <row r="4461" spans="2:51" s="13" customFormat="1" ht="11.25">
      <c r="B4461" s="155"/>
      <c r="D4461" s="149" t="s">
        <v>203</v>
      </c>
      <c r="E4461" s="156" t="s">
        <v>19</v>
      </c>
      <c r="F4461" s="157" t="s">
        <v>2475</v>
      </c>
      <c r="H4461" s="158">
        <v>4.1500000000000004</v>
      </c>
      <c r="I4461" s="159"/>
      <c r="L4461" s="155"/>
      <c r="M4461" s="160"/>
      <c r="T4461" s="161"/>
      <c r="AT4461" s="156" t="s">
        <v>203</v>
      </c>
      <c r="AU4461" s="156" t="s">
        <v>82</v>
      </c>
      <c r="AV4461" s="13" t="s">
        <v>82</v>
      </c>
      <c r="AW4461" s="13" t="s">
        <v>33</v>
      </c>
      <c r="AX4461" s="13" t="s">
        <v>72</v>
      </c>
      <c r="AY4461" s="156" t="s">
        <v>193</v>
      </c>
    </row>
    <row r="4462" spans="2:51" s="13" customFormat="1" ht="11.25">
      <c r="B4462" s="155"/>
      <c r="D4462" s="149" t="s">
        <v>203</v>
      </c>
      <c r="E4462" s="156" t="s">
        <v>19</v>
      </c>
      <c r="F4462" s="157" t="s">
        <v>2476</v>
      </c>
      <c r="H4462" s="158">
        <v>2.5499999999999998</v>
      </c>
      <c r="I4462" s="159"/>
      <c r="L4462" s="155"/>
      <c r="M4462" s="160"/>
      <c r="T4462" s="161"/>
      <c r="AT4462" s="156" t="s">
        <v>203</v>
      </c>
      <c r="AU4462" s="156" t="s">
        <v>82</v>
      </c>
      <c r="AV4462" s="13" t="s">
        <v>82</v>
      </c>
      <c r="AW4462" s="13" t="s">
        <v>33</v>
      </c>
      <c r="AX4462" s="13" t="s">
        <v>72</v>
      </c>
      <c r="AY4462" s="156" t="s">
        <v>193</v>
      </c>
    </row>
    <row r="4463" spans="2:51" s="12" customFormat="1" ht="11.25">
      <c r="B4463" s="148"/>
      <c r="D4463" s="149" t="s">
        <v>203</v>
      </c>
      <c r="E4463" s="150" t="s">
        <v>19</v>
      </c>
      <c r="F4463" s="151" t="s">
        <v>822</v>
      </c>
      <c r="H4463" s="150" t="s">
        <v>19</v>
      </c>
      <c r="I4463" s="152"/>
      <c r="L4463" s="148"/>
      <c r="M4463" s="153"/>
      <c r="T4463" s="154"/>
      <c r="AT4463" s="150" t="s">
        <v>203</v>
      </c>
      <c r="AU4463" s="150" t="s">
        <v>82</v>
      </c>
      <c r="AV4463" s="12" t="s">
        <v>80</v>
      </c>
      <c r="AW4463" s="12" t="s">
        <v>33</v>
      </c>
      <c r="AX4463" s="12" t="s">
        <v>72</v>
      </c>
      <c r="AY4463" s="150" t="s">
        <v>193</v>
      </c>
    </row>
    <row r="4464" spans="2:51" s="13" customFormat="1" ht="11.25">
      <c r="B4464" s="155"/>
      <c r="D4464" s="149" t="s">
        <v>203</v>
      </c>
      <c r="E4464" s="156" t="s">
        <v>19</v>
      </c>
      <c r="F4464" s="157" t="s">
        <v>2478</v>
      </c>
      <c r="H4464" s="158">
        <v>22.614999999999998</v>
      </c>
      <c r="I4464" s="159"/>
      <c r="L4464" s="155"/>
      <c r="M4464" s="160"/>
      <c r="T4464" s="161"/>
      <c r="AT4464" s="156" t="s">
        <v>203</v>
      </c>
      <c r="AU4464" s="156" t="s">
        <v>82</v>
      </c>
      <c r="AV4464" s="13" t="s">
        <v>82</v>
      </c>
      <c r="AW4464" s="13" t="s">
        <v>33</v>
      </c>
      <c r="AX4464" s="13" t="s">
        <v>72</v>
      </c>
      <c r="AY4464" s="156" t="s">
        <v>193</v>
      </c>
    </row>
    <row r="4465" spans="2:65" s="13" customFormat="1" ht="11.25">
      <c r="B4465" s="155"/>
      <c r="D4465" s="149" t="s">
        <v>203</v>
      </c>
      <c r="E4465" s="156" t="s">
        <v>19</v>
      </c>
      <c r="F4465" s="157" t="s">
        <v>2479</v>
      </c>
      <c r="H4465" s="158">
        <v>3.2749999999999999</v>
      </c>
      <c r="I4465" s="159"/>
      <c r="L4465" s="155"/>
      <c r="M4465" s="160"/>
      <c r="T4465" s="161"/>
      <c r="AT4465" s="156" t="s">
        <v>203</v>
      </c>
      <c r="AU4465" s="156" t="s">
        <v>82</v>
      </c>
      <c r="AV4465" s="13" t="s">
        <v>82</v>
      </c>
      <c r="AW4465" s="13" t="s">
        <v>33</v>
      </c>
      <c r="AX4465" s="13" t="s">
        <v>72</v>
      </c>
      <c r="AY4465" s="156" t="s">
        <v>193</v>
      </c>
    </row>
    <row r="4466" spans="2:65" s="12" customFormat="1" ht="11.25">
      <c r="B4466" s="148"/>
      <c r="D4466" s="149" t="s">
        <v>203</v>
      </c>
      <c r="E4466" s="150" t="s">
        <v>19</v>
      </c>
      <c r="F4466" s="151" t="s">
        <v>828</v>
      </c>
      <c r="H4466" s="150" t="s">
        <v>19</v>
      </c>
      <c r="I4466" s="152"/>
      <c r="L4466" s="148"/>
      <c r="M4466" s="153"/>
      <c r="T4466" s="154"/>
      <c r="AT4466" s="150" t="s">
        <v>203</v>
      </c>
      <c r="AU4466" s="150" t="s">
        <v>82</v>
      </c>
      <c r="AV4466" s="12" t="s">
        <v>80</v>
      </c>
      <c r="AW4466" s="12" t="s">
        <v>33</v>
      </c>
      <c r="AX4466" s="12" t="s">
        <v>72</v>
      </c>
      <c r="AY4466" s="150" t="s">
        <v>193</v>
      </c>
    </row>
    <row r="4467" spans="2:65" s="13" customFormat="1" ht="11.25">
      <c r="B4467" s="155"/>
      <c r="D4467" s="149" t="s">
        <v>203</v>
      </c>
      <c r="E4467" s="156" t="s">
        <v>19</v>
      </c>
      <c r="F4467" s="157" t="s">
        <v>2481</v>
      </c>
      <c r="H4467" s="158">
        <v>6.9450000000000003</v>
      </c>
      <c r="I4467" s="159"/>
      <c r="L4467" s="155"/>
      <c r="M4467" s="160"/>
      <c r="T4467" s="161"/>
      <c r="AT4467" s="156" t="s">
        <v>203</v>
      </c>
      <c r="AU4467" s="156" t="s">
        <v>82</v>
      </c>
      <c r="AV4467" s="13" t="s">
        <v>82</v>
      </c>
      <c r="AW4467" s="13" t="s">
        <v>33</v>
      </c>
      <c r="AX4467" s="13" t="s">
        <v>72</v>
      </c>
      <c r="AY4467" s="156" t="s">
        <v>193</v>
      </c>
    </row>
    <row r="4468" spans="2:65" s="13" customFormat="1" ht="11.25">
      <c r="B4468" s="155"/>
      <c r="D4468" s="149" t="s">
        <v>203</v>
      </c>
      <c r="E4468" s="156" t="s">
        <v>19</v>
      </c>
      <c r="F4468" s="157" t="s">
        <v>2482</v>
      </c>
      <c r="H4468" s="158">
        <v>6.6749999999999998</v>
      </c>
      <c r="I4468" s="159"/>
      <c r="L4468" s="155"/>
      <c r="M4468" s="160"/>
      <c r="T4468" s="161"/>
      <c r="AT4468" s="156" t="s">
        <v>203</v>
      </c>
      <c r="AU4468" s="156" t="s">
        <v>82</v>
      </c>
      <c r="AV4468" s="13" t="s">
        <v>82</v>
      </c>
      <c r="AW4468" s="13" t="s">
        <v>33</v>
      </c>
      <c r="AX4468" s="13" t="s">
        <v>72</v>
      </c>
      <c r="AY4468" s="156" t="s">
        <v>193</v>
      </c>
    </row>
    <row r="4469" spans="2:65" s="1" customFormat="1" ht="16.5" customHeight="1">
      <c r="B4469" s="32"/>
      <c r="C4469" s="131" t="s">
        <v>3510</v>
      </c>
      <c r="D4469" s="131" t="s">
        <v>195</v>
      </c>
      <c r="E4469" s="132" t="s">
        <v>3511</v>
      </c>
      <c r="F4469" s="133" t="s">
        <v>3512</v>
      </c>
      <c r="G4469" s="134" t="s">
        <v>432</v>
      </c>
      <c r="H4469" s="135">
        <v>399.06599999999997</v>
      </c>
      <c r="I4469" s="136"/>
      <c r="J4469" s="137">
        <f>ROUND(I4469*H4469,2)</f>
        <v>0</v>
      </c>
      <c r="K4469" s="133" t="s">
        <v>199</v>
      </c>
      <c r="L4469" s="32"/>
      <c r="M4469" s="138" t="s">
        <v>19</v>
      </c>
      <c r="N4469" s="139" t="s">
        <v>43</v>
      </c>
      <c r="P4469" s="140">
        <f>O4469*H4469</f>
        <v>0</v>
      </c>
      <c r="Q4469" s="140">
        <v>9.0000000000000006E-5</v>
      </c>
      <c r="R4469" s="140">
        <f>Q4469*H4469</f>
        <v>3.591594E-2</v>
      </c>
      <c r="S4469" s="140">
        <v>0</v>
      </c>
      <c r="T4469" s="141">
        <f>S4469*H4469</f>
        <v>0</v>
      </c>
      <c r="AR4469" s="142" t="s">
        <v>328</v>
      </c>
      <c r="AT4469" s="142" t="s">
        <v>195</v>
      </c>
      <c r="AU4469" s="142" t="s">
        <v>82</v>
      </c>
      <c r="AY4469" s="17" t="s">
        <v>193</v>
      </c>
      <c r="BE4469" s="143">
        <f>IF(N4469="základní",J4469,0)</f>
        <v>0</v>
      </c>
      <c r="BF4469" s="143">
        <f>IF(N4469="snížená",J4469,0)</f>
        <v>0</v>
      </c>
      <c r="BG4469" s="143">
        <f>IF(N4469="zákl. přenesená",J4469,0)</f>
        <v>0</v>
      </c>
      <c r="BH4469" s="143">
        <f>IF(N4469="sníž. přenesená",J4469,0)</f>
        <v>0</v>
      </c>
      <c r="BI4469" s="143">
        <f>IF(N4469="nulová",J4469,0)</f>
        <v>0</v>
      </c>
      <c r="BJ4469" s="17" t="s">
        <v>80</v>
      </c>
      <c r="BK4469" s="143">
        <f>ROUND(I4469*H4469,2)</f>
        <v>0</v>
      </c>
      <c r="BL4469" s="17" t="s">
        <v>328</v>
      </c>
      <c r="BM4469" s="142" t="s">
        <v>3513</v>
      </c>
    </row>
    <row r="4470" spans="2:65" s="1" customFormat="1" ht="11.25">
      <c r="B4470" s="32"/>
      <c r="D4470" s="144" t="s">
        <v>201</v>
      </c>
      <c r="F4470" s="145" t="s">
        <v>3514</v>
      </c>
      <c r="I4470" s="146"/>
      <c r="L4470" s="32"/>
      <c r="M4470" s="147"/>
      <c r="T4470" s="53"/>
      <c r="AT4470" s="17" t="s">
        <v>201</v>
      </c>
      <c r="AU4470" s="17" t="s">
        <v>82</v>
      </c>
    </row>
    <row r="4471" spans="2:65" s="12" customFormat="1" ht="11.25">
      <c r="B4471" s="148"/>
      <c r="D4471" s="149" t="s">
        <v>203</v>
      </c>
      <c r="E4471" s="150" t="s">
        <v>19</v>
      </c>
      <c r="F4471" s="151" t="s">
        <v>204</v>
      </c>
      <c r="H4471" s="150" t="s">
        <v>19</v>
      </c>
      <c r="I4471" s="152"/>
      <c r="L4471" s="148"/>
      <c r="M4471" s="153"/>
      <c r="T4471" s="154"/>
      <c r="AT4471" s="150" t="s">
        <v>203</v>
      </c>
      <c r="AU4471" s="150" t="s">
        <v>82</v>
      </c>
      <c r="AV4471" s="12" t="s">
        <v>80</v>
      </c>
      <c r="AW4471" s="12" t="s">
        <v>33</v>
      </c>
      <c r="AX4471" s="12" t="s">
        <v>72</v>
      </c>
      <c r="AY4471" s="150" t="s">
        <v>193</v>
      </c>
    </row>
    <row r="4472" spans="2:65" s="12" customFormat="1" ht="11.25">
      <c r="B4472" s="148"/>
      <c r="D4472" s="149" t="s">
        <v>203</v>
      </c>
      <c r="E4472" s="150" t="s">
        <v>19</v>
      </c>
      <c r="F4472" s="151" t="s">
        <v>205</v>
      </c>
      <c r="H4472" s="150" t="s">
        <v>19</v>
      </c>
      <c r="I4472" s="152"/>
      <c r="L4472" s="148"/>
      <c r="M4472" s="153"/>
      <c r="T4472" s="154"/>
      <c r="AT4472" s="150" t="s">
        <v>203</v>
      </c>
      <c r="AU4472" s="150" t="s">
        <v>82</v>
      </c>
      <c r="AV4472" s="12" t="s">
        <v>80</v>
      </c>
      <c r="AW4472" s="12" t="s">
        <v>33</v>
      </c>
      <c r="AX4472" s="12" t="s">
        <v>72</v>
      </c>
      <c r="AY4472" s="150" t="s">
        <v>193</v>
      </c>
    </row>
    <row r="4473" spans="2:65" s="12" customFormat="1" ht="11.25">
      <c r="B4473" s="148"/>
      <c r="D4473" s="149" t="s">
        <v>203</v>
      </c>
      <c r="E4473" s="150" t="s">
        <v>19</v>
      </c>
      <c r="F4473" s="151" t="s">
        <v>3515</v>
      </c>
      <c r="H4473" s="150" t="s">
        <v>19</v>
      </c>
      <c r="I4473" s="152"/>
      <c r="L4473" s="148"/>
      <c r="M4473" s="153"/>
      <c r="T4473" s="154"/>
      <c r="AT4473" s="150" t="s">
        <v>203</v>
      </c>
      <c r="AU4473" s="150" t="s">
        <v>82</v>
      </c>
      <c r="AV4473" s="12" t="s">
        <v>80</v>
      </c>
      <c r="AW4473" s="12" t="s">
        <v>33</v>
      </c>
      <c r="AX4473" s="12" t="s">
        <v>72</v>
      </c>
      <c r="AY4473" s="150" t="s">
        <v>193</v>
      </c>
    </row>
    <row r="4474" spans="2:65" s="12" customFormat="1" ht="11.25">
      <c r="B4474" s="148"/>
      <c r="D4474" s="149" t="s">
        <v>203</v>
      </c>
      <c r="E4474" s="150" t="s">
        <v>19</v>
      </c>
      <c r="F4474" s="151" t="s">
        <v>3516</v>
      </c>
      <c r="H4474" s="150" t="s">
        <v>19</v>
      </c>
      <c r="I4474" s="152"/>
      <c r="L4474" s="148"/>
      <c r="M4474" s="153"/>
      <c r="T4474" s="154"/>
      <c r="AT4474" s="150" t="s">
        <v>203</v>
      </c>
      <c r="AU4474" s="150" t="s">
        <v>82</v>
      </c>
      <c r="AV4474" s="12" t="s">
        <v>80</v>
      </c>
      <c r="AW4474" s="12" t="s">
        <v>33</v>
      </c>
      <c r="AX4474" s="12" t="s">
        <v>72</v>
      </c>
      <c r="AY4474" s="150" t="s">
        <v>193</v>
      </c>
    </row>
    <row r="4475" spans="2:65" s="13" customFormat="1" ht="11.25">
      <c r="B4475" s="155"/>
      <c r="D4475" s="149" t="s">
        <v>203</v>
      </c>
      <c r="E4475" s="156" t="s">
        <v>19</v>
      </c>
      <c r="F4475" s="157" t="s">
        <v>3471</v>
      </c>
      <c r="H4475" s="158">
        <v>63.124000000000002</v>
      </c>
      <c r="I4475" s="159"/>
      <c r="L4475" s="155"/>
      <c r="M4475" s="160"/>
      <c r="T4475" s="161"/>
      <c r="AT4475" s="156" t="s">
        <v>203</v>
      </c>
      <c r="AU4475" s="156" t="s">
        <v>82</v>
      </c>
      <c r="AV4475" s="13" t="s">
        <v>82</v>
      </c>
      <c r="AW4475" s="13" t="s">
        <v>33</v>
      </c>
      <c r="AX4475" s="13" t="s">
        <v>72</v>
      </c>
      <c r="AY4475" s="156" t="s">
        <v>193</v>
      </c>
    </row>
    <row r="4476" spans="2:65" s="12" customFormat="1" ht="11.25">
      <c r="B4476" s="148"/>
      <c r="D4476" s="149" t="s">
        <v>203</v>
      </c>
      <c r="E4476" s="150" t="s">
        <v>19</v>
      </c>
      <c r="F4476" s="151" t="s">
        <v>205</v>
      </c>
      <c r="H4476" s="150" t="s">
        <v>19</v>
      </c>
      <c r="I4476" s="152"/>
      <c r="L4476" s="148"/>
      <c r="M4476" s="153"/>
      <c r="T4476" s="154"/>
      <c r="AT4476" s="150" t="s">
        <v>203</v>
      </c>
      <c r="AU4476" s="150" t="s">
        <v>82</v>
      </c>
      <c r="AV4476" s="12" t="s">
        <v>80</v>
      </c>
      <c r="AW4476" s="12" t="s">
        <v>33</v>
      </c>
      <c r="AX4476" s="12" t="s">
        <v>72</v>
      </c>
      <c r="AY4476" s="150" t="s">
        <v>193</v>
      </c>
    </row>
    <row r="4477" spans="2:65" s="12" customFormat="1" ht="11.25">
      <c r="B4477" s="148"/>
      <c r="D4477" s="149" t="s">
        <v>203</v>
      </c>
      <c r="E4477" s="150" t="s">
        <v>19</v>
      </c>
      <c r="F4477" s="151" t="s">
        <v>1307</v>
      </c>
      <c r="H4477" s="150" t="s">
        <v>19</v>
      </c>
      <c r="I4477" s="152"/>
      <c r="L4477" s="148"/>
      <c r="M4477" s="153"/>
      <c r="T4477" s="154"/>
      <c r="AT4477" s="150" t="s">
        <v>203</v>
      </c>
      <c r="AU4477" s="150" t="s">
        <v>82</v>
      </c>
      <c r="AV4477" s="12" t="s">
        <v>80</v>
      </c>
      <c r="AW4477" s="12" t="s">
        <v>33</v>
      </c>
      <c r="AX4477" s="12" t="s">
        <v>72</v>
      </c>
      <c r="AY4477" s="150" t="s">
        <v>193</v>
      </c>
    </row>
    <row r="4478" spans="2:65" s="13" customFormat="1" ht="11.25">
      <c r="B4478" s="155"/>
      <c r="D4478" s="149" t="s">
        <v>203</v>
      </c>
      <c r="E4478" s="156" t="s">
        <v>19</v>
      </c>
      <c r="F4478" s="157" t="s">
        <v>3458</v>
      </c>
      <c r="H4478" s="158">
        <v>9.8190000000000008</v>
      </c>
      <c r="I4478" s="159"/>
      <c r="L4478" s="155"/>
      <c r="M4478" s="160"/>
      <c r="T4478" s="161"/>
      <c r="AT4478" s="156" t="s">
        <v>203</v>
      </c>
      <c r="AU4478" s="156" t="s">
        <v>82</v>
      </c>
      <c r="AV4478" s="13" t="s">
        <v>82</v>
      </c>
      <c r="AW4478" s="13" t="s">
        <v>33</v>
      </c>
      <c r="AX4478" s="13" t="s">
        <v>72</v>
      </c>
      <c r="AY4478" s="156" t="s">
        <v>193</v>
      </c>
    </row>
    <row r="4479" spans="2:65" s="13" customFormat="1" ht="11.25">
      <c r="B4479" s="155"/>
      <c r="D4479" s="149" t="s">
        <v>203</v>
      </c>
      <c r="E4479" s="156" t="s">
        <v>19</v>
      </c>
      <c r="F4479" s="157" t="s">
        <v>3459</v>
      </c>
      <c r="H4479" s="158">
        <v>9.9380000000000006</v>
      </c>
      <c r="I4479" s="159"/>
      <c r="L4479" s="155"/>
      <c r="M4479" s="160"/>
      <c r="T4479" s="161"/>
      <c r="AT4479" s="156" t="s">
        <v>203</v>
      </c>
      <c r="AU4479" s="156" t="s">
        <v>82</v>
      </c>
      <c r="AV4479" s="13" t="s">
        <v>82</v>
      </c>
      <c r="AW4479" s="13" t="s">
        <v>33</v>
      </c>
      <c r="AX4479" s="13" t="s">
        <v>72</v>
      </c>
      <c r="AY4479" s="156" t="s">
        <v>193</v>
      </c>
    </row>
    <row r="4480" spans="2:65" s="12" customFormat="1" ht="11.25">
      <c r="B4480" s="148"/>
      <c r="D4480" s="149" t="s">
        <v>203</v>
      </c>
      <c r="E4480" s="150" t="s">
        <v>19</v>
      </c>
      <c r="F4480" s="151" t="s">
        <v>205</v>
      </c>
      <c r="H4480" s="150" t="s">
        <v>19</v>
      </c>
      <c r="I4480" s="152"/>
      <c r="L4480" s="148"/>
      <c r="M4480" s="153"/>
      <c r="T4480" s="154"/>
      <c r="AT4480" s="150" t="s">
        <v>203</v>
      </c>
      <c r="AU4480" s="150" t="s">
        <v>82</v>
      </c>
      <c r="AV4480" s="12" t="s">
        <v>80</v>
      </c>
      <c r="AW4480" s="12" t="s">
        <v>33</v>
      </c>
      <c r="AX4480" s="12" t="s">
        <v>72</v>
      </c>
      <c r="AY4480" s="150" t="s">
        <v>193</v>
      </c>
    </row>
    <row r="4481" spans="2:51" s="12" customFormat="1" ht="11.25">
      <c r="B4481" s="148"/>
      <c r="D4481" s="149" t="s">
        <v>203</v>
      </c>
      <c r="E4481" s="150" t="s">
        <v>19</v>
      </c>
      <c r="F4481" s="151" t="s">
        <v>644</v>
      </c>
      <c r="H4481" s="150" t="s">
        <v>19</v>
      </c>
      <c r="I4481" s="152"/>
      <c r="L4481" s="148"/>
      <c r="M4481" s="153"/>
      <c r="T4481" s="154"/>
      <c r="AT4481" s="150" t="s">
        <v>203</v>
      </c>
      <c r="AU4481" s="150" t="s">
        <v>82</v>
      </c>
      <c r="AV4481" s="12" t="s">
        <v>80</v>
      </c>
      <c r="AW4481" s="12" t="s">
        <v>33</v>
      </c>
      <c r="AX4481" s="12" t="s">
        <v>72</v>
      </c>
      <c r="AY4481" s="150" t="s">
        <v>193</v>
      </c>
    </row>
    <row r="4482" spans="2:51" s="13" customFormat="1" ht="11.25">
      <c r="B4482" s="155"/>
      <c r="D4482" s="149" t="s">
        <v>203</v>
      </c>
      <c r="E4482" s="156" t="s">
        <v>19</v>
      </c>
      <c r="F4482" s="157" t="s">
        <v>3460</v>
      </c>
      <c r="H4482" s="158">
        <v>8.1999999999999993</v>
      </c>
      <c r="I4482" s="159"/>
      <c r="L4482" s="155"/>
      <c r="M4482" s="160"/>
      <c r="T4482" s="161"/>
      <c r="AT4482" s="156" t="s">
        <v>203</v>
      </c>
      <c r="AU4482" s="156" t="s">
        <v>82</v>
      </c>
      <c r="AV4482" s="13" t="s">
        <v>82</v>
      </c>
      <c r="AW4482" s="13" t="s">
        <v>33</v>
      </c>
      <c r="AX4482" s="13" t="s">
        <v>72</v>
      </c>
      <c r="AY4482" s="156" t="s">
        <v>193</v>
      </c>
    </row>
    <row r="4483" spans="2:51" s="13" customFormat="1" ht="11.25">
      <c r="B4483" s="155"/>
      <c r="D4483" s="149" t="s">
        <v>203</v>
      </c>
      <c r="E4483" s="156" t="s">
        <v>19</v>
      </c>
      <c r="F4483" s="157" t="s">
        <v>3461</v>
      </c>
      <c r="H4483" s="158">
        <v>15.05</v>
      </c>
      <c r="I4483" s="159"/>
      <c r="L4483" s="155"/>
      <c r="M4483" s="160"/>
      <c r="T4483" s="161"/>
      <c r="AT4483" s="156" t="s">
        <v>203</v>
      </c>
      <c r="AU4483" s="156" t="s">
        <v>82</v>
      </c>
      <c r="AV4483" s="13" t="s">
        <v>82</v>
      </c>
      <c r="AW4483" s="13" t="s">
        <v>33</v>
      </c>
      <c r="AX4483" s="13" t="s">
        <v>72</v>
      </c>
      <c r="AY4483" s="156" t="s">
        <v>193</v>
      </c>
    </row>
    <row r="4484" spans="2:51" s="13" customFormat="1" ht="11.25">
      <c r="B4484" s="155"/>
      <c r="D4484" s="149" t="s">
        <v>203</v>
      </c>
      <c r="E4484" s="156" t="s">
        <v>19</v>
      </c>
      <c r="F4484" s="157" t="s">
        <v>3462</v>
      </c>
      <c r="H4484" s="158">
        <v>25.87</v>
      </c>
      <c r="I4484" s="159"/>
      <c r="L4484" s="155"/>
      <c r="M4484" s="160"/>
      <c r="T4484" s="161"/>
      <c r="AT4484" s="156" t="s">
        <v>203</v>
      </c>
      <c r="AU4484" s="156" t="s">
        <v>82</v>
      </c>
      <c r="AV4484" s="13" t="s">
        <v>82</v>
      </c>
      <c r="AW4484" s="13" t="s">
        <v>33</v>
      </c>
      <c r="AX4484" s="13" t="s">
        <v>72</v>
      </c>
      <c r="AY4484" s="156" t="s">
        <v>193</v>
      </c>
    </row>
    <row r="4485" spans="2:51" s="12" customFormat="1" ht="11.25">
      <c r="B4485" s="148"/>
      <c r="D4485" s="149" t="s">
        <v>203</v>
      </c>
      <c r="E4485" s="150" t="s">
        <v>19</v>
      </c>
      <c r="F4485" s="151" t="s">
        <v>205</v>
      </c>
      <c r="H4485" s="150" t="s">
        <v>19</v>
      </c>
      <c r="I4485" s="152"/>
      <c r="L4485" s="148"/>
      <c r="M4485" s="153"/>
      <c r="T4485" s="154"/>
      <c r="AT4485" s="150" t="s">
        <v>203</v>
      </c>
      <c r="AU4485" s="150" t="s">
        <v>82</v>
      </c>
      <c r="AV4485" s="12" t="s">
        <v>80</v>
      </c>
      <c r="AW4485" s="12" t="s">
        <v>33</v>
      </c>
      <c r="AX4485" s="12" t="s">
        <v>72</v>
      </c>
      <c r="AY4485" s="150" t="s">
        <v>193</v>
      </c>
    </row>
    <row r="4486" spans="2:51" s="12" customFormat="1" ht="11.25">
      <c r="B4486" s="148"/>
      <c r="D4486" s="149" t="s">
        <v>203</v>
      </c>
      <c r="E4486" s="150" t="s">
        <v>19</v>
      </c>
      <c r="F4486" s="151" t="s">
        <v>820</v>
      </c>
      <c r="H4486" s="150" t="s">
        <v>19</v>
      </c>
      <c r="I4486" s="152"/>
      <c r="L4486" s="148"/>
      <c r="M4486" s="153"/>
      <c r="T4486" s="154"/>
      <c r="AT4486" s="150" t="s">
        <v>203</v>
      </c>
      <c r="AU4486" s="150" t="s">
        <v>82</v>
      </c>
      <c r="AV4486" s="12" t="s">
        <v>80</v>
      </c>
      <c r="AW4486" s="12" t="s">
        <v>33</v>
      </c>
      <c r="AX4486" s="12" t="s">
        <v>72</v>
      </c>
      <c r="AY4486" s="150" t="s">
        <v>193</v>
      </c>
    </row>
    <row r="4487" spans="2:51" s="13" customFormat="1" ht="11.25">
      <c r="B4487" s="155"/>
      <c r="D4487" s="149" t="s">
        <v>203</v>
      </c>
      <c r="E4487" s="156" t="s">
        <v>19</v>
      </c>
      <c r="F4487" s="157" t="s">
        <v>3463</v>
      </c>
      <c r="H4487" s="158">
        <v>21.15</v>
      </c>
      <c r="I4487" s="159"/>
      <c r="L4487" s="155"/>
      <c r="M4487" s="160"/>
      <c r="T4487" s="161"/>
      <c r="AT4487" s="156" t="s">
        <v>203</v>
      </c>
      <c r="AU4487" s="156" t="s">
        <v>82</v>
      </c>
      <c r="AV4487" s="13" t="s">
        <v>82</v>
      </c>
      <c r="AW4487" s="13" t="s">
        <v>33</v>
      </c>
      <c r="AX4487" s="13" t="s">
        <v>72</v>
      </c>
      <c r="AY4487" s="156" t="s">
        <v>193</v>
      </c>
    </row>
    <row r="4488" spans="2:51" s="12" customFormat="1" ht="11.25">
      <c r="B4488" s="148"/>
      <c r="D4488" s="149" t="s">
        <v>203</v>
      </c>
      <c r="E4488" s="150" t="s">
        <v>19</v>
      </c>
      <c r="F4488" s="151" t="s">
        <v>205</v>
      </c>
      <c r="H4488" s="150" t="s">
        <v>19</v>
      </c>
      <c r="I4488" s="152"/>
      <c r="L4488" s="148"/>
      <c r="M4488" s="153"/>
      <c r="T4488" s="154"/>
      <c r="AT4488" s="150" t="s">
        <v>203</v>
      </c>
      <c r="AU4488" s="150" t="s">
        <v>82</v>
      </c>
      <c r="AV4488" s="12" t="s">
        <v>80</v>
      </c>
      <c r="AW4488" s="12" t="s">
        <v>33</v>
      </c>
      <c r="AX4488" s="12" t="s">
        <v>72</v>
      </c>
      <c r="AY4488" s="150" t="s">
        <v>193</v>
      </c>
    </row>
    <row r="4489" spans="2:51" s="12" customFormat="1" ht="11.25">
      <c r="B4489" s="148"/>
      <c r="D4489" s="149" t="s">
        <v>203</v>
      </c>
      <c r="E4489" s="150" t="s">
        <v>19</v>
      </c>
      <c r="F4489" s="151" t="s">
        <v>822</v>
      </c>
      <c r="H4489" s="150" t="s">
        <v>19</v>
      </c>
      <c r="I4489" s="152"/>
      <c r="L4489" s="148"/>
      <c r="M4489" s="153"/>
      <c r="T4489" s="154"/>
      <c r="AT4489" s="150" t="s">
        <v>203</v>
      </c>
      <c r="AU4489" s="150" t="s">
        <v>82</v>
      </c>
      <c r="AV4489" s="12" t="s">
        <v>80</v>
      </c>
      <c r="AW4489" s="12" t="s">
        <v>33</v>
      </c>
      <c r="AX4489" s="12" t="s">
        <v>72</v>
      </c>
      <c r="AY4489" s="150" t="s">
        <v>193</v>
      </c>
    </row>
    <row r="4490" spans="2:51" s="13" customFormat="1" ht="11.25">
      <c r="B4490" s="155"/>
      <c r="D4490" s="149" t="s">
        <v>203</v>
      </c>
      <c r="E4490" s="156" t="s">
        <v>19</v>
      </c>
      <c r="F4490" s="157" t="s">
        <v>3464</v>
      </c>
      <c r="H4490" s="158">
        <v>22.05</v>
      </c>
      <c r="I4490" s="159"/>
      <c r="L4490" s="155"/>
      <c r="M4490" s="160"/>
      <c r="T4490" s="161"/>
      <c r="AT4490" s="156" t="s">
        <v>203</v>
      </c>
      <c r="AU4490" s="156" t="s">
        <v>82</v>
      </c>
      <c r="AV4490" s="13" t="s">
        <v>82</v>
      </c>
      <c r="AW4490" s="13" t="s">
        <v>33</v>
      </c>
      <c r="AX4490" s="13" t="s">
        <v>72</v>
      </c>
      <c r="AY4490" s="156" t="s">
        <v>193</v>
      </c>
    </row>
    <row r="4491" spans="2:51" s="12" customFormat="1" ht="11.25">
      <c r="B4491" s="148"/>
      <c r="D4491" s="149" t="s">
        <v>203</v>
      </c>
      <c r="E4491" s="150" t="s">
        <v>19</v>
      </c>
      <c r="F4491" s="151" t="s">
        <v>205</v>
      </c>
      <c r="H4491" s="150" t="s">
        <v>19</v>
      </c>
      <c r="I4491" s="152"/>
      <c r="L4491" s="148"/>
      <c r="M4491" s="153"/>
      <c r="T4491" s="154"/>
      <c r="AT4491" s="150" t="s">
        <v>203</v>
      </c>
      <c r="AU4491" s="150" t="s">
        <v>82</v>
      </c>
      <c r="AV4491" s="12" t="s">
        <v>80</v>
      </c>
      <c r="AW4491" s="12" t="s">
        <v>33</v>
      </c>
      <c r="AX4491" s="12" t="s">
        <v>72</v>
      </c>
      <c r="AY4491" s="150" t="s">
        <v>193</v>
      </c>
    </row>
    <row r="4492" spans="2:51" s="12" customFormat="1" ht="11.25">
      <c r="B4492" s="148"/>
      <c r="D4492" s="149" t="s">
        <v>203</v>
      </c>
      <c r="E4492" s="150" t="s">
        <v>19</v>
      </c>
      <c r="F4492" s="151" t="s">
        <v>828</v>
      </c>
      <c r="H4492" s="150" t="s">
        <v>19</v>
      </c>
      <c r="I4492" s="152"/>
      <c r="L4492" s="148"/>
      <c r="M4492" s="153"/>
      <c r="T4492" s="154"/>
      <c r="AT4492" s="150" t="s">
        <v>203</v>
      </c>
      <c r="AU4492" s="150" t="s">
        <v>82</v>
      </c>
      <c r="AV4492" s="12" t="s">
        <v>80</v>
      </c>
      <c r="AW4492" s="12" t="s">
        <v>33</v>
      </c>
      <c r="AX4492" s="12" t="s">
        <v>72</v>
      </c>
      <c r="AY4492" s="150" t="s">
        <v>193</v>
      </c>
    </row>
    <row r="4493" spans="2:51" s="13" customFormat="1" ht="11.25">
      <c r="B4493" s="155"/>
      <c r="D4493" s="149" t="s">
        <v>203</v>
      </c>
      <c r="E4493" s="156" t="s">
        <v>19</v>
      </c>
      <c r="F4493" s="157" t="s">
        <v>3465</v>
      </c>
      <c r="H4493" s="158">
        <v>19.425000000000001</v>
      </c>
      <c r="I4493" s="159"/>
      <c r="L4493" s="155"/>
      <c r="M4493" s="160"/>
      <c r="T4493" s="161"/>
      <c r="AT4493" s="156" t="s">
        <v>203</v>
      </c>
      <c r="AU4493" s="156" t="s">
        <v>82</v>
      </c>
      <c r="AV4493" s="13" t="s">
        <v>82</v>
      </c>
      <c r="AW4493" s="13" t="s">
        <v>33</v>
      </c>
      <c r="AX4493" s="13" t="s">
        <v>72</v>
      </c>
      <c r="AY4493" s="156" t="s">
        <v>193</v>
      </c>
    </row>
    <row r="4494" spans="2:51" s="12" customFormat="1" ht="11.25">
      <c r="B4494" s="148"/>
      <c r="D4494" s="149" t="s">
        <v>203</v>
      </c>
      <c r="E4494" s="150" t="s">
        <v>19</v>
      </c>
      <c r="F4494" s="151" t="s">
        <v>205</v>
      </c>
      <c r="H4494" s="150" t="s">
        <v>19</v>
      </c>
      <c r="I4494" s="152"/>
      <c r="L4494" s="148"/>
      <c r="M4494" s="153"/>
      <c r="T4494" s="154"/>
      <c r="AT4494" s="150" t="s">
        <v>203</v>
      </c>
      <c r="AU4494" s="150" t="s">
        <v>82</v>
      </c>
      <c r="AV4494" s="12" t="s">
        <v>80</v>
      </c>
      <c r="AW4494" s="12" t="s">
        <v>33</v>
      </c>
      <c r="AX4494" s="12" t="s">
        <v>72</v>
      </c>
      <c r="AY4494" s="150" t="s">
        <v>193</v>
      </c>
    </row>
    <row r="4495" spans="2:51" s="12" customFormat="1" ht="11.25">
      <c r="B4495" s="148"/>
      <c r="D4495" s="149" t="s">
        <v>203</v>
      </c>
      <c r="E4495" s="150" t="s">
        <v>19</v>
      </c>
      <c r="F4495" s="151" t="s">
        <v>205</v>
      </c>
      <c r="H4495" s="150" t="s">
        <v>19</v>
      </c>
      <c r="I4495" s="152"/>
      <c r="L4495" s="148"/>
      <c r="M4495" s="153"/>
      <c r="T4495" s="154"/>
      <c r="AT4495" s="150" t="s">
        <v>203</v>
      </c>
      <c r="AU4495" s="150" t="s">
        <v>82</v>
      </c>
      <c r="AV4495" s="12" t="s">
        <v>80</v>
      </c>
      <c r="AW4495" s="12" t="s">
        <v>33</v>
      </c>
      <c r="AX4495" s="12" t="s">
        <v>72</v>
      </c>
      <c r="AY4495" s="150" t="s">
        <v>193</v>
      </c>
    </row>
    <row r="4496" spans="2:51" s="12" customFormat="1" ht="11.25">
      <c r="B4496" s="148"/>
      <c r="D4496" s="149" t="s">
        <v>203</v>
      </c>
      <c r="E4496" s="150" t="s">
        <v>19</v>
      </c>
      <c r="F4496" s="151" t="s">
        <v>3517</v>
      </c>
      <c r="H4496" s="150" t="s">
        <v>19</v>
      </c>
      <c r="I4496" s="152"/>
      <c r="L4496" s="148"/>
      <c r="M4496" s="153"/>
      <c r="T4496" s="154"/>
      <c r="AT4496" s="150" t="s">
        <v>203</v>
      </c>
      <c r="AU4496" s="150" t="s">
        <v>82</v>
      </c>
      <c r="AV4496" s="12" t="s">
        <v>80</v>
      </c>
      <c r="AW4496" s="12" t="s">
        <v>33</v>
      </c>
      <c r="AX4496" s="12" t="s">
        <v>72</v>
      </c>
      <c r="AY4496" s="150" t="s">
        <v>193</v>
      </c>
    </row>
    <row r="4497" spans="2:65" s="12" customFormat="1" ht="11.25">
      <c r="B4497" s="148"/>
      <c r="D4497" s="149" t="s">
        <v>203</v>
      </c>
      <c r="E4497" s="150" t="s">
        <v>19</v>
      </c>
      <c r="F4497" s="151" t="s">
        <v>561</v>
      </c>
      <c r="H4497" s="150" t="s">
        <v>19</v>
      </c>
      <c r="I4497" s="152"/>
      <c r="L4497" s="148"/>
      <c r="M4497" s="153"/>
      <c r="T4497" s="154"/>
      <c r="AT4497" s="150" t="s">
        <v>203</v>
      </c>
      <c r="AU4497" s="150" t="s">
        <v>82</v>
      </c>
      <c r="AV4497" s="12" t="s">
        <v>80</v>
      </c>
      <c r="AW4497" s="12" t="s">
        <v>33</v>
      </c>
      <c r="AX4497" s="12" t="s">
        <v>72</v>
      </c>
      <c r="AY4497" s="150" t="s">
        <v>193</v>
      </c>
    </row>
    <row r="4498" spans="2:65" s="13" customFormat="1" ht="11.25">
      <c r="B4498" s="155"/>
      <c r="D4498" s="149" t="s">
        <v>203</v>
      </c>
      <c r="E4498" s="156" t="s">
        <v>19</v>
      </c>
      <c r="F4498" s="157" t="s">
        <v>3518</v>
      </c>
      <c r="H4498" s="158">
        <v>43.06</v>
      </c>
      <c r="I4498" s="159"/>
      <c r="L4498" s="155"/>
      <c r="M4498" s="160"/>
      <c r="T4498" s="161"/>
      <c r="AT4498" s="156" t="s">
        <v>203</v>
      </c>
      <c r="AU4498" s="156" t="s">
        <v>82</v>
      </c>
      <c r="AV4498" s="13" t="s">
        <v>82</v>
      </c>
      <c r="AW4498" s="13" t="s">
        <v>33</v>
      </c>
      <c r="AX4498" s="13" t="s">
        <v>72</v>
      </c>
      <c r="AY4498" s="156" t="s">
        <v>193</v>
      </c>
    </row>
    <row r="4499" spans="2:65" s="12" customFormat="1" ht="11.25">
      <c r="B4499" s="148"/>
      <c r="D4499" s="149" t="s">
        <v>203</v>
      </c>
      <c r="E4499" s="150" t="s">
        <v>19</v>
      </c>
      <c r="F4499" s="151" t="s">
        <v>205</v>
      </c>
      <c r="H4499" s="150" t="s">
        <v>19</v>
      </c>
      <c r="I4499" s="152"/>
      <c r="L4499" s="148"/>
      <c r="M4499" s="153"/>
      <c r="T4499" s="154"/>
      <c r="AT4499" s="150" t="s">
        <v>203</v>
      </c>
      <c r="AU4499" s="150" t="s">
        <v>82</v>
      </c>
      <c r="AV4499" s="12" t="s">
        <v>80</v>
      </c>
      <c r="AW4499" s="12" t="s">
        <v>33</v>
      </c>
      <c r="AX4499" s="12" t="s">
        <v>72</v>
      </c>
      <c r="AY4499" s="150" t="s">
        <v>193</v>
      </c>
    </row>
    <row r="4500" spans="2:65" s="12" customFormat="1" ht="11.25">
      <c r="B4500" s="148"/>
      <c r="D4500" s="149" t="s">
        <v>203</v>
      </c>
      <c r="E4500" s="150" t="s">
        <v>19</v>
      </c>
      <c r="F4500" s="151" t="s">
        <v>1743</v>
      </c>
      <c r="H4500" s="150" t="s">
        <v>19</v>
      </c>
      <c r="I4500" s="152"/>
      <c r="L4500" s="148"/>
      <c r="M4500" s="153"/>
      <c r="T4500" s="154"/>
      <c r="AT4500" s="150" t="s">
        <v>203</v>
      </c>
      <c r="AU4500" s="150" t="s">
        <v>82</v>
      </c>
      <c r="AV4500" s="12" t="s">
        <v>80</v>
      </c>
      <c r="AW4500" s="12" t="s">
        <v>33</v>
      </c>
      <c r="AX4500" s="12" t="s">
        <v>72</v>
      </c>
      <c r="AY4500" s="150" t="s">
        <v>193</v>
      </c>
    </row>
    <row r="4501" spans="2:65" s="12" customFormat="1" ht="11.25">
      <c r="B4501" s="148"/>
      <c r="D4501" s="149" t="s">
        <v>203</v>
      </c>
      <c r="E4501" s="150" t="s">
        <v>19</v>
      </c>
      <c r="F4501" s="151" t="s">
        <v>820</v>
      </c>
      <c r="H4501" s="150" t="s">
        <v>19</v>
      </c>
      <c r="I4501" s="152"/>
      <c r="L4501" s="148"/>
      <c r="M4501" s="153"/>
      <c r="T4501" s="154"/>
      <c r="AT4501" s="150" t="s">
        <v>203</v>
      </c>
      <c r="AU4501" s="150" t="s">
        <v>82</v>
      </c>
      <c r="AV4501" s="12" t="s">
        <v>80</v>
      </c>
      <c r="AW4501" s="12" t="s">
        <v>33</v>
      </c>
      <c r="AX4501" s="12" t="s">
        <v>72</v>
      </c>
      <c r="AY4501" s="150" t="s">
        <v>193</v>
      </c>
    </row>
    <row r="4502" spans="2:65" s="13" customFormat="1" ht="11.25">
      <c r="B4502" s="155"/>
      <c r="D4502" s="149" t="s">
        <v>203</v>
      </c>
      <c r="E4502" s="156" t="s">
        <v>19</v>
      </c>
      <c r="F4502" s="157" t="s">
        <v>3519</v>
      </c>
      <c r="H4502" s="158">
        <v>48.12</v>
      </c>
      <c r="I4502" s="159"/>
      <c r="L4502" s="155"/>
      <c r="M4502" s="160"/>
      <c r="T4502" s="161"/>
      <c r="AT4502" s="156" t="s">
        <v>203</v>
      </c>
      <c r="AU4502" s="156" t="s">
        <v>82</v>
      </c>
      <c r="AV4502" s="13" t="s">
        <v>82</v>
      </c>
      <c r="AW4502" s="13" t="s">
        <v>33</v>
      </c>
      <c r="AX4502" s="13" t="s">
        <v>72</v>
      </c>
      <c r="AY4502" s="156" t="s">
        <v>193</v>
      </c>
    </row>
    <row r="4503" spans="2:65" s="13" customFormat="1" ht="11.25">
      <c r="B4503" s="155"/>
      <c r="D4503" s="149" t="s">
        <v>203</v>
      </c>
      <c r="E4503" s="156" t="s">
        <v>19</v>
      </c>
      <c r="F4503" s="157" t="s">
        <v>3520</v>
      </c>
      <c r="H4503" s="158">
        <v>14.8</v>
      </c>
      <c r="I4503" s="159"/>
      <c r="L4503" s="155"/>
      <c r="M4503" s="160"/>
      <c r="T4503" s="161"/>
      <c r="AT4503" s="156" t="s">
        <v>203</v>
      </c>
      <c r="AU4503" s="156" t="s">
        <v>82</v>
      </c>
      <c r="AV4503" s="13" t="s">
        <v>82</v>
      </c>
      <c r="AW4503" s="13" t="s">
        <v>33</v>
      </c>
      <c r="AX4503" s="13" t="s">
        <v>72</v>
      </c>
      <c r="AY4503" s="156" t="s">
        <v>193</v>
      </c>
    </row>
    <row r="4504" spans="2:65" s="13" customFormat="1" ht="11.25">
      <c r="B4504" s="155"/>
      <c r="D4504" s="149" t="s">
        <v>203</v>
      </c>
      <c r="E4504" s="156" t="s">
        <v>19</v>
      </c>
      <c r="F4504" s="157" t="s">
        <v>3521</v>
      </c>
      <c r="H4504" s="158">
        <v>12.36</v>
      </c>
      <c r="I4504" s="159"/>
      <c r="L4504" s="155"/>
      <c r="M4504" s="160"/>
      <c r="T4504" s="161"/>
      <c r="AT4504" s="156" t="s">
        <v>203</v>
      </c>
      <c r="AU4504" s="156" t="s">
        <v>82</v>
      </c>
      <c r="AV4504" s="13" t="s">
        <v>82</v>
      </c>
      <c r="AW4504" s="13" t="s">
        <v>33</v>
      </c>
      <c r="AX4504" s="13" t="s">
        <v>72</v>
      </c>
      <c r="AY4504" s="156" t="s">
        <v>193</v>
      </c>
    </row>
    <row r="4505" spans="2:65" s="12" customFormat="1" ht="11.25">
      <c r="B4505" s="148"/>
      <c r="D4505" s="149" t="s">
        <v>203</v>
      </c>
      <c r="E4505" s="150" t="s">
        <v>19</v>
      </c>
      <c r="F4505" s="151" t="s">
        <v>822</v>
      </c>
      <c r="H4505" s="150" t="s">
        <v>19</v>
      </c>
      <c r="I4505" s="152"/>
      <c r="L4505" s="148"/>
      <c r="M4505" s="153"/>
      <c r="T4505" s="154"/>
      <c r="AT4505" s="150" t="s">
        <v>203</v>
      </c>
      <c r="AU4505" s="150" t="s">
        <v>82</v>
      </c>
      <c r="AV4505" s="12" t="s">
        <v>80</v>
      </c>
      <c r="AW4505" s="12" t="s">
        <v>33</v>
      </c>
      <c r="AX4505" s="12" t="s">
        <v>72</v>
      </c>
      <c r="AY4505" s="150" t="s">
        <v>193</v>
      </c>
    </row>
    <row r="4506" spans="2:65" s="13" customFormat="1" ht="11.25">
      <c r="B4506" s="155"/>
      <c r="D4506" s="149" t="s">
        <v>203</v>
      </c>
      <c r="E4506" s="156" t="s">
        <v>19</v>
      </c>
      <c r="F4506" s="157" t="s">
        <v>3522</v>
      </c>
      <c r="H4506" s="158">
        <v>54.36</v>
      </c>
      <c r="I4506" s="159"/>
      <c r="L4506" s="155"/>
      <c r="M4506" s="160"/>
      <c r="T4506" s="161"/>
      <c r="AT4506" s="156" t="s">
        <v>203</v>
      </c>
      <c r="AU4506" s="156" t="s">
        <v>82</v>
      </c>
      <c r="AV4506" s="13" t="s">
        <v>82</v>
      </c>
      <c r="AW4506" s="13" t="s">
        <v>33</v>
      </c>
      <c r="AX4506" s="13" t="s">
        <v>72</v>
      </c>
      <c r="AY4506" s="156" t="s">
        <v>193</v>
      </c>
    </row>
    <row r="4507" spans="2:65" s="13" customFormat="1" ht="11.25">
      <c r="B4507" s="155"/>
      <c r="D4507" s="149" t="s">
        <v>203</v>
      </c>
      <c r="E4507" s="156" t="s">
        <v>19</v>
      </c>
      <c r="F4507" s="157" t="s">
        <v>3523</v>
      </c>
      <c r="H4507" s="158">
        <v>13.56</v>
      </c>
      <c r="I4507" s="159"/>
      <c r="L4507" s="155"/>
      <c r="M4507" s="160"/>
      <c r="T4507" s="161"/>
      <c r="AT4507" s="156" t="s">
        <v>203</v>
      </c>
      <c r="AU4507" s="156" t="s">
        <v>82</v>
      </c>
      <c r="AV4507" s="13" t="s">
        <v>82</v>
      </c>
      <c r="AW4507" s="13" t="s">
        <v>33</v>
      </c>
      <c r="AX4507" s="13" t="s">
        <v>72</v>
      </c>
      <c r="AY4507" s="156" t="s">
        <v>193</v>
      </c>
    </row>
    <row r="4508" spans="2:65" s="12" customFormat="1" ht="11.25">
      <c r="B4508" s="148"/>
      <c r="D4508" s="149" t="s">
        <v>203</v>
      </c>
      <c r="E4508" s="150" t="s">
        <v>19</v>
      </c>
      <c r="F4508" s="151" t="s">
        <v>828</v>
      </c>
      <c r="H4508" s="150" t="s">
        <v>19</v>
      </c>
      <c r="I4508" s="152"/>
      <c r="L4508" s="148"/>
      <c r="M4508" s="153"/>
      <c r="T4508" s="154"/>
      <c r="AT4508" s="150" t="s">
        <v>203</v>
      </c>
      <c r="AU4508" s="150" t="s">
        <v>82</v>
      </c>
      <c r="AV4508" s="12" t="s">
        <v>80</v>
      </c>
      <c r="AW4508" s="12" t="s">
        <v>33</v>
      </c>
      <c r="AX4508" s="12" t="s">
        <v>72</v>
      </c>
      <c r="AY4508" s="150" t="s">
        <v>193</v>
      </c>
    </row>
    <row r="4509" spans="2:65" s="13" customFormat="1" ht="11.25">
      <c r="B4509" s="155"/>
      <c r="D4509" s="149" t="s">
        <v>203</v>
      </c>
      <c r="E4509" s="156" t="s">
        <v>19</v>
      </c>
      <c r="F4509" s="157" t="s">
        <v>3524</v>
      </c>
      <c r="H4509" s="158">
        <v>9.09</v>
      </c>
      <c r="I4509" s="159"/>
      <c r="L4509" s="155"/>
      <c r="M4509" s="160"/>
      <c r="T4509" s="161"/>
      <c r="AT4509" s="156" t="s">
        <v>203</v>
      </c>
      <c r="AU4509" s="156" t="s">
        <v>82</v>
      </c>
      <c r="AV4509" s="13" t="s">
        <v>82</v>
      </c>
      <c r="AW4509" s="13" t="s">
        <v>33</v>
      </c>
      <c r="AX4509" s="13" t="s">
        <v>72</v>
      </c>
      <c r="AY4509" s="156" t="s">
        <v>193</v>
      </c>
    </row>
    <row r="4510" spans="2:65" s="13" customFormat="1" ht="11.25">
      <c r="B4510" s="155"/>
      <c r="D4510" s="149" t="s">
        <v>203</v>
      </c>
      <c r="E4510" s="156" t="s">
        <v>19</v>
      </c>
      <c r="F4510" s="157" t="s">
        <v>3525</v>
      </c>
      <c r="H4510" s="158">
        <v>9.09</v>
      </c>
      <c r="I4510" s="159"/>
      <c r="L4510" s="155"/>
      <c r="M4510" s="160"/>
      <c r="T4510" s="161"/>
      <c r="AT4510" s="156" t="s">
        <v>203</v>
      </c>
      <c r="AU4510" s="156" t="s">
        <v>82</v>
      </c>
      <c r="AV4510" s="13" t="s">
        <v>82</v>
      </c>
      <c r="AW4510" s="13" t="s">
        <v>33</v>
      </c>
      <c r="AX4510" s="13" t="s">
        <v>72</v>
      </c>
      <c r="AY4510" s="156" t="s">
        <v>193</v>
      </c>
    </row>
    <row r="4511" spans="2:65" s="1" customFormat="1" ht="16.5" customHeight="1">
      <c r="B4511" s="32"/>
      <c r="C4511" s="131" t="s">
        <v>3526</v>
      </c>
      <c r="D4511" s="131" t="s">
        <v>195</v>
      </c>
      <c r="E4511" s="132" t="s">
        <v>3527</v>
      </c>
      <c r="F4511" s="133" t="s">
        <v>3528</v>
      </c>
      <c r="G4511" s="134" t="s">
        <v>432</v>
      </c>
      <c r="H4511" s="135">
        <v>194.626</v>
      </c>
      <c r="I4511" s="136"/>
      <c r="J4511" s="137">
        <f>ROUND(I4511*H4511,2)</f>
        <v>0</v>
      </c>
      <c r="K4511" s="133" t="s">
        <v>199</v>
      </c>
      <c r="L4511" s="32"/>
      <c r="M4511" s="138" t="s">
        <v>19</v>
      </c>
      <c r="N4511" s="139" t="s">
        <v>43</v>
      </c>
      <c r="P4511" s="140">
        <f>O4511*H4511</f>
        <v>0</v>
      </c>
      <c r="Q4511" s="140">
        <v>1.6000000000000001E-4</v>
      </c>
      <c r="R4511" s="140">
        <f>Q4511*H4511</f>
        <v>3.1140160000000004E-2</v>
      </c>
      <c r="S4511" s="140">
        <v>0</v>
      </c>
      <c r="T4511" s="141">
        <f>S4511*H4511</f>
        <v>0</v>
      </c>
      <c r="AR4511" s="142" t="s">
        <v>328</v>
      </c>
      <c r="AT4511" s="142" t="s">
        <v>195</v>
      </c>
      <c r="AU4511" s="142" t="s">
        <v>82</v>
      </c>
      <c r="AY4511" s="17" t="s">
        <v>193</v>
      </c>
      <c r="BE4511" s="143">
        <f>IF(N4511="základní",J4511,0)</f>
        <v>0</v>
      </c>
      <c r="BF4511" s="143">
        <f>IF(N4511="snížená",J4511,0)</f>
        <v>0</v>
      </c>
      <c r="BG4511" s="143">
        <f>IF(N4511="zákl. přenesená",J4511,0)</f>
        <v>0</v>
      </c>
      <c r="BH4511" s="143">
        <f>IF(N4511="sníž. přenesená",J4511,0)</f>
        <v>0</v>
      </c>
      <c r="BI4511" s="143">
        <f>IF(N4511="nulová",J4511,0)</f>
        <v>0</v>
      </c>
      <c r="BJ4511" s="17" t="s">
        <v>80</v>
      </c>
      <c r="BK4511" s="143">
        <f>ROUND(I4511*H4511,2)</f>
        <v>0</v>
      </c>
      <c r="BL4511" s="17" t="s">
        <v>328</v>
      </c>
      <c r="BM4511" s="142" t="s">
        <v>3529</v>
      </c>
    </row>
    <row r="4512" spans="2:65" s="1" customFormat="1" ht="11.25">
      <c r="B4512" s="32"/>
      <c r="D4512" s="144" t="s">
        <v>201</v>
      </c>
      <c r="F4512" s="145" t="s">
        <v>3530</v>
      </c>
      <c r="I4512" s="146"/>
      <c r="L4512" s="32"/>
      <c r="M4512" s="147"/>
      <c r="T4512" s="53"/>
      <c r="AT4512" s="17" t="s">
        <v>201</v>
      </c>
      <c r="AU4512" s="17" t="s">
        <v>82</v>
      </c>
    </row>
    <row r="4513" spans="2:51" s="12" customFormat="1" ht="11.25">
      <c r="B4513" s="148"/>
      <c r="D4513" s="149" t="s">
        <v>203</v>
      </c>
      <c r="E4513" s="150" t="s">
        <v>19</v>
      </c>
      <c r="F4513" s="151" t="s">
        <v>204</v>
      </c>
      <c r="H4513" s="150" t="s">
        <v>19</v>
      </c>
      <c r="I4513" s="152"/>
      <c r="L4513" s="148"/>
      <c r="M4513" s="153"/>
      <c r="T4513" s="154"/>
      <c r="AT4513" s="150" t="s">
        <v>203</v>
      </c>
      <c r="AU4513" s="150" t="s">
        <v>82</v>
      </c>
      <c r="AV4513" s="12" t="s">
        <v>80</v>
      </c>
      <c r="AW4513" s="12" t="s">
        <v>33</v>
      </c>
      <c r="AX4513" s="12" t="s">
        <v>72</v>
      </c>
      <c r="AY4513" s="150" t="s">
        <v>193</v>
      </c>
    </row>
    <row r="4514" spans="2:51" s="12" customFormat="1" ht="11.25">
      <c r="B4514" s="148"/>
      <c r="D4514" s="149" t="s">
        <v>203</v>
      </c>
      <c r="E4514" s="150" t="s">
        <v>19</v>
      </c>
      <c r="F4514" s="151" t="s">
        <v>205</v>
      </c>
      <c r="H4514" s="150" t="s">
        <v>19</v>
      </c>
      <c r="I4514" s="152"/>
      <c r="L4514" s="148"/>
      <c r="M4514" s="153"/>
      <c r="T4514" s="154"/>
      <c r="AT4514" s="150" t="s">
        <v>203</v>
      </c>
      <c r="AU4514" s="150" t="s">
        <v>82</v>
      </c>
      <c r="AV4514" s="12" t="s">
        <v>80</v>
      </c>
      <c r="AW4514" s="12" t="s">
        <v>33</v>
      </c>
      <c r="AX4514" s="12" t="s">
        <v>72</v>
      </c>
      <c r="AY4514" s="150" t="s">
        <v>193</v>
      </c>
    </row>
    <row r="4515" spans="2:51" s="12" customFormat="1" ht="11.25">
      <c r="B4515" s="148"/>
      <c r="D4515" s="149" t="s">
        <v>203</v>
      </c>
      <c r="E4515" s="150" t="s">
        <v>19</v>
      </c>
      <c r="F4515" s="151" t="s">
        <v>3531</v>
      </c>
      <c r="H4515" s="150" t="s">
        <v>19</v>
      </c>
      <c r="I4515" s="152"/>
      <c r="L4515" s="148"/>
      <c r="M4515" s="153"/>
      <c r="T4515" s="154"/>
      <c r="AT4515" s="150" t="s">
        <v>203</v>
      </c>
      <c r="AU4515" s="150" t="s">
        <v>82</v>
      </c>
      <c r="AV4515" s="12" t="s">
        <v>80</v>
      </c>
      <c r="AW4515" s="12" t="s">
        <v>33</v>
      </c>
      <c r="AX4515" s="12" t="s">
        <v>72</v>
      </c>
      <c r="AY4515" s="150" t="s">
        <v>193</v>
      </c>
    </row>
    <row r="4516" spans="2:51" s="12" customFormat="1" ht="11.25">
      <c r="B4516" s="148"/>
      <c r="D4516" s="149" t="s">
        <v>203</v>
      </c>
      <c r="E4516" s="150" t="s">
        <v>19</v>
      </c>
      <c r="F4516" s="151" t="s">
        <v>3516</v>
      </c>
      <c r="H4516" s="150" t="s">
        <v>19</v>
      </c>
      <c r="I4516" s="152"/>
      <c r="L4516" s="148"/>
      <c r="M4516" s="153"/>
      <c r="T4516" s="154"/>
      <c r="AT4516" s="150" t="s">
        <v>203</v>
      </c>
      <c r="AU4516" s="150" t="s">
        <v>82</v>
      </c>
      <c r="AV4516" s="12" t="s">
        <v>80</v>
      </c>
      <c r="AW4516" s="12" t="s">
        <v>33</v>
      </c>
      <c r="AX4516" s="12" t="s">
        <v>72</v>
      </c>
      <c r="AY4516" s="150" t="s">
        <v>193</v>
      </c>
    </row>
    <row r="4517" spans="2:51" s="13" customFormat="1" ht="11.25">
      <c r="B4517" s="155"/>
      <c r="D4517" s="149" t="s">
        <v>203</v>
      </c>
      <c r="E4517" s="156" t="s">
        <v>19</v>
      </c>
      <c r="F4517" s="157" t="s">
        <v>3471</v>
      </c>
      <c r="H4517" s="158">
        <v>63.124000000000002</v>
      </c>
      <c r="I4517" s="159"/>
      <c r="L4517" s="155"/>
      <c r="M4517" s="160"/>
      <c r="T4517" s="161"/>
      <c r="AT4517" s="156" t="s">
        <v>203</v>
      </c>
      <c r="AU4517" s="156" t="s">
        <v>82</v>
      </c>
      <c r="AV4517" s="13" t="s">
        <v>82</v>
      </c>
      <c r="AW4517" s="13" t="s">
        <v>33</v>
      </c>
      <c r="AX4517" s="13" t="s">
        <v>72</v>
      </c>
      <c r="AY4517" s="156" t="s">
        <v>193</v>
      </c>
    </row>
    <row r="4518" spans="2:51" s="12" customFormat="1" ht="11.25">
      <c r="B4518" s="148"/>
      <c r="D4518" s="149" t="s">
        <v>203</v>
      </c>
      <c r="E4518" s="150" t="s">
        <v>19</v>
      </c>
      <c r="F4518" s="151" t="s">
        <v>205</v>
      </c>
      <c r="H4518" s="150" t="s">
        <v>19</v>
      </c>
      <c r="I4518" s="152"/>
      <c r="L4518" s="148"/>
      <c r="M4518" s="153"/>
      <c r="T4518" s="154"/>
      <c r="AT4518" s="150" t="s">
        <v>203</v>
      </c>
      <c r="AU4518" s="150" t="s">
        <v>82</v>
      </c>
      <c r="AV4518" s="12" t="s">
        <v>80</v>
      </c>
      <c r="AW4518" s="12" t="s">
        <v>33</v>
      </c>
      <c r="AX4518" s="12" t="s">
        <v>72</v>
      </c>
      <c r="AY4518" s="150" t="s">
        <v>193</v>
      </c>
    </row>
    <row r="4519" spans="2:51" s="12" customFormat="1" ht="11.25">
      <c r="B4519" s="148"/>
      <c r="D4519" s="149" t="s">
        <v>203</v>
      </c>
      <c r="E4519" s="150" t="s">
        <v>19</v>
      </c>
      <c r="F4519" s="151" t="s">
        <v>1307</v>
      </c>
      <c r="H4519" s="150" t="s">
        <v>19</v>
      </c>
      <c r="I4519" s="152"/>
      <c r="L4519" s="148"/>
      <c r="M4519" s="153"/>
      <c r="T4519" s="154"/>
      <c r="AT4519" s="150" t="s">
        <v>203</v>
      </c>
      <c r="AU4519" s="150" t="s">
        <v>82</v>
      </c>
      <c r="AV4519" s="12" t="s">
        <v>80</v>
      </c>
      <c r="AW4519" s="12" t="s">
        <v>33</v>
      </c>
      <c r="AX4519" s="12" t="s">
        <v>72</v>
      </c>
      <c r="AY4519" s="150" t="s">
        <v>193</v>
      </c>
    </row>
    <row r="4520" spans="2:51" s="13" customFormat="1" ht="11.25">
      <c r="B4520" s="155"/>
      <c r="D4520" s="149" t="s">
        <v>203</v>
      </c>
      <c r="E4520" s="156" t="s">
        <v>19</v>
      </c>
      <c r="F4520" s="157" t="s">
        <v>3458</v>
      </c>
      <c r="H4520" s="158">
        <v>9.8190000000000008</v>
      </c>
      <c r="I4520" s="159"/>
      <c r="L4520" s="155"/>
      <c r="M4520" s="160"/>
      <c r="T4520" s="161"/>
      <c r="AT4520" s="156" t="s">
        <v>203</v>
      </c>
      <c r="AU4520" s="156" t="s">
        <v>82</v>
      </c>
      <c r="AV4520" s="13" t="s">
        <v>82</v>
      </c>
      <c r="AW4520" s="13" t="s">
        <v>33</v>
      </c>
      <c r="AX4520" s="13" t="s">
        <v>72</v>
      </c>
      <c r="AY4520" s="156" t="s">
        <v>193</v>
      </c>
    </row>
    <row r="4521" spans="2:51" s="13" customFormat="1" ht="11.25">
      <c r="B4521" s="155"/>
      <c r="D4521" s="149" t="s">
        <v>203</v>
      </c>
      <c r="E4521" s="156" t="s">
        <v>19</v>
      </c>
      <c r="F4521" s="157" t="s">
        <v>3459</v>
      </c>
      <c r="H4521" s="158">
        <v>9.9380000000000006</v>
      </c>
      <c r="I4521" s="159"/>
      <c r="L4521" s="155"/>
      <c r="M4521" s="160"/>
      <c r="T4521" s="161"/>
      <c r="AT4521" s="156" t="s">
        <v>203</v>
      </c>
      <c r="AU4521" s="156" t="s">
        <v>82</v>
      </c>
      <c r="AV4521" s="13" t="s">
        <v>82</v>
      </c>
      <c r="AW4521" s="13" t="s">
        <v>33</v>
      </c>
      <c r="AX4521" s="13" t="s">
        <v>72</v>
      </c>
      <c r="AY4521" s="156" t="s">
        <v>193</v>
      </c>
    </row>
    <row r="4522" spans="2:51" s="12" customFormat="1" ht="11.25">
      <c r="B4522" s="148"/>
      <c r="D4522" s="149" t="s">
        <v>203</v>
      </c>
      <c r="E4522" s="150" t="s">
        <v>19</v>
      </c>
      <c r="F4522" s="151" t="s">
        <v>205</v>
      </c>
      <c r="H4522" s="150" t="s">
        <v>19</v>
      </c>
      <c r="I4522" s="152"/>
      <c r="L4522" s="148"/>
      <c r="M4522" s="153"/>
      <c r="T4522" s="154"/>
      <c r="AT4522" s="150" t="s">
        <v>203</v>
      </c>
      <c r="AU4522" s="150" t="s">
        <v>82</v>
      </c>
      <c r="AV4522" s="12" t="s">
        <v>80</v>
      </c>
      <c r="AW4522" s="12" t="s">
        <v>33</v>
      </c>
      <c r="AX4522" s="12" t="s">
        <v>72</v>
      </c>
      <c r="AY4522" s="150" t="s">
        <v>193</v>
      </c>
    </row>
    <row r="4523" spans="2:51" s="12" customFormat="1" ht="11.25">
      <c r="B4523" s="148"/>
      <c r="D4523" s="149" t="s">
        <v>203</v>
      </c>
      <c r="E4523" s="150" t="s">
        <v>19</v>
      </c>
      <c r="F4523" s="151" t="s">
        <v>644</v>
      </c>
      <c r="H4523" s="150" t="s">
        <v>19</v>
      </c>
      <c r="I4523" s="152"/>
      <c r="L4523" s="148"/>
      <c r="M4523" s="153"/>
      <c r="T4523" s="154"/>
      <c r="AT4523" s="150" t="s">
        <v>203</v>
      </c>
      <c r="AU4523" s="150" t="s">
        <v>82</v>
      </c>
      <c r="AV4523" s="12" t="s">
        <v>80</v>
      </c>
      <c r="AW4523" s="12" t="s">
        <v>33</v>
      </c>
      <c r="AX4523" s="12" t="s">
        <v>72</v>
      </c>
      <c r="AY4523" s="150" t="s">
        <v>193</v>
      </c>
    </row>
    <row r="4524" spans="2:51" s="13" customFormat="1" ht="11.25">
      <c r="B4524" s="155"/>
      <c r="D4524" s="149" t="s">
        <v>203</v>
      </c>
      <c r="E4524" s="156" t="s">
        <v>19</v>
      </c>
      <c r="F4524" s="157" t="s">
        <v>3460</v>
      </c>
      <c r="H4524" s="158">
        <v>8.1999999999999993</v>
      </c>
      <c r="I4524" s="159"/>
      <c r="L4524" s="155"/>
      <c r="M4524" s="160"/>
      <c r="T4524" s="161"/>
      <c r="AT4524" s="156" t="s">
        <v>203</v>
      </c>
      <c r="AU4524" s="156" t="s">
        <v>82</v>
      </c>
      <c r="AV4524" s="13" t="s">
        <v>82</v>
      </c>
      <c r="AW4524" s="13" t="s">
        <v>33</v>
      </c>
      <c r="AX4524" s="13" t="s">
        <v>72</v>
      </c>
      <c r="AY4524" s="156" t="s">
        <v>193</v>
      </c>
    </row>
    <row r="4525" spans="2:51" s="13" customFormat="1" ht="11.25">
      <c r="B4525" s="155"/>
      <c r="D4525" s="149" t="s">
        <v>203</v>
      </c>
      <c r="E4525" s="156" t="s">
        <v>19</v>
      </c>
      <c r="F4525" s="157" t="s">
        <v>3461</v>
      </c>
      <c r="H4525" s="158">
        <v>15.05</v>
      </c>
      <c r="I4525" s="159"/>
      <c r="L4525" s="155"/>
      <c r="M4525" s="160"/>
      <c r="T4525" s="161"/>
      <c r="AT4525" s="156" t="s">
        <v>203</v>
      </c>
      <c r="AU4525" s="156" t="s">
        <v>82</v>
      </c>
      <c r="AV4525" s="13" t="s">
        <v>82</v>
      </c>
      <c r="AW4525" s="13" t="s">
        <v>33</v>
      </c>
      <c r="AX4525" s="13" t="s">
        <v>72</v>
      </c>
      <c r="AY4525" s="156" t="s">
        <v>193</v>
      </c>
    </row>
    <row r="4526" spans="2:51" s="13" customFormat="1" ht="11.25">
      <c r="B4526" s="155"/>
      <c r="D4526" s="149" t="s">
        <v>203</v>
      </c>
      <c r="E4526" s="156" t="s">
        <v>19</v>
      </c>
      <c r="F4526" s="157" t="s">
        <v>3462</v>
      </c>
      <c r="H4526" s="158">
        <v>25.87</v>
      </c>
      <c r="I4526" s="159"/>
      <c r="L4526" s="155"/>
      <c r="M4526" s="160"/>
      <c r="T4526" s="161"/>
      <c r="AT4526" s="156" t="s">
        <v>203</v>
      </c>
      <c r="AU4526" s="156" t="s">
        <v>82</v>
      </c>
      <c r="AV4526" s="13" t="s">
        <v>82</v>
      </c>
      <c r="AW4526" s="13" t="s">
        <v>33</v>
      </c>
      <c r="AX4526" s="13" t="s">
        <v>72</v>
      </c>
      <c r="AY4526" s="156" t="s">
        <v>193</v>
      </c>
    </row>
    <row r="4527" spans="2:51" s="12" customFormat="1" ht="11.25">
      <c r="B4527" s="148"/>
      <c r="D4527" s="149" t="s">
        <v>203</v>
      </c>
      <c r="E4527" s="150" t="s">
        <v>19</v>
      </c>
      <c r="F4527" s="151" t="s">
        <v>205</v>
      </c>
      <c r="H4527" s="150" t="s">
        <v>19</v>
      </c>
      <c r="I4527" s="152"/>
      <c r="L4527" s="148"/>
      <c r="M4527" s="153"/>
      <c r="T4527" s="154"/>
      <c r="AT4527" s="150" t="s">
        <v>203</v>
      </c>
      <c r="AU4527" s="150" t="s">
        <v>82</v>
      </c>
      <c r="AV4527" s="12" t="s">
        <v>80</v>
      </c>
      <c r="AW4527" s="12" t="s">
        <v>33</v>
      </c>
      <c r="AX4527" s="12" t="s">
        <v>72</v>
      </c>
      <c r="AY4527" s="150" t="s">
        <v>193</v>
      </c>
    </row>
    <row r="4528" spans="2:51" s="12" customFormat="1" ht="11.25">
      <c r="B4528" s="148"/>
      <c r="D4528" s="149" t="s">
        <v>203</v>
      </c>
      <c r="E4528" s="150" t="s">
        <v>19</v>
      </c>
      <c r="F4528" s="151" t="s">
        <v>820</v>
      </c>
      <c r="H4528" s="150" t="s">
        <v>19</v>
      </c>
      <c r="I4528" s="152"/>
      <c r="L4528" s="148"/>
      <c r="M4528" s="153"/>
      <c r="T4528" s="154"/>
      <c r="AT4528" s="150" t="s">
        <v>203</v>
      </c>
      <c r="AU4528" s="150" t="s">
        <v>82</v>
      </c>
      <c r="AV4528" s="12" t="s">
        <v>80</v>
      </c>
      <c r="AW4528" s="12" t="s">
        <v>33</v>
      </c>
      <c r="AX4528" s="12" t="s">
        <v>72</v>
      </c>
      <c r="AY4528" s="150" t="s">
        <v>193</v>
      </c>
    </row>
    <row r="4529" spans="2:65" s="13" customFormat="1" ht="11.25">
      <c r="B4529" s="155"/>
      <c r="D4529" s="149" t="s">
        <v>203</v>
      </c>
      <c r="E4529" s="156" t="s">
        <v>19</v>
      </c>
      <c r="F4529" s="157" t="s">
        <v>3463</v>
      </c>
      <c r="H4529" s="158">
        <v>21.15</v>
      </c>
      <c r="I4529" s="159"/>
      <c r="L4529" s="155"/>
      <c r="M4529" s="160"/>
      <c r="T4529" s="161"/>
      <c r="AT4529" s="156" t="s">
        <v>203</v>
      </c>
      <c r="AU4529" s="156" t="s">
        <v>82</v>
      </c>
      <c r="AV4529" s="13" t="s">
        <v>82</v>
      </c>
      <c r="AW4529" s="13" t="s">
        <v>33</v>
      </c>
      <c r="AX4529" s="13" t="s">
        <v>72</v>
      </c>
      <c r="AY4529" s="156" t="s">
        <v>193</v>
      </c>
    </row>
    <row r="4530" spans="2:65" s="12" customFormat="1" ht="11.25">
      <c r="B4530" s="148"/>
      <c r="D4530" s="149" t="s">
        <v>203</v>
      </c>
      <c r="E4530" s="150" t="s">
        <v>19</v>
      </c>
      <c r="F4530" s="151" t="s">
        <v>205</v>
      </c>
      <c r="H4530" s="150" t="s">
        <v>19</v>
      </c>
      <c r="I4530" s="152"/>
      <c r="L4530" s="148"/>
      <c r="M4530" s="153"/>
      <c r="T4530" s="154"/>
      <c r="AT4530" s="150" t="s">
        <v>203</v>
      </c>
      <c r="AU4530" s="150" t="s">
        <v>82</v>
      </c>
      <c r="AV4530" s="12" t="s">
        <v>80</v>
      </c>
      <c r="AW4530" s="12" t="s">
        <v>33</v>
      </c>
      <c r="AX4530" s="12" t="s">
        <v>72</v>
      </c>
      <c r="AY4530" s="150" t="s">
        <v>193</v>
      </c>
    </row>
    <row r="4531" spans="2:65" s="12" customFormat="1" ht="11.25">
      <c r="B4531" s="148"/>
      <c r="D4531" s="149" t="s">
        <v>203</v>
      </c>
      <c r="E4531" s="150" t="s">
        <v>19</v>
      </c>
      <c r="F4531" s="151" t="s">
        <v>822</v>
      </c>
      <c r="H4531" s="150" t="s">
        <v>19</v>
      </c>
      <c r="I4531" s="152"/>
      <c r="L4531" s="148"/>
      <c r="M4531" s="153"/>
      <c r="T4531" s="154"/>
      <c r="AT4531" s="150" t="s">
        <v>203</v>
      </c>
      <c r="AU4531" s="150" t="s">
        <v>82</v>
      </c>
      <c r="AV4531" s="12" t="s">
        <v>80</v>
      </c>
      <c r="AW4531" s="12" t="s">
        <v>33</v>
      </c>
      <c r="AX4531" s="12" t="s">
        <v>72</v>
      </c>
      <c r="AY4531" s="150" t="s">
        <v>193</v>
      </c>
    </row>
    <row r="4532" spans="2:65" s="13" customFormat="1" ht="11.25">
      <c r="B4532" s="155"/>
      <c r="D4532" s="149" t="s">
        <v>203</v>
      </c>
      <c r="E4532" s="156" t="s">
        <v>19</v>
      </c>
      <c r="F4532" s="157" t="s">
        <v>3464</v>
      </c>
      <c r="H4532" s="158">
        <v>22.05</v>
      </c>
      <c r="I4532" s="159"/>
      <c r="L4532" s="155"/>
      <c r="M4532" s="160"/>
      <c r="T4532" s="161"/>
      <c r="AT4532" s="156" t="s">
        <v>203</v>
      </c>
      <c r="AU4532" s="156" t="s">
        <v>82</v>
      </c>
      <c r="AV4532" s="13" t="s">
        <v>82</v>
      </c>
      <c r="AW4532" s="13" t="s">
        <v>33</v>
      </c>
      <c r="AX4532" s="13" t="s">
        <v>72</v>
      </c>
      <c r="AY4532" s="156" t="s">
        <v>193</v>
      </c>
    </row>
    <row r="4533" spans="2:65" s="12" customFormat="1" ht="11.25">
      <c r="B4533" s="148"/>
      <c r="D4533" s="149" t="s">
        <v>203</v>
      </c>
      <c r="E4533" s="150" t="s">
        <v>19</v>
      </c>
      <c r="F4533" s="151" t="s">
        <v>205</v>
      </c>
      <c r="H4533" s="150" t="s">
        <v>19</v>
      </c>
      <c r="I4533" s="152"/>
      <c r="L4533" s="148"/>
      <c r="M4533" s="153"/>
      <c r="T4533" s="154"/>
      <c r="AT4533" s="150" t="s">
        <v>203</v>
      </c>
      <c r="AU4533" s="150" t="s">
        <v>82</v>
      </c>
      <c r="AV4533" s="12" t="s">
        <v>80</v>
      </c>
      <c r="AW4533" s="12" t="s">
        <v>33</v>
      </c>
      <c r="AX4533" s="12" t="s">
        <v>72</v>
      </c>
      <c r="AY4533" s="150" t="s">
        <v>193</v>
      </c>
    </row>
    <row r="4534" spans="2:65" s="12" customFormat="1" ht="11.25">
      <c r="B4534" s="148"/>
      <c r="D4534" s="149" t="s">
        <v>203</v>
      </c>
      <c r="E4534" s="150" t="s">
        <v>19</v>
      </c>
      <c r="F4534" s="151" t="s">
        <v>828</v>
      </c>
      <c r="H4534" s="150" t="s">
        <v>19</v>
      </c>
      <c r="I4534" s="152"/>
      <c r="L4534" s="148"/>
      <c r="M4534" s="153"/>
      <c r="T4534" s="154"/>
      <c r="AT4534" s="150" t="s">
        <v>203</v>
      </c>
      <c r="AU4534" s="150" t="s">
        <v>82</v>
      </c>
      <c r="AV4534" s="12" t="s">
        <v>80</v>
      </c>
      <c r="AW4534" s="12" t="s">
        <v>33</v>
      </c>
      <c r="AX4534" s="12" t="s">
        <v>72</v>
      </c>
      <c r="AY4534" s="150" t="s">
        <v>193</v>
      </c>
    </row>
    <row r="4535" spans="2:65" s="13" customFormat="1" ht="11.25">
      <c r="B4535" s="155"/>
      <c r="D4535" s="149" t="s">
        <v>203</v>
      </c>
      <c r="E4535" s="156" t="s">
        <v>19</v>
      </c>
      <c r="F4535" s="157" t="s">
        <v>3465</v>
      </c>
      <c r="H4535" s="158">
        <v>19.425000000000001</v>
      </c>
      <c r="I4535" s="159"/>
      <c r="L4535" s="155"/>
      <c r="M4535" s="160"/>
      <c r="T4535" s="161"/>
      <c r="AT4535" s="156" t="s">
        <v>203</v>
      </c>
      <c r="AU4535" s="156" t="s">
        <v>82</v>
      </c>
      <c r="AV4535" s="13" t="s">
        <v>82</v>
      </c>
      <c r="AW4535" s="13" t="s">
        <v>33</v>
      </c>
      <c r="AX4535" s="13" t="s">
        <v>72</v>
      </c>
      <c r="AY4535" s="156" t="s">
        <v>193</v>
      </c>
    </row>
    <row r="4536" spans="2:65" s="1" customFormat="1" ht="21.75" customHeight="1">
      <c r="B4536" s="32"/>
      <c r="C4536" s="131" t="s">
        <v>3532</v>
      </c>
      <c r="D4536" s="131" t="s">
        <v>195</v>
      </c>
      <c r="E4536" s="132" t="s">
        <v>3533</v>
      </c>
      <c r="F4536" s="133" t="s">
        <v>3534</v>
      </c>
      <c r="G4536" s="134" t="s">
        <v>432</v>
      </c>
      <c r="H4536" s="135">
        <v>102.22</v>
      </c>
      <c r="I4536" s="136"/>
      <c r="J4536" s="137">
        <f>ROUND(I4536*H4536,2)</f>
        <v>0</v>
      </c>
      <c r="K4536" s="133" t="s">
        <v>199</v>
      </c>
      <c r="L4536" s="32"/>
      <c r="M4536" s="138" t="s">
        <v>19</v>
      </c>
      <c r="N4536" s="139" t="s">
        <v>43</v>
      </c>
      <c r="P4536" s="140">
        <f>O4536*H4536</f>
        <v>0</v>
      </c>
      <c r="Q4536" s="140">
        <v>0</v>
      </c>
      <c r="R4536" s="140">
        <f>Q4536*H4536</f>
        <v>0</v>
      </c>
      <c r="S4536" s="140">
        <v>0</v>
      </c>
      <c r="T4536" s="141">
        <f>S4536*H4536</f>
        <v>0</v>
      </c>
      <c r="AR4536" s="142" t="s">
        <v>328</v>
      </c>
      <c r="AT4536" s="142" t="s">
        <v>195</v>
      </c>
      <c r="AU4536" s="142" t="s">
        <v>82</v>
      </c>
      <c r="AY4536" s="17" t="s">
        <v>193</v>
      </c>
      <c r="BE4536" s="143">
        <f>IF(N4536="základní",J4536,0)</f>
        <v>0</v>
      </c>
      <c r="BF4536" s="143">
        <f>IF(N4536="snížená",J4536,0)</f>
        <v>0</v>
      </c>
      <c r="BG4536" s="143">
        <f>IF(N4536="zákl. přenesená",J4536,0)</f>
        <v>0</v>
      </c>
      <c r="BH4536" s="143">
        <f>IF(N4536="sníž. přenesená",J4536,0)</f>
        <v>0</v>
      </c>
      <c r="BI4536" s="143">
        <f>IF(N4536="nulová",J4536,0)</f>
        <v>0</v>
      </c>
      <c r="BJ4536" s="17" t="s">
        <v>80</v>
      </c>
      <c r="BK4536" s="143">
        <f>ROUND(I4536*H4536,2)</f>
        <v>0</v>
      </c>
      <c r="BL4536" s="17" t="s">
        <v>328</v>
      </c>
      <c r="BM4536" s="142" t="s">
        <v>3535</v>
      </c>
    </row>
    <row r="4537" spans="2:65" s="1" customFormat="1" ht="11.25">
      <c r="B4537" s="32"/>
      <c r="D4537" s="144" t="s">
        <v>201</v>
      </c>
      <c r="F4537" s="145" t="s">
        <v>3536</v>
      </c>
      <c r="I4537" s="146"/>
      <c r="L4537" s="32"/>
      <c r="M4537" s="147"/>
      <c r="T4537" s="53"/>
      <c r="AT4537" s="17" t="s">
        <v>201</v>
      </c>
      <c r="AU4537" s="17" t="s">
        <v>82</v>
      </c>
    </row>
    <row r="4538" spans="2:65" s="12" customFormat="1" ht="11.25">
      <c r="B4538" s="148"/>
      <c r="D4538" s="149" t="s">
        <v>203</v>
      </c>
      <c r="E4538" s="150" t="s">
        <v>19</v>
      </c>
      <c r="F4538" s="151" t="s">
        <v>286</v>
      </c>
      <c r="H4538" s="150" t="s">
        <v>19</v>
      </c>
      <c r="I4538" s="152"/>
      <c r="L4538" s="148"/>
      <c r="M4538" s="153"/>
      <c r="T4538" s="154"/>
      <c r="AT4538" s="150" t="s">
        <v>203</v>
      </c>
      <c r="AU4538" s="150" t="s">
        <v>82</v>
      </c>
      <c r="AV4538" s="12" t="s">
        <v>80</v>
      </c>
      <c r="AW4538" s="12" t="s">
        <v>33</v>
      </c>
      <c r="AX4538" s="12" t="s">
        <v>72</v>
      </c>
      <c r="AY4538" s="150" t="s">
        <v>193</v>
      </c>
    </row>
    <row r="4539" spans="2:65" s="12" customFormat="1" ht="11.25">
      <c r="B4539" s="148"/>
      <c r="D4539" s="149" t="s">
        <v>203</v>
      </c>
      <c r="E4539" s="150" t="s">
        <v>19</v>
      </c>
      <c r="F4539" s="151" t="s">
        <v>205</v>
      </c>
      <c r="H4539" s="150" t="s">
        <v>19</v>
      </c>
      <c r="I4539" s="152"/>
      <c r="L4539" s="148"/>
      <c r="M4539" s="153"/>
      <c r="T4539" s="154"/>
      <c r="AT4539" s="150" t="s">
        <v>203</v>
      </c>
      <c r="AU4539" s="150" t="s">
        <v>82</v>
      </c>
      <c r="AV4539" s="12" t="s">
        <v>80</v>
      </c>
      <c r="AW4539" s="12" t="s">
        <v>33</v>
      </c>
      <c r="AX4539" s="12" t="s">
        <v>72</v>
      </c>
      <c r="AY4539" s="150" t="s">
        <v>193</v>
      </c>
    </row>
    <row r="4540" spans="2:65" s="12" customFormat="1" ht="11.25">
      <c r="B4540" s="148"/>
      <c r="D4540" s="149" t="s">
        <v>203</v>
      </c>
      <c r="E4540" s="150" t="s">
        <v>19</v>
      </c>
      <c r="F4540" s="151" t="s">
        <v>206</v>
      </c>
      <c r="H4540" s="150" t="s">
        <v>19</v>
      </c>
      <c r="I4540" s="152"/>
      <c r="L4540" s="148"/>
      <c r="M4540" s="153"/>
      <c r="T4540" s="154"/>
      <c r="AT4540" s="150" t="s">
        <v>203</v>
      </c>
      <c r="AU4540" s="150" t="s">
        <v>82</v>
      </c>
      <c r="AV4540" s="12" t="s">
        <v>80</v>
      </c>
      <c r="AW4540" s="12" t="s">
        <v>33</v>
      </c>
      <c r="AX4540" s="12" t="s">
        <v>72</v>
      </c>
      <c r="AY4540" s="150" t="s">
        <v>193</v>
      </c>
    </row>
    <row r="4541" spans="2:65" s="12" customFormat="1" ht="11.25">
      <c r="B4541" s="148"/>
      <c r="D4541" s="149" t="s">
        <v>203</v>
      </c>
      <c r="E4541" s="150" t="s">
        <v>19</v>
      </c>
      <c r="F4541" s="151" t="s">
        <v>205</v>
      </c>
      <c r="H4541" s="150" t="s">
        <v>19</v>
      </c>
      <c r="I4541" s="152"/>
      <c r="L4541" s="148"/>
      <c r="M4541" s="153"/>
      <c r="T4541" s="154"/>
      <c r="AT4541" s="150" t="s">
        <v>203</v>
      </c>
      <c r="AU4541" s="150" t="s">
        <v>82</v>
      </c>
      <c r="AV4541" s="12" t="s">
        <v>80</v>
      </c>
      <c r="AW4541" s="12" t="s">
        <v>33</v>
      </c>
      <c r="AX4541" s="12" t="s">
        <v>72</v>
      </c>
      <c r="AY4541" s="150" t="s">
        <v>193</v>
      </c>
    </row>
    <row r="4542" spans="2:65" s="12" customFormat="1" ht="11.25">
      <c r="B4542" s="148"/>
      <c r="D4542" s="149" t="s">
        <v>203</v>
      </c>
      <c r="E4542" s="150" t="s">
        <v>19</v>
      </c>
      <c r="F4542" s="151" t="s">
        <v>205</v>
      </c>
      <c r="H4542" s="150" t="s">
        <v>19</v>
      </c>
      <c r="I4542" s="152"/>
      <c r="L4542" s="148"/>
      <c r="M4542" s="153"/>
      <c r="T4542" s="154"/>
      <c r="AT4542" s="150" t="s">
        <v>203</v>
      </c>
      <c r="AU4542" s="150" t="s">
        <v>82</v>
      </c>
      <c r="AV4542" s="12" t="s">
        <v>80</v>
      </c>
      <c r="AW4542" s="12" t="s">
        <v>33</v>
      </c>
      <c r="AX4542" s="12" t="s">
        <v>72</v>
      </c>
      <c r="AY4542" s="150" t="s">
        <v>193</v>
      </c>
    </row>
    <row r="4543" spans="2:65" s="12" customFormat="1" ht="11.25">
      <c r="B4543" s="148"/>
      <c r="D4543" s="149" t="s">
        <v>203</v>
      </c>
      <c r="E4543" s="150" t="s">
        <v>19</v>
      </c>
      <c r="F4543" s="151" t="s">
        <v>561</v>
      </c>
      <c r="H4543" s="150" t="s">
        <v>19</v>
      </c>
      <c r="I4543" s="152"/>
      <c r="L4543" s="148"/>
      <c r="M4543" s="153"/>
      <c r="T4543" s="154"/>
      <c r="AT4543" s="150" t="s">
        <v>203</v>
      </c>
      <c r="AU4543" s="150" t="s">
        <v>82</v>
      </c>
      <c r="AV4543" s="12" t="s">
        <v>80</v>
      </c>
      <c r="AW4543" s="12" t="s">
        <v>33</v>
      </c>
      <c r="AX4543" s="12" t="s">
        <v>72</v>
      </c>
      <c r="AY4543" s="150" t="s">
        <v>193</v>
      </c>
    </row>
    <row r="4544" spans="2:65" s="13" customFormat="1" ht="11.25">
      <c r="B4544" s="155"/>
      <c r="D4544" s="149" t="s">
        <v>203</v>
      </c>
      <c r="E4544" s="156" t="s">
        <v>19</v>
      </c>
      <c r="F4544" s="157" t="s">
        <v>3537</v>
      </c>
      <c r="H4544" s="158">
        <v>21.53</v>
      </c>
      <c r="I4544" s="159"/>
      <c r="L4544" s="155"/>
      <c r="M4544" s="160"/>
      <c r="T4544" s="161"/>
      <c r="AT4544" s="156" t="s">
        <v>203</v>
      </c>
      <c r="AU4544" s="156" t="s">
        <v>82</v>
      </c>
      <c r="AV4544" s="13" t="s">
        <v>82</v>
      </c>
      <c r="AW4544" s="13" t="s">
        <v>33</v>
      </c>
      <c r="AX4544" s="13" t="s">
        <v>72</v>
      </c>
      <c r="AY4544" s="156" t="s">
        <v>193</v>
      </c>
    </row>
    <row r="4545" spans="2:65" s="12" customFormat="1" ht="11.25">
      <c r="B4545" s="148"/>
      <c r="D4545" s="149" t="s">
        <v>203</v>
      </c>
      <c r="E4545" s="150" t="s">
        <v>19</v>
      </c>
      <c r="F4545" s="151" t="s">
        <v>205</v>
      </c>
      <c r="H4545" s="150" t="s">
        <v>19</v>
      </c>
      <c r="I4545" s="152"/>
      <c r="L4545" s="148"/>
      <c r="M4545" s="153"/>
      <c r="T4545" s="154"/>
      <c r="AT4545" s="150" t="s">
        <v>203</v>
      </c>
      <c r="AU4545" s="150" t="s">
        <v>82</v>
      </c>
      <c r="AV4545" s="12" t="s">
        <v>80</v>
      </c>
      <c r="AW4545" s="12" t="s">
        <v>33</v>
      </c>
      <c r="AX4545" s="12" t="s">
        <v>72</v>
      </c>
      <c r="AY4545" s="150" t="s">
        <v>193</v>
      </c>
    </row>
    <row r="4546" spans="2:65" s="12" customFormat="1" ht="11.25">
      <c r="B4546" s="148"/>
      <c r="D4546" s="149" t="s">
        <v>203</v>
      </c>
      <c r="E4546" s="150" t="s">
        <v>19</v>
      </c>
      <c r="F4546" s="151" t="s">
        <v>1743</v>
      </c>
      <c r="H4546" s="150" t="s">
        <v>19</v>
      </c>
      <c r="I4546" s="152"/>
      <c r="L4546" s="148"/>
      <c r="M4546" s="153"/>
      <c r="T4546" s="154"/>
      <c r="AT4546" s="150" t="s">
        <v>203</v>
      </c>
      <c r="AU4546" s="150" t="s">
        <v>82</v>
      </c>
      <c r="AV4546" s="12" t="s">
        <v>80</v>
      </c>
      <c r="AW4546" s="12" t="s">
        <v>33</v>
      </c>
      <c r="AX4546" s="12" t="s">
        <v>72</v>
      </c>
      <c r="AY4546" s="150" t="s">
        <v>193</v>
      </c>
    </row>
    <row r="4547" spans="2:65" s="12" customFormat="1" ht="11.25">
      <c r="B4547" s="148"/>
      <c r="D4547" s="149" t="s">
        <v>203</v>
      </c>
      <c r="E4547" s="150" t="s">
        <v>19</v>
      </c>
      <c r="F4547" s="151" t="s">
        <v>820</v>
      </c>
      <c r="H4547" s="150" t="s">
        <v>19</v>
      </c>
      <c r="I4547" s="152"/>
      <c r="L4547" s="148"/>
      <c r="M4547" s="153"/>
      <c r="T4547" s="154"/>
      <c r="AT4547" s="150" t="s">
        <v>203</v>
      </c>
      <c r="AU4547" s="150" t="s">
        <v>82</v>
      </c>
      <c r="AV4547" s="12" t="s">
        <v>80</v>
      </c>
      <c r="AW4547" s="12" t="s">
        <v>33</v>
      </c>
      <c r="AX4547" s="12" t="s">
        <v>72</v>
      </c>
      <c r="AY4547" s="150" t="s">
        <v>193</v>
      </c>
    </row>
    <row r="4548" spans="2:65" s="13" customFormat="1" ht="11.25">
      <c r="B4548" s="155"/>
      <c r="D4548" s="149" t="s">
        <v>203</v>
      </c>
      <c r="E4548" s="156" t="s">
        <v>19</v>
      </c>
      <c r="F4548" s="157" t="s">
        <v>3538</v>
      </c>
      <c r="H4548" s="158">
        <v>24.06</v>
      </c>
      <c r="I4548" s="159"/>
      <c r="L4548" s="155"/>
      <c r="M4548" s="160"/>
      <c r="T4548" s="161"/>
      <c r="AT4548" s="156" t="s">
        <v>203</v>
      </c>
      <c r="AU4548" s="156" t="s">
        <v>82</v>
      </c>
      <c r="AV4548" s="13" t="s">
        <v>82</v>
      </c>
      <c r="AW4548" s="13" t="s">
        <v>33</v>
      </c>
      <c r="AX4548" s="13" t="s">
        <v>72</v>
      </c>
      <c r="AY4548" s="156" t="s">
        <v>193</v>
      </c>
    </row>
    <row r="4549" spans="2:65" s="13" customFormat="1" ht="11.25">
      <c r="B4549" s="155"/>
      <c r="D4549" s="149" t="s">
        <v>203</v>
      </c>
      <c r="E4549" s="156" t="s">
        <v>19</v>
      </c>
      <c r="F4549" s="157" t="s">
        <v>3539</v>
      </c>
      <c r="H4549" s="158">
        <v>7.4</v>
      </c>
      <c r="I4549" s="159"/>
      <c r="L4549" s="155"/>
      <c r="M4549" s="160"/>
      <c r="T4549" s="161"/>
      <c r="AT4549" s="156" t="s">
        <v>203</v>
      </c>
      <c r="AU4549" s="156" t="s">
        <v>82</v>
      </c>
      <c r="AV4549" s="13" t="s">
        <v>82</v>
      </c>
      <c r="AW4549" s="13" t="s">
        <v>33</v>
      </c>
      <c r="AX4549" s="13" t="s">
        <v>72</v>
      </c>
      <c r="AY4549" s="156" t="s">
        <v>193</v>
      </c>
    </row>
    <row r="4550" spans="2:65" s="13" customFormat="1" ht="11.25">
      <c r="B4550" s="155"/>
      <c r="D4550" s="149" t="s">
        <v>203</v>
      </c>
      <c r="E4550" s="156" t="s">
        <v>19</v>
      </c>
      <c r="F4550" s="157" t="s">
        <v>3540</v>
      </c>
      <c r="H4550" s="158">
        <v>6.18</v>
      </c>
      <c r="I4550" s="159"/>
      <c r="L4550" s="155"/>
      <c r="M4550" s="160"/>
      <c r="T4550" s="161"/>
      <c r="AT4550" s="156" t="s">
        <v>203</v>
      </c>
      <c r="AU4550" s="156" t="s">
        <v>82</v>
      </c>
      <c r="AV4550" s="13" t="s">
        <v>82</v>
      </c>
      <c r="AW4550" s="13" t="s">
        <v>33</v>
      </c>
      <c r="AX4550" s="13" t="s">
        <v>72</v>
      </c>
      <c r="AY4550" s="156" t="s">
        <v>193</v>
      </c>
    </row>
    <row r="4551" spans="2:65" s="12" customFormat="1" ht="11.25">
      <c r="B4551" s="148"/>
      <c r="D4551" s="149" t="s">
        <v>203</v>
      </c>
      <c r="E4551" s="150" t="s">
        <v>19</v>
      </c>
      <c r="F4551" s="151" t="s">
        <v>822</v>
      </c>
      <c r="H4551" s="150" t="s">
        <v>19</v>
      </c>
      <c r="I4551" s="152"/>
      <c r="L4551" s="148"/>
      <c r="M4551" s="153"/>
      <c r="T4551" s="154"/>
      <c r="AT4551" s="150" t="s">
        <v>203</v>
      </c>
      <c r="AU4551" s="150" t="s">
        <v>82</v>
      </c>
      <c r="AV4551" s="12" t="s">
        <v>80</v>
      </c>
      <c r="AW4551" s="12" t="s">
        <v>33</v>
      </c>
      <c r="AX4551" s="12" t="s">
        <v>72</v>
      </c>
      <c r="AY4551" s="150" t="s">
        <v>193</v>
      </c>
    </row>
    <row r="4552" spans="2:65" s="13" customFormat="1" ht="11.25">
      <c r="B4552" s="155"/>
      <c r="D4552" s="149" t="s">
        <v>203</v>
      </c>
      <c r="E4552" s="156" t="s">
        <v>19</v>
      </c>
      <c r="F4552" s="157" t="s">
        <v>3541</v>
      </c>
      <c r="H4552" s="158">
        <v>27.18</v>
      </c>
      <c r="I4552" s="159"/>
      <c r="L4552" s="155"/>
      <c r="M4552" s="160"/>
      <c r="T4552" s="161"/>
      <c r="AT4552" s="156" t="s">
        <v>203</v>
      </c>
      <c r="AU4552" s="156" t="s">
        <v>82</v>
      </c>
      <c r="AV4552" s="13" t="s">
        <v>82</v>
      </c>
      <c r="AW4552" s="13" t="s">
        <v>33</v>
      </c>
      <c r="AX4552" s="13" t="s">
        <v>72</v>
      </c>
      <c r="AY4552" s="156" t="s">
        <v>193</v>
      </c>
    </row>
    <row r="4553" spans="2:65" s="13" customFormat="1" ht="11.25">
      <c r="B4553" s="155"/>
      <c r="D4553" s="149" t="s">
        <v>203</v>
      </c>
      <c r="E4553" s="156" t="s">
        <v>19</v>
      </c>
      <c r="F4553" s="157" t="s">
        <v>3542</v>
      </c>
      <c r="H4553" s="158">
        <v>6.78</v>
      </c>
      <c r="I4553" s="159"/>
      <c r="L4553" s="155"/>
      <c r="M4553" s="160"/>
      <c r="T4553" s="161"/>
      <c r="AT4553" s="156" t="s">
        <v>203</v>
      </c>
      <c r="AU4553" s="156" t="s">
        <v>82</v>
      </c>
      <c r="AV4553" s="13" t="s">
        <v>82</v>
      </c>
      <c r="AW4553" s="13" t="s">
        <v>33</v>
      </c>
      <c r="AX4553" s="13" t="s">
        <v>72</v>
      </c>
      <c r="AY4553" s="156" t="s">
        <v>193</v>
      </c>
    </row>
    <row r="4554" spans="2:65" s="12" customFormat="1" ht="11.25">
      <c r="B4554" s="148"/>
      <c r="D4554" s="149" t="s">
        <v>203</v>
      </c>
      <c r="E4554" s="150" t="s">
        <v>19</v>
      </c>
      <c r="F4554" s="151" t="s">
        <v>828</v>
      </c>
      <c r="H4554" s="150" t="s">
        <v>19</v>
      </c>
      <c r="I4554" s="152"/>
      <c r="L4554" s="148"/>
      <c r="M4554" s="153"/>
      <c r="T4554" s="154"/>
      <c r="AT4554" s="150" t="s">
        <v>203</v>
      </c>
      <c r="AU4554" s="150" t="s">
        <v>82</v>
      </c>
      <c r="AV4554" s="12" t="s">
        <v>80</v>
      </c>
      <c r="AW4554" s="12" t="s">
        <v>33</v>
      </c>
      <c r="AX4554" s="12" t="s">
        <v>72</v>
      </c>
      <c r="AY4554" s="150" t="s">
        <v>193</v>
      </c>
    </row>
    <row r="4555" spans="2:65" s="13" customFormat="1" ht="11.25">
      <c r="B4555" s="155"/>
      <c r="D4555" s="149" t="s">
        <v>203</v>
      </c>
      <c r="E4555" s="156" t="s">
        <v>19</v>
      </c>
      <c r="F4555" s="157" t="s">
        <v>3543</v>
      </c>
      <c r="H4555" s="158">
        <v>4.5449999999999999</v>
      </c>
      <c r="I4555" s="159"/>
      <c r="L4555" s="155"/>
      <c r="M4555" s="160"/>
      <c r="T4555" s="161"/>
      <c r="AT4555" s="156" t="s">
        <v>203</v>
      </c>
      <c r="AU4555" s="156" t="s">
        <v>82</v>
      </c>
      <c r="AV4555" s="13" t="s">
        <v>82</v>
      </c>
      <c r="AW4555" s="13" t="s">
        <v>33</v>
      </c>
      <c r="AX4555" s="13" t="s">
        <v>72</v>
      </c>
      <c r="AY4555" s="156" t="s">
        <v>193</v>
      </c>
    </row>
    <row r="4556" spans="2:65" s="13" customFormat="1" ht="11.25">
      <c r="B4556" s="155"/>
      <c r="D4556" s="149" t="s">
        <v>203</v>
      </c>
      <c r="E4556" s="156" t="s">
        <v>19</v>
      </c>
      <c r="F4556" s="157" t="s">
        <v>3544</v>
      </c>
      <c r="H4556" s="158">
        <v>4.5449999999999999</v>
      </c>
      <c r="I4556" s="159"/>
      <c r="L4556" s="155"/>
      <c r="M4556" s="160"/>
      <c r="T4556" s="161"/>
      <c r="AT4556" s="156" t="s">
        <v>203</v>
      </c>
      <c r="AU4556" s="156" t="s">
        <v>82</v>
      </c>
      <c r="AV4556" s="13" t="s">
        <v>82</v>
      </c>
      <c r="AW4556" s="13" t="s">
        <v>33</v>
      </c>
      <c r="AX4556" s="13" t="s">
        <v>72</v>
      </c>
      <c r="AY4556" s="156" t="s">
        <v>193</v>
      </c>
    </row>
    <row r="4557" spans="2:65" s="1" customFormat="1" ht="16.5" customHeight="1">
      <c r="B4557" s="32"/>
      <c r="C4557" s="162" t="s">
        <v>3545</v>
      </c>
      <c r="D4557" s="162" t="s">
        <v>380</v>
      </c>
      <c r="E4557" s="163" t="s">
        <v>3546</v>
      </c>
      <c r="F4557" s="164" t="s">
        <v>3547</v>
      </c>
      <c r="G4557" s="165" t="s">
        <v>432</v>
      </c>
      <c r="H4557" s="166">
        <v>112.44199999999999</v>
      </c>
      <c r="I4557" s="167"/>
      <c r="J4557" s="168">
        <f>ROUND(I4557*H4557,2)</f>
        <v>0</v>
      </c>
      <c r="K4557" s="164" t="s">
        <v>19</v>
      </c>
      <c r="L4557" s="169"/>
      <c r="M4557" s="170" t="s">
        <v>19</v>
      </c>
      <c r="N4557" s="171" t="s">
        <v>43</v>
      </c>
      <c r="P4557" s="140">
        <f>O4557*H4557</f>
        <v>0</v>
      </c>
      <c r="Q4557" s="140">
        <v>1E-4</v>
      </c>
      <c r="R4557" s="140">
        <f>Q4557*H4557</f>
        <v>1.1244199999999999E-2</v>
      </c>
      <c r="S4557" s="140">
        <v>0</v>
      </c>
      <c r="T4557" s="141">
        <f>S4557*H4557</f>
        <v>0</v>
      </c>
      <c r="AR4557" s="142" t="s">
        <v>436</v>
      </c>
      <c r="AT4557" s="142" t="s">
        <v>380</v>
      </c>
      <c r="AU4557" s="142" t="s">
        <v>82</v>
      </c>
      <c r="AY4557" s="17" t="s">
        <v>193</v>
      </c>
      <c r="BE4557" s="143">
        <f>IF(N4557="základní",J4557,0)</f>
        <v>0</v>
      </c>
      <c r="BF4557" s="143">
        <f>IF(N4557="snížená",J4557,0)</f>
        <v>0</v>
      </c>
      <c r="BG4557" s="143">
        <f>IF(N4557="zákl. přenesená",J4557,0)</f>
        <v>0</v>
      </c>
      <c r="BH4557" s="143">
        <f>IF(N4557="sníž. přenesená",J4557,0)</f>
        <v>0</v>
      </c>
      <c r="BI4557" s="143">
        <f>IF(N4557="nulová",J4557,0)</f>
        <v>0</v>
      </c>
      <c r="BJ4557" s="17" t="s">
        <v>80</v>
      </c>
      <c r="BK4557" s="143">
        <f>ROUND(I4557*H4557,2)</f>
        <v>0</v>
      </c>
      <c r="BL4557" s="17" t="s">
        <v>328</v>
      </c>
      <c r="BM4557" s="142" t="s">
        <v>3548</v>
      </c>
    </row>
    <row r="4558" spans="2:65" s="13" customFormat="1" ht="11.25">
      <c r="B4558" s="155"/>
      <c r="D4558" s="149" t="s">
        <v>203</v>
      </c>
      <c r="F4558" s="157" t="s">
        <v>3549</v>
      </c>
      <c r="H4558" s="158">
        <v>112.44199999999999</v>
      </c>
      <c r="I4558" s="159"/>
      <c r="L4558" s="155"/>
      <c r="M4558" s="160"/>
      <c r="T4558" s="161"/>
      <c r="AT4558" s="156" t="s">
        <v>203</v>
      </c>
      <c r="AU4558" s="156" t="s">
        <v>82</v>
      </c>
      <c r="AV4558" s="13" t="s">
        <v>82</v>
      </c>
      <c r="AW4558" s="13" t="s">
        <v>4</v>
      </c>
      <c r="AX4558" s="13" t="s">
        <v>80</v>
      </c>
      <c r="AY4558" s="156" t="s">
        <v>193</v>
      </c>
    </row>
    <row r="4559" spans="2:65" s="1" customFormat="1" ht="24.2" customHeight="1">
      <c r="B4559" s="32"/>
      <c r="C4559" s="131" t="s">
        <v>3550</v>
      </c>
      <c r="D4559" s="131" t="s">
        <v>195</v>
      </c>
      <c r="E4559" s="132" t="s">
        <v>3551</v>
      </c>
      <c r="F4559" s="133" t="s">
        <v>3552</v>
      </c>
      <c r="G4559" s="134" t="s">
        <v>349</v>
      </c>
      <c r="H4559" s="135">
        <v>17.986999999999998</v>
      </c>
      <c r="I4559" s="136"/>
      <c r="J4559" s="137">
        <f>ROUND(I4559*H4559,2)</f>
        <v>0</v>
      </c>
      <c r="K4559" s="133" t="s">
        <v>199</v>
      </c>
      <c r="L4559" s="32"/>
      <c r="M4559" s="138" t="s">
        <v>19</v>
      </c>
      <c r="N4559" s="139" t="s">
        <v>43</v>
      </c>
      <c r="P4559" s="140">
        <f>O4559*H4559</f>
        <v>0</v>
      </c>
      <c r="Q4559" s="140">
        <v>0</v>
      </c>
      <c r="R4559" s="140">
        <f>Q4559*H4559</f>
        <v>0</v>
      </c>
      <c r="S4559" s="140">
        <v>0</v>
      </c>
      <c r="T4559" s="141">
        <f>S4559*H4559</f>
        <v>0</v>
      </c>
      <c r="AR4559" s="142" t="s">
        <v>328</v>
      </c>
      <c r="AT4559" s="142" t="s">
        <v>195</v>
      </c>
      <c r="AU4559" s="142" t="s">
        <v>82</v>
      </c>
      <c r="AY4559" s="17" t="s">
        <v>193</v>
      </c>
      <c r="BE4559" s="143">
        <f>IF(N4559="základní",J4559,0)</f>
        <v>0</v>
      </c>
      <c r="BF4559" s="143">
        <f>IF(N4559="snížená",J4559,0)</f>
        <v>0</v>
      </c>
      <c r="BG4559" s="143">
        <f>IF(N4559="zákl. přenesená",J4559,0)</f>
        <v>0</v>
      </c>
      <c r="BH4559" s="143">
        <f>IF(N4559="sníž. přenesená",J4559,0)</f>
        <v>0</v>
      </c>
      <c r="BI4559" s="143">
        <f>IF(N4559="nulová",J4559,0)</f>
        <v>0</v>
      </c>
      <c r="BJ4559" s="17" t="s">
        <v>80</v>
      </c>
      <c r="BK4559" s="143">
        <f>ROUND(I4559*H4559,2)</f>
        <v>0</v>
      </c>
      <c r="BL4559" s="17" t="s">
        <v>328</v>
      </c>
      <c r="BM4559" s="142" t="s">
        <v>3553</v>
      </c>
    </row>
    <row r="4560" spans="2:65" s="1" customFormat="1" ht="11.25">
      <c r="B4560" s="32"/>
      <c r="D4560" s="144" t="s">
        <v>201</v>
      </c>
      <c r="F4560" s="145" t="s">
        <v>3554</v>
      </c>
      <c r="I4560" s="146"/>
      <c r="L4560" s="32"/>
      <c r="M4560" s="147"/>
      <c r="T4560" s="53"/>
      <c r="AT4560" s="17" t="s">
        <v>201</v>
      </c>
      <c r="AU4560" s="17" t="s">
        <v>82</v>
      </c>
    </row>
    <row r="4561" spans="2:65" s="11" customFormat="1" ht="22.9" customHeight="1">
      <c r="B4561" s="119"/>
      <c r="D4561" s="120" t="s">
        <v>71</v>
      </c>
      <c r="E4561" s="129" t="s">
        <v>3555</v>
      </c>
      <c r="F4561" s="129" t="s">
        <v>3556</v>
      </c>
      <c r="I4561" s="122"/>
      <c r="J4561" s="130">
        <f>BK4561</f>
        <v>0</v>
      </c>
      <c r="L4561" s="119"/>
      <c r="M4561" s="124"/>
      <c r="P4561" s="125">
        <f>SUM(P4562:P4708)</f>
        <v>0</v>
      </c>
      <c r="R4561" s="125">
        <f>SUM(R4562:R4708)</f>
        <v>4.3068327800000006</v>
      </c>
      <c r="T4561" s="126">
        <f>SUM(T4562:T4708)</f>
        <v>0</v>
      </c>
      <c r="AR4561" s="120" t="s">
        <v>82</v>
      </c>
      <c r="AT4561" s="127" t="s">
        <v>71</v>
      </c>
      <c r="AU4561" s="127" t="s">
        <v>80</v>
      </c>
      <c r="AY4561" s="120" t="s">
        <v>193</v>
      </c>
      <c r="BK4561" s="128">
        <f>SUM(BK4562:BK4708)</f>
        <v>0</v>
      </c>
    </row>
    <row r="4562" spans="2:65" s="1" customFormat="1" ht="16.5" customHeight="1">
      <c r="B4562" s="32"/>
      <c r="C4562" s="131" t="s">
        <v>3557</v>
      </c>
      <c r="D4562" s="131" t="s">
        <v>195</v>
      </c>
      <c r="E4562" s="132" t="s">
        <v>3558</v>
      </c>
      <c r="F4562" s="133" t="s">
        <v>3559</v>
      </c>
      <c r="G4562" s="134" t="s">
        <v>432</v>
      </c>
      <c r="H4562" s="135">
        <v>219.6</v>
      </c>
      <c r="I4562" s="136"/>
      <c r="J4562" s="137">
        <f>ROUND(I4562*H4562,2)</f>
        <v>0</v>
      </c>
      <c r="K4562" s="133" t="s">
        <v>199</v>
      </c>
      <c r="L4562" s="32"/>
      <c r="M4562" s="138" t="s">
        <v>19</v>
      </c>
      <c r="N4562" s="139" t="s">
        <v>43</v>
      </c>
      <c r="P4562" s="140">
        <f>O4562*H4562</f>
        <v>0</v>
      </c>
      <c r="Q4562" s="140">
        <v>5.0000000000000002E-5</v>
      </c>
      <c r="R4562" s="140">
        <f>Q4562*H4562</f>
        <v>1.098E-2</v>
      </c>
      <c r="S4562" s="140">
        <v>0</v>
      </c>
      <c r="T4562" s="141">
        <f>S4562*H4562</f>
        <v>0</v>
      </c>
      <c r="AR4562" s="142" t="s">
        <v>328</v>
      </c>
      <c r="AT4562" s="142" t="s">
        <v>195</v>
      </c>
      <c r="AU4562" s="142" t="s">
        <v>82</v>
      </c>
      <c r="AY4562" s="17" t="s">
        <v>193</v>
      </c>
      <c r="BE4562" s="143">
        <f>IF(N4562="základní",J4562,0)</f>
        <v>0</v>
      </c>
      <c r="BF4562" s="143">
        <f>IF(N4562="snížená",J4562,0)</f>
        <v>0</v>
      </c>
      <c r="BG4562" s="143">
        <f>IF(N4562="zákl. přenesená",J4562,0)</f>
        <v>0</v>
      </c>
      <c r="BH4562" s="143">
        <f>IF(N4562="sníž. přenesená",J4562,0)</f>
        <v>0</v>
      </c>
      <c r="BI4562" s="143">
        <f>IF(N4562="nulová",J4562,0)</f>
        <v>0</v>
      </c>
      <c r="BJ4562" s="17" t="s">
        <v>80</v>
      </c>
      <c r="BK4562" s="143">
        <f>ROUND(I4562*H4562,2)</f>
        <v>0</v>
      </c>
      <c r="BL4562" s="17" t="s">
        <v>328</v>
      </c>
      <c r="BM4562" s="142" t="s">
        <v>3560</v>
      </c>
    </row>
    <row r="4563" spans="2:65" s="1" customFormat="1" ht="11.25">
      <c r="B4563" s="32"/>
      <c r="D4563" s="144" t="s">
        <v>201</v>
      </c>
      <c r="F4563" s="145" t="s">
        <v>3561</v>
      </c>
      <c r="I4563" s="146"/>
      <c r="L4563" s="32"/>
      <c r="M4563" s="147"/>
      <c r="T4563" s="53"/>
      <c r="AT4563" s="17" t="s">
        <v>201</v>
      </c>
      <c r="AU4563" s="17" t="s">
        <v>82</v>
      </c>
    </row>
    <row r="4564" spans="2:65" s="12" customFormat="1" ht="11.25">
      <c r="B4564" s="148"/>
      <c r="D4564" s="149" t="s">
        <v>203</v>
      </c>
      <c r="E4564" s="150" t="s">
        <v>19</v>
      </c>
      <c r="F4564" s="151" t="s">
        <v>286</v>
      </c>
      <c r="H4564" s="150" t="s">
        <v>19</v>
      </c>
      <c r="I4564" s="152"/>
      <c r="L4564" s="148"/>
      <c r="M4564" s="153"/>
      <c r="T4564" s="154"/>
      <c r="AT4564" s="150" t="s">
        <v>203</v>
      </c>
      <c r="AU4564" s="150" t="s">
        <v>82</v>
      </c>
      <c r="AV4564" s="12" t="s">
        <v>80</v>
      </c>
      <c r="AW4564" s="12" t="s">
        <v>33</v>
      </c>
      <c r="AX4564" s="12" t="s">
        <v>72</v>
      </c>
      <c r="AY4564" s="150" t="s">
        <v>193</v>
      </c>
    </row>
    <row r="4565" spans="2:65" s="12" customFormat="1" ht="11.25">
      <c r="B4565" s="148"/>
      <c r="D4565" s="149" t="s">
        <v>203</v>
      </c>
      <c r="E4565" s="150" t="s">
        <v>19</v>
      </c>
      <c r="F4565" s="151" t="s">
        <v>205</v>
      </c>
      <c r="H4565" s="150" t="s">
        <v>19</v>
      </c>
      <c r="I4565" s="152"/>
      <c r="L4565" s="148"/>
      <c r="M4565" s="153"/>
      <c r="T4565" s="154"/>
      <c r="AT4565" s="150" t="s">
        <v>203</v>
      </c>
      <c r="AU4565" s="150" t="s">
        <v>82</v>
      </c>
      <c r="AV4565" s="12" t="s">
        <v>80</v>
      </c>
      <c r="AW4565" s="12" t="s">
        <v>33</v>
      </c>
      <c r="AX4565" s="12" t="s">
        <v>72</v>
      </c>
      <c r="AY4565" s="150" t="s">
        <v>193</v>
      </c>
    </row>
    <row r="4566" spans="2:65" s="12" customFormat="1" ht="11.25">
      <c r="B4566" s="148"/>
      <c r="D4566" s="149" t="s">
        <v>203</v>
      </c>
      <c r="E4566" s="150" t="s">
        <v>19</v>
      </c>
      <c r="F4566" s="151" t="s">
        <v>206</v>
      </c>
      <c r="H4566" s="150" t="s">
        <v>19</v>
      </c>
      <c r="I4566" s="152"/>
      <c r="L4566" s="148"/>
      <c r="M4566" s="153"/>
      <c r="T4566" s="154"/>
      <c r="AT4566" s="150" t="s">
        <v>203</v>
      </c>
      <c r="AU4566" s="150" t="s">
        <v>82</v>
      </c>
      <c r="AV4566" s="12" t="s">
        <v>80</v>
      </c>
      <c r="AW4566" s="12" t="s">
        <v>33</v>
      </c>
      <c r="AX4566" s="12" t="s">
        <v>72</v>
      </c>
      <c r="AY4566" s="150" t="s">
        <v>193</v>
      </c>
    </row>
    <row r="4567" spans="2:65" s="12" customFormat="1" ht="11.25">
      <c r="B4567" s="148"/>
      <c r="D4567" s="149" t="s">
        <v>203</v>
      </c>
      <c r="E4567" s="150" t="s">
        <v>19</v>
      </c>
      <c r="F4567" s="151" t="s">
        <v>205</v>
      </c>
      <c r="H4567" s="150" t="s">
        <v>19</v>
      </c>
      <c r="I4567" s="152"/>
      <c r="L4567" s="148"/>
      <c r="M4567" s="153"/>
      <c r="T4567" s="154"/>
      <c r="AT4567" s="150" t="s">
        <v>203</v>
      </c>
      <c r="AU4567" s="150" t="s">
        <v>82</v>
      </c>
      <c r="AV4567" s="12" t="s">
        <v>80</v>
      </c>
      <c r="AW4567" s="12" t="s">
        <v>33</v>
      </c>
      <c r="AX4567" s="12" t="s">
        <v>72</v>
      </c>
      <c r="AY4567" s="150" t="s">
        <v>193</v>
      </c>
    </row>
    <row r="4568" spans="2:65" s="12" customFormat="1" ht="11.25">
      <c r="B4568" s="148"/>
      <c r="D4568" s="149" t="s">
        <v>203</v>
      </c>
      <c r="E4568" s="150" t="s">
        <v>19</v>
      </c>
      <c r="F4568" s="151" t="s">
        <v>564</v>
      </c>
      <c r="H4568" s="150" t="s">
        <v>19</v>
      </c>
      <c r="I4568" s="152"/>
      <c r="L4568" s="148"/>
      <c r="M4568" s="153"/>
      <c r="T4568" s="154"/>
      <c r="AT4568" s="150" t="s">
        <v>203</v>
      </c>
      <c r="AU4568" s="150" t="s">
        <v>82</v>
      </c>
      <c r="AV4568" s="12" t="s">
        <v>80</v>
      </c>
      <c r="AW4568" s="12" t="s">
        <v>33</v>
      </c>
      <c r="AX4568" s="12" t="s">
        <v>72</v>
      </c>
      <c r="AY4568" s="150" t="s">
        <v>193</v>
      </c>
    </row>
    <row r="4569" spans="2:65" s="13" customFormat="1" ht="11.25">
      <c r="B4569" s="155"/>
      <c r="D4569" s="149" t="s">
        <v>203</v>
      </c>
      <c r="E4569" s="156" t="s">
        <v>19</v>
      </c>
      <c r="F4569" s="157" t="s">
        <v>2534</v>
      </c>
      <c r="H4569" s="158">
        <v>39.299999999999997</v>
      </c>
      <c r="I4569" s="159"/>
      <c r="L4569" s="155"/>
      <c r="M4569" s="160"/>
      <c r="T4569" s="161"/>
      <c r="AT4569" s="156" t="s">
        <v>203</v>
      </c>
      <c r="AU4569" s="156" t="s">
        <v>82</v>
      </c>
      <c r="AV4569" s="13" t="s">
        <v>82</v>
      </c>
      <c r="AW4569" s="13" t="s">
        <v>33</v>
      </c>
      <c r="AX4569" s="13" t="s">
        <v>72</v>
      </c>
      <c r="AY4569" s="156" t="s">
        <v>193</v>
      </c>
    </row>
    <row r="4570" spans="2:65" s="13" customFormat="1" ht="11.25">
      <c r="B4570" s="155"/>
      <c r="D4570" s="149" t="s">
        <v>203</v>
      </c>
      <c r="E4570" s="156" t="s">
        <v>19</v>
      </c>
      <c r="F4570" s="157" t="s">
        <v>2535</v>
      </c>
      <c r="H4570" s="158">
        <v>39.299999999999997</v>
      </c>
      <c r="I4570" s="159"/>
      <c r="L4570" s="155"/>
      <c r="M4570" s="160"/>
      <c r="T4570" s="161"/>
      <c r="AT4570" s="156" t="s">
        <v>203</v>
      </c>
      <c r="AU4570" s="156" t="s">
        <v>82</v>
      </c>
      <c r="AV4570" s="13" t="s">
        <v>82</v>
      </c>
      <c r="AW4570" s="13" t="s">
        <v>33</v>
      </c>
      <c r="AX4570" s="13" t="s">
        <v>72</v>
      </c>
      <c r="AY4570" s="156" t="s">
        <v>193</v>
      </c>
    </row>
    <row r="4571" spans="2:65" s="12" customFormat="1" ht="11.25">
      <c r="B4571" s="148"/>
      <c r="D4571" s="149" t="s">
        <v>203</v>
      </c>
      <c r="E4571" s="150" t="s">
        <v>19</v>
      </c>
      <c r="F4571" s="151" t="s">
        <v>205</v>
      </c>
      <c r="H4571" s="150" t="s">
        <v>19</v>
      </c>
      <c r="I4571" s="152"/>
      <c r="L4571" s="148"/>
      <c r="M4571" s="153"/>
      <c r="T4571" s="154"/>
      <c r="AT4571" s="150" t="s">
        <v>203</v>
      </c>
      <c r="AU4571" s="150" t="s">
        <v>82</v>
      </c>
      <c r="AV4571" s="12" t="s">
        <v>80</v>
      </c>
      <c r="AW4571" s="12" t="s">
        <v>33</v>
      </c>
      <c r="AX4571" s="12" t="s">
        <v>72</v>
      </c>
      <c r="AY4571" s="150" t="s">
        <v>193</v>
      </c>
    </row>
    <row r="4572" spans="2:65" s="12" customFormat="1" ht="11.25">
      <c r="B4572" s="148"/>
      <c r="D4572" s="149" t="s">
        <v>203</v>
      </c>
      <c r="E4572" s="150" t="s">
        <v>19</v>
      </c>
      <c r="F4572" s="151" t="s">
        <v>1754</v>
      </c>
      <c r="H4572" s="150" t="s">
        <v>19</v>
      </c>
      <c r="I4572" s="152"/>
      <c r="L4572" s="148"/>
      <c r="M4572" s="153"/>
      <c r="T4572" s="154"/>
      <c r="AT4572" s="150" t="s">
        <v>203</v>
      </c>
      <c r="AU4572" s="150" t="s">
        <v>82</v>
      </c>
      <c r="AV4572" s="12" t="s">
        <v>80</v>
      </c>
      <c r="AW4572" s="12" t="s">
        <v>33</v>
      </c>
      <c r="AX4572" s="12" t="s">
        <v>72</v>
      </c>
      <c r="AY4572" s="150" t="s">
        <v>193</v>
      </c>
    </row>
    <row r="4573" spans="2:65" s="12" customFormat="1" ht="11.25">
      <c r="B4573" s="148"/>
      <c r="D4573" s="149" t="s">
        <v>203</v>
      </c>
      <c r="E4573" s="150" t="s">
        <v>19</v>
      </c>
      <c r="F4573" s="151" t="s">
        <v>822</v>
      </c>
      <c r="H4573" s="150" t="s">
        <v>19</v>
      </c>
      <c r="I4573" s="152"/>
      <c r="L4573" s="148"/>
      <c r="M4573" s="153"/>
      <c r="T4573" s="154"/>
      <c r="AT4573" s="150" t="s">
        <v>203</v>
      </c>
      <c r="AU4573" s="150" t="s">
        <v>82</v>
      </c>
      <c r="AV4573" s="12" t="s">
        <v>80</v>
      </c>
      <c r="AW4573" s="12" t="s">
        <v>33</v>
      </c>
      <c r="AX4573" s="12" t="s">
        <v>72</v>
      </c>
      <c r="AY4573" s="150" t="s">
        <v>193</v>
      </c>
    </row>
    <row r="4574" spans="2:65" s="13" customFormat="1" ht="11.25">
      <c r="B4574" s="155"/>
      <c r="D4574" s="149" t="s">
        <v>203</v>
      </c>
      <c r="E4574" s="156" t="s">
        <v>19</v>
      </c>
      <c r="F4574" s="157" t="s">
        <v>2519</v>
      </c>
      <c r="H4574" s="158">
        <v>39.299999999999997</v>
      </c>
      <c r="I4574" s="159"/>
      <c r="L4574" s="155"/>
      <c r="M4574" s="160"/>
      <c r="T4574" s="161"/>
      <c r="AT4574" s="156" t="s">
        <v>203</v>
      </c>
      <c r="AU4574" s="156" t="s">
        <v>82</v>
      </c>
      <c r="AV4574" s="13" t="s">
        <v>82</v>
      </c>
      <c r="AW4574" s="13" t="s">
        <v>33</v>
      </c>
      <c r="AX4574" s="13" t="s">
        <v>72</v>
      </c>
      <c r="AY4574" s="156" t="s">
        <v>193</v>
      </c>
    </row>
    <row r="4575" spans="2:65" s="13" customFormat="1" ht="11.25">
      <c r="B4575" s="155"/>
      <c r="D4575" s="149" t="s">
        <v>203</v>
      </c>
      <c r="E4575" s="156" t="s">
        <v>19</v>
      </c>
      <c r="F4575" s="157" t="s">
        <v>2520</v>
      </c>
      <c r="H4575" s="158">
        <v>39.299999999999997</v>
      </c>
      <c r="I4575" s="159"/>
      <c r="L4575" s="155"/>
      <c r="M4575" s="160"/>
      <c r="T4575" s="161"/>
      <c r="AT4575" s="156" t="s">
        <v>203</v>
      </c>
      <c r="AU4575" s="156" t="s">
        <v>82</v>
      </c>
      <c r="AV4575" s="13" t="s">
        <v>82</v>
      </c>
      <c r="AW4575" s="13" t="s">
        <v>33</v>
      </c>
      <c r="AX4575" s="13" t="s">
        <v>72</v>
      </c>
      <c r="AY4575" s="156" t="s">
        <v>193</v>
      </c>
    </row>
    <row r="4576" spans="2:65" s="12" customFormat="1" ht="11.25">
      <c r="B4576" s="148"/>
      <c r="D4576" s="149" t="s">
        <v>203</v>
      </c>
      <c r="E4576" s="150" t="s">
        <v>19</v>
      </c>
      <c r="F4576" s="151" t="s">
        <v>828</v>
      </c>
      <c r="H4576" s="150" t="s">
        <v>19</v>
      </c>
      <c r="I4576" s="152"/>
      <c r="L4576" s="148"/>
      <c r="M4576" s="153"/>
      <c r="T4576" s="154"/>
      <c r="AT4576" s="150" t="s">
        <v>203</v>
      </c>
      <c r="AU4576" s="150" t="s">
        <v>82</v>
      </c>
      <c r="AV4576" s="12" t="s">
        <v>80</v>
      </c>
      <c r="AW4576" s="12" t="s">
        <v>33</v>
      </c>
      <c r="AX4576" s="12" t="s">
        <v>72</v>
      </c>
      <c r="AY4576" s="150" t="s">
        <v>193</v>
      </c>
    </row>
    <row r="4577" spans="2:65" s="13" customFormat="1" ht="11.25">
      <c r="B4577" s="155"/>
      <c r="D4577" s="149" t="s">
        <v>203</v>
      </c>
      <c r="E4577" s="156" t="s">
        <v>19</v>
      </c>
      <c r="F4577" s="157" t="s">
        <v>2521</v>
      </c>
      <c r="H4577" s="158">
        <v>17.899999999999999</v>
      </c>
      <c r="I4577" s="159"/>
      <c r="L4577" s="155"/>
      <c r="M4577" s="160"/>
      <c r="T4577" s="161"/>
      <c r="AT4577" s="156" t="s">
        <v>203</v>
      </c>
      <c r="AU4577" s="156" t="s">
        <v>82</v>
      </c>
      <c r="AV4577" s="13" t="s">
        <v>82</v>
      </c>
      <c r="AW4577" s="13" t="s">
        <v>33</v>
      </c>
      <c r="AX4577" s="13" t="s">
        <v>72</v>
      </c>
      <c r="AY4577" s="156" t="s">
        <v>193</v>
      </c>
    </row>
    <row r="4578" spans="2:65" s="13" customFormat="1" ht="11.25">
      <c r="B4578" s="155"/>
      <c r="D4578" s="149" t="s">
        <v>203</v>
      </c>
      <c r="E4578" s="156" t="s">
        <v>19</v>
      </c>
      <c r="F4578" s="157" t="s">
        <v>2522</v>
      </c>
      <c r="H4578" s="158">
        <v>13.7</v>
      </c>
      <c r="I4578" s="159"/>
      <c r="L4578" s="155"/>
      <c r="M4578" s="160"/>
      <c r="T4578" s="161"/>
      <c r="AT4578" s="156" t="s">
        <v>203</v>
      </c>
      <c r="AU4578" s="156" t="s">
        <v>82</v>
      </c>
      <c r="AV4578" s="13" t="s">
        <v>82</v>
      </c>
      <c r="AW4578" s="13" t="s">
        <v>33</v>
      </c>
      <c r="AX4578" s="13" t="s">
        <v>72</v>
      </c>
      <c r="AY4578" s="156" t="s">
        <v>193</v>
      </c>
    </row>
    <row r="4579" spans="2:65" s="13" customFormat="1" ht="11.25">
      <c r="B4579" s="155"/>
      <c r="D4579" s="149" t="s">
        <v>203</v>
      </c>
      <c r="E4579" s="156" t="s">
        <v>19</v>
      </c>
      <c r="F4579" s="157" t="s">
        <v>2523</v>
      </c>
      <c r="H4579" s="158">
        <v>13.95</v>
      </c>
      <c r="I4579" s="159"/>
      <c r="L4579" s="155"/>
      <c r="M4579" s="160"/>
      <c r="T4579" s="161"/>
      <c r="AT4579" s="156" t="s">
        <v>203</v>
      </c>
      <c r="AU4579" s="156" t="s">
        <v>82</v>
      </c>
      <c r="AV4579" s="13" t="s">
        <v>82</v>
      </c>
      <c r="AW4579" s="13" t="s">
        <v>33</v>
      </c>
      <c r="AX4579" s="13" t="s">
        <v>72</v>
      </c>
      <c r="AY4579" s="156" t="s">
        <v>193</v>
      </c>
    </row>
    <row r="4580" spans="2:65" s="13" customFormat="1" ht="11.25">
      <c r="B4580" s="155"/>
      <c r="D4580" s="149" t="s">
        <v>203</v>
      </c>
      <c r="E4580" s="156" t="s">
        <v>19</v>
      </c>
      <c r="F4580" s="157" t="s">
        <v>2524</v>
      </c>
      <c r="H4580" s="158">
        <v>16.850000000000001</v>
      </c>
      <c r="I4580" s="159"/>
      <c r="L4580" s="155"/>
      <c r="M4580" s="160"/>
      <c r="T4580" s="161"/>
      <c r="AT4580" s="156" t="s">
        <v>203</v>
      </c>
      <c r="AU4580" s="156" t="s">
        <v>82</v>
      </c>
      <c r="AV4580" s="13" t="s">
        <v>82</v>
      </c>
      <c r="AW4580" s="13" t="s">
        <v>33</v>
      </c>
      <c r="AX4580" s="13" t="s">
        <v>72</v>
      </c>
      <c r="AY4580" s="156" t="s">
        <v>193</v>
      </c>
    </row>
    <row r="4581" spans="2:65" s="1" customFormat="1" ht="16.5" customHeight="1">
      <c r="B4581" s="32"/>
      <c r="C4581" s="131" t="s">
        <v>3562</v>
      </c>
      <c r="D4581" s="131" t="s">
        <v>195</v>
      </c>
      <c r="E4581" s="132" t="s">
        <v>3563</v>
      </c>
      <c r="F4581" s="133" t="s">
        <v>3564</v>
      </c>
      <c r="G4581" s="134" t="s">
        <v>465</v>
      </c>
      <c r="H4581" s="135">
        <v>99</v>
      </c>
      <c r="I4581" s="136"/>
      <c r="J4581" s="137">
        <f>ROUND(I4581*H4581,2)</f>
        <v>0</v>
      </c>
      <c r="K4581" s="133" t="s">
        <v>199</v>
      </c>
      <c r="L4581" s="32"/>
      <c r="M4581" s="138" t="s">
        <v>19</v>
      </c>
      <c r="N4581" s="139" t="s">
        <v>43</v>
      </c>
      <c r="P4581" s="140">
        <f>O4581*H4581</f>
        <v>0</v>
      </c>
      <c r="Q4581" s="140">
        <v>3.0000000000000001E-5</v>
      </c>
      <c r="R4581" s="140">
        <f>Q4581*H4581</f>
        <v>2.97E-3</v>
      </c>
      <c r="S4581" s="140">
        <v>0</v>
      </c>
      <c r="T4581" s="141">
        <f>S4581*H4581</f>
        <v>0</v>
      </c>
      <c r="AR4581" s="142" t="s">
        <v>328</v>
      </c>
      <c r="AT4581" s="142" t="s">
        <v>195</v>
      </c>
      <c r="AU4581" s="142" t="s">
        <v>82</v>
      </c>
      <c r="AY4581" s="17" t="s">
        <v>193</v>
      </c>
      <c r="BE4581" s="143">
        <f>IF(N4581="základní",J4581,0)</f>
        <v>0</v>
      </c>
      <c r="BF4581" s="143">
        <f>IF(N4581="snížená",J4581,0)</f>
        <v>0</v>
      </c>
      <c r="BG4581" s="143">
        <f>IF(N4581="zákl. přenesená",J4581,0)</f>
        <v>0</v>
      </c>
      <c r="BH4581" s="143">
        <f>IF(N4581="sníž. přenesená",J4581,0)</f>
        <v>0</v>
      </c>
      <c r="BI4581" s="143">
        <f>IF(N4581="nulová",J4581,0)</f>
        <v>0</v>
      </c>
      <c r="BJ4581" s="17" t="s">
        <v>80</v>
      </c>
      <c r="BK4581" s="143">
        <f>ROUND(I4581*H4581,2)</f>
        <v>0</v>
      </c>
      <c r="BL4581" s="17" t="s">
        <v>328</v>
      </c>
      <c r="BM4581" s="142" t="s">
        <v>3565</v>
      </c>
    </row>
    <row r="4582" spans="2:65" s="1" customFormat="1" ht="11.25">
      <c r="B4582" s="32"/>
      <c r="D4582" s="144" t="s">
        <v>201</v>
      </c>
      <c r="F4582" s="145" t="s">
        <v>3566</v>
      </c>
      <c r="I4582" s="146"/>
      <c r="L4582" s="32"/>
      <c r="M4582" s="147"/>
      <c r="T4582" s="53"/>
      <c r="AT4582" s="17" t="s">
        <v>201</v>
      </c>
      <c r="AU4582" s="17" t="s">
        <v>82</v>
      </c>
    </row>
    <row r="4583" spans="2:65" s="12" customFormat="1" ht="11.25">
      <c r="B4583" s="148"/>
      <c r="D4583" s="149" t="s">
        <v>203</v>
      </c>
      <c r="E4583" s="150" t="s">
        <v>19</v>
      </c>
      <c r="F4583" s="151" t="s">
        <v>286</v>
      </c>
      <c r="H4583" s="150" t="s">
        <v>19</v>
      </c>
      <c r="I4583" s="152"/>
      <c r="L4583" s="148"/>
      <c r="M4583" s="153"/>
      <c r="T4583" s="154"/>
      <c r="AT4583" s="150" t="s">
        <v>203</v>
      </c>
      <c r="AU4583" s="150" t="s">
        <v>82</v>
      </c>
      <c r="AV4583" s="12" t="s">
        <v>80</v>
      </c>
      <c r="AW4583" s="12" t="s">
        <v>33</v>
      </c>
      <c r="AX4583" s="12" t="s">
        <v>72</v>
      </c>
      <c r="AY4583" s="150" t="s">
        <v>193</v>
      </c>
    </row>
    <row r="4584" spans="2:65" s="12" customFormat="1" ht="11.25">
      <c r="B4584" s="148"/>
      <c r="D4584" s="149" t="s">
        <v>203</v>
      </c>
      <c r="E4584" s="150" t="s">
        <v>19</v>
      </c>
      <c r="F4584" s="151" t="s">
        <v>205</v>
      </c>
      <c r="H4584" s="150" t="s">
        <v>19</v>
      </c>
      <c r="I4584" s="152"/>
      <c r="L4584" s="148"/>
      <c r="M4584" s="153"/>
      <c r="T4584" s="154"/>
      <c r="AT4584" s="150" t="s">
        <v>203</v>
      </c>
      <c r="AU4584" s="150" t="s">
        <v>82</v>
      </c>
      <c r="AV4584" s="12" t="s">
        <v>80</v>
      </c>
      <c r="AW4584" s="12" t="s">
        <v>33</v>
      </c>
      <c r="AX4584" s="12" t="s">
        <v>72</v>
      </c>
      <c r="AY4584" s="150" t="s">
        <v>193</v>
      </c>
    </row>
    <row r="4585" spans="2:65" s="12" customFormat="1" ht="11.25">
      <c r="B4585" s="148"/>
      <c r="D4585" s="149" t="s">
        <v>203</v>
      </c>
      <c r="E4585" s="150" t="s">
        <v>19</v>
      </c>
      <c r="F4585" s="151" t="s">
        <v>206</v>
      </c>
      <c r="H4585" s="150" t="s">
        <v>19</v>
      </c>
      <c r="I4585" s="152"/>
      <c r="L4585" s="148"/>
      <c r="M4585" s="153"/>
      <c r="T4585" s="154"/>
      <c r="AT4585" s="150" t="s">
        <v>203</v>
      </c>
      <c r="AU4585" s="150" t="s">
        <v>82</v>
      </c>
      <c r="AV4585" s="12" t="s">
        <v>80</v>
      </c>
      <c r="AW4585" s="12" t="s">
        <v>33</v>
      </c>
      <c r="AX4585" s="12" t="s">
        <v>72</v>
      </c>
      <c r="AY4585" s="150" t="s">
        <v>193</v>
      </c>
    </row>
    <row r="4586" spans="2:65" s="12" customFormat="1" ht="11.25">
      <c r="B4586" s="148"/>
      <c r="D4586" s="149" t="s">
        <v>203</v>
      </c>
      <c r="E4586" s="150" t="s">
        <v>19</v>
      </c>
      <c r="F4586" s="151" t="s">
        <v>205</v>
      </c>
      <c r="H4586" s="150" t="s">
        <v>19</v>
      </c>
      <c r="I4586" s="152"/>
      <c r="L4586" s="148"/>
      <c r="M4586" s="153"/>
      <c r="T4586" s="154"/>
      <c r="AT4586" s="150" t="s">
        <v>203</v>
      </c>
      <c r="AU4586" s="150" t="s">
        <v>82</v>
      </c>
      <c r="AV4586" s="12" t="s">
        <v>80</v>
      </c>
      <c r="AW4586" s="12" t="s">
        <v>33</v>
      </c>
      <c r="AX4586" s="12" t="s">
        <v>72</v>
      </c>
      <c r="AY4586" s="150" t="s">
        <v>193</v>
      </c>
    </row>
    <row r="4587" spans="2:65" s="12" customFormat="1" ht="11.25">
      <c r="B4587" s="148"/>
      <c r="D4587" s="149" t="s">
        <v>203</v>
      </c>
      <c r="E4587" s="150" t="s">
        <v>19</v>
      </c>
      <c r="F4587" s="151" t="s">
        <v>564</v>
      </c>
      <c r="H4587" s="150" t="s">
        <v>19</v>
      </c>
      <c r="I4587" s="152"/>
      <c r="L4587" s="148"/>
      <c r="M4587" s="153"/>
      <c r="T4587" s="154"/>
      <c r="AT4587" s="150" t="s">
        <v>203</v>
      </c>
      <c r="AU4587" s="150" t="s">
        <v>82</v>
      </c>
      <c r="AV4587" s="12" t="s">
        <v>80</v>
      </c>
      <c r="AW4587" s="12" t="s">
        <v>33</v>
      </c>
      <c r="AX4587" s="12" t="s">
        <v>72</v>
      </c>
      <c r="AY4587" s="150" t="s">
        <v>193</v>
      </c>
    </row>
    <row r="4588" spans="2:65" s="13" customFormat="1" ht="11.25">
      <c r="B4588" s="155"/>
      <c r="D4588" s="149" t="s">
        <v>203</v>
      </c>
      <c r="E4588" s="156" t="s">
        <v>19</v>
      </c>
      <c r="F4588" s="157" t="s">
        <v>3567</v>
      </c>
      <c r="H4588" s="158">
        <v>20</v>
      </c>
      <c r="I4588" s="159"/>
      <c r="L4588" s="155"/>
      <c r="M4588" s="160"/>
      <c r="T4588" s="161"/>
      <c r="AT4588" s="156" t="s">
        <v>203</v>
      </c>
      <c r="AU4588" s="156" t="s">
        <v>82</v>
      </c>
      <c r="AV4588" s="13" t="s">
        <v>82</v>
      </c>
      <c r="AW4588" s="13" t="s">
        <v>33</v>
      </c>
      <c r="AX4588" s="13" t="s">
        <v>72</v>
      </c>
      <c r="AY4588" s="156" t="s">
        <v>193</v>
      </c>
    </row>
    <row r="4589" spans="2:65" s="13" customFormat="1" ht="11.25">
      <c r="B4589" s="155"/>
      <c r="D4589" s="149" t="s">
        <v>203</v>
      </c>
      <c r="E4589" s="156" t="s">
        <v>19</v>
      </c>
      <c r="F4589" s="157" t="s">
        <v>3568</v>
      </c>
      <c r="H4589" s="158">
        <v>20</v>
      </c>
      <c r="I4589" s="159"/>
      <c r="L4589" s="155"/>
      <c r="M4589" s="160"/>
      <c r="T4589" s="161"/>
      <c r="AT4589" s="156" t="s">
        <v>203</v>
      </c>
      <c r="AU4589" s="156" t="s">
        <v>82</v>
      </c>
      <c r="AV4589" s="13" t="s">
        <v>82</v>
      </c>
      <c r="AW4589" s="13" t="s">
        <v>33</v>
      </c>
      <c r="AX4589" s="13" t="s">
        <v>72</v>
      </c>
      <c r="AY4589" s="156" t="s">
        <v>193</v>
      </c>
    </row>
    <row r="4590" spans="2:65" s="12" customFormat="1" ht="11.25">
      <c r="B4590" s="148"/>
      <c r="D4590" s="149" t="s">
        <v>203</v>
      </c>
      <c r="E4590" s="150" t="s">
        <v>19</v>
      </c>
      <c r="F4590" s="151" t="s">
        <v>205</v>
      </c>
      <c r="H4590" s="150" t="s">
        <v>19</v>
      </c>
      <c r="I4590" s="152"/>
      <c r="L4590" s="148"/>
      <c r="M4590" s="153"/>
      <c r="T4590" s="154"/>
      <c r="AT4590" s="150" t="s">
        <v>203</v>
      </c>
      <c r="AU4590" s="150" t="s">
        <v>82</v>
      </c>
      <c r="AV4590" s="12" t="s">
        <v>80</v>
      </c>
      <c r="AW4590" s="12" t="s">
        <v>33</v>
      </c>
      <c r="AX4590" s="12" t="s">
        <v>72</v>
      </c>
      <c r="AY4590" s="150" t="s">
        <v>193</v>
      </c>
    </row>
    <row r="4591" spans="2:65" s="12" customFormat="1" ht="11.25">
      <c r="B4591" s="148"/>
      <c r="D4591" s="149" t="s">
        <v>203</v>
      </c>
      <c r="E4591" s="150" t="s">
        <v>19</v>
      </c>
      <c r="F4591" s="151" t="s">
        <v>1754</v>
      </c>
      <c r="H4591" s="150" t="s">
        <v>19</v>
      </c>
      <c r="I4591" s="152"/>
      <c r="L4591" s="148"/>
      <c r="M4591" s="153"/>
      <c r="T4591" s="154"/>
      <c r="AT4591" s="150" t="s">
        <v>203</v>
      </c>
      <c r="AU4591" s="150" t="s">
        <v>82</v>
      </c>
      <c r="AV4591" s="12" t="s">
        <v>80</v>
      </c>
      <c r="AW4591" s="12" t="s">
        <v>33</v>
      </c>
      <c r="AX4591" s="12" t="s">
        <v>72</v>
      </c>
      <c r="AY4591" s="150" t="s">
        <v>193</v>
      </c>
    </row>
    <row r="4592" spans="2:65" s="12" customFormat="1" ht="11.25">
      <c r="B4592" s="148"/>
      <c r="D4592" s="149" t="s">
        <v>203</v>
      </c>
      <c r="E4592" s="150" t="s">
        <v>19</v>
      </c>
      <c r="F4592" s="151" t="s">
        <v>822</v>
      </c>
      <c r="H4592" s="150" t="s">
        <v>19</v>
      </c>
      <c r="I4592" s="152"/>
      <c r="L4592" s="148"/>
      <c r="M4592" s="153"/>
      <c r="T4592" s="154"/>
      <c r="AT4592" s="150" t="s">
        <v>203</v>
      </c>
      <c r="AU4592" s="150" t="s">
        <v>82</v>
      </c>
      <c r="AV4592" s="12" t="s">
        <v>80</v>
      </c>
      <c r="AW4592" s="12" t="s">
        <v>33</v>
      </c>
      <c r="AX4592" s="12" t="s">
        <v>72</v>
      </c>
      <c r="AY4592" s="150" t="s">
        <v>193</v>
      </c>
    </row>
    <row r="4593" spans="2:65" s="13" customFormat="1" ht="11.25">
      <c r="B4593" s="155"/>
      <c r="D4593" s="149" t="s">
        <v>203</v>
      </c>
      <c r="E4593" s="156" t="s">
        <v>19</v>
      </c>
      <c r="F4593" s="157" t="s">
        <v>3569</v>
      </c>
      <c r="H4593" s="158">
        <v>20</v>
      </c>
      <c r="I4593" s="159"/>
      <c r="L4593" s="155"/>
      <c r="M4593" s="160"/>
      <c r="T4593" s="161"/>
      <c r="AT4593" s="156" t="s">
        <v>203</v>
      </c>
      <c r="AU4593" s="156" t="s">
        <v>82</v>
      </c>
      <c r="AV4593" s="13" t="s">
        <v>82</v>
      </c>
      <c r="AW4593" s="13" t="s">
        <v>33</v>
      </c>
      <c r="AX4593" s="13" t="s">
        <v>72</v>
      </c>
      <c r="AY4593" s="156" t="s">
        <v>193</v>
      </c>
    </row>
    <row r="4594" spans="2:65" s="13" customFormat="1" ht="11.25">
      <c r="B4594" s="155"/>
      <c r="D4594" s="149" t="s">
        <v>203</v>
      </c>
      <c r="E4594" s="156" t="s">
        <v>19</v>
      </c>
      <c r="F4594" s="157" t="s">
        <v>3570</v>
      </c>
      <c r="H4594" s="158">
        <v>20</v>
      </c>
      <c r="I4594" s="159"/>
      <c r="L4594" s="155"/>
      <c r="M4594" s="160"/>
      <c r="T4594" s="161"/>
      <c r="AT4594" s="156" t="s">
        <v>203</v>
      </c>
      <c r="AU4594" s="156" t="s">
        <v>82</v>
      </c>
      <c r="AV4594" s="13" t="s">
        <v>82</v>
      </c>
      <c r="AW4594" s="13" t="s">
        <v>33</v>
      </c>
      <c r="AX4594" s="13" t="s">
        <v>72</v>
      </c>
      <c r="AY4594" s="156" t="s">
        <v>193</v>
      </c>
    </row>
    <row r="4595" spans="2:65" s="12" customFormat="1" ht="11.25">
      <c r="B4595" s="148"/>
      <c r="D4595" s="149" t="s">
        <v>203</v>
      </c>
      <c r="E4595" s="150" t="s">
        <v>19</v>
      </c>
      <c r="F4595" s="151" t="s">
        <v>828</v>
      </c>
      <c r="H4595" s="150" t="s">
        <v>19</v>
      </c>
      <c r="I4595" s="152"/>
      <c r="L4595" s="148"/>
      <c r="M4595" s="153"/>
      <c r="T4595" s="154"/>
      <c r="AT4595" s="150" t="s">
        <v>203</v>
      </c>
      <c r="AU4595" s="150" t="s">
        <v>82</v>
      </c>
      <c r="AV4595" s="12" t="s">
        <v>80</v>
      </c>
      <c r="AW4595" s="12" t="s">
        <v>33</v>
      </c>
      <c r="AX4595" s="12" t="s">
        <v>72</v>
      </c>
      <c r="AY4595" s="150" t="s">
        <v>193</v>
      </c>
    </row>
    <row r="4596" spans="2:65" s="13" customFormat="1" ht="11.25">
      <c r="B4596" s="155"/>
      <c r="D4596" s="149" t="s">
        <v>203</v>
      </c>
      <c r="E4596" s="156" t="s">
        <v>19</v>
      </c>
      <c r="F4596" s="157" t="s">
        <v>3571</v>
      </c>
      <c r="H4596" s="158">
        <v>7</v>
      </c>
      <c r="I4596" s="159"/>
      <c r="L4596" s="155"/>
      <c r="M4596" s="160"/>
      <c r="T4596" s="161"/>
      <c r="AT4596" s="156" t="s">
        <v>203</v>
      </c>
      <c r="AU4596" s="156" t="s">
        <v>82</v>
      </c>
      <c r="AV4596" s="13" t="s">
        <v>82</v>
      </c>
      <c r="AW4596" s="13" t="s">
        <v>33</v>
      </c>
      <c r="AX4596" s="13" t="s">
        <v>72</v>
      </c>
      <c r="AY4596" s="156" t="s">
        <v>193</v>
      </c>
    </row>
    <row r="4597" spans="2:65" s="13" customFormat="1" ht="11.25">
      <c r="B4597" s="155"/>
      <c r="D4597" s="149" t="s">
        <v>203</v>
      </c>
      <c r="E4597" s="156" t="s">
        <v>19</v>
      </c>
      <c r="F4597" s="157" t="s">
        <v>3572</v>
      </c>
      <c r="H4597" s="158">
        <v>4</v>
      </c>
      <c r="I4597" s="159"/>
      <c r="L4597" s="155"/>
      <c r="M4597" s="160"/>
      <c r="T4597" s="161"/>
      <c r="AT4597" s="156" t="s">
        <v>203</v>
      </c>
      <c r="AU4597" s="156" t="s">
        <v>82</v>
      </c>
      <c r="AV4597" s="13" t="s">
        <v>82</v>
      </c>
      <c r="AW4597" s="13" t="s">
        <v>33</v>
      </c>
      <c r="AX4597" s="13" t="s">
        <v>72</v>
      </c>
      <c r="AY4597" s="156" t="s">
        <v>193</v>
      </c>
    </row>
    <row r="4598" spans="2:65" s="13" customFormat="1" ht="11.25">
      <c r="B4598" s="155"/>
      <c r="D4598" s="149" t="s">
        <v>203</v>
      </c>
      <c r="E4598" s="156" t="s">
        <v>19</v>
      </c>
      <c r="F4598" s="157" t="s">
        <v>3573</v>
      </c>
      <c r="H4598" s="158">
        <v>4</v>
      </c>
      <c r="I4598" s="159"/>
      <c r="L4598" s="155"/>
      <c r="M4598" s="160"/>
      <c r="T4598" s="161"/>
      <c r="AT4598" s="156" t="s">
        <v>203</v>
      </c>
      <c r="AU4598" s="156" t="s">
        <v>82</v>
      </c>
      <c r="AV4598" s="13" t="s">
        <v>82</v>
      </c>
      <c r="AW4598" s="13" t="s">
        <v>33</v>
      </c>
      <c r="AX4598" s="13" t="s">
        <v>72</v>
      </c>
      <c r="AY4598" s="156" t="s">
        <v>193</v>
      </c>
    </row>
    <row r="4599" spans="2:65" s="13" customFormat="1" ht="11.25">
      <c r="B4599" s="155"/>
      <c r="D4599" s="149" t="s">
        <v>203</v>
      </c>
      <c r="E4599" s="156" t="s">
        <v>19</v>
      </c>
      <c r="F4599" s="157" t="s">
        <v>3574</v>
      </c>
      <c r="H4599" s="158">
        <v>4</v>
      </c>
      <c r="I4599" s="159"/>
      <c r="L4599" s="155"/>
      <c r="M4599" s="160"/>
      <c r="T4599" s="161"/>
      <c r="AT4599" s="156" t="s">
        <v>203</v>
      </c>
      <c r="AU4599" s="156" t="s">
        <v>82</v>
      </c>
      <c r="AV4599" s="13" t="s">
        <v>82</v>
      </c>
      <c r="AW4599" s="13" t="s">
        <v>33</v>
      </c>
      <c r="AX4599" s="13" t="s">
        <v>72</v>
      </c>
      <c r="AY4599" s="156" t="s">
        <v>193</v>
      </c>
    </row>
    <row r="4600" spans="2:65" s="1" customFormat="1" ht="16.5" customHeight="1">
      <c r="B4600" s="32"/>
      <c r="C4600" s="131" t="s">
        <v>3575</v>
      </c>
      <c r="D4600" s="131" t="s">
        <v>195</v>
      </c>
      <c r="E4600" s="132" t="s">
        <v>3576</v>
      </c>
      <c r="F4600" s="133" t="s">
        <v>3577</v>
      </c>
      <c r="G4600" s="134" t="s">
        <v>465</v>
      </c>
      <c r="H4600" s="135">
        <v>83</v>
      </c>
      <c r="I4600" s="136"/>
      <c r="J4600" s="137">
        <f>ROUND(I4600*H4600,2)</f>
        <v>0</v>
      </c>
      <c r="K4600" s="133" t="s">
        <v>199</v>
      </c>
      <c r="L4600" s="32"/>
      <c r="M4600" s="138" t="s">
        <v>19</v>
      </c>
      <c r="N4600" s="139" t="s">
        <v>43</v>
      </c>
      <c r="P4600" s="140">
        <f>O4600*H4600</f>
        <v>0</v>
      </c>
      <c r="Q4600" s="140">
        <v>3.0000000000000001E-5</v>
      </c>
      <c r="R4600" s="140">
        <f>Q4600*H4600</f>
        <v>2.49E-3</v>
      </c>
      <c r="S4600" s="140">
        <v>0</v>
      </c>
      <c r="T4600" s="141">
        <f>S4600*H4600</f>
        <v>0</v>
      </c>
      <c r="AR4600" s="142" t="s">
        <v>328</v>
      </c>
      <c r="AT4600" s="142" t="s">
        <v>195</v>
      </c>
      <c r="AU4600" s="142" t="s">
        <v>82</v>
      </c>
      <c r="AY4600" s="17" t="s">
        <v>193</v>
      </c>
      <c r="BE4600" s="143">
        <f>IF(N4600="základní",J4600,0)</f>
        <v>0</v>
      </c>
      <c r="BF4600" s="143">
        <f>IF(N4600="snížená",J4600,0)</f>
        <v>0</v>
      </c>
      <c r="BG4600" s="143">
        <f>IF(N4600="zákl. přenesená",J4600,0)</f>
        <v>0</v>
      </c>
      <c r="BH4600" s="143">
        <f>IF(N4600="sníž. přenesená",J4600,0)</f>
        <v>0</v>
      </c>
      <c r="BI4600" s="143">
        <f>IF(N4600="nulová",J4600,0)</f>
        <v>0</v>
      </c>
      <c r="BJ4600" s="17" t="s">
        <v>80</v>
      </c>
      <c r="BK4600" s="143">
        <f>ROUND(I4600*H4600,2)</f>
        <v>0</v>
      </c>
      <c r="BL4600" s="17" t="s">
        <v>328</v>
      </c>
      <c r="BM4600" s="142" t="s">
        <v>3578</v>
      </c>
    </row>
    <row r="4601" spans="2:65" s="1" customFormat="1" ht="11.25">
      <c r="B4601" s="32"/>
      <c r="D4601" s="144" t="s">
        <v>201</v>
      </c>
      <c r="F4601" s="145" t="s">
        <v>3579</v>
      </c>
      <c r="I4601" s="146"/>
      <c r="L4601" s="32"/>
      <c r="M4601" s="147"/>
      <c r="T4601" s="53"/>
      <c r="AT4601" s="17" t="s">
        <v>201</v>
      </c>
      <c r="AU4601" s="17" t="s">
        <v>82</v>
      </c>
    </row>
    <row r="4602" spans="2:65" s="12" customFormat="1" ht="11.25">
      <c r="B4602" s="148"/>
      <c r="D4602" s="149" t="s">
        <v>203</v>
      </c>
      <c r="E4602" s="150" t="s">
        <v>19</v>
      </c>
      <c r="F4602" s="151" t="s">
        <v>286</v>
      </c>
      <c r="H4602" s="150" t="s">
        <v>19</v>
      </c>
      <c r="I4602" s="152"/>
      <c r="L4602" s="148"/>
      <c r="M4602" s="153"/>
      <c r="T4602" s="154"/>
      <c r="AT4602" s="150" t="s">
        <v>203</v>
      </c>
      <c r="AU4602" s="150" t="s">
        <v>82</v>
      </c>
      <c r="AV4602" s="12" t="s">
        <v>80</v>
      </c>
      <c r="AW4602" s="12" t="s">
        <v>33</v>
      </c>
      <c r="AX4602" s="12" t="s">
        <v>72</v>
      </c>
      <c r="AY4602" s="150" t="s">
        <v>193</v>
      </c>
    </row>
    <row r="4603" spans="2:65" s="12" customFormat="1" ht="11.25">
      <c r="B4603" s="148"/>
      <c r="D4603" s="149" t="s">
        <v>203</v>
      </c>
      <c r="E4603" s="150" t="s">
        <v>19</v>
      </c>
      <c r="F4603" s="151" t="s">
        <v>205</v>
      </c>
      <c r="H4603" s="150" t="s">
        <v>19</v>
      </c>
      <c r="I4603" s="152"/>
      <c r="L4603" s="148"/>
      <c r="M4603" s="153"/>
      <c r="T4603" s="154"/>
      <c r="AT4603" s="150" t="s">
        <v>203</v>
      </c>
      <c r="AU4603" s="150" t="s">
        <v>82</v>
      </c>
      <c r="AV4603" s="12" t="s">
        <v>80</v>
      </c>
      <c r="AW4603" s="12" t="s">
        <v>33</v>
      </c>
      <c r="AX4603" s="12" t="s">
        <v>72</v>
      </c>
      <c r="AY4603" s="150" t="s">
        <v>193</v>
      </c>
    </row>
    <row r="4604" spans="2:65" s="12" customFormat="1" ht="11.25">
      <c r="B4604" s="148"/>
      <c r="D4604" s="149" t="s">
        <v>203</v>
      </c>
      <c r="E4604" s="150" t="s">
        <v>19</v>
      </c>
      <c r="F4604" s="151" t="s">
        <v>206</v>
      </c>
      <c r="H4604" s="150" t="s">
        <v>19</v>
      </c>
      <c r="I4604" s="152"/>
      <c r="L4604" s="148"/>
      <c r="M4604" s="153"/>
      <c r="T4604" s="154"/>
      <c r="AT4604" s="150" t="s">
        <v>203</v>
      </c>
      <c r="AU4604" s="150" t="s">
        <v>82</v>
      </c>
      <c r="AV4604" s="12" t="s">
        <v>80</v>
      </c>
      <c r="AW4604" s="12" t="s">
        <v>33</v>
      </c>
      <c r="AX4604" s="12" t="s">
        <v>72</v>
      </c>
      <c r="AY4604" s="150" t="s">
        <v>193</v>
      </c>
    </row>
    <row r="4605" spans="2:65" s="12" customFormat="1" ht="11.25">
      <c r="B4605" s="148"/>
      <c r="D4605" s="149" t="s">
        <v>203</v>
      </c>
      <c r="E4605" s="150" t="s">
        <v>19</v>
      </c>
      <c r="F4605" s="151" t="s">
        <v>205</v>
      </c>
      <c r="H4605" s="150" t="s">
        <v>19</v>
      </c>
      <c r="I4605" s="152"/>
      <c r="L4605" s="148"/>
      <c r="M4605" s="153"/>
      <c r="T4605" s="154"/>
      <c r="AT4605" s="150" t="s">
        <v>203</v>
      </c>
      <c r="AU4605" s="150" t="s">
        <v>82</v>
      </c>
      <c r="AV4605" s="12" t="s">
        <v>80</v>
      </c>
      <c r="AW4605" s="12" t="s">
        <v>33</v>
      </c>
      <c r="AX4605" s="12" t="s">
        <v>72</v>
      </c>
      <c r="AY4605" s="150" t="s">
        <v>193</v>
      </c>
    </row>
    <row r="4606" spans="2:65" s="12" customFormat="1" ht="11.25">
      <c r="B4606" s="148"/>
      <c r="D4606" s="149" t="s">
        <v>203</v>
      </c>
      <c r="E4606" s="150" t="s">
        <v>19</v>
      </c>
      <c r="F4606" s="151" t="s">
        <v>564</v>
      </c>
      <c r="H4606" s="150" t="s">
        <v>19</v>
      </c>
      <c r="I4606" s="152"/>
      <c r="L4606" s="148"/>
      <c r="M4606" s="153"/>
      <c r="T4606" s="154"/>
      <c r="AT4606" s="150" t="s">
        <v>203</v>
      </c>
      <c r="AU4606" s="150" t="s">
        <v>82</v>
      </c>
      <c r="AV4606" s="12" t="s">
        <v>80</v>
      </c>
      <c r="AW4606" s="12" t="s">
        <v>33</v>
      </c>
      <c r="AX4606" s="12" t="s">
        <v>72</v>
      </c>
      <c r="AY4606" s="150" t="s">
        <v>193</v>
      </c>
    </row>
    <row r="4607" spans="2:65" s="13" customFormat="1" ht="11.25">
      <c r="B4607" s="155"/>
      <c r="D4607" s="149" t="s">
        <v>203</v>
      </c>
      <c r="E4607" s="156" t="s">
        <v>19</v>
      </c>
      <c r="F4607" s="157" t="s">
        <v>3580</v>
      </c>
      <c r="H4607" s="158">
        <v>18</v>
      </c>
      <c r="I4607" s="159"/>
      <c r="L4607" s="155"/>
      <c r="M4607" s="160"/>
      <c r="T4607" s="161"/>
      <c r="AT4607" s="156" t="s">
        <v>203</v>
      </c>
      <c r="AU4607" s="156" t="s">
        <v>82</v>
      </c>
      <c r="AV4607" s="13" t="s">
        <v>82</v>
      </c>
      <c r="AW4607" s="13" t="s">
        <v>33</v>
      </c>
      <c r="AX4607" s="13" t="s">
        <v>72</v>
      </c>
      <c r="AY4607" s="156" t="s">
        <v>193</v>
      </c>
    </row>
    <row r="4608" spans="2:65" s="13" customFormat="1" ht="11.25">
      <c r="B4608" s="155"/>
      <c r="D4608" s="149" t="s">
        <v>203</v>
      </c>
      <c r="E4608" s="156" t="s">
        <v>19</v>
      </c>
      <c r="F4608" s="157" t="s">
        <v>3581</v>
      </c>
      <c r="H4608" s="158">
        <v>18</v>
      </c>
      <c r="I4608" s="159"/>
      <c r="L4608" s="155"/>
      <c r="M4608" s="160"/>
      <c r="T4608" s="161"/>
      <c r="AT4608" s="156" t="s">
        <v>203</v>
      </c>
      <c r="AU4608" s="156" t="s">
        <v>82</v>
      </c>
      <c r="AV4608" s="13" t="s">
        <v>82</v>
      </c>
      <c r="AW4608" s="13" t="s">
        <v>33</v>
      </c>
      <c r="AX4608" s="13" t="s">
        <v>72</v>
      </c>
      <c r="AY4608" s="156" t="s">
        <v>193</v>
      </c>
    </row>
    <row r="4609" spans="2:65" s="12" customFormat="1" ht="11.25">
      <c r="B4609" s="148"/>
      <c r="D4609" s="149" t="s">
        <v>203</v>
      </c>
      <c r="E4609" s="150" t="s">
        <v>19</v>
      </c>
      <c r="F4609" s="151" t="s">
        <v>205</v>
      </c>
      <c r="H4609" s="150" t="s">
        <v>19</v>
      </c>
      <c r="I4609" s="152"/>
      <c r="L4609" s="148"/>
      <c r="M4609" s="153"/>
      <c r="T4609" s="154"/>
      <c r="AT4609" s="150" t="s">
        <v>203</v>
      </c>
      <c r="AU4609" s="150" t="s">
        <v>82</v>
      </c>
      <c r="AV4609" s="12" t="s">
        <v>80</v>
      </c>
      <c r="AW4609" s="12" t="s">
        <v>33</v>
      </c>
      <c r="AX4609" s="12" t="s">
        <v>72</v>
      </c>
      <c r="AY4609" s="150" t="s">
        <v>193</v>
      </c>
    </row>
    <row r="4610" spans="2:65" s="12" customFormat="1" ht="11.25">
      <c r="B4610" s="148"/>
      <c r="D4610" s="149" t="s">
        <v>203</v>
      </c>
      <c r="E4610" s="150" t="s">
        <v>19</v>
      </c>
      <c r="F4610" s="151" t="s">
        <v>1754</v>
      </c>
      <c r="H4610" s="150" t="s">
        <v>19</v>
      </c>
      <c r="I4610" s="152"/>
      <c r="L4610" s="148"/>
      <c r="M4610" s="153"/>
      <c r="T4610" s="154"/>
      <c r="AT4610" s="150" t="s">
        <v>203</v>
      </c>
      <c r="AU4610" s="150" t="s">
        <v>82</v>
      </c>
      <c r="AV4610" s="12" t="s">
        <v>80</v>
      </c>
      <c r="AW4610" s="12" t="s">
        <v>33</v>
      </c>
      <c r="AX4610" s="12" t="s">
        <v>72</v>
      </c>
      <c r="AY4610" s="150" t="s">
        <v>193</v>
      </c>
    </row>
    <row r="4611" spans="2:65" s="12" customFormat="1" ht="11.25">
      <c r="B4611" s="148"/>
      <c r="D4611" s="149" t="s">
        <v>203</v>
      </c>
      <c r="E4611" s="150" t="s">
        <v>19</v>
      </c>
      <c r="F4611" s="151" t="s">
        <v>822</v>
      </c>
      <c r="H4611" s="150" t="s">
        <v>19</v>
      </c>
      <c r="I4611" s="152"/>
      <c r="L4611" s="148"/>
      <c r="M4611" s="153"/>
      <c r="T4611" s="154"/>
      <c r="AT4611" s="150" t="s">
        <v>203</v>
      </c>
      <c r="AU4611" s="150" t="s">
        <v>82</v>
      </c>
      <c r="AV4611" s="12" t="s">
        <v>80</v>
      </c>
      <c r="AW4611" s="12" t="s">
        <v>33</v>
      </c>
      <c r="AX4611" s="12" t="s">
        <v>72</v>
      </c>
      <c r="AY4611" s="150" t="s">
        <v>193</v>
      </c>
    </row>
    <row r="4612" spans="2:65" s="13" customFormat="1" ht="11.25">
      <c r="B4612" s="155"/>
      <c r="D4612" s="149" t="s">
        <v>203</v>
      </c>
      <c r="E4612" s="156" t="s">
        <v>19</v>
      </c>
      <c r="F4612" s="157" t="s">
        <v>3582</v>
      </c>
      <c r="H4612" s="158">
        <v>18</v>
      </c>
      <c r="I4612" s="159"/>
      <c r="L4612" s="155"/>
      <c r="M4612" s="160"/>
      <c r="T4612" s="161"/>
      <c r="AT4612" s="156" t="s">
        <v>203</v>
      </c>
      <c r="AU4612" s="156" t="s">
        <v>82</v>
      </c>
      <c r="AV4612" s="13" t="s">
        <v>82</v>
      </c>
      <c r="AW4612" s="13" t="s">
        <v>33</v>
      </c>
      <c r="AX4612" s="13" t="s">
        <v>72</v>
      </c>
      <c r="AY4612" s="156" t="s">
        <v>193</v>
      </c>
    </row>
    <row r="4613" spans="2:65" s="13" customFormat="1" ht="11.25">
      <c r="B4613" s="155"/>
      <c r="D4613" s="149" t="s">
        <v>203</v>
      </c>
      <c r="E4613" s="156" t="s">
        <v>19</v>
      </c>
      <c r="F4613" s="157" t="s">
        <v>3583</v>
      </c>
      <c r="H4613" s="158">
        <v>18</v>
      </c>
      <c r="I4613" s="159"/>
      <c r="L4613" s="155"/>
      <c r="M4613" s="160"/>
      <c r="T4613" s="161"/>
      <c r="AT4613" s="156" t="s">
        <v>203</v>
      </c>
      <c r="AU4613" s="156" t="s">
        <v>82</v>
      </c>
      <c r="AV4613" s="13" t="s">
        <v>82</v>
      </c>
      <c r="AW4613" s="13" t="s">
        <v>33</v>
      </c>
      <c r="AX4613" s="13" t="s">
        <v>72</v>
      </c>
      <c r="AY4613" s="156" t="s">
        <v>193</v>
      </c>
    </row>
    <row r="4614" spans="2:65" s="12" customFormat="1" ht="11.25">
      <c r="B4614" s="148"/>
      <c r="D4614" s="149" t="s">
        <v>203</v>
      </c>
      <c r="E4614" s="150" t="s">
        <v>19</v>
      </c>
      <c r="F4614" s="151" t="s">
        <v>828</v>
      </c>
      <c r="H4614" s="150" t="s">
        <v>19</v>
      </c>
      <c r="I4614" s="152"/>
      <c r="L4614" s="148"/>
      <c r="M4614" s="153"/>
      <c r="T4614" s="154"/>
      <c r="AT4614" s="150" t="s">
        <v>203</v>
      </c>
      <c r="AU4614" s="150" t="s">
        <v>82</v>
      </c>
      <c r="AV4614" s="12" t="s">
        <v>80</v>
      </c>
      <c r="AW4614" s="12" t="s">
        <v>33</v>
      </c>
      <c r="AX4614" s="12" t="s">
        <v>72</v>
      </c>
      <c r="AY4614" s="150" t="s">
        <v>193</v>
      </c>
    </row>
    <row r="4615" spans="2:65" s="13" customFormat="1" ht="11.25">
      <c r="B4615" s="155"/>
      <c r="D4615" s="149" t="s">
        <v>203</v>
      </c>
      <c r="E4615" s="156" t="s">
        <v>19</v>
      </c>
      <c r="F4615" s="157" t="s">
        <v>3584</v>
      </c>
      <c r="H4615" s="158">
        <v>5</v>
      </c>
      <c r="I4615" s="159"/>
      <c r="L4615" s="155"/>
      <c r="M4615" s="160"/>
      <c r="T4615" s="161"/>
      <c r="AT4615" s="156" t="s">
        <v>203</v>
      </c>
      <c r="AU4615" s="156" t="s">
        <v>82</v>
      </c>
      <c r="AV4615" s="13" t="s">
        <v>82</v>
      </c>
      <c r="AW4615" s="13" t="s">
        <v>33</v>
      </c>
      <c r="AX4615" s="13" t="s">
        <v>72</v>
      </c>
      <c r="AY4615" s="156" t="s">
        <v>193</v>
      </c>
    </row>
    <row r="4616" spans="2:65" s="13" customFormat="1" ht="11.25">
      <c r="B4616" s="155"/>
      <c r="D4616" s="149" t="s">
        <v>203</v>
      </c>
      <c r="E4616" s="156" t="s">
        <v>19</v>
      </c>
      <c r="F4616" s="157" t="s">
        <v>3585</v>
      </c>
      <c r="H4616" s="158">
        <v>2</v>
      </c>
      <c r="I4616" s="159"/>
      <c r="L4616" s="155"/>
      <c r="M4616" s="160"/>
      <c r="T4616" s="161"/>
      <c r="AT4616" s="156" t="s">
        <v>203</v>
      </c>
      <c r="AU4616" s="156" t="s">
        <v>82</v>
      </c>
      <c r="AV4616" s="13" t="s">
        <v>82</v>
      </c>
      <c r="AW4616" s="13" t="s">
        <v>33</v>
      </c>
      <c r="AX4616" s="13" t="s">
        <v>72</v>
      </c>
      <c r="AY4616" s="156" t="s">
        <v>193</v>
      </c>
    </row>
    <row r="4617" spans="2:65" s="13" customFormat="1" ht="11.25">
      <c r="B4617" s="155"/>
      <c r="D4617" s="149" t="s">
        <v>203</v>
      </c>
      <c r="E4617" s="156" t="s">
        <v>19</v>
      </c>
      <c r="F4617" s="157" t="s">
        <v>3586</v>
      </c>
      <c r="H4617" s="158">
        <v>2</v>
      </c>
      <c r="I4617" s="159"/>
      <c r="L4617" s="155"/>
      <c r="M4617" s="160"/>
      <c r="T4617" s="161"/>
      <c r="AT4617" s="156" t="s">
        <v>203</v>
      </c>
      <c r="AU4617" s="156" t="s">
        <v>82</v>
      </c>
      <c r="AV4617" s="13" t="s">
        <v>82</v>
      </c>
      <c r="AW4617" s="13" t="s">
        <v>33</v>
      </c>
      <c r="AX4617" s="13" t="s">
        <v>72</v>
      </c>
      <c r="AY4617" s="156" t="s">
        <v>193</v>
      </c>
    </row>
    <row r="4618" spans="2:65" s="13" customFormat="1" ht="11.25">
      <c r="B4618" s="155"/>
      <c r="D4618" s="149" t="s">
        <v>203</v>
      </c>
      <c r="E4618" s="156" t="s">
        <v>19</v>
      </c>
      <c r="F4618" s="157" t="s">
        <v>3587</v>
      </c>
      <c r="H4618" s="158">
        <v>2</v>
      </c>
      <c r="I4618" s="159"/>
      <c r="L4618" s="155"/>
      <c r="M4618" s="160"/>
      <c r="T4618" s="161"/>
      <c r="AT4618" s="156" t="s">
        <v>203</v>
      </c>
      <c r="AU4618" s="156" t="s">
        <v>82</v>
      </c>
      <c r="AV4618" s="13" t="s">
        <v>82</v>
      </c>
      <c r="AW4618" s="13" t="s">
        <v>33</v>
      </c>
      <c r="AX4618" s="13" t="s">
        <v>72</v>
      </c>
      <c r="AY4618" s="156" t="s">
        <v>193</v>
      </c>
    </row>
    <row r="4619" spans="2:65" s="1" customFormat="1" ht="16.5" customHeight="1">
      <c r="B4619" s="32"/>
      <c r="C4619" s="131" t="s">
        <v>3588</v>
      </c>
      <c r="D4619" s="131" t="s">
        <v>195</v>
      </c>
      <c r="E4619" s="132" t="s">
        <v>3589</v>
      </c>
      <c r="F4619" s="133" t="s">
        <v>3590</v>
      </c>
      <c r="G4619" s="134" t="s">
        <v>198</v>
      </c>
      <c r="H4619" s="135">
        <v>345.91199999999998</v>
      </c>
      <c r="I4619" s="136"/>
      <c r="J4619" s="137">
        <f>ROUND(I4619*H4619,2)</f>
        <v>0</v>
      </c>
      <c r="K4619" s="133" t="s">
        <v>199</v>
      </c>
      <c r="L4619" s="32"/>
      <c r="M4619" s="138" t="s">
        <v>19</v>
      </c>
      <c r="N4619" s="139" t="s">
        <v>43</v>
      </c>
      <c r="P4619" s="140">
        <f>O4619*H4619</f>
        <v>0</v>
      </c>
      <c r="Q4619" s="140">
        <v>2.9999999999999997E-4</v>
      </c>
      <c r="R4619" s="140">
        <f>Q4619*H4619</f>
        <v>0.10377359999999998</v>
      </c>
      <c r="S4619" s="140">
        <v>0</v>
      </c>
      <c r="T4619" s="141">
        <f>S4619*H4619</f>
        <v>0</v>
      </c>
      <c r="AR4619" s="142" t="s">
        <v>328</v>
      </c>
      <c r="AT4619" s="142" t="s">
        <v>195</v>
      </c>
      <c r="AU4619" s="142" t="s">
        <v>82</v>
      </c>
      <c r="AY4619" s="17" t="s">
        <v>193</v>
      </c>
      <c r="BE4619" s="143">
        <f>IF(N4619="základní",J4619,0)</f>
        <v>0</v>
      </c>
      <c r="BF4619" s="143">
        <f>IF(N4619="snížená",J4619,0)</f>
        <v>0</v>
      </c>
      <c r="BG4619" s="143">
        <f>IF(N4619="zákl. přenesená",J4619,0)</f>
        <v>0</v>
      </c>
      <c r="BH4619" s="143">
        <f>IF(N4619="sníž. přenesená",J4619,0)</f>
        <v>0</v>
      </c>
      <c r="BI4619" s="143">
        <f>IF(N4619="nulová",J4619,0)</f>
        <v>0</v>
      </c>
      <c r="BJ4619" s="17" t="s">
        <v>80</v>
      </c>
      <c r="BK4619" s="143">
        <f>ROUND(I4619*H4619,2)</f>
        <v>0</v>
      </c>
      <c r="BL4619" s="17" t="s">
        <v>328</v>
      </c>
      <c r="BM4619" s="142" t="s">
        <v>3591</v>
      </c>
    </row>
    <row r="4620" spans="2:65" s="1" customFormat="1" ht="11.25">
      <c r="B4620" s="32"/>
      <c r="D4620" s="144" t="s">
        <v>201</v>
      </c>
      <c r="F4620" s="145" t="s">
        <v>3592</v>
      </c>
      <c r="I4620" s="146"/>
      <c r="L4620" s="32"/>
      <c r="M4620" s="147"/>
      <c r="T4620" s="53"/>
      <c r="AT4620" s="17" t="s">
        <v>201</v>
      </c>
      <c r="AU4620" s="17" t="s">
        <v>82</v>
      </c>
    </row>
    <row r="4621" spans="2:65" s="12" customFormat="1" ht="11.25">
      <c r="B4621" s="148"/>
      <c r="D4621" s="149" t="s">
        <v>203</v>
      </c>
      <c r="E4621" s="150" t="s">
        <v>19</v>
      </c>
      <c r="F4621" s="151" t="s">
        <v>286</v>
      </c>
      <c r="H4621" s="150" t="s">
        <v>19</v>
      </c>
      <c r="I4621" s="152"/>
      <c r="L4621" s="148"/>
      <c r="M4621" s="153"/>
      <c r="T4621" s="154"/>
      <c r="AT4621" s="150" t="s">
        <v>203</v>
      </c>
      <c r="AU4621" s="150" t="s">
        <v>82</v>
      </c>
      <c r="AV4621" s="12" t="s">
        <v>80</v>
      </c>
      <c r="AW4621" s="12" t="s">
        <v>33</v>
      </c>
      <c r="AX4621" s="12" t="s">
        <v>72</v>
      </c>
      <c r="AY4621" s="150" t="s">
        <v>193</v>
      </c>
    </row>
    <row r="4622" spans="2:65" s="12" customFormat="1" ht="11.25">
      <c r="B4622" s="148"/>
      <c r="D4622" s="149" t="s">
        <v>203</v>
      </c>
      <c r="E4622" s="150" t="s">
        <v>19</v>
      </c>
      <c r="F4622" s="151" t="s">
        <v>205</v>
      </c>
      <c r="H4622" s="150" t="s">
        <v>19</v>
      </c>
      <c r="I4622" s="152"/>
      <c r="L4622" s="148"/>
      <c r="M4622" s="153"/>
      <c r="T4622" s="154"/>
      <c r="AT4622" s="150" t="s">
        <v>203</v>
      </c>
      <c r="AU4622" s="150" t="s">
        <v>82</v>
      </c>
      <c r="AV4622" s="12" t="s">
        <v>80</v>
      </c>
      <c r="AW4622" s="12" t="s">
        <v>33</v>
      </c>
      <c r="AX4622" s="12" t="s">
        <v>72</v>
      </c>
      <c r="AY4622" s="150" t="s">
        <v>193</v>
      </c>
    </row>
    <row r="4623" spans="2:65" s="12" customFormat="1" ht="11.25">
      <c r="B4623" s="148"/>
      <c r="D4623" s="149" t="s">
        <v>203</v>
      </c>
      <c r="E4623" s="150" t="s">
        <v>19</v>
      </c>
      <c r="F4623" s="151" t="s">
        <v>206</v>
      </c>
      <c r="H4623" s="150" t="s">
        <v>19</v>
      </c>
      <c r="I4623" s="152"/>
      <c r="L4623" s="148"/>
      <c r="M4623" s="153"/>
      <c r="T4623" s="154"/>
      <c r="AT4623" s="150" t="s">
        <v>203</v>
      </c>
      <c r="AU4623" s="150" t="s">
        <v>82</v>
      </c>
      <c r="AV4623" s="12" t="s">
        <v>80</v>
      </c>
      <c r="AW4623" s="12" t="s">
        <v>33</v>
      </c>
      <c r="AX4623" s="12" t="s">
        <v>72</v>
      </c>
      <c r="AY4623" s="150" t="s">
        <v>193</v>
      </c>
    </row>
    <row r="4624" spans="2:65" s="12" customFormat="1" ht="11.25">
      <c r="B4624" s="148"/>
      <c r="D4624" s="149" t="s">
        <v>203</v>
      </c>
      <c r="E4624" s="150" t="s">
        <v>19</v>
      </c>
      <c r="F4624" s="151" t="s">
        <v>205</v>
      </c>
      <c r="H4624" s="150" t="s">
        <v>19</v>
      </c>
      <c r="I4624" s="152"/>
      <c r="L4624" s="148"/>
      <c r="M4624" s="153"/>
      <c r="T4624" s="154"/>
      <c r="AT4624" s="150" t="s">
        <v>203</v>
      </c>
      <c r="AU4624" s="150" t="s">
        <v>82</v>
      </c>
      <c r="AV4624" s="12" t="s">
        <v>80</v>
      </c>
      <c r="AW4624" s="12" t="s">
        <v>33</v>
      </c>
      <c r="AX4624" s="12" t="s">
        <v>72</v>
      </c>
      <c r="AY4624" s="150" t="s">
        <v>193</v>
      </c>
    </row>
    <row r="4625" spans="2:65" s="12" customFormat="1" ht="11.25">
      <c r="B4625" s="148"/>
      <c r="D4625" s="149" t="s">
        <v>203</v>
      </c>
      <c r="E4625" s="150" t="s">
        <v>19</v>
      </c>
      <c r="F4625" s="151" t="s">
        <v>564</v>
      </c>
      <c r="H4625" s="150" t="s">
        <v>19</v>
      </c>
      <c r="I4625" s="152"/>
      <c r="L4625" s="148"/>
      <c r="M4625" s="153"/>
      <c r="T4625" s="154"/>
      <c r="AT4625" s="150" t="s">
        <v>203</v>
      </c>
      <c r="AU4625" s="150" t="s">
        <v>82</v>
      </c>
      <c r="AV4625" s="12" t="s">
        <v>80</v>
      </c>
      <c r="AW4625" s="12" t="s">
        <v>33</v>
      </c>
      <c r="AX4625" s="12" t="s">
        <v>72</v>
      </c>
      <c r="AY4625" s="150" t="s">
        <v>193</v>
      </c>
    </row>
    <row r="4626" spans="2:65" s="13" customFormat="1" ht="11.25">
      <c r="B4626" s="155"/>
      <c r="D4626" s="149" t="s">
        <v>203</v>
      </c>
      <c r="E4626" s="156" t="s">
        <v>19</v>
      </c>
      <c r="F4626" s="157" t="s">
        <v>2466</v>
      </c>
      <c r="H4626" s="158">
        <v>73.528000000000006</v>
      </c>
      <c r="I4626" s="159"/>
      <c r="L4626" s="155"/>
      <c r="M4626" s="160"/>
      <c r="T4626" s="161"/>
      <c r="AT4626" s="156" t="s">
        <v>203</v>
      </c>
      <c r="AU4626" s="156" t="s">
        <v>82</v>
      </c>
      <c r="AV4626" s="13" t="s">
        <v>82</v>
      </c>
      <c r="AW4626" s="13" t="s">
        <v>33</v>
      </c>
      <c r="AX4626" s="13" t="s">
        <v>72</v>
      </c>
      <c r="AY4626" s="156" t="s">
        <v>193</v>
      </c>
    </row>
    <row r="4627" spans="2:65" s="13" customFormat="1" ht="11.25">
      <c r="B4627" s="155"/>
      <c r="D4627" s="149" t="s">
        <v>203</v>
      </c>
      <c r="E4627" s="156" t="s">
        <v>19</v>
      </c>
      <c r="F4627" s="157" t="s">
        <v>2467</v>
      </c>
      <c r="H4627" s="158">
        <v>73.518000000000001</v>
      </c>
      <c r="I4627" s="159"/>
      <c r="L4627" s="155"/>
      <c r="M4627" s="160"/>
      <c r="T4627" s="161"/>
      <c r="AT4627" s="156" t="s">
        <v>203</v>
      </c>
      <c r="AU4627" s="156" t="s">
        <v>82</v>
      </c>
      <c r="AV4627" s="13" t="s">
        <v>82</v>
      </c>
      <c r="AW4627" s="13" t="s">
        <v>33</v>
      </c>
      <c r="AX4627" s="13" t="s">
        <v>72</v>
      </c>
      <c r="AY4627" s="156" t="s">
        <v>193</v>
      </c>
    </row>
    <row r="4628" spans="2:65" s="12" customFormat="1" ht="11.25">
      <c r="B4628" s="148"/>
      <c r="D4628" s="149" t="s">
        <v>203</v>
      </c>
      <c r="E4628" s="150" t="s">
        <v>19</v>
      </c>
      <c r="F4628" s="151" t="s">
        <v>205</v>
      </c>
      <c r="H4628" s="150" t="s">
        <v>19</v>
      </c>
      <c r="I4628" s="152"/>
      <c r="L4628" s="148"/>
      <c r="M4628" s="153"/>
      <c r="T4628" s="154"/>
      <c r="AT4628" s="150" t="s">
        <v>203</v>
      </c>
      <c r="AU4628" s="150" t="s">
        <v>82</v>
      </c>
      <c r="AV4628" s="12" t="s">
        <v>80</v>
      </c>
      <c r="AW4628" s="12" t="s">
        <v>33</v>
      </c>
      <c r="AX4628" s="12" t="s">
        <v>72</v>
      </c>
      <c r="AY4628" s="150" t="s">
        <v>193</v>
      </c>
    </row>
    <row r="4629" spans="2:65" s="12" customFormat="1" ht="11.25">
      <c r="B4629" s="148"/>
      <c r="D4629" s="149" t="s">
        <v>203</v>
      </c>
      <c r="E4629" s="150" t="s">
        <v>19</v>
      </c>
      <c r="F4629" s="151" t="s">
        <v>1754</v>
      </c>
      <c r="H4629" s="150" t="s">
        <v>19</v>
      </c>
      <c r="I4629" s="152"/>
      <c r="L4629" s="148"/>
      <c r="M4629" s="153"/>
      <c r="T4629" s="154"/>
      <c r="AT4629" s="150" t="s">
        <v>203</v>
      </c>
      <c r="AU4629" s="150" t="s">
        <v>82</v>
      </c>
      <c r="AV4629" s="12" t="s">
        <v>80</v>
      </c>
      <c r="AW4629" s="12" t="s">
        <v>33</v>
      </c>
      <c r="AX4629" s="12" t="s">
        <v>72</v>
      </c>
      <c r="AY4629" s="150" t="s">
        <v>193</v>
      </c>
    </row>
    <row r="4630" spans="2:65" s="12" customFormat="1" ht="11.25">
      <c r="B4630" s="148"/>
      <c r="D4630" s="149" t="s">
        <v>203</v>
      </c>
      <c r="E4630" s="150" t="s">
        <v>19</v>
      </c>
      <c r="F4630" s="151" t="s">
        <v>822</v>
      </c>
      <c r="H4630" s="150" t="s">
        <v>19</v>
      </c>
      <c r="I4630" s="152"/>
      <c r="L4630" s="148"/>
      <c r="M4630" s="153"/>
      <c r="T4630" s="154"/>
      <c r="AT4630" s="150" t="s">
        <v>203</v>
      </c>
      <c r="AU4630" s="150" t="s">
        <v>82</v>
      </c>
      <c r="AV4630" s="12" t="s">
        <v>80</v>
      </c>
      <c r="AW4630" s="12" t="s">
        <v>33</v>
      </c>
      <c r="AX4630" s="12" t="s">
        <v>72</v>
      </c>
      <c r="AY4630" s="150" t="s">
        <v>193</v>
      </c>
    </row>
    <row r="4631" spans="2:65" s="13" customFormat="1" ht="11.25">
      <c r="B4631" s="155"/>
      <c r="D4631" s="149" t="s">
        <v>203</v>
      </c>
      <c r="E4631" s="156" t="s">
        <v>19</v>
      </c>
      <c r="F4631" s="157" t="s">
        <v>2483</v>
      </c>
      <c r="H4631" s="158">
        <v>73.707999999999998</v>
      </c>
      <c r="I4631" s="159"/>
      <c r="L4631" s="155"/>
      <c r="M4631" s="160"/>
      <c r="T4631" s="161"/>
      <c r="AT4631" s="156" t="s">
        <v>203</v>
      </c>
      <c r="AU4631" s="156" t="s">
        <v>82</v>
      </c>
      <c r="AV4631" s="13" t="s">
        <v>82</v>
      </c>
      <c r="AW4631" s="13" t="s">
        <v>33</v>
      </c>
      <c r="AX4631" s="13" t="s">
        <v>72</v>
      </c>
      <c r="AY4631" s="156" t="s">
        <v>193</v>
      </c>
    </row>
    <row r="4632" spans="2:65" s="13" customFormat="1" ht="11.25">
      <c r="B4632" s="155"/>
      <c r="D4632" s="149" t="s">
        <v>203</v>
      </c>
      <c r="E4632" s="156" t="s">
        <v>19</v>
      </c>
      <c r="F4632" s="157" t="s">
        <v>2484</v>
      </c>
      <c r="H4632" s="158">
        <v>73.707999999999998</v>
      </c>
      <c r="I4632" s="159"/>
      <c r="L4632" s="155"/>
      <c r="M4632" s="160"/>
      <c r="T4632" s="161"/>
      <c r="AT4632" s="156" t="s">
        <v>203</v>
      </c>
      <c r="AU4632" s="156" t="s">
        <v>82</v>
      </c>
      <c r="AV4632" s="13" t="s">
        <v>82</v>
      </c>
      <c r="AW4632" s="13" t="s">
        <v>33</v>
      </c>
      <c r="AX4632" s="13" t="s">
        <v>72</v>
      </c>
      <c r="AY4632" s="156" t="s">
        <v>193</v>
      </c>
    </row>
    <row r="4633" spans="2:65" s="12" customFormat="1" ht="11.25">
      <c r="B4633" s="148"/>
      <c r="D4633" s="149" t="s">
        <v>203</v>
      </c>
      <c r="E4633" s="150" t="s">
        <v>19</v>
      </c>
      <c r="F4633" s="151" t="s">
        <v>828</v>
      </c>
      <c r="H4633" s="150" t="s">
        <v>19</v>
      </c>
      <c r="I4633" s="152"/>
      <c r="L4633" s="148"/>
      <c r="M4633" s="153"/>
      <c r="T4633" s="154"/>
      <c r="AT4633" s="150" t="s">
        <v>203</v>
      </c>
      <c r="AU4633" s="150" t="s">
        <v>82</v>
      </c>
      <c r="AV4633" s="12" t="s">
        <v>80</v>
      </c>
      <c r="AW4633" s="12" t="s">
        <v>33</v>
      </c>
      <c r="AX4633" s="12" t="s">
        <v>72</v>
      </c>
      <c r="AY4633" s="150" t="s">
        <v>193</v>
      </c>
    </row>
    <row r="4634" spans="2:65" s="13" customFormat="1" ht="11.25">
      <c r="B4634" s="155"/>
      <c r="D4634" s="149" t="s">
        <v>203</v>
      </c>
      <c r="E4634" s="156" t="s">
        <v>19</v>
      </c>
      <c r="F4634" s="157" t="s">
        <v>2485</v>
      </c>
      <c r="H4634" s="158">
        <v>10.175000000000001</v>
      </c>
      <c r="I4634" s="159"/>
      <c r="L4634" s="155"/>
      <c r="M4634" s="160"/>
      <c r="T4634" s="161"/>
      <c r="AT4634" s="156" t="s">
        <v>203</v>
      </c>
      <c r="AU4634" s="156" t="s">
        <v>82</v>
      </c>
      <c r="AV4634" s="13" t="s">
        <v>82</v>
      </c>
      <c r="AW4634" s="13" t="s">
        <v>33</v>
      </c>
      <c r="AX4634" s="13" t="s">
        <v>72</v>
      </c>
      <c r="AY4634" s="156" t="s">
        <v>193</v>
      </c>
    </row>
    <row r="4635" spans="2:65" s="13" customFormat="1" ht="11.25">
      <c r="B4635" s="155"/>
      <c r="D4635" s="149" t="s">
        <v>203</v>
      </c>
      <c r="E4635" s="156" t="s">
        <v>19</v>
      </c>
      <c r="F4635" s="157" t="s">
        <v>2486</v>
      </c>
      <c r="H4635" s="158">
        <v>11.295</v>
      </c>
      <c r="I4635" s="159"/>
      <c r="L4635" s="155"/>
      <c r="M4635" s="160"/>
      <c r="T4635" s="161"/>
      <c r="AT4635" s="156" t="s">
        <v>203</v>
      </c>
      <c r="AU4635" s="156" t="s">
        <v>82</v>
      </c>
      <c r="AV4635" s="13" t="s">
        <v>82</v>
      </c>
      <c r="AW4635" s="13" t="s">
        <v>33</v>
      </c>
      <c r="AX4635" s="13" t="s">
        <v>72</v>
      </c>
      <c r="AY4635" s="156" t="s">
        <v>193</v>
      </c>
    </row>
    <row r="4636" spans="2:65" s="13" customFormat="1" ht="11.25">
      <c r="B4636" s="155"/>
      <c r="D4636" s="149" t="s">
        <v>203</v>
      </c>
      <c r="E4636" s="156" t="s">
        <v>19</v>
      </c>
      <c r="F4636" s="157" t="s">
        <v>2487</v>
      </c>
      <c r="H4636" s="158">
        <v>11.815</v>
      </c>
      <c r="I4636" s="159"/>
      <c r="L4636" s="155"/>
      <c r="M4636" s="160"/>
      <c r="T4636" s="161"/>
      <c r="AT4636" s="156" t="s">
        <v>203</v>
      </c>
      <c r="AU4636" s="156" t="s">
        <v>82</v>
      </c>
      <c r="AV4636" s="13" t="s">
        <v>82</v>
      </c>
      <c r="AW4636" s="13" t="s">
        <v>33</v>
      </c>
      <c r="AX4636" s="13" t="s">
        <v>72</v>
      </c>
      <c r="AY4636" s="156" t="s">
        <v>193</v>
      </c>
    </row>
    <row r="4637" spans="2:65" s="13" customFormat="1" ht="11.25">
      <c r="B4637" s="155"/>
      <c r="D4637" s="149" t="s">
        <v>203</v>
      </c>
      <c r="E4637" s="156" t="s">
        <v>19</v>
      </c>
      <c r="F4637" s="157" t="s">
        <v>2488</v>
      </c>
      <c r="H4637" s="158">
        <v>18.164999999999999</v>
      </c>
      <c r="I4637" s="159"/>
      <c r="L4637" s="155"/>
      <c r="M4637" s="160"/>
      <c r="T4637" s="161"/>
      <c r="AT4637" s="156" t="s">
        <v>203</v>
      </c>
      <c r="AU4637" s="156" t="s">
        <v>82</v>
      </c>
      <c r="AV4637" s="13" t="s">
        <v>82</v>
      </c>
      <c r="AW4637" s="13" t="s">
        <v>33</v>
      </c>
      <c r="AX4637" s="13" t="s">
        <v>72</v>
      </c>
      <c r="AY4637" s="156" t="s">
        <v>193</v>
      </c>
    </row>
    <row r="4638" spans="2:65" s="1" customFormat="1" ht="24.2" customHeight="1">
      <c r="B4638" s="32"/>
      <c r="C4638" s="162" t="s">
        <v>3593</v>
      </c>
      <c r="D4638" s="162" t="s">
        <v>380</v>
      </c>
      <c r="E4638" s="163" t="s">
        <v>3594</v>
      </c>
      <c r="F4638" s="164" t="s">
        <v>3595</v>
      </c>
      <c r="G4638" s="165" t="s">
        <v>198</v>
      </c>
      <c r="H4638" s="166">
        <v>441.44600000000003</v>
      </c>
      <c r="I4638" s="167"/>
      <c r="J4638" s="168">
        <f>ROUND(I4638*H4638,2)</f>
        <v>0</v>
      </c>
      <c r="K4638" s="164" t="s">
        <v>199</v>
      </c>
      <c r="L4638" s="169"/>
      <c r="M4638" s="170" t="s">
        <v>19</v>
      </c>
      <c r="N4638" s="171" t="s">
        <v>43</v>
      </c>
      <c r="P4638" s="140">
        <f>O4638*H4638</f>
        <v>0</v>
      </c>
      <c r="Q4638" s="140">
        <v>2.64E-3</v>
      </c>
      <c r="R4638" s="140">
        <f>Q4638*H4638</f>
        <v>1.1654174400000001</v>
      </c>
      <c r="S4638" s="140">
        <v>0</v>
      </c>
      <c r="T4638" s="141">
        <f>S4638*H4638</f>
        <v>0</v>
      </c>
      <c r="AR4638" s="142" t="s">
        <v>436</v>
      </c>
      <c r="AT4638" s="142" t="s">
        <v>380</v>
      </c>
      <c r="AU4638" s="142" t="s">
        <v>82</v>
      </c>
      <c r="AY4638" s="17" t="s">
        <v>193</v>
      </c>
      <c r="BE4638" s="143">
        <f>IF(N4638="základní",J4638,0)</f>
        <v>0</v>
      </c>
      <c r="BF4638" s="143">
        <f>IF(N4638="snížená",J4638,0)</f>
        <v>0</v>
      </c>
      <c r="BG4638" s="143">
        <f>IF(N4638="zákl. přenesená",J4638,0)</f>
        <v>0</v>
      </c>
      <c r="BH4638" s="143">
        <f>IF(N4638="sníž. přenesená",J4638,0)</f>
        <v>0</v>
      </c>
      <c r="BI4638" s="143">
        <f>IF(N4638="nulová",J4638,0)</f>
        <v>0</v>
      </c>
      <c r="BJ4638" s="17" t="s">
        <v>80</v>
      </c>
      <c r="BK4638" s="143">
        <f>ROUND(I4638*H4638,2)</f>
        <v>0</v>
      </c>
      <c r="BL4638" s="17" t="s">
        <v>328</v>
      </c>
      <c r="BM4638" s="142" t="s">
        <v>3596</v>
      </c>
    </row>
    <row r="4639" spans="2:65" s="13" customFormat="1" ht="11.25">
      <c r="B4639" s="155"/>
      <c r="D4639" s="149" t="s">
        <v>203</v>
      </c>
      <c r="E4639" s="156" t="s">
        <v>19</v>
      </c>
      <c r="F4639" s="157" t="s">
        <v>3597</v>
      </c>
      <c r="H4639" s="158">
        <v>345.91199999999998</v>
      </c>
      <c r="I4639" s="159"/>
      <c r="L4639" s="155"/>
      <c r="M4639" s="160"/>
      <c r="T4639" s="161"/>
      <c r="AT4639" s="156" t="s">
        <v>203</v>
      </c>
      <c r="AU4639" s="156" t="s">
        <v>82</v>
      </c>
      <c r="AV4639" s="13" t="s">
        <v>82</v>
      </c>
      <c r="AW4639" s="13" t="s">
        <v>33</v>
      </c>
      <c r="AX4639" s="13" t="s">
        <v>72</v>
      </c>
      <c r="AY4639" s="156" t="s">
        <v>193</v>
      </c>
    </row>
    <row r="4640" spans="2:65" s="13" customFormat="1" ht="11.25">
      <c r="B4640" s="155"/>
      <c r="D4640" s="149" t="s">
        <v>203</v>
      </c>
      <c r="E4640" s="156" t="s">
        <v>19</v>
      </c>
      <c r="F4640" s="157" t="s">
        <v>3598</v>
      </c>
      <c r="H4640" s="158">
        <v>21.96</v>
      </c>
      <c r="I4640" s="159"/>
      <c r="L4640" s="155"/>
      <c r="M4640" s="160"/>
      <c r="T4640" s="161"/>
      <c r="AT4640" s="156" t="s">
        <v>203</v>
      </c>
      <c r="AU4640" s="156" t="s">
        <v>82</v>
      </c>
      <c r="AV4640" s="13" t="s">
        <v>82</v>
      </c>
      <c r="AW4640" s="13" t="s">
        <v>33</v>
      </c>
      <c r="AX4640" s="13" t="s">
        <v>72</v>
      </c>
      <c r="AY4640" s="156" t="s">
        <v>193</v>
      </c>
    </row>
    <row r="4641" spans="2:65" s="13" customFormat="1" ht="11.25">
      <c r="B4641" s="155"/>
      <c r="D4641" s="149" t="s">
        <v>203</v>
      </c>
      <c r="F4641" s="157" t="s">
        <v>3599</v>
      </c>
      <c r="H4641" s="158">
        <v>441.44600000000003</v>
      </c>
      <c r="I4641" s="159"/>
      <c r="L4641" s="155"/>
      <c r="M4641" s="160"/>
      <c r="T4641" s="161"/>
      <c r="AT4641" s="156" t="s">
        <v>203</v>
      </c>
      <c r="AU4641" s="156" t="s">
        <v>82</v>
      </c>
      <c r="AV4641" s="13" t="s">
        <v>82</v>
      </c>
      <c r="AW4641" s="13" t="s">
        <v>4</v>
      </c>
      <c r="AX4641" s="13" t="s">
        <v>80</v>
      </c>
      <c r="AY4641" s="156" t="s">
        <v>193</v>
      </c>
    </row>
    <row r="4642" spans="2:65" s="1" customFormat="1" ht="16.5" customHeight="1">
      <c r="B4642" s="32"/>
      <c r="C4642" s="131" t="s">
        <v>3600</v>
      </c>
      <c r="D4642" s="131" t="s">
        <v>195</v>
      </c>
      <c r="E4642" s="132" t="s">
        <v>3601</v>
      </c>
      <c r="F4642" s="133" t="s">
        <v>3602</v>
      </c>
      <c r="G4642" s="134" t="s">
        <v>432</v>
      </c>
      <c r="H4642" s="135">
        <v>219.6</v>
      </c>
      <c r="I4642" s="136"/>
      <c r="J4642" s="137">
        <f>ROUND(I4642*H4642,2)</f>
        <v>0</v>
      </c>
      <c r="K4642" s="133" t="s">
        <v>199</v>
      </c>
      <c r="L4642" s="32"/>
      <c r="M4642" s="138" t="s">
        <v>19</v>
      </c>
      <c r="N4642" s="139" t="s">
        <v>43</v>
      </c>
      <c r="P4642" s="140">
        <f>O4642*H4642</f>
        <v>0</v>
      </c>
      <c r="Q4642" s="140">
        <v>1.0000000000000001E-5</v>
      </c>
      <c r="R4642" s="140">
        <f>Q4642*H4642</f>
        <v>2.196E-3</v>
      </c>
      <c r="S4642" s="140">
        <v>0</v>
      </c>
      <c r="T4642" s="141">
        <f>S4642*H4642</f>
        <v>0</v>
      </c>
      <c r="AR4642" s="142" t="s">
        <v>328</v>
      </c>
      <c r="AT4642" s="142" t="s">
        <v>195</v>
      </c>
      <c r="AU4642" s="142" t="s">
        <v>82</v>
      </c>
      <c r="AY4642" s="17" t="s">
        <v>193</v>
      </c>
      <c r="BE4642" s="143">
        <f>IF(N4642="základní",J4642,0)</f>
        <v>0</v>
      </c>
      <c r="BF4642" s="143">
        <f>IF(N4642="snížená",J4642,0)</f>
        <v>0</v>
      </c>
      <c r="BG4642" s="143">
        <f>IF(N4642="zákl. přenesená",J4642,0)</f>
        <v>0</v>
      </c>
      <c r="BH4642" s="143">
        <f>IF(N4642="sníž. přenesená",J4642,0)</f>
        <v>0</v>
      </c>
      <c r="BI4642" s="143">
        <f>IF(N4642="nulová",J4642,0)</f>
        <v>0</v>
      </c>
      <c r="BJ4642" s="17" t="s">
        <v>80</v>
      </c>
      <c r="BK4642" s="143">
        <f>ROUND(I4642*H4642,2)</f>
        <v>0</v>
      </c>
      <c r="BL4642" s="17" t="s">
        <v>328</v>
      </c>
      <c r="BM4642" s="142" t="s">
        <v>3603</v>
      </c>
    </row>
    <row r="4643" spans="2:65" s="1" customFormat="1" ht="11.25">
      <c r="B4643" s="32"/>
      <c r="D4643" s="144" t="s">
        <v>201</v>
      </c>
      <c r="F4643" s="145" t="s">
        <v>3604</v>
      </c>
      <c r="I4643" s="146"/>
      <c r="L4643" s="32"/>
      <c r="M4643" s="147"/>
      <c r="T4643" s="53"/>
      <c r="AT4643" s="17" t="s">
        <v>201</v>
      </c>
      <c r="AU4643" s="17" t="s">
        <v>82</v>
      </c>
    </row>
    <row r="4644" spans="2:65" s="12" customFormat="1" ht="11.25">
      <c r="B4644" s="148"/>
      <c r="D4644" s="149" t="s">
        <v>203</v>
      </c>
      <c r="E4644" s="150" t="s">
        <v>19</v>
      </c>
      <c r="F4644" s="151" t="s">
        <v>286</v>
      </c>
      <c r="H4644" s="150" t="s">
        <v>19</v>
      </c>
      <c r="I4644" s="152"/>
      <c r="L4644" s="148"/>
      <c r="M4644" s="153"/>
      <c r="T4644" s="154"/>
      <c r="AT4644" s="150" t="s">
        <v>203</v>
      </c>
      <c r="AU4644" s="150" t="s">
        <v>82</v>
      </c>
      <c r="AV4644" s="12" t="s">
        <v>80</v>
      </c>
      <c r="AW4644" s="12" t="s">
        <v>33</v>
      </c>
      <c r="AX4644" s="12" t="s">
        <v>72</v>
      </c>
      <c r="AY4644" s="150" t="s">
        <v>193</v>
      </c>
    </row>
    <row r="4645" spans="2:65" s="12" customFormat="1" ht="11.25">
      <c r="B4645" s="148"/>
      <c r="D4645" s="149" t="s">
        <v>203</v>
      </c>
      <c r="E4645" s="150" t="s">
        <v>19</v>
      </c>
      <c r="F4645" s="151" t="s">
        <v>205</v>
      </c>
      <c r="H4645" s="150" t="s">
        <v>19</v>
      </c>
      <c r="I4645" s="152"/>
      <c r="L4645" s="148"/>
      <c r="M4645" s="153"/>
      <c r="T4645" s="154"/>
      <c r="AT4645" s="150" t="s">
        <v>203</v>
      </c>
      <c r="AU4645" s="150" t="s">
        <v>82</v>
      </c>
      <c r="AV4645" s="12" t="s">
        <v>80</v>
      </c>
      <c r="AW4645" s="12" t="s">
        <v>33</v>
      </c>
      <c r="AX4645" s="12" t="s">
        <v>72</v>
      </c>
      <c r="AY4645" s="150" t="s">
        <v>193</v>
      </c>
    </row>
    <row r="4646" spans="2:65" s="12" customFormat="1" ht="11.25">
      <c r="B4646" s="148"/>
      <c r="D4646" s="149" t="s">
        <v>203</v>
      </c>
      <c r="E4646" s="150" t="s">
        <v>19</v>
      </c>
      <c r="F4646" s="151" t="s">
        <v>206</v>
      </c>
      <c r="H4646" s="150" t="s">
        <v>19</v>
      </c>
      <c r="I4646" s="152"/>
      <c r="L4646" s="148"/>
      <c r="M4646" s="153"/>
      <c r="T4646" s="154"/>
      <c r="AT4646" s="150" t="s">
        <v>203</v>
      </c>
      <c r="AU4646" s="150" t="s">
        <v>82</v>
      </c>
      <c r="AV4646" s="12" t="s">
        <v>80</v>
      </c>
      <c r="AW4646" s="12" t="s">
        <v>33</v>
      </c>
      <c r="AX4646" s="12" t="s">
        <v>72</v>
      </c>
      <c r="AY4646" s="150" t="s">
        <v>193</v>
      </c>
    </row>
    <row r="4647" spans="2:65" s="12" customFormat="1" ht="11.25">
      <c r="B4647" s="148"/>
      <c r="D4647" s="149" t="s">
        <v>203</v>
      </c>
      <c r="E4647" s="150" t="s">
        <v>19</v>
      </c>
      <c r="F4647" s="151" t="s">
        <v>205</v>
      </c>
      <c r="H4647" s="150" t="s">
        <v>19</v>
      </c>
      <c r="I4647" s="152"/>
      <c r="L4647" s="148"/>
      <c r="M4647" s="153"/>
      <c r="T4647" s="154"/>
      <c r="AT4647" s="150" t="s">
        <v>203</v>
      </c>
      <c r="AU4647" s="150" t="s">
        <v>82</v>
      </c>
      <c r="AV4647" s="12" t="s">
        <v>80</v>
      </c>
      <c r="AW4647" s="12" t="s">
        <v>33</v>
      </c>
      <c r="AX4647" s="12" t="s">
        <v>72</v>
      </c>
      <c r="AY4647" s="150" t="s">
        <v>193</v>
      </c>
    </row>
    <row r="4648" spans="2:65" s="12" customFormat="1" ht="11.25">
      <c r="B4648" s="148"/>
      <c r="D4648" s="149" t="s">
        <v>203</v>
      </c>
      <c r="E4648" s="150" t="s">
        <v>19</v>
      </c>
      <c r="F4648" s="151" t="s">
        <v>564</v>
      </c>
      <c r="H4648" s="150" t="s">
        <v>19</v>
      </c>
      <c r="I4648" s="152"/>
      <c r="L4648" s="148"/>
      <c r="M4648" s="153"/>
      <c r="T4648" s="154"/>
      <c r="AT4648" s="150" t="s">
        <v>203</v>
      </c>
      <c r="AU4648" s="150" t="s">
        <v>82</v>
      </c>
      <c r="AV4648" s="12" t="s">
        <v>80</v>
      </c>
      <c r="AW4648" s="12" t="s">
        <v>33</v>
      </c>
      <c r="AX4648" s="12" t="s">
        <v>72</v>
      </c>
      <c r="AY4648" s="150" t="s">
        <v>193</v>
      </c>
    </row>
    <row r="4649" spans="2:65" s="13" customFormat="1" ht="11.25">
      <c r="B4649" s="155"/>
      <c r="D4649" s="149" t="s">
        <v>203</v>
      </c>
      <c r="E4649" s="156" t="s">
        <v>19</v>
      </c>
      <c r="F4649" s="157" t="s">
        <v>2534</v>
      </c>
      <c r="H4649" s="158">
        <v>39.299999999999997</v>
      </c>
      <c r="I4649" s="159"/>
      <c r="L4649" s="155"/>
      <c r="M4649" s="160"/>
      <c r="T4649" s="161"/>
      <c r="AT4649" s="156" t="s">
        <v>203</v>
      </c>
      <c r="AU4649" s="156" t="s">
        <v>82</v>
      </c>
      <c r="AV4649" s="13" t="s">
        <v>82</v>
      </c>
      <c r="AW4649" s="13" t="s">
        <v>33</v>
      </c>
      <c r="AX4649" s="13" t="s">
        <v>72</v>
      </c>
      <c r="AY4649" s="156" t="s">
        <v>193</v>
      </c>
    </row>
    <row r="4650" spans="2:65" s="13" customFormat="1" ht="11.25">
      <c r="B4650" s="155"/>
      <c r="D4650" s="149" t="s">
        <v>203</v>
      </c>
      <c r="E4650" s="156" t="s">
        <v>19</v>
      </c>
      <c r="F4650" s="157" t="s">
        <v>2535</v>
      </c>
      <c r="H4650" s="158">
        <v>39.299999999999997</v>
      </c>
      <c r="I4650" s="159"/>
      <c r="L4650" s="155"/>
      <c r="M4650" s="160"/>
      <c r="T4650" s="161"/>
      <c r="AT4650" s="156" t="s">
        <v>203</v>
      </c>
      <c r="AU4650" s="156" t="s">
        <v>82</v>
      </c>
      <c r="AV4650" s="13" t="s">
        <v>82</v>
      </c>
      <c r="AW4650" s="13" t="s">
        <v>33</v>
      </c>
      <c r="AX4650" s="13" t="s">
        <v>72</v>
      </c>
      <c r="AY4650" s="156" t="s">
        <v>193</v>
      </c>
    </row>
    <row r="4651" spans="2:65" s="12" customFormat="1" ht="11.25">
      <c r="B4651" s="148"/>
      <c r="D4651" s="149" t="s">
        <v>203</v>
      </c>
      <c r="E4651" s="150" t="s">
        <v>19</v>
      </c>
      <c r="F4651" s="151" t="s">
        <v>205</v>
      </c>
      <c r="H4651" s="150" t="s">
        <v>19</v>
      </c>
      <c r="I4651" s="152"/>
      <c r="L4651" s="148"/>
      <c r="M4651" s="153"/>
      <c r="T4651" s="154"/>
      <c r="AT4651" s="150" t="s">
        <v>203</v>
      </c>
      <c r="AU4651" s="150" t="s">
        <v>82</v>
      </c>
      <c r="AV4651" s="12" t="s">
        <v>80</v>
      </c>
      <c r="AW4651" s="12" t="s">
        <v>33</v>
      </c>
      <c r="AX4651" s="12" t="s">
        <v>72</v>
      </c>
      <c r="AY4651" s="150" t="s">
        <v>193</v>
      </c>
    </row>
    <row r="4652" spans="2:65" s="12" customFormat="1" ht="11.25">
      <c r="B4652" s="148"/>
      <c r="D4652" s="149" t="s">
        <v>203</v>
      </c>
      <c r="E4652" s="150" t="s">
        <v>19</v>
      </c>
      <c r="F4652" s="151" t="s">
        <v>1754</v>
      </c>
      <c r="H4652" s="150" t="s">
        <v>19</v>
      </c>
      <c r="I4652" s="152"/>
      <c r="L4652" s="148"/>
      <c r="M4652" s="153"/>
      <c r="T4652" s="154"/>
      <c r="AT4652" s="150" t="s">
        <v>203</v>
      </c>
      <c r="AU4652" s="150" t="s">
        <v>82</v>
      </c>
      <c r="AV4652" s="12" t="s">
        <v>80</v>
      </c>
      <c r="AW4652" s="12" t="s">
        <v>33</v>
      </c>
      <c r="AX4652" s="12" t="s">
        <v>72</v>
      </c>
      <c r="AY4652" s="150" t="s">
        <v>193</v>
      </c>
    </row>
    <row r="4653" spans="2:65" s="12" customFormat="1" ht="11.25">
      <c r="B4653" s="148"/>
      <c r="D4653" s="149" t="s">
        <v>203</v>
      </c>
      <c r="E4653" s="150" t="s">
        <v>19</v>
      </c>
      <c r="F4653" s="151" t="s">
        <v>822</v>
      </c>
      <c r="H4653" s="150" t="s">
        <v>19</v>
      </c>
      <c r="I4653" s="152"/>
      <c r="L4653" s="148"/>
      <c r="M4653" s="153"/>
      <c r="T4653" s="154"/>
      <c r="AT4653" s="150" t="s">
        <v>203</v>
      </c>
      <c r="AU4653" s="150" t="s">
        <v>82</v>
      </c>
      <c r="AV4653" s="12" t="s">
        <v>80</v>
      </c>
      <c r="AW4653" s="12" t="s">
        <v>33</v>
      </c>
      <c r="AX4653" s="12" t="s">
        <v>72</v>
      </c>
      <c r="AY4653" s="150" t="s">
        <v>193</v>
      </c>
    </row>
    <row r="4654" spans="2:65" s="13" customFormat="1" ht="11.25">
      <c r="B4654" s="155"/>
      <c r="D4654" s="149" t="s">
        <v>203</v>
      </c>
      <c r="E4654" s="156" t="s">
        <v>19</v>
      </c>
      <c r="F4654" s="157" t="s">
        <v>2519</v>
      </c>
      <c r="H4654" s="158">
        <v>39.299999999999997</v>
      </c>
      <c r="I4654" s="159"/>
      <c r="L4654" s="155"/>
      <c r="M4654" s="160"/>
      <c r="T4654" s="161"/>
      <c r="AT4654" s="156" t="s">
        <v>203</v>
      </c>
      <c r="AU4654" s="156" t="s">
        <v>82</v>
      </c>
      <c r="AV4654" s="13" t="s">
        <v>82</v>
      </c>
      <c r="AW4654" s="13" t="s">
        <v>33</v>
      </c>
      <c r="AX4654" s="13" t="s">
        <v>72</v>
      </c>
      <c r="AY4654" s="156" t="s">
        <v>193</v>
      </c>
    </row>
    <row r="4655" spans="2:65" s="13" customFormat="1" ht="11.25">
      <c r="B4655" s="155"/>
      <c r="D4655" s="149" t="s">
        <v>203</v>
      </c>
      <c r="E4655" s="156" t="s">
        <v>19</v>
      </c>
      <c r="F4655" s="157" t="s">
        <v>2520</v>
      </c>
      <c r="H4655" s="158">
        <v>39.299999999999997</v>
      </c>
      <c r="I4655" s="159"/>
      <c r="L4655" s="155"/>
      <c r="M4655" s="160"/>
      <c r="T4655" s="161"/>
      <c r="AT4655" s="156" t="s">
        <v>203</v>
      </c>
      <c r="AU4655" s="156" t="s">
        <v>82</v>
      </c>
      <c r="AV4655" s="13" t="s">
        <v>82</v>
      </c>
      <c r="AW4655" s="13" t="s">
        <v>33</v>
      </c>
      <c r="AX4655" s="13" t="s">
        <v>72</v>
      </c>
      <c r="AY4655" s="156" t="s">
        <v>193</v>
      </c>
    </row>
    <row r="4656" spans="2:65" s="12" customFormat="1" ht="11.25">
      <c r="B4656" s="148"/>
      <c r="D4656" s="149" t="s">
        <v>203</v>
      </c>
      <c r="E4656" s="150" t="s">
        <v>19</v>
      </c>
      <c r="F4656" s="151" t="s">
        <v>828</v>
      </c>
      <c r="H4656" s="150" t="s">
        <v>19</v>
      </c>
      <c r="I4656" s="152"/>
      <c r="L4656" s="148"/>
      <c r="M4656" s="153"/>
      <c r="T4656" s="154"/>
      <c r="AT4656" s="150" t="s">
        <v>203</v>
      </c>
      <c r="AU4656" s="150" t="s">
        <v>82</v>
      </c>
      <c r="AV4656" s="12" t="s">
        <v>80</v>
      </c>
      <c r="AW4656" s="12" t="s">
        <v>33</v>
      </c>
      <c r="AX4656" s="12" t="s">
        <v>72</v>
      </c>
      <c r="AY4656" s="150" t="s">
        <v>193</v>
      </c>
    </row>
    <row r="4657" spans="2:65" s="13" customFormat="1" ht="11.25">
      <c r="B4657" s="155"/>
      <c r="D4657" s="149" t="s">
        <v>203</v>
      </c>
      <c r="E4657" s="156" t="s">
        <v>19</v>
      </c>
      <c r="F4657" s="157" t="s">
        <v>2521</v>
      </c>
      <c r="H4657" s="158">
        <v>17.899999999999999</v>
      </c>
      <c r="I4657" s="159"/>
      <c r="L4657" s="155"/>
      <c r="M4657" s="160"/>
      <c r="T4657" s="161"/>
      <c r="AT4657" s="156" t="s">
        <v>203</v>
      </c>
      <c r="AU4657" s="156" t="s">
        <v>82</v>
      </c>
      <c r="AV4657" s="13" t="s">
        <v>82</v>
      </c>
      <c r="AW4657" s="13" t="s">
        <v>33</v>
      </c>
      <c r="AX4657" s="13" t="s">
        <v>72</v>
      </c>
      <c r="AY4657" s="156" t="s">
        <v>193</v>
      </c>
    </row>
    <row r="4658" spans="2:65" s="13" customFormat="1" ht="11.25">
      <c r="B4658" s="155"/>
      <c r="D4658" s="149" t="s">
        <v>203</v>
      </c>
      <c r="E4658" s="156" t="s">
        <v>19</v>
      </c>
      <c r="F4658" s="157" t="s">
        <v>2522</v>
      </c>
      <c r="H4658" s="158">
        <v>13.7</v>
      </c>
      <c r="I4658" s="159"/>
      <c r="L4658" s="155"/>
      <c r="M4658" s="160"/>
      <c r="T4658" s="161"/>
      <c r="AT4658" s="156" t="s">
        <v>203</v>
      </c>
      <c r="AU4658" s="156" t="s">
        <v>82</v>
      </c>
      <c r="AV4658" s="13" t="s">
        <v>82</v>
      </c>
      <c r="AW4658" s="13" t="s">
        <v>33</v>
      </c>
      <c r="AX4658" s="13" t="s">
        <v>72</v>
      </c>
      <c r="AY4658" s="156" t="s">
        <v>193</v>
      </c>
    </row>
    <row r="4659" spans="2:65" s="13" customFormat="1" ht="11.25">
      <c r="B4659" s="155"/>
      <c r="D4659" s="149" t="s">
        <v>203</v>
      </c>
      <c r="E4659" s="156" t="s">
        <v>19</v>
      </c>
      <c r="F4659" s="157" t="s">
        <v>2523</v>
      </c>
      <c r="H4659" s="158">
        <v>13.95</v>
      </c>
      <c r="I4659" s="159"/>
      <c r="L4659" s="155"/>
      <c r="M4659" s="160"/>
      <c r="T4659" s="161"/>
      <c r="AT4659" s="156" t="s">
        <v>203</v>
      </c>
      <c r="AU4659" s="156" t="s">
        <v>82</v>
      </c>
      <c r="AV4659" s="13" t="s">
        <v>82</v>
      </c>
      <c r="AW4659" s="13" t="s">
        <v>33</v>
      </c>
      <c r="AX4659" s="13" t="s">
        <v>72</v>
      </c>
      <c r="AY4659" s="156" t="s">
        <v>193</v>
      </c>
    </row>
    <row r="4660" spans="2:65" s="13" customFormat="1" ht="11.25">
      <c r="B4660" s="155"/>
      <c r="D4660" s="149" t="s">
        <v>203</v>
      </c>
      <c r="E4660" s="156" t="s">
        <v>19</v>
      </c>
      <c r="F4660" s="157" t="s">
        <v>2524</v>
      </c>
      <c r="H4660" s="158">
        <v>16.850000000000001</v>
      </c>
      <c r="I4660" s="159"/>
      <c r="L4660" s="155"/>
      <c r="M4660" s="160"/>
      <c r="T4660" s="161"/>
      <c r="AT4660" s="156" t="s">
        <v>203</v>
      </c>
      <c r="AU4660" s="156" t="s">
        <v>82</v>
      </c>
      <c r="AV4660" s="13" t="s">
        <v>82</v>
      </c>
      <c r="AW4660" s="13" t="s">
        <v>33</v>
      </c>
      <c r="AX4660" s="13" t="s">
        <v>72</v>
      </c>
      <c r="AY4660" s="156" t="s">
        <v>193</v>
      </c>
    </row>
    <row r="4661" spans="2:65" s="1" customFormat="1" ht="16.5" customHeight="1">
      <c r="B4661" s="32"/>
      <c r="C4661" s="162" t="s">
        <v>3605</v>
      </c>
      <c r="D4661" s="162" t="s">
        <v>380</v>
      </c>
      <c r="E4661" s="163" t="s">
        <v>3606</v>
      </c>
      <c r="F4661" s="164" t="s">
        <v>3607</v>
      </c>
      <c r="G4661" s="165" t="s">
        <v>432</v>
      </c>
      <c r="H4661" s="166">
        <v>241.56</v>
      </c>
      <c r="I4661" s="167"/>
      <c r="J4661" s="168">
        <f>ROUND(I4661*H4661,2)</f>
        <v>0</v>
      </c>
      <c r="K4661" s="164" t="s">
        <v>19</v>
      </c>
      <c r="L4661" s="169"/>
      <c r="M4661" s="170" t="s">
        <v>19</v>
      </c>
      <c r="N4661" s="171" t="s">
        <v>43</v>
      </c>
      <c r="P4661" s="140">
        <f>O4661*H4661</f>
        <v>0</v>
      </c>
      <c r="Q4661" s="140">
        <v>3.8000000000000002E-4</v>
      </c>
      <c r="R4661" s="140">
        <f>Q4661*H4661</f>
        <v>9.1792800000000008E-2</v>
      </c>
      <c r="S4661" s="140">
        <v>0</v>
      </c>
      <c r="T4661" s="141">
        <f>S4661*H4661</f>
        <v>0</v>
      </c>
      <c r="AR4661" s="142" t="s">
        <v>436</v>
      </c>
      <c r="AT4661" s="142" t="s">
        <v>380</v>
      </c>
      <c r="AU4661" s="142" t="s">
        <v>82</v>
      </c>
      <c r="AY4661" s="17" t="s">
        <v>193</v>
      </c>
      <c r="BE4661" s="143">
        <f>IF(N4661="základní",J4661,0)</f>
        <v>0</v>
      </c>
      <c r="BF4661" s="143">
        <f>IF(N4661="snížená",J4661,0)</f>
        <v>0</v>
      </c>
      <c r="BG4661" s="143">
        <f>IF(N4661="zákl. přenesená",J4661,0)</f>
        <v>0</v>
      </c>
      <c r="BH4661" s="143">
        <f>IF(N4661="sníž. přenesená",J4661,0)</f>
        <v>0</v>
      </c>
      <c r="BI4661" s="143">
        <f>IF(N4661="nulová",J4661,0)</f>
        <v>0</v>
      </c>
      <c r="BJ4661" s="17" t="s">
        <v>80</v>
      </c>
      <c r="BK4661" s="143">
        <f>ROUND(I4661*H4661,2)</f>
        <v>0</v>
      </c>
      <c r="BL4661" s="17" t="s">
        <v>328</v>
      </c>
      <c r="BM4661" s="142" t="s">
        <v>3608</v>
      </c>
    </row>
    <row r="4662" spans="2:65" s="13" customFormat="1" ht="11.25">
      <c r="B4662" s="155"/>
      <c r="D4662" s="149" t="s">
        <v>203</v>
      </c>
      <c r="F4662" s="157" t="s">
        <v>3609</v>
      </c>
      <c r="H4662" s="158">
        <v>241.56</v>
      </c>
      <c r="I4662" s="159"/>
      <c r="L4662" s="155"/>
      <c r="M4662" s="160"/>
      <c r="T4662" s="161"/>
      <c r="AT4662" s="156" t="s">
        <v>203</v>
      </c>
      <c r="AU4662" s="156" t="s">
        <v>82</v>
      </c>
      <c r="AV4662" s="13" t="s">
        <v>82</v>
      </c>
      <c r="AW4662" s="13" t="s">
        <v>4</v>
      </c>
      <c r="AX4662" s="13" t="s">
        <v>80</v>
      </c>
      <c r="AY4662" s="156" t="s">
        <v>193</v>
      </c>
    </row>
    <row r="4663" spans="2:65" s="1" customFormat="1" ht="16.5" customHeight="1">
      <c r="B4663" s="32"/>
      <c r="C4663" s="131" t="s">
        <v>3610</v>
      </c>
      <c r="D4663" s="131" t="s">
        <v>195</v>
      </c>
      <c r="E4663" s="132" t="s">
        <v>3611</v>
      </c>
      <c r="F4663" s="133" t="s">
        <v>3612</v>
      </c>
      <c r="G4663" s="134" t="s">
        <v>432</v>
      </c>
      <c r="H4663" s="135">
        <v>230.58</v>
      </c>
      <c r="I4663" s="136"/>
      <c r="J4663" s="137">
        <f>ROUND(I4663*H4663,2)</f>
        <v>0</v>
      </c>
      <c r="K4663" s="133" t="s">
        <v>19</v>
      </c>
      <c r="L4663" s="32"/>
      <c r="M4663" s="138" t="s">
        <v>19</v>
      </c>
      <c r="N4663" s="139" t="s">
        <v>43</v>
      </c>
      <c r="P4663" s="140">
        <f>O4663*H4663</f>
        <v>0</v>
      </c>
      <c r="Q4663" s="140">
        <v>2.0000000000000002E-5</v>
      </c>
      <c r="R4663" s="140">
        <f>Q4663*H4663</f>
        <v>4.6116000000000004E-3</v>
      </c>
      <c r="S4663" s="140">
        <v>0</v>
      </c>
      <c r="T4663" s="141">
        <f>S4663*H4663</f>
        <v>0</v>
      </c>
      <c r="AR4663" s="142" t="s">
        <v>328</v>
      </c>
      <c r="AT4663" s="142" t="s">
        <v>195</v>
      </c>
      <c r="AU4663" s="142" t="s">
        <v>82</v>
      </c>
      <c r="AY4663" s="17" t="s">
        <v>193</v>
      </c>
      <c r="BE4663" s="143">
        <f>IF(N4663="základní",J4663,0)</f>
        <v>0</v>
      </c>
      <c r="BF4663" s="143">
        <f>IF(N4663="snížená",J4663,0)</f>
        <v>0</v>
      </c>
      <c r="BG4663" s="143">
        <f>IF(N4663="zákl. přenesená",J4663,0)</f>
        <v>0</v>
      </c>
      <c r="BH4663" s="143">
        <f>IF(N4663="sníž. přenesená",J4663,0)</f>
        <v>0</v>
      </c>
      <c r="BI4663" s="143">
        <f>IF(N4663="nulová",J4663,0)</f>
        <v>0</v>
      </c>
      <c r="BJ4663" s="17" t="s">
        <v>80</v>
      </c>
      <c r="BK4663" s="143">
        <f>ROUND(I4663*H4663,2)</f>
        <v>0</v>
      </c>
      <c r="BL4663" s="17" t="s">
        <v>328</v>
      </c>
      <c r="BM4663" s="142" t="s">
        <v>3613</v>
      </c>
    </row>
    <row r="4664" spans="2:65" s="12" customFormat="1" ht="11.25">
      <c r="B4664" s="148"/>
      <c r="D4664" s="149" t="s">
        <v>203</v>
      </c>
      <c r="E4664" s="150" t="s">
        <v>19</v>
      </c>
      <c r="F4664" s="151" t="s">
        <v>286</v>
      </c>
      <c r="H4664" s="150" t="s">
        <v>19</v>
      </c>
      <c r="I4664" s="152"/>
      <c r="L4664" s="148"/>
      <c r="M4664" s="153"/>
      <c r="T4664" s="154"/>
      <c r="AT4664" s="150" t="s">
        <v>203</v>
      </c>
      <c r="AU4664" s="150" t="s">
        <v>82</v>
      </c>
      <c r="AV4664" s="12" t="s">
        <v>80</v>
      </c>
      <c r="AW4664" s="12" t="s">
        <v>33</v>
      </c>
      <c r="AX4664" s="12" t="s">
        <v>72</v>
      </c>
      <c r="AY4664" s="150" t="s">
        <v>193</v>
      </c>
    </row>
    <row r="4665" spans="2:65" s="12" customFormat="1" ht="11.25">
      <c r="B4665" s="148"/>
      <c r="D4665" s="149" t="s">
        <v>203</v>
      </c>
      <c r="E4665" s="150" t="s">
        <v>19</v>
      </c>
      <c r="F4665" s="151" t="s">
        <v>205</v>
      </c>
      <c r="H4665" s="150" t="s">
        <v>19</v>
      </c>
      <c r="I4665" s="152"/>
      <c r="L4665" s="148"/>
      <c r="M4665" s="153"/>
      <c r="T4665" s="154"/>
      <c r="AT4665" s="150" t="s">
        <v>203</v>
      </c>
      <c r="AU4665" s="150" t="s">
        <v>82</v>
      </c>
      <c r="AV4665" s="12" t="s">
        <v>80</v>
      </c>
      <c r="AW4665" s="12" t="s">
        <v>33</v>
      </c>
      <c r="AX4665" s="12" t="s">
        <v>72</v>
      </c>
      <c r="AY4665" s="150" t="s">
        <v>193</v>
      </c>
    </row>
    <row r="4666" spans="2:65" s="12" customFormat="1" ht="11.25">
      <c r="B4666" s="148"/>
      <c r="D4666" s="149" t="s">
        <v>203</v>
      </c>
      <c r="E4666" s="150" t="s">
        <v>19</v>
      </c>
      <c r="F4666" s="151" t="s">
        <v>206</v>
      </c>
      <c r="H4666" s="150" t="s">
        <v>19</v>
      </c>
      <c r="I4666" s="152"/>
      <c r="L4666" s="148"/>
      <c r="M4666" s="153"/>
      <c r="T4666" s="154"/>
      <c r="AT4666" s="150" t="s">
        <v>203</v>
      </c>
      <c r="AU4666" s="150" t="s">
        <v>82</v>
      </c>
      <c r="AV4666" s="12" t="s">
        <v>80</v>
      </c>
      <c r="AW4666" s="12" t="s">
        <v>33</v>
      </c>
      <c r="AX4666" s="12" t="s">
        <v>72</v>
      </c>
      <c r="AY4666" s="150" t="s">
        <v>193</v>
      </c>
    </row>
    <row r="4667" spans="2:65" s="12" customFormat="1" ht="11.25">
      <c r="B4667" s="148"/>
      <c r="D4667" s="149" t="s">
        <v>203</v>
      </c>
      <c r="E4667" s="150" t="s">
        <v>19</v>
      </c>
      <c r="F4667" s="151" t="s">
        <v>205</v>
      </c>
      <c r="H4667" s="150" t="s">
        <v>19</v>
      </c>
      <c r="I4667" s="152"/>
      <c r="L4667" s="148"/>
      <c r="M4667" s="153"/>
      <c r="T4667" s="154"/>
      <c r="AT4667" s="150" t="s">
        <v>203</v>
      </c>
      <c r="AU4667" s="150" t="s">
        <v>82</v>
      </c>
      <c r="AV4667" s="12" t="s">
        <v>80</v>
      </c>
      <c r="AW4667" s="12" t="s">
        <v>33</v>
      </c>
      <c r="AX4667" s="12" t="s">
        <v>72</v>
      </c>
      <c r="AY4667" s="150" t="s">
        <v>193</v>
      </c>
    </row>
    <row r="4668" spans="2:65" s="12" customFormat="1" ht="11.25">
      <c r="B4668" s="148"/>
      <c r="D4668" s="149" t="s">
        <v>203</v>
      </c>
      <c r="E4668" s="150" t="s">
        <v>19</v>
      </c>
      <c r="F4668" s="151" t="s">
        <v>564</v>
      </c>
      <c r="H4668" s="150" t="s">
        <v>19</v>
      </c>
      <c r="I4668" s="152"/>
      <c r="L4668" s="148"/>
      <c r="M4668" s="153"/>
      <c r="T4668" s="154"/>
      <c r="AT4668" s="150" t="s">
        <v>203</v>
      </c>
      <c r="AU4668" s="150" t="s">
        <v>82</v>
      </c>
      <c r="AV4668" s="12" t="s">
        <v>80</v>
      </c>
      <c r="AW4668" s="12" t="s">
        <v>33</v>
      </c>
      <c r="AX4668" s="12" t="s">
        <v>72</v>
      </c>
      <c r="AY4668" s="150" t="s">
        <v>193</v>
      </c>
    </row>
    <row r="4669" spans="2:65" s="13" customFormat="1" ht="11.25">
      <c r="B4669" s="155"/>
      <c r="D4669" s="149" t="s">
        <v>203</v>
      </c>
      <c r="E4669" s="156" t="s">
        <v>19</v>
      </c>
      <c r="F4669" s="157" t="s">
        <v>2534</v>
      </c>
      <c r="H4669" s="158">
        <v>39.299999999999997</v>
      </c>
      <c r="I4669" s="159"/>
      <c r="L4669" s="155"/>
      <c r="M4669" s="160"/>
      <c r="T4669" s="161"/>
      <c r="AT4669" s="156" t="s">
        <v>203</v>
      </c>
      <c r="AU4669" s="156" t="s">
        <v>82</v>
      </c>
      <c r="AV4669" s="13" t="s">
        <v>82</v>
      </c>
      <c r="AW4669" s="13" t="s">
        <v>33</v>
      </c>
      <c r="AX4669" s="13" t="s">
        <v>72</v>
      </c>
      <c r="AY4669" s="156" t="s">
        <v>193</v>
      </c>
    </row>
    <row r="4670" spans="2:65" s="13" customFormat="1" ht="11.25">
      <c r="B4670" s="155"/>
      <c r="D4670" s="149" t="s">
        <v>203</v>
      </c>
      <c r="E4670" s="156" t="s">
        <v>19</v>
      </c>
      <c r="F4670" s="157" t="s">
        <v>2535</v>
      </c>
      <c r="H4670" s="158">
        <v>39.299999999999997</v>
      </c>
      <c r="I4670" s="159"/>
      <c r="L4670" s="155"/>
      <c r="M4670" s="160"/>
      <c r="T4670" s="161"/>
      <c r="AT4670" s="156" t="s">
        <v>203</v>
      </c>
      <c r="AU4670" s="156" t="s">
        <v>82</v>
      </c>
      <c r="AV4670" s="13" t="s">
        <v>82</v>
      </c>
      <c r="AW4670" s="13" t="s">
        <v>33</v>
      </c>
      <c r="AX4670" s="13" t="s">
        <v>72</v>
      </c>
      <c r="AY4670" s="156" t="s">
        <v>193</v>
      </c>
    </row>
    <row r="4671" spans="2:65" s="12" customFormat="1" ht="11.25">
      <c r="B4671" s="148"/>
      <c r="D4671" s="149" t="s">
        <v>203</v>
      </c>
      <c r="E4671" s="150" t="s">
        <v>19</v>
      </c>
      <c r="F4671" s="151" t="s">
        <v>205</v>
      </c>
      <c r="H4671" s="150" t="s">
        <v>19</v>
      </c>
      <c r="I4671" s="152"/>
      <c r="L4671" s="148"/>
      <c r="M4671" s="153"/>
      <c r="T4671" s="154"/>
      <c r="AT4671" s="150" t="s">
        <v>203</v>
      </c>
      <c r="AU4671" s="150" t="s">
        <v>82</v>
      </c>
      <c r="AV4671" s="12" t="s">
        <v>80</v>
      </c>
      <c r="AW4671" s="12" t="s">
        <v>33</v>
      </c>
      <c r="AX4671" s="12" t="s">
        <v>72</v>
      </c>
      <c r="AY4671" s="150" t="s">
        <v>193</v>
      </c>
    </row>
    <row r="4672" spans="2:65" s="12" customFormat="1" ht="11.25">
      <c r="B4672" s="148"/>
      <c r="D4672" s="149" t="s">
        <v>203</v>
      </c>
      <c r="E4672" s="150" t="s">
        <v>19</v>
      </c>
      <c r="F4672" s="151" t="s">
        <v>1754</v>
      </c>
      <c r="H4672" s="150" t="s">
        <v>19</v>
      </c>
      <c r="I4672" s="152"/>
      <c r="L4672" s="148"/>
      <c r="M4672" s="153"/>
      <c r="T4672" s="154"/>
      <c r="AT4672" s="150" t="s">
        <v>203</v>
      </c>
      <c r="AU4672" s="150" t="s">
        <v>82</v>
      </c>
      <c r="AV4672" s="12" t="s">
        <v>80</v>
      </c>
      <c r="AW4672" s="12" t="s">
        <v>33</v>
      </c>
      <c r="AX4672" s="12" t="s">
        <v>72</v>
      </c>
      <c r="AY4672" s="150" t="s">
        <v>193</v>
      </c>
    </row>
    <row r="4673" spans="2:65" s="12" customFormat="1" ht="11.25">
      <c r="B4673" s="148"/>
      <c r="D4673" s="149" t="s">
        <v>203</v>
      </c>
      <c r="E4673" s="150" t="s">
        <v>19</v>
      </c>
      <c r="F4673" s="151" t="s">
        <v>822</v>
      </c>
      <c r="H4673" s="150" t="s">
        <v>19</v>
      </c>
      <c r="I4673" s="152"/>
      <c r="L4673" s="148"/>
      <c r="M4673" s="153"/>
      <c r="T4673" s="154"/>
      <c r="AT4673" s="150" t="s">
        <v>203</v>
      </c>
      <c r="AU4673" s="150" t="s">
        <v>82</v>
      </c>
      <c r="AV4673" s="12" t="s">
        <v>80</v>
      </c>
      <c r="AW4673" s="12" t="s">
        <v>33</v>
      </c>
      <c r="AX4673" s="12" t="s">
        <v>72</v>
      </c>
      <c r="AY4673" s="150" t="s">
        <v>193</v>
      </c>
    </row>
    <row r="4674" spans="2:65" s="13" customFormat="1" ht="11.25">
      <c r="B4674" s="155"/>
      <c r="D4674" s="149" t="s">
        <v>203</v>
      </c>
      <c r="E4674" s="156" t="s">
        <v>19</v>
      </c>
      <c r="F4674" s="157" t="s">
        <v>2519</v>
      </c>
      <c r="H4674" s="158">
        <v>39.299999999999997</v>
      </c>
      <c r="I4674" s="159"/>
      <c r="L4674" s="155"/>
      <c r="M4674" s="160"/>
      <c r="T4674" s="161"/>
      <c r="AT4674" s="156" t="s">
        <v>203</v>
      </c>
      <c r="AU4674" s="156" t="s">
        <v>82</v>
      </c>
      <c r="AV4674" s="13" t="s">
        <v>82</v>
      </c>
      <c r="AW4674" s="13" t="s">
        <v>33</v>
      </c>
      <c r="AX4674" s="13" t="s">
        <v>72</v>
      </c>
      <c r="AY4674" s="156" t="s">
        <v>193</v>
      </c>
    </row>
    <row r="4675" spans="2:65" s="13" customFormat="1" ht="11.25">
      <c r="B4675" s="155"/>
      <c r="D4675" s="149" t="s">
        <v>203</v>
      </c>
      <c r="E4675" s="156" t="s">
        <v>19</v>
      </c>
      <c r="F4675" s="157" t="s">
        <v>2520</v>
      </c>
      <c r="H4675" s="158">
        <v>39.299999999999997</v>
      </c>
      <c r="I4675" s="159"/>
      <c r="L4675" s="155"/>
      <c r="M4675" s="160"/>
      <c r="T4675" s="161"/>
      <c r="AT4675" s="156" t="s">
        <v>203</v>
      </c>
      <c r="AU4675" s="156" t="s">
        <v>82</v>
      </c>
      <c r="AV4675" s="13" t="s">
        <v>82</v>
      </c>
      <c r="AW4675" s="13" t="s">
        <v>33</v>
      </c>
      <c r="AX4675" s="13" t="s">
        <v>72</v>
      </c>
      <c r="AY4675" s="156" t="s">
        <v>193</v>
      </c>
    </row>
    <row r="4676" spans="2:65" s="12" customFormat="1" ht="11.25">
      <c r="B4676" s="148"/>
      <c r="D4676" s="149" t="s">
        <v>203</v>
      </c>
      <c r="E4676" s="150" t="s">
        <v>19</v>
      </c>
      <c r="F4676" s="151" t="s">
        <v>828</v>
      </c>
      <c r="H4676" s="150" t="s">
        <v>19</v>
      </c>
      <c r="I4676" s="152"/>
      <c r="L4676" s="148"/>
      <c r="M4676" s="153"/>
      <c r="T4676" s="154"/>
      <c r="AT4676" s="150" t="s">
        <v>203</v>
      </c>
      <c r="AU4676" s="150" t="s">
        <v>82</v>
      </c>
      <c r="AV4676" s="12" t="s">
        <v>80</v>
      </c>
      <c r="AW4676" s="12" t="s">
        <v>33</v>
      </c>
      <c r="AX4676" s="12" t="s">
        <v>72</v>
      </c>
      <c r="AY4676" s="150" t="s">
        <v>193</v>
      </c>
    </row>
    <row r="4677" spans="2:65" s="13" customFormat="1" ht="11.25">
      <c r="B4677" s="155"/>
      <c r="D4677" s="149" t="s">
        <v>203</v>
      </c>
      <c r="E4677" s="156" t="s">
        <v>19</v>
      </c>
      <c r="F4677" s="157" t="s">
        <v>2521</v>
      </c>
      <c r="H4677" s="158">
        <v>17.899999999999999</v>
      </c>
      <c r="I4677" s="159"/>
      <c r="L4677" s="155"/>
      <c r="M4677" s="160"/>
      <c r="T4677" s="161"/>
      <c r="AT4677" s="156" t="s">
        <v>203</v>
      </c>
      <c r="AU4677" s="156" t="s">
        <v>82</v>
      </c>
      <c r="AV4677" s="13" t="s">
        <v>82</v>
      </c>
      <c r="AW4677" s="13" t="s">
        <v>33</v>
      </c>
      <c r="AX4677" s="13" t="s">
        <v>72</v>
      </c>
      <c r="AY4677" s="156" t="s">
        <v>193</v>
      </c>
    </row>
    <row r="4678" spans="2:65" s="13" customFormat="1" ht="11.25">
      <c r="B4678" s="155"/>
      <c r="D4678" s="149" t="s">
        <v>203</v>
      </c>
      <c r="E4678" s="156" t="s">
        <v>19</v>
      </c>
      <c r="F4678" s="157" t="s">
        <v>2522</v>
      </c>
      <c r="H4678" s="158">
        <v>13.7</v>
      </c>
      <c r="I4678" s="159"/>
      <c r="L4678" s="155"/>
      <c r="M4678" s="160"/>
      <c r="T4678" s="161"/>
      <c r="AT4678" s="156" t="s">
        <v>203</v>
      </c>
      <c r="AU4678" s="156" t="s">
        <v>82</v>
      </c>
      <c r="AV4678" s="13" t="s">
        <v>82</v>
      </c>
      <c r="AW4678" s="13" t="s">
        <v>33</v>
      </c>
      <c r="AX4678" s="13" t="s">
        <v>72</v>
      </c>
      <c r="AY4678" s="156" t="s">
        <v>193</v>
      </c>
    </row>
    <row r="4679" spans="2:65" s="13" customFormat="1" ht="11.25">
      <c r="B4679" s="155"/>
      <c r="D4679" s="149" t="s">
        <v>203</v>
      </c>
      <c r="E4679" s="156" t="s">
        <v>19</v>
      </c>
      <c r="F4679" s="157" t="s">
        <v>2523</v>
      </c>
      <c r="H4679" s="158">
        <v>13.95</v>
      </c>
      <c r="I4679" s="159"/>
      <c r="L4679" s="155"/>
      <c r="M4679" s="160"/>
      <c r="T4679" s="161"/>
      <c r="AT4679" s="156" t="s">
        <v>203</v>
      </c>
      <c r="AU4679" s="156" t="s">
        <v>82</v>
      </c>
      <c r="AV4679" s="13" t="s">
        <v>82</v>
      </c>
      <c r="AW4679" s="13" t="s">
        <v>33</v>
      </c>
      <c r="AX4679" s="13" t="s">
        <v>72</v>
      </c>
      <c r="AY4679" s="156" t="s">
        <v>193</v>
      </c>
    </row>
    <row r="4680" spans="2:65" s="13" customFormat="1" ht="11.25">
      <c r="B4680" s="155"/>
      <c r="D4680" s="149" t="s">
        <v>203</v>
      </c>
      <c r="E4680" s="156" t="s">
        <v>19</v>
      </c>
      <c r="F4680" s="157" t="s">
        <v>2524</v>
      </c>
      <c r="H4680" s="158">
        <v>16.850000000000001</v>
      </c>
      <c r="I4680" s="159"/>
      <c r="L4680" s="155"/>
      <c r="M4680" s="160"/>
      <c r="T4680" s="161"/>
      <c r="AT4680" s="156" t="s">
        <v>203</v>
      </c>
      <c r="AU4680" s="156" t="s">
        <v>82</v>
      </c>
      <c r="AV4680" s="13" t="s">
        <v>82</v>
      </c>
      <c r="AW4680" s="13" t="s">
        <v>33</v>
      </c>
      <c r="AX4680" s="13" t="s">
        <v>72</v>
      </c>
      <c r="AY4680" s="156" t="s">
        <v>193</v>
      </c>
    </row>
    <row r="4681" spans="2:65" s="13" customFormat="1" ht="11.25">
      <c r="B4681" s="155"/>
      <c r="D4681" s="149" t="s">
        <v>203</v>
      </c>
      <c r="F4681" s="157" t="s">
        <v>3614</v>
      </c>
      <c r="H4681" s="158">
        <v>230.58</v>
      </c>
      <c r="I4681" s="159"/>
      <c r="L4681" s="155"/>
      <c r="M4681" s="160"/>
      <c r="T4681" s="161"/>
      <c r="AT4681" s="156" t="s">
        <v>203</v>
      </c>
      <c r="AU4681" s="156" t="s">
        <v>82</v>
      </c>
      <c r="AV4681" s="13" t="s">
        <v>82</v>
      </c>
      <c r="AW4681" s="13" t="s">
        <v>4</v>
      </c>
      <c r="AX4681" s="13" t="s">
        <v>80</v>
      </c>
      <c r="AY4681" s="156" t="s">
        <v>193</v>
      </c>
    </row>
    <row r="4682" spans="2:65" s="1" customFormat="1" ht="16.5" customHeight="1">
      <c r="B4682" s="32"/>
      <c r="C4682" s="131" t="s">
        <v>3615</v>
      </c>
      <c r="D4682" s="131" t="s">
        <v>195</v>
      </c>
      <c r="E4682" s="132" t="s">
        <v>3616</v>
      </c>
      <c r="F4682" s="133" t="s">
        <v>3617</v>
      </c>
      <c r="G4682" s="134" t="s">
        <v>432</v>
      </c>
      <c r="H4682" s="135">
        <v>597.37900000000002</v>
      </c>
      <c r="I4682" s="136"/>
      <c r="J4682" s="137">
        <f>ROUND(I4682*H4682,2)</f>
        <v>0</v>
      </c>
      <c r="K4682" s="133" t="s">
        <v>199</v>
      </c>
      <c r="L4682" s="32"/>
      <c r="M4682" s="138" t="s">
        <v>19</v>
      </c>
      <c r="N4682" s="139" t="s">
        <v>43</v>
      </c>
      <c r="P4682" s="140">
        <f>O4682*H4682</f>
        <v>0</v>
      </c>
      <c r="Q4682" s="140">
        <v>2.0000000000000002E-5</v>
      </c>
      <c r="R4682" s="140">
        <f>Q4682*H4682</f>
        <v>1.1947580000000001E-2</v>
      </c>
      <c r="S4682" s="140">
        <v>0</v>
      </c>
      <c r="T4682" s="141">
        <f>S4682*H4682</f>
        <v>0</v>
      </c>
      <c r="AR4682" s="142" t="s">
        <v>328</v>
      </c>
      <c r="AT4682" s="142" t="s">
        <v>195</v>
      </c>
      <c r="AU4682" s="142" t="s">
        <v>82</v>
      </c>
      <c r="AY4682" s="17" t="s">
        <v>193</v>
      </c>
      <c r="BE4682" s="143">
        <f>IF(N4682="základní",J4682,0)</f>
        <v>0</v>
      </c>
      <c r="BF4682" s="143">
        <f>IF(N4682="snížená",J4682,0)</f>
        <v>0</v>
      </c>
      <c r="BG4682" s="143">
        <f>IF(N4682="zákl. přenesená",J4682,0)</f>
        <v>0</v>
      </c>
      <c r="BH4682" s="143">
        <f>IF(N4682="sníž. přenesená",J4682,0)</f>
        <v>0</v>
      </c>
      <c r="BI4682" s="143">
        <f>IF(N4682="nulová",J4682,0)</f>
        <v>0</v>
      </c>
      <c r="BJ4682" s="17" t="s">
        <v>80</v>
      </c>
      <c r="BK4682" s="143">
        <f>ROUND(I4682*H4682,2)</f>
        <v>0</v>
      </c>
      <c r="BL4682" s="17" t="s">
        <v>328</v>
      </c>
      <c r="BM4682" s="142" t="s">
        <v>3618</v>
      </c>
    </row>
    <row r="4683" spans="2:65" s="1" customFormat="1" ht="11.25">
      <c r="B4683" s="32"/>
      <c r="D4683" s="144" t="s">
        <v>201</v>
      </c>
      <c r="F4683" s="145" t="s">
        <v>3619</v>
      </c>
      <c r="I4683" s="146"/>
      <c r="L4683" s="32"/>
      <c r="M4683" s="147"/>
      <c r="T4683" s="53"/>
      <c r="AT4683" s="17" t="s">
        <v>201</v>
      </c>
      <c r="AU4683" s="17" t="s">
        <v>82</v>
      </c>
    </row>
    <row r="4684" spans="2:65" s="13" customFormat="1" ht="11.25">
      <c r="B4684" s="155"/>
      <c r="D4684" s="149" t="s">
        <v>203</v>
      </c>
      <c r="E4684" s="156" t="s">
        <v>19</v>
      </c>
      <c r="F4684" s="157" t="s">
        <v>3620</v>
      </c>
      <c r="H4684" s="158">
        <v>553.45899999999995</v>
      </c>
      <c r="I4684" s="159"/>
      <c r="L4684" s="155"/>
      <c r="M4684" s="160"/>
      <c r="T4684" s="161"/>
      <c r="AT4684" s="156" t="s">
        <v>203</v>
      </c>
      <c r="AU4684" s="156" t="s">
        <v>82</v>
      </c>
      <c r="AV4684" s="13" t="s">
        <v>82</v>
      </c>
      <c r="AW4684" s="13" t="s">
        <v>33</v>
      </c>
      <c r="AX4684" s="13" t="s">
        <v>72</v>
      </c>
      <c r="AY4684" s="156" t="s">
        <v>193</v>
      </c>
    </row>
    <row r="4685" spans="2:65" s="13" customFormat="1" ht="11.25">
      <c r="B4685" s="155"/>
      <c r="D4685" s="149" t="s">
        <v>203</v>
      </c>
      <c r="E4685" s="156" t="s">
        <v>19</v>
      </c>
      <c r="F4685" s="157" t="s">
        <v>3621</v>
      </c>
      <c r="H4685" s="158">
        <v>43.92</v>
      </c>
      <c r="I4685" s="159"/>
      <c r="L4685" s="155"/>
      <c r="M4685" s="160"/>
      <c r="T4685" s="161"/>
      <c r="AT4685" s="156" t="s">
        <v>203</v>
      </c>
      <c r="AU4685" s="156" t="s">
        <v>82</v>
      </c>
      <c r="AV4685" s="13" t="s">
        <v>82</v>
      </c>
      <c r="AW4685" s="13" t="s">
        <v>33</v>
      </c>
      <c r="AX4685" s="13" t="s">
        <v>72</v>
      </c>
      <c r="AY4685" s="156" t="s">
        <v>193</v>
      </c>
    </row>
    <row r="4686" spans="2:65" s="1" customFormat="1" ht="16.5" customHeight="1">
      <c r="B4686" s="32"/>
      <c r="C4686" s="131" t="s">
        <v>3622</v>
      </c>
      <c r="D4686" s="131" t="s">
        <v>195</v>
      </c>
      <c r="E4686" s="132" t="s">
        <v>3623</v>
      </c>
      <c r="F4686" s="133" t="s">
        <v>3624</v>
      </c>
      <c r="G4686" s="134" t="s">
        <v>198</v>
      </c>
      <c r="H4686" s="135">
        <v>345.91199999999998</v>
      </c>
      <c r="I4686" s="136"/>
      <c r="J4686" s="137">
        <f>ROUND(I4686*H4686,2)</f>
        <v>0</v>
      </c>
      <c r="K4686" s="133" t="s">
        <v>199</v>
      </c>
      <c r="L4686" s="32"/>
      <c r="M4686" s="138" t="s">
        <v>19</v>
      </c>
      <c r="N4686" s="139" t="s">
        <v>43</v>
      </c>
      <c r="P4686" s="140">
        <f>O4686*H4686</f>
        <v>0</v>
      </c>
      <c r="Q4686" s="140">
        <v>0</v>
      </c>
      <c r="R4686" s="140">
        <f>Q4686*H4686</f>
        <v>0</v>
      </c>
      <c r="S4686" s="140">
        <v>0</v>
      </c>
      <c r="T4686" s="141">
        <f>S4686*H4686</f>
        <v>0</v>
      </c>
      <c r="AR4686" s="142" t="s">
        <v>328</v>
      </c>
      <c r="AT4686" s="142" t="s">
        <v>195</v>
      </c>
      <c r="AU4686" s="142" t="s">
        <v>82</v>
      </c>
      <c r="AY4686" s="17" t="s">
        <v>193</v>
      </c>
      <c r="BE4686" s="143">
        <f>IF(N4686="základní",J4686,0)</f>
        <v>0</v>
      </c>
      <c r="BF4686" s="143">
        <f>IF(N4686="snížená",J4686,0)</f>
        <v>0</v>
      </c>
      <c r="BG4686" s="143">
        <f>IF(N4686="zákl. přenesená",J4686,0)</f>
        <v>0</v>
      </c>
      <c r="BH4686" s="143">
        <f>IF(N4686="sníž. přenesená",J4686,0)</f>
        <v>0</v>
      </c>
      <c r="BI4686" s="143">
        <f>IF(N4686="nulová",J4686,0)</f>
        <v>0</v>
      </c>
      <c r="BJ4686" s="17" t="s">
        <v>80</v>
      </c>
      <c r="BK4686" s="143">
        <f>ROUND(I4686*H4686,2)</f>
        <v>0</v>
      </c>
      <c r="BL4686" s="17" t="s">
        <v>328</v>
      </c>
      <c r="BM4686" s="142" t="s">
        <v>3625</v>
      </c>
    </row>
    <row r="4687" spans="2:65" s="1" customFormat="1" ht="11.25">
      <c r="B4687" s="32"/>
      <c r="D4687" s="144" t="s">
        <v>201</v>
      </c>
      <c r="F4687" s="145" t="s">
        <v>3626</v>
      </c>
      <c r="I4687" s="146"/>
      <c r="L4687" s="32"/>
      <c r="M4687" s="147"/>
      <c r="T4687" s="53"/>
      <c r="AT4687" s="17" t="s">
        <v>201</v>
      </c>
      <c r="AU4687" s="17" t="s">
        <v>82</v>
      </c>
    </row>
    <row r="4688" spans="2:65" s="13" customFormat="1" ht="11.25">
      <c r="B4688" s="155"/>
      <c r="D4688" s="149" t="s">
        <v>203</v>
      </c>
      <c r="E4688" s="156" t="s">
        <v>19</v>
      </c>
      <c r="F4688" s="157" t="s">
        <v>3597</v>
      </c>
      <c r="H4688" s="158">
        <v>345.91199999999998</v>
      </c>
      <c r="I4688" s="159"/>
      <c r="L4688" s="155"/>
      <c r="M4688" s="160"/>
      <c r="T4688" s="161"/>
      <c r="AT4688" s="156" t="s">
        <v>203</v>
      </c>
      <c r="AU4688" s="156" t="s">
        <v>82</v>
      </c>
      <c r="AV4688" s="13" t="s">
        <v>82</v>
      </c>
      <c r="AW4688" s="13" t="s">
        <v>33</v>
      </c>
      <c r="AX4688" s="13" t="s">
        <v>72</v>
      </c>
      <c r="AY4688" s="156" t="s">
        <v>193</v>
      </c>
    </row>
    <row r="4689" spans="2:65" s="1" customFormat="1" ht="16.5" customHeight="1">
      <c r="B4689" s="32"/>
      <c r="C4689" s="131" t="s">
        <v>3627</v>
      </c>
      <c r="D4689" s="131" t="s">
        <v>195</v>
      </c>
      <c r="E4689" s="132" t="s">
        <v>3628</v>
      </c>
      <c r="F4689" s="133" t="s">
        <v>3629</v>
      </c>
      <c r="G4689" s="134" t="s">
        <v>198</v>
      </c>
      <c r="H4689" s="135">
        <v>1427.568</v>
      </c>
      <c r="I4689" s="136"/>
      <c r="J4689" s="137">
        <f>ROUND(I4689*H4689,2)</f>
        <v>0</v>
      </c>
      <c r="K4689" s="133" t="s">
        <v>199</v>
      </c>
      <c r="L4689" s="32"/>
      <c r="M4689" s="138" t="s">
        <v>19</v>
      </c>
      <c r="N4689" s="139" t="s">
        <v>43</v>
      </c>
      <c r="P4689" s="140">
        <f>O4689*H4689</f>
        <v>0</v>
      </c>
      <c r="Q4689" s="140">
        <v>2.0000000000000001E-4</v>
      </c>
      <c r="R4689" s="140">
        <f>Q4689*H4689</f>
        <v>0.28551360000000003</v>
      </c>
      <c r="S4689" s="140">
        <v>0</v>
      </c>
      <c r="T4689" s="141">
        <f>S4689*H4689</f>
        <v>0</v>
      </c>
      <c r="AR4689" s="142" t="s">
        <v>328</v>
      </c>
      <c r="AT4689" s="142" t="s">
        <v>195</v>
      </c>
      <c r="AU4689" s="142" t="s">
        <v>82</v>
      </c>
      <c r="AY4689" s="17" t="s">
        <v>193</v>
      </c>
      <c r="BE4689" s="143">
        <f>IF(N4689="základní",J4689,0)</f>
        <v>0</v>
      </c>
      <c r="BF4689" s="143">
        <f>IF(N4689="snížená",J4689,0)</f>
        <v>0</v>
      </c>
      <c r="BG4689" s="143">
        <f>IF(N4689="zákl. přenesená",J4689,0)</f>
        <v>0</v>
      </c>
      <c r="BH4689" s="143">
        <f>IF(N4689="sníž. přenesená",J4689,0)</f>
        <v>0</v>
      </c>
      <c r="BI4689" s="143">
        <f>IF(N4689="nulová",J4689,0)</f>
        <v>0</v>
      </c>
      <c r="BJ4689" s="17" t="s">
        <v>80</v>
      </c>
      <c r="BK4689" s="143">
        <f>ROUND(I4689*H4689,2)</f>
        <v>0</v>
      </c>
      <c r="BL4689" s="17" t="s">
        <v>328</v>
      </c>
      <c r="BM4689" s="142" t="s">
        <v>3630</v>
      </c>
    </row>
    <row r="4690" spans="2:65" s="1" customFormat="1" ht="11.25">
      <c r="B4690" s="32"/>
      <c r="D4690" s="144" t="s">
        <v>201</v>
      </c>
      <c r="F4690" s="145" t="s">
        <v>3631</v>
      </c>
      <c r="I4690" s="146"/>
      <c r="L4690" s="32"/>
      <c r="M4690" s="147"/>
      <c r="T4690" s="53"/>
      <c r="AT4690" s="17" t="s">
        <v>201</v>
      </c>
      <c r="AU4690" s="17" t="s">
        <v>82</v>
      </c>
    </row>
    <row r="4691" spans="2:65" s="13" customFormat="1" ht="11.25">
      <c r="B4691" s="155"/>
      <c r="D4691" s="149" t="s">
        <v>203</v>
      </c>
      <c r="E4691" s="156" t="s">
        <v>19</v>
      </c>
      <c r="F4691" s="157" t="s">
        <v>3632</v>
      </c>
      <c r="H4691" s="158">
        <v>691.82399999999996</v>
      </c>
      <c r="I4691" s="159"/>
      <c r="L4691" s="155"/>
      <c r="M4691" s="160"/>
      <c r="T4691" s="161"/>
      <c r="AT4691" s="156" t="s">
        <v>203</v>
      </c>
      <c r="AU4691" s="156" t="s">
        <v>82</v>
      </c>
      <c r="AV4691" s="13" t="s">
        <v>82</v>
      </c>
      <c r="AW4691" s="13" t="s">
        <v>33</v>
      </c>
      <c r="AX4691" s="13" t="s">
        <v>72</v>
      </c>
      <c r="AY4691" s="156" t="s">
        <v>193</v>
      </c>
    </row>
    <row r="4692" spans="2:65" s="13" customFormat="1" ht="11.25">
      <c r="B4692" s="155"/>
      <c r="D4692" s="149" t="s">
        <v>203</v>
      </c>
      <c r="E4692" s="156" t="s">
        <v>19</v>
      </c>
      <c r="F4692" s="157" t="s">
        <v>3598</v>
      </c>
      <c r="H4692" s="158">
        <v>21.96</v>
      </c>
      <c r="I4692" s="159"/>
      <c r="L4692" s="155"/>
      <c r="M4692" s="160"/>
      <c r="T4692" s="161"/>
      <c r="AT4692" s="156" t="s">
        <v>203</v>
      </c>
      <c r="AU4692" s="156" t="s">
        <v>82</v>
      </c>
      <c r="AV4692" s="13" t="s">
        <v>82</v>
      </c>
      <c r="AW4692" s="13" t="s">
        <v>33</v>
      </c>
      <c r="AX4692" s="13" t="s">
        <v>72</v>
      </c>
      <c r="AY4692" s="156" t="s">
        <v>193</v>
      </c>
    </row>
    <row r="4693" spans="2:65" s="13" customFormat="1" ht="11.25">
      <c r="B4693" s="155"/>
      <c r="D4693" s="149" t="s">
        <v>203</v>
      </c>
      <c r="F4693" s="157" t="s">
        <v>3633</v>
      </c>
      <c r="H4693" s="158">
        <v>1427.568</v>
      </c>
      <c r="I4693" s="159"/>
      <c r="L4693" s="155"/>
      <c r="M4693" s="160"/>
      <c r="T4693" s="161"/>
      <c r="AT4693" s="156" t="s">
        <v>203</v>
      </c>
      <c r="AU4693" s="156" t="s">
        <v>82</v>
      </c>
      <c r="AV4693" s="13" t="s">
        <v>82</v>
      </c>
      <c r="AW4693" s="13" t="s">
        <v>4</v>
      </c>
      <c r="AX4693" s="13" t="s">
        <v>80</v>
      </c>
      <c r="AY4693" s="156" t="s">
        <v>193</v>
      </c>
    </row>
    <row r="4694" spans="2:65" s="1" customFormat="1" ht="24.2" customHeight="1">
      <c r="B4694" s="32"/>
      <c r="C4694" s="131" t="s">
        <v>3634</v>
      </c>
      <c r="D4694" s="131" t="s">
        <v>195</v>
      </c>
      <c r="E4694" s="132" t="s">
        <v>3635</v>
      </c>
      <c r="F4694" s="133" t="s">
        <v>3636</v>
      </c>
      <c r="G4694" s="134" t="s">
        <v>198</v>
      </c>
      <c r="H4694" s="135">
        <v>345.91199999999998</v>
      </c>
      <c r="I4694" s="136"/>
      <c r="J4694" s="137">
        <f>ROUND(I4694*H4694,2)</f>
        <v>0</v>
      </c>
      <c r="K4694" s="133" t="s">
        <v>199</v>
      </c>
      <c r="L4694" s="32"/>
      <c r="M4694" s="138" t="s">
        <v>19</v>
      </c>
      <c r="N4694" s="139" t="s">
        <v>43</v>
      </c>
      <c r="P4694" s="140">
        <f>O4694*H4694</f>
        <v>0</v>
      </c>
      <c r="Q4694" s="140">
        <v>7.4999999999999997E-3</v>
      </c>
      <c r="R4694" s="140">
        <f>Q4694*H4694</f>
        <v>2.5943399999999999</v>
      </c>
      <c r="S4694" s="140">
        <v>0</v>
      </c>
      <c r="T4694" s="141">
        <f>S4694*H4694</f>
        <v>0</v>
      </c>
      <c r="AR4694" s="142" t="s">
        <v>328</v>
      </c>
      <c r="AT4694" s="142" t="s">
        <v>195</v>
      </c>
      <c r="AU4694" s="142" t="s">
        <v>82</v>
      </c>
      <c r="AY4694" s="17" t="s">
        <v>193</v>
      </c>
      <c r="BE4694" s="143">
        <f>IF(N4694="základní",J4694,0)</f>
        <v>0</v>
      </c>
      <c r="BF4694" s="143">
        <f>IF(N4694="snížená",J4694,0)</f>
        <v>0</v>
      </c>
      <c r="BG4694" s="143">
        <f>IF(N4694="zákl. přenesená",J4694,0)</f>
        <v>0</v>
      </c>
      <c r="BH4694" s="143">
        <f>IF(N4694="sníž. přenesená",J4694,0)</f>
        <v>0</v>
      </c>
      <c r="BI4694" s="143">
        <f>IF(N4694="nulová",J4694,0)</f>
        <v>0</v>
      </c>
      <c r="BJ4694" s="17" t="s">
        <v>80</v>
      </c>
      <c r="BK4694" s="143">
        <f>ROUND(I4694*H4694,2)</f>
        <v>0</v>
      </c>
      <c r="BL4694" s="17" t="s">
        <v>328</v>
      </c>
      <c r="BM4694" s="142" t="s">
        <v>3637</v>
      </c>
    </row>
    <row r="4695" spans="2:65" s="1" customFormat="1" ht="11.25">
      <c r="B4695" s="32"/>
      <c r="D4695" s="144" t="s">
        <v>201</v>
      </c>
      <c r="F4695" s="145" t="s">
        <v>3638</v>
      </c>
      <c r="I4695" s="146"/>
      <c r="L4695" s="32"/>
      <c r="M4695" s="147"/>
      <c r="T4695" s="53"/>
      <c r="AT4695" s="17" t="s">
        <v>201</v>
      </c>
      <c r="AU4695" s="17" t="s">
        <v>82</v>
      </c>
    </row>
    <row r="4696" spans="2:65" s="13" customFormat="1" ht="11.25">
      <c r="B4696" s="155"/>
      <c r="D4696" s="149" t="s">
        <v>203</v>
      </c>
      <c r="E4696" s="156" t="s">
        <v>19</v>
      </c>
      <c r="F4696" s="157" t="s">
        <v>3597</v>
      </c>
      <c r="H4696" s="158">
        <v>345.91199999999998</v>
      </c>
      <c r="I4696" s="159"/>
      <c r="L4696" s="155"/>
      <c r="M4696" s="160"/>
      <c r="T4696" s="161"/>
      <c r="AT4696" s="156" t="s">
        <v>203</v>
      </c>
      <c r="AU4696" s="156" t="s">
        <v>82</v>
      </c>
      <c r="AV4696" s="13" t="s">
        <v>82</v>
      </c>
      <c r="AW4696" s="13" t="s">
        <v>33</v>
      </c>
      <c r="AX4696" s="13" t="s">
        <v>72</v>
      </c>
      <c r="AY4696" s="156" t="s">
        <v>193</v>
      </c>
    </row>
    <row r="4697" spans="2:65" s="1" customFormat="1" ht="16.5" customHeight="1">
      <c r="B4697" s="32"/>
      <c r="C4697" s="131" t="s">
        <v>3639</v>
      </c>
      <c r="D4697" s="131" t="s">
        <v>195</v>
      </c>
      <c r="E4697" s="132" t="s">
        <v>3640</v>
      </c>
      <c r="F4697" s="133" t="s">
        <v>3641</v>
      </c>
      <c r="G4697" s="134" t="s">
        <v>432</v>
      </c>
      <c r="H4697" s="135">
        <v>219.6</v>
      </c>
      <c r="I4697" s="136"/>
      <c r="J4697" s="137">
        <f>ROUND(I4697*H4697,2)</f>
        <v>0</v>
      </c>
      <c r="K4697" s="133" t="s">
        <v>199</v>
      </c>
      <c r="L4697" s="32"/>
      <c r="M4697" s="138" t="s">
        <v>19</v>
      </c>
      <c r="N4697" s="139" t="s">
        <v>43</v>
      </c>
      <c r="P4697" s="140">
        <f>O4697*H4697</f>
        <v>0</v>
      </c>
      <c r="Q4697" s="140">
        <v>9.0000000000000006E-5</v>
      </c>
      <c r="R4697" s="140">
        <f>Q4697*H4697</f>
        <v>1.9764E-2</v>
      </c>
      <c r="S4697" s="140">
        <v>0</v>
      </c>
      <c r="T4697" s="141">
        <f>S4697*H4697</f>
        <v>0</v>
      </c>
      <c r="AR4697" s="142" t="s">
        <v>328</v>
      </c>
      <c r="AT4697" s="142" t="s">
        <v>195</v>
      </c>
      <c r="AU4697" s="142" t="s">
        <v>82</v>
      </c>
      <c r="AY4697" s="17" t="s">
        <v>193</v>
      </c>
      <c r="BE4697" s="143">
        <f>IF(N4697="základní",J4697,0)</f>
        <v>0</v>
      </c>
      <c r="BF4697" s="143">
        <f>IF(N4697="snížená",J4697,0)</f>
        <v>0</v>
      </c>
      <c r="BG4697" s="143">
        <f>IF(N4697="zákl. přenesená",J4697,0)</f>
        <v>0</v>
      </c>
      <c r="BH4697" s="143">
        <f>IF(N4697="sníž. přenesená",J4697,0)</f>
        <v>0</v>
      </c>
      <c r="BI4697" s="143">
        <f>IF(N4697="nulová",J4697,0)</f>
        <v>0</v>
      </c>
      <c r="BJ4697" s="17" t="s">
        <v>80</v>
      </c>
      <c r="BK4697" s="143">
        <f>ROUND(I4697*H4697,2)</f>
        <v>0</v>
      </c>
      <c r="BL4697" s="17" t="s">
        <v>328</v>
      </c>
      <c r="BM4697" s="142" t="s">
        <v>3642</v>
      </c>
    </row>
    <row r="4698" spans="2:65" s="1" customFormat="1" ht="11.25">
      <c r="B4698" s="32"/>
      <c r="D4698" s="144" t="s">
        <v>201</v>
      </c>
      <c r="F4698" s="145" t="s">
        <v>3643</v>
      </c>
      <c r="I4698" s="146"/>
      <c r="L4698" s="32"/>
      <c r="M4698" s="147"/>
      <c r="T4698" s="53"/>
      <c r="AT4698" s="17" t="s">
        <v>201</v>
      </c>
      <c r="AU4698" s="17" t="s">
        <v>82</v>
      </c>
    </row>
    <row r="4699" spans="2:65" s="12" customFormat="1" ht="11.25">
      <c r="B4699" s="148"/>
      <c r="D4699" s="149" t="s">
        <v>203</v>
      </c>
      <c r="E4699" s="150" t="s">
        <v>19</v>
      </c>
      <c r="F4699" s="151" t="s">
        <v>3531</v>
      </c>
      <c r="H4699" s="150" t="s">
        <v>19</v>
      </c>
      <c r="I4699" s="152"/>
      <c r="L4699" s="148"/>
      <c r="M4699" s="153"/>
      <c r="T4699" s="154"/>
      <c r="AT4699" s="150" t="s">
        <v>203</v>
      </c>
      <c r="AU4699" s="150" t="s">
        <v>82</v>
      </c>
      <c r="AV4699" s="12" t="s">
        <v>80</v>
      </c>
      <c r="AW4699" s="12" t="s">
        <v>33</v>
      </c>
      <c r="AX4699" s="12" t="s">
        <v>72</v>
      </c>
      <c r="AY4699" s="150" t="s">
        <v>193</v>
      </c>
    </row>
    <row r="4700" spans="2:65" s="13" customFormat="1" ht="11.25">
      <c r="B4700" s="155"/>
      <c r="D4700" s="149" t="s">
        <v>203</v>
      </c>
      <c r="E4700" s="156" t="s">
        <v>19</v>
      </c>
      <c r="F4700" s="157" t="s">
        <v>3644</v>
      </c>
      <c r="H4700" s="158">
        <v>219.6</v>
      </c>
      <c r="I4700" s="159"/>
      <c r="L4700" s="155"/>
      <c r="M4700" s="160"/>
      <c r="T4700" s="161"/>
      <c r="AT4700" s="156" t="s">
        <v>203</v>
      </c>
      <c r="AU4700" s="156" t="s">
        <v>82</v>
      </c>
      <c r="AV4700" s="13" t="s">
        <v>82</v>
      </c>
      <c r="AW4700" s="13" t="s">
        <v>33</v>
      </c>
      <c r="AX4700" s="13" t="s">
        <v>72</v>
      </c>
      <c r="AY4700" s="156" t="s">
        <v>193</v>
      </c>
    </row>
    <row r="4701" spans="2:65" s="1" customFormat="1" ht="16.5" customHeight="1">
      <c r="B4701" s="32"/>
      <c r="C4701" s="131" t="s">
        <v>3645</v>
      </c>
      <c r="D4701" s="131" t="s">
        <v>195</v>
      </c>
      <c r="E4701" s="132" t="s">
        <v>3646</v>
      </c>
      <c r="F4701" s="133" t="s">
        <v>3647</v>
      </c>
      <c r="G4701" s="134" t="s">
        <v>198</v>
      </c>
      <c r="H4701" s="135">
        <v>367.87200000000001</v>
      </c>
      <c r="I4701" s="136"/>
      <c r="J4701" s="137">
        <f>ROUND(I4701*H4701,2)</f>
        <v>0</v>
      </c>
      <c r="K4701" s="133" t="s">
        <v>199</v>
      </c>
      <c r="L4701" s="32"/>
      <c r="M4701" s="138" t="s">
        <v>19</v>
      </c>
      <c r="N4701" s="139" t="s">
        <v>43</v>
      </c>
      <c r="P4701" s="140">
        <f>O4701*H4701</f>
        <v>0</v>
      </c>
      <c r="Q4701" s="140">
        <v>0</v>
      </c>
      <c r="R4701" s="140">
        <f>Q4701*H4701</f>
        <v>0</v>
      </c>
      <c r="S4701" s="140">
        <v>0</v>
      </c>
      <c r="T4701" s="141">
        <f>S4701*H4701</f>
        <v>0</v>
      </c>
      <c r="AR4701" s="142" t="s">
        <v>328</v>
      </c>
      <c r="AT4701" s="142" t="s">
        <v>195</v>
      </c>
      <c r="AU4701" s="142" t="s">
        <v>82</v>
      </c>
      <c r="AY4701" s="17" t="s">
        <v>193</v>
      </c>
      <c r="BE4701" s="143">
        <f>IF(N4701="základní",J4701,0)</f>
        <v>0</v>
      </c>
      <c r="BF4701" s="143">
        <f>IF(N4701="snížená",J4701,0)</f>
        <v>0</v>
      </c>
      <c r="BG4701" s="143">
        <f>IF(N4701="zákl. přenesená",J4701,0)</f>
        <v>0</v>
      </c>
      <c r="BH4701" s="143">
        <f>IF(N4701="sníž. přenesená",J4701,0)</f>
        <v>0</v>
      </c>
      <c r="BI4701" s="143">
        <f>IF(N4701="nulová",J4701,0)</f>
        <v>0</v>
      </c>
      <c r="BJ4701" s="17" t="s">
        <v>80</v>
      </c>
      <c r="BK4701" s="143">
        <f>ROUND(I4701*H4701,2)</f>
        <v>0</v>
      </c>
      <c r="BL4701" s="17" t="s">
        <v>328</v>
      </c>
      <c r="BM4701" s="142" t="s">
        <v>3648</v>
      </c>
    </row>
    <row r="4702" spans="2:65" s="1" customFormat="1" ht="11.25">
      <c r="B4702" s="32"/>
      <c r="D4702" s="144" t="s">
        <v>201</v>
      </c>
      <c r="F4702" s="145" t="s">
        <v>3649</v>
      </c>
      <c r="I4702" s="146"/>
      <c r="L4702" s="32"/>
      <c r="M4702" s="147"/>
      <c r="T4702" s="53"/>
      <c r="AT4702" s="17" t="s">
        <v>201</v>
      </c>
      <c r="AU4702" s="17" t="s">
        <v>82</v>
      </c>
    </row>
    <row r="4703" spans="2:65" s="13" customFormat="1" ht="11.25">
      <c r="B4703" s="155"/>
      <c r="D4703" s="149" t="s">
        <v>203</v>
      </c>
      <c r="E4703" s="156" t="s">
        <v>19</v>
      </c>
      <c r="F4703" s="157" t="s">
        <v>3597</v>
      </c>
      <c r="H4703" s="158">
        <v>345.91199999999998</v>
      </c>
      <c r="I4703" s="159"/>
      <c r="L4703" s="155"/>
      <c r="M4703" s="160"/>
      <c r="T4703" s="161"/>
      <c r="AT4703" s="156" t="s">
        <v>203</v>
      </c>
      <c r="AU4703" s="156" t="s">
        <v>82</v>
      </c>
      <c r="AV4703" s="13" t="s">
        <v>82</v>
      </c>
      <c r="AW4703" s="13" t="s">
        <v>33</v>
      </c>
      <c r="AX4703" s="13" t="s">
        <v>72</v>
      </c>
      <c r="AY4703" s="156" t="s">
        <v>193</v>
      </c>
    </row>
    <row r="4704" spans="2:65" s="13" customFormat="1" ht="11.25">
      <c r="B4704" s="155"/>
      <c r="D4704" s="149" t="s">
        <v>203</v>
      </c>
      <c r="E4704" s="156" t="s">
        <v>19</v>
      </c>
      <c r="F4704" s="157" t="s">
        <v>3650</v>
      </c>
      <c r="H4704" s="158">
        <v>21.96</v>
      </c>
      <c r="I4704" s="159"/>
      <c r="L4704" s="155"/>
      <c r="M4704" s="160"/>
      <c r="T4704" s="161"/>
      <c r="AT4704" s="156" t="s">
        <v>203</v>
      </c>
      <c r="AU4704" s="156" t="s">
        <v>82</v>
      </c>
      <c r="AV4704" s="13" t="s">
        <v>82</v>
      </c>
      <c r="AW4704" s="13" t="s">
        <v>33</v>
      </c>
      <c r="AX4704" s="13" t="s">
        <v>72</v>
      </c>
      <c r="AY4704" s="156" t="s">
        <v>193</v>
      </c>
    </row>
    <row r="4705" spans="2:65" s="1" customFormat="1" ht="16.5" customHeight="1">
      <c r="B4705" s="32"/>
      <c r="C4705" s="131" t="s">
        <v>3651</v>
      </c>
      <c r="D4705" s="131" t="s">
        <v>195</v>
      </c>
      <c r="E4705" s="132" t="s">
        <v>3652</v>
      </c>
      <c r="F4705" s="133" t="s">
        <v>3653</v>
      </c>
      <c r="G4705" s="134" t="s">
        <v>198</v>
      </c>
      <c r="H4705" s="135">
        <v>367.87200000000001</v>
      </c>
      <c r="I4705" s="136"/>
      <c r="J4705" s="137">
        <f>ROUND(I4705*H4705,2)</f>
        <v>0</v>
      </c>
      <c r="K4705" s="133" t="s">
        <v>199</v>
      </c>
      <c r="L4705" s="32"/>
      <c r="M4705" s="138" t="s">
        <v>19</v>
      </c>
      <c r="N4705" s="139" t="s">
        <v>43</v>
      </c>
      <c r="P4705" s="140">
        <f>O4705*H4705</f>
        <v>0</v>
      </c>
      <c r="Q4705" s="140">
        <v>3.0000000000000001E-5</v>
      </c>
      <c r="R4705" s="140">
        <f>Q4705*H4705</f>
        <v>1.1036160000000001E-2</v>
      </c>
      <c r="S4705" s="140">
        <v>0</v>
      </c>
      <c r="T4705" s="141">
        <f>S4705*H4705</f>
        <v>0</v>
      </c>
      <c r="AR4705" s="142" t="s">
        <v>328</v>
      </c>
      <c r="AT4705" s="142" t="s">
        <v>195</v>
      </c>
      <c r="AU4705" s="142" t="s">
        <v>82</v>
      </c>
      <c r="AY4705" s="17" t="s">
        <v>193</v>
      </c>
      <c r="BE4705" s="143">
        <f>IF(N4705="základní",J4705,0)</f>
        <v>0</v>
      </c>
      <c r="BF4705" s="143">
        <f>IF(N4705="snížená",J4705,0)</f>
        <v>0</v>
      </c>
      <c r="BG4705" s="143">
        <f>IF(N4705="zákl. přenesená",J4705,0)</f>
        <v>0</v>
      </c>
      <c r="BH4705" s="143">
        <f>IF(N4705="sníž. přenesená",J4705,0)</f>
        <v>0</v>
      </c>
      <c r="BI4705" s="143">
        <f>IF(N4705="nulová",J4705,0)</f>
        <v>0</v>
      </c>
      <c r="BJ4705" s="17" t="s">
        <v>80</v>
      </c>
      <c r="BK4705" s="143">
        <f>ROUND(I4705*H4705,2)</f>
        <v>0</v>
      </c>
      <c r="BL4705" s="17" t="s">
        <v>328</v>
      </c>
      <c r="BM4705" s="142" t="s">
        <v>3654</v>
      </c>
    </row>
    <row r="4706" spans="2:65" s="1" customFormat="1" ht="11.25">
      <c r="B4706" s="32"/>
      <c r="D4706" s="144" t="s">
        <v>201</v>
      </c>
      <c r="F4706" s="145" t="s">
        <v>3655</v>
      </c>
      <c r="I4706" s="146"/>
      <c r="L4706" s="32"/>
      <c r="M4706" s="147"/>
      <c r="T4706" s="53"/>
      <c r="AT4706" s="17" t="s">
        <v>201</v>
      </c>
      <c r="AU4706" s="17" t="s">
        <v>82</v>
      </c>
    </row>
    <row r="4707" spans="2:65" s="1" customFormat="1" ht="24.2" customHeight="1">
      <c r="B4707" s="32"/>
      <c r="C4707" s="131" t="s">
        <v>3656</v>
      </c>
      <c r="D4707" s="131" t="s">
        <v>195</v>
      </c>
      <c r="E4707" s="132" t="s">
        <v>3657</v>
      </c>
      <c r="F4707" s="133" t="s">
        <v>3658</v>
      </c>
      <c r="G4707" s="134" t="s">
        <v>349</v>
      </c>
      <c r="H4707" s="135">
        <v>4.3070000000000004</v>
      </c>
      <c r="I4707" s="136"/>
      <c r="J4707" s="137">
        <f>ROUND(I4707*H4707,2)</f>
        <v>0</v>
      </c>
      <c r="K4707" s="133" t="s">
        <v>199</v>
      </c>
      <c r="L4707" s="32"/>
      <c r="M4707" s="138" t="s">
        <v>19</v>
      </c>
      <c r="N4707" s="139" t="s">
        <v>43</v>
      </c>
      <c r="P4707" s="140">
        <f>O4707*H4707</f>
        <v>0</v>
      </c>
      <c r="Q4707" s="140">
        <v>0</v>
      </c>
      <c r="R4707" s="140">
        <f>Q4707*H4707</f>
        <v>0</v>
      </c>
      <c r="S4707" s="140">
        <v>0</v>
      </c>
      <c r="T4707" s="141">
        <f>S4707*H4707</f>
        <v>0</v>
      </c>
      <c r="AR4707" s="142" t="s">
        <v>328</v>
      </c>
      <c r="AT4707" s="142" t="s">
        <v>195</v>
      </c>
      <c r="AU4707" s="142" t="s">
        <v>82</v>
      </c>
      <c r="AY4707" s="17" t="s">
        <v>193</v>
      </c>
      <c r="BE4707" s="143">
        <f>IF(N4707="základní",J4707,0)</f>
        <v>0</v>
      </c>
      <c r="BF4707" s="143">
        <f>IF(N4707="snížená",J4707,0)</f>
        <v>0</v>
      </c>
      <c r="BG4707" s="143">
        <f>IF(N4707="zákl. přenesená",J4707,0)</f>
        <v>0</v>
      </c>
      <c r="BH4707" s="143">
        <f>IF(N4707="sníž. přenesená",J4707,0)</f>
        <v>0</v>
      </c>
      <c r="BI4707" s="143">
        <f>IF(N4707="nulová",J4707,0)</f>
        <v>0</v>
      </c>
      <c r="BJ4707" s="17" t="s">
        <v>80</v>
      </c>
      <c r="BK4707" s="143">
        <f>ROUND(I4707*H4707,2)</f>
        <v>0</v>
      </c>
      <c r="BL4707" s="17" t="s">
        <v>328</v>
      </c>
      <c r="BM4707" s="142" t="s">
        <v>3659</v>
      </c>
    </row>
    <row r="4708" spans="2:65" s="1" customFormat="1" ht="11.25">
      <c r="B4708" s="32"/>
      <c r="D4708" s="144" t="s">
        <v>201</v>
      </c>
      <c r="F4708" s="145" t="s">
        <v>3660</v>
      </c>
      <c r="I4708" s="146"/>
      <c r="L4708" s="32"/>
      <c r="M4708" s="147"/>
      <c r="T4708" s="53"/>
      <c r="AT4708" s="17" t="s">
        <v>201</v>
      </c>
      <c r="AU4708" s="17" t="s">
        <v>82</v>
      </c>
    </row>
    <row r="4709" spans="2:65" s="11" customFormat="1" ht="22.9" customHeight="1">
      <c r="B4709" s="119"/>
      <c r="D4709" s="120" t="s">
        <v>71</v>
      </c>
      <c r="E4709" s="129" t="s">
        <v>3661</v>
      </c>
      <c r="F4709" s="129" t="s">
        <v>3662</v>
      </c>
      <c r="I4709" s="122"/>
      <c r="J4709" s="130">
        <f>BK4709</f>
        <v>0</v>
      </c>
      <c r="L4709" s="119"/>
      <c r="M4709" s="124"/>
      <c r="P4709" s="125">
        <f>SUM(P4710:P4849)</f>
        <v>0</v>
      </c>
      <c r="R4709" s="125">
        <f>SUM(R4710:R4849)</f>
        <v>5.9497079200000007</v>
      </c>
      <c r="T4709" s="126">
        <f>SUM(T4710:T4849)</f>
        <v>0</v>
      </c>
      <c r="AR4709" s="120" t="s">
        <v>82</v>
      </c>
      <c r="AT4709" s="127" t="s">
        <v>71</v>
      </c>
      <c r="AU4709" s="127" t="s">
        <v>80</v>
      </c>
      <c r="AY4709" s="120" t="s">
        <v>193</v>
      </c>
      <c r="BK4709" s="128">
        <f>SUM(BK4710:BK4849)</f>
        <v>0</v>
      </c>
    </row>
    <row r="4710" spans="2:65" s="1" customFormat="1" ht="16.5" customHeight="1">
      <c r="B4710" s="32"/>
      <c r="C4710" s="131" t="s">
        <v>3663</v>
      </c>
      <c r="D4710" s="131" t="s">
        <v>195</v>
      </c>
      <c r="E4710" s="132" t="s">
        <v>3664</v>
      </c>
      <c r="F4710" s="133" t="s">
        <v>3665</v>
      </c>
      <c r="G4710" s="134" t="s">
        <v>198</v>
      </c>
      <c r="H4710" s="135">
        <v>30.419</v>
      </c>
      <c r="I4710" s="136"/>
      <c r="J4710" s="137">
        <f>ROUND(I4710*H4710,2)</f>
        <v>0</v>
      </c>
      <c r="K4710" s="133" t="s">
        <v>199</v>
      </c>
      <c r="L4710" s="32"/>
      <c r="M4710" s="138" t="s">
        <v>19</v>
      </c>
      <c r="N4710" s="139" t="s">
        <v>43</v>
      </c>
      <c r="P4710" s="140">
        <f>O4710*H4710</f>
        <v>0</v>
      </c>
      <c r="Q4710" s="140">
        <v>1.5E-3</v>
      </c>
      <c r="R4710" s="140">
        <f>Q4710*H4710</f>
        <v>4.5628500000000002E-2</v>
      </c>
      <c r="S4710" s="140">
        <v>0</v>
      </c>
      <c r="T4710" s="141">
        <f>S4710*H4710</f>
        <v>0</v>
      </c>
      <c r="AR4710" s="142" t="s">
        <v>328</v>
      </c>
      <c r="AT4710" s="142" t="s">
        <v>195</v>
      </c>
      <c r="AU4710" s="142" t="s">
        <v>82</v>
      </c>
      <c r="AY4710" s="17" t="s">
        <v>193</v>
      </c>
      <c r="BE4710" s="143">
        <f>IF(N4710="základní",J4710,0)</f>
        <v>0</v>
      </c>
      <c r="BF4710" s="143">
        <f>IF(N4710="snížená",J4710,0)</f>
        <v>0</v>
      </c>
      <c r="BG4710" s="143">
        <f>IF(N4710="zákl. přenesená",J4710,0)</f>
        <v>0</v>
      </c>
      <c r="BH4710" s="143">
        <f>IF(N4710="sníž. přenesená",J4710,0)</f>
        <v>0</v>
      </c>
      <c r="BI4710" s="143">
        <f>IF(N4710="nulová",J4710,0)</f>
        <v>0</v>
      </c>
      <c r="BJ4710" s="17" t="s">
        <v>80</v>
      </c>
      <c r="BK4710" s="143">
        <f>ROUND(I4710*H4710,2)</f>
        <v>0</v>
      </c>
      <c r="BL4710" s="17" t="s">
        <v>328</v>
      </c>
      <c r="BM4710" s="142" t="s">
        <v>3666</v>
      </c>
    </row>
    <row r="4711" spans="2:65" s="1" customFormat="1" ht="11.25">
      <c r="B4711" s="32"/>
      <c r="D4711" s="144" t="s">
        <v>201</v>
      </c>
      <c r="F4711" s="145" t="s">
        <v>3667</v>
      </c>
      <c r="I4711" s="146"/>
      <c r="L4711" s="32"/>
      <c r="M4711" s="147"/>
      <c r="T4711" s="53"/>
      <c r="AT4711" s="17" t="s">
        <v>201</v>
      </c>
      <c r="AU4711" s="17" t="s">
        <v>82</v>
      </c>
    </row>
    <row r="4712" spans="2:65" s="12" customFormat="1" ht="11.25">
      <c r="B4712" s="148"/>
      <c r="D4712" s="149" t="s">
        <v>203</v>
      </c>
      <c r="E4712" s="150" t="s">
        <v>19</v>
      </c>
      <c r="F4712" s="151" t="s">
        <v>204</v>
      </c>
      <c r="H4712" s="150" t="s">
        <v>19</v>
      </c>
      <c r="I4712" s="152"/>
      <c r="L4712" s="148"/>
      <c r="M4712" s="153"/>
      <c r="T4712" s="154"/>
      <c r="AT4712" s="150" t="s">
        <v>203</v>
      </c>
      <c r="AU4712" s="150" t="s">
        <v>82</v>
      </c>
      <c r="AV4712" s="12" t="s">
        <v>80</v>
      </c>
      <c r="AW4712" s="12" t="s">
        <v>33</v>
      </c>
      <c r="AX4712" s="12" t="s">
        <v>72</v>
      </c>
      <c r="AY4712" s="150" t="s">
        <v>193</v>
      </c>
    </row>
    <row r="4713" spans="2:65" s="12" customFormat="1" ht="11.25">
      <c r="B4713" s="148"/>
      <c r="D4713" s="149" t="s">
        <v>203</v>
      </c>
      <c r="E4713" s="150" t="s">
        <v>19</v>
      </c>
      <c r="F4713" s="151" t="s">
        <v>205</v>
      </c>
      <c r="H4713" s="150" t="s">
        <v>19</v>
      </c>
      <c r="I4713" s="152"/>
      <c r="L4713" s="148"/>
      <c r="M4713" s="153"/>
      <c r="T4713" s="154"/>
      <c r="AT4713" s="150" t="s">
        <v>203</v>
      </c>
      <c r="AU4713" s="150" t="s">
        <v>82</v>
      </c>
      <c r="AV4713" s="12" t="s">
        <v>80</v>
      </c>
      <c r="AW4713" s="12" t="s">
        <v>33</v>
      </c>
      <c r="AX4713" s="12" t="s">
        <v>72</v>
      </c>
      <c r="AY4713" s="150" t="s">
        <v>193</v>
      </c>
    </row>
    <row r="4714" spans="2:65" s="13" customFormat="1" ht="11.25">
      <c r="B4714" s="155"/>
      <c r="D4714" s="149" t="s">
        <v>203</v>
      </c>
      <c r="E4714" s="156" t="s">
        <v>19</v>
      </c>
      <c r="F4714" s="157" t="s">
        <v>3668</v>
      </c>
      <c r="H4714" s="158">
        <v>4.306</v>
      </c>
      <c r="I4714" s="159"/>
      <c r="L4714" s="155"/>
      <c r="M4714" s="160"/>
      <c r="T4714" s="161"/>
      <c r="AT4714" s="156" t="s">
        <v>203</v>
      </c>
      <c r="AU4714" s="156" t="s">
        <v>82</v>
      </c>
      <c r="AV4714" s="13" t="s">
        <v>82</v>
      </c>
      <c r="AW4714" s="13" t="s">
        <v>33</v>
      </c>
      <c r="AX4714" s="13" t="s">
        <v>72</v>
      </c>
      <c r="AY4714" s="156" t="s">
        <v>193</v>
      </c>
    </row>
    <row r="4715" spans="2:65" s="12" customFormat="1" ht="11.25">
      <c r="B4715" s="148"/>
      <c r="D4715" s="149" t="s">
        <v>203</v>
      </c>
      <c r="E4715" s="150" t="s">
        <v>19</v>
      </c>
      <c r="F4715" s="151" t="s">
        <v>205</v>
      </c>
      <c r="H4715" s="150" t="s">
        <v>19</v>
      </c>
      <c r="I4715" s="152"/>
      <c r="L4715" s="148"/>
      <c r="M4715" s="153"/>
      <c r="T4715" s="154"/>
      <c r="AT4715" s="150" t="s">
        <v>203</v>
      </c>
      <c r="AU4715" s="150" t="s">
        <v>82</v>
      </c>
      <c r="AV4715" s="12" t="s">
        <v>80</v>
      </c>
      <c r="AW4715" s="12" t="s">
        <v>33</v>
      </c>
      <c r="AX4715" s="12" t="s">
        <v>72</v>
      </c>
      <c r="AY4715" s="150" t="s">
        <v>193</v>
      </c>
    </row>
    <row r="4716" spans="2:65" s="12" customFormat="1" ht="11.25">
      <c r="B4716" s="148"/>
      <c r="D4716" s="149" t="s">
        <v>203</v>
      </c>
      <c r="E4716" s="150" t="s">
        <v>19</v>
      </c>
      <c r="F4716" s="151" t="s">
        <v>820</v>
      </c>
      <c r="H4716" s="150" t="s">
        <v>19</v>
      </c>
      <c r="I4716" s="152"/>
      <c r="L4716" s="148"/>
      <c r="M4716" s="153"/>
      <c r="T4716" s="154"/>
      <c r="AT4716" s="150" t="s">
        <v>203</v>
      </c>
      <c r="AU4716" s="150" t="s">
        <v>82</v>
      </c>
      <c r="AV4716" s="12" t="s">
        <v>80</v>
      </c>
      <c r="AW4716" s="12" t="s">
        <v>33</v>
      </c>
      <c r="AX4716" s="12" t="s">
        <v>72</v>
      </c>
      <c r="AY4716" s="150" t="s">
        <v>193</v>
      </c>
    </row>
    <row r="4717" spans="2:65" s="13" customFormat="1" ht="11.25">
      <c r="B4717" s="155"/>
      <c r="D4717" s="149" t="s">
        <v>203</v>
      </c>
      <c r="E4717" s="156" t="s">
        <v>19</v>
      </c>
      <c r="F4717" s="157" t="s">
        <v>3669</v>
      </c>
      <c r="H4717" s="158">
        <v>4.8120000000000003</v>
      </c>
      <c r="I4717" s="159"/>
      <c r="L4717" s="155"/>
      <c r="M4717" s="160"/>
      <c r="T4717" s="161"/>
      <c r="AT4717" s="156" t="s">
        <v>203</v>
      </c>
      <c r="AU4717" s="156" t="s">
        <v>82</v>
      </c>
      <c r="AV4717" s="13" t="s">
        <v>82</v>
      </c>
      <c r="AW4717" s="13" t="s">
        <v>33</v>
      </c>
      <c r="AX4717" s="13" t="s">
        <v>72</v>
      </c>
      <c r="AY4717" s="156" t="s">
        <v>193</v>
      </c>
    </row>
    <row r="4718" spans="2:65" s="13" customFormat="1" ht="11.25">
      <c r="B4718" s="155"/>
      <c r="D4718" s="149" t="s">
        <v>203</v>
      </c>
      <c r="E4718" s="156" t="s">
        <v>19</v>
      </c>
      <c r="F4718" s="157" t="s">
        <v>3670</v>
      </c>
      <c r="H4718" s="158">
        <v>1.48</v>
      </c>
      <c r="I4718" s="159"/>
      <c r="L4718" s="155"/>
      <c r="M4718" s="160"/>
      <c r="T4718" s="161"/>
      <c r="AT4718" s="156" t="s">
        <v>203</v>
      </c>
      <c r="AU4718" s="156" t="s">
        <v>82</v>
      </c>
      <c r="AV4718" s="13" t="s">
        <v>82</v>
      </c>
      <c r="AW4718" s="13" t="s">
        <v>33</v>
      </c>
      <c r="AX4718" s="13" t="s">
        <v>72</v>
      </c>
      <c r="AY4718" s="156" t="s">
        <v>193</v>
      </c>
    </row>
    <row r="4719" spans="2:65" s="13" customFormat="1" ht="11.25">
      <c r="B4719" s="155"/>
      <c r="D4719" s="149" t="s">
        <v>203</v>
      </c>
      <c r="E4719" s="156" t="s">
        <v>19</v>
      </c>
      <c r="F4719" s="157" t="s">
        <v>3671</v>
      </c>
      <c r="H4719" s="158">
        <v>1.236</v>
      </c>
      <c r="I4719" s="159"/>
      <c r="L4719" s="155"/>
      <c r="M4719" s="160"/>
      <c r="T4719" s="161"/>
      <c r="AT4719" s="156" t="s">
        <v>203</v>
      </c>
      <c r="AU4719" s="156" t="s">
        <v>82</v>
      </c>
      <c r="AV4719" s="13" t="s">
        <v>82</v>
      </c>
      <c r="AW4719" s="13" t="s">
        <v>33</v>
      </c>
      <c r="AX4719" s="13" t="s">
        <v>72</v>
      </c>
      <c r="AY4719" s="156" t="s">
        <v>193</v>
      </c>
    </row>
    <row r="4720" spans="2:65" s="12" customFormat="1" ht="11.25">
      <c r="B4720" s="148"/>
      <c r="D4720" s="149" t="s">
        <v>203</v>
      </c>
      <c r="E4720" s="150" t="s">
        <v>19</v>
      </c>
      <c r="F4720" s="151" t="s">
        <v>822</v>
      </c>
      <c r="H4720" s="150" t="s">
        <v>19</v>
      </c>
      <c r="I4720" s="152"/>
      <c r="L4720" s="148"/>
      <c r="M4720" s="153"/>
      <c r="T4720" s="154"/>
      <c r="AT4720" s="150" t="s">
        <v>203</v>
      </c>
      <c r="AU4720" s="150" t="s">
        <v>82</v>
      </c>
      <c r="AV4720" s="12" t="s">
        <v>80</v>
      </c>
      <c r="AW4720" s="12" t="s">
        <v>33</v>
      </c>
      <c r="AX4720" s="12" t="s">
        <v>72</v>
      </c>
      <c r="AY4720" s="150" t="s">
        <v>193</v>
      </c>
    </row>
    <row r="4721" spans="2:65" s="13" customFormat="1" ht="11.25">
      <c r="B4721" s="155"/>
      <c r="D4721" s="149" t="s">
        <v>203</v>
      </c>
      <c r="E4721" s="156" t="s">
        <v>19</v>
      </c>
      <c r="F4721" s="157" t="s">
        <v>3672</v>
      </c>
      <c r="H4721" s="158">
        <v>5.4359999999999999</v>
      </c>
      <c r="I4721" s="159"/>
      <c r="L4721" s="155"/>
      <c r="M4721" s="160"/>
      <c r="T4721" s="161"/>
      <c r="AT4721" s="156" t="s">
        <v>203</v>
      </c>
      <c r="AU4721" s="156" t="s">
        <v>82</v>
      </c>
      <c r="AV4721" s="13" t="s">
        <v>82</v>
      </c>
      <c r="AW4721" s="13" t="s">
        <v>33</v>
      </c>
      <c r="AX4721" s="13" t="s">
        <v>72</v>
      </c>
      <c r="AY4721" s="156" t="s">
        <v>193</v>
      </c>
    </row>
    <row r="4722" spans="2:65" s="13" customFormat="1" ht="11.25">
      <c r="B4722" s="155"/>
      <c r="D4722" s="149" t="s">
        <v>203</v>
      </c>
      <c r="E4722" s="156" t="s">
        <v>19</v>
      </c>
      <c r="F4722" s="157" t="s">
        <v>3673</v>
      </c>
      <c r="H4722" s="158">
        <v>1.3560000000000001</v>
      </c>
      <c r="I4722" s="159"/>
      <c r="L4722" s="155"/>
      <c r="M4722" s="160"/>
      <c r="T4722" s="161"/>
      <c r="AT4722" s="156" t="s">
        <v>203</v>
      </c>
      <c r="AU4722" s="156" t="s">
        <v>82</v>
      </c>
      <c r="AV4722" s="13" t="s">
        <v>82</v>
      </c>
      <c r="AW4722" s="13" t="s">
        <v>33</v>
      </c>
      <c r="AX4722" s="13" t="s">
        <v>72</v>
      </c>
      <c r="AY4722" s="156" t="s">
        <v>193</v>
      </c>
    </row>
    <row r="4723" spans="2:65" s="12" customFormat="1" ht="11.25">
      <c r="B4723" s="148"/>
      <c r="D4723" s="149" t="s">
        <v>203</v>
      </c>
      <c r="E4723" s="150" t="s">
        <v>19</v>
      </c>
      <c r="F4723" s="151" t="s">
        <v>828</v>
      </c>
      <c r="H4723" s="150" t="s">
        <v>19</v>
      </c>
      <c r="I4723" s="152"/>
      <c r="L4723" s="148"/>
      <c r="M4723" s="153"/>
      <c r="T4723" s="154"/>
      <c r="AT4723" s="150" t="s">
        <v>203</v>
      </c>
      <c r="AU4723" s="150" t="s">
        <v>82</v>
      </c>
      <c r="AV4723" s="12" t="s">
        <v>80</v>
      </c>
      <c r="AW4723" s="12" t="s">
        <v>33</v>
      </c>
      <c r="AX4723" s="12" t="s">
        <v>72</v>
      </c>
      <c r="AY4723" s="150" t="s">
        <v>193</v>
      </c>
    </row>
    <row r="4724" spans="2:65" s="13" customFormat="1" ht="11.25">
      <c r="B4724" s="155"/>
      <c r="D4724" s="149" t="s">
        <v>203</v>
      </c>
      <c r="E4724" s="156" t="s">
        <v>19</v>
      </c>
      <c r="F4724" s="157" t="s">
        <v>3674</v>
      </c>
      <c r="H4724" s="158">
        <v>5.9039999999999999</v>
      </c>
      <c r="I4724" s="159"/>
      <c r="L4724" s="155"/>
      <c r="M4724" s="160"/>
      <c r="T4724" s="161"/>
      <c r="AT4724" s="156" t="s">
        <v>203</v>
      </c>
      <c r="AU4724" s="156" t="s">
        <v>82</v>
      </c>
      <c r="AV4724" s="13" t="s">
        <v>82</v>
      </c>
      <c r="AW4724" s="13" t="s">
        <v>33</v>
      </c>
      <c r="AX4724" s="13" t="s">
        <v>72</v>
      </c>
      <c r="AY4724" s="156" t="s">
        <v>193</v>
      </c>
    </row>
    <row r="4725" spans="2:65" s="13" customFormat="1" ht="11.25">
      <c r="B4725" s="155"/>
      <c r="D4725" s="149" t="s">
        <v>203</v>
      </c>
      <c r="E4725" s="156" t="s">
        <v>19</v>
      </c>
      <c r="F4725" s="157" t="s">
        <v>3675</v>
      </c>
      <c r="H4725" s="158">
        <v>5.8890000000000002</v>
      </c>
      <c r="I4725" s="159"/>
      <c r="L4725" s="155"/>
      <c r="M4725" s="160"/>
      <c r="T4725" s="161"/>
      <c r="AT4725" s="156" t="s">
        <v>203</v>
      </c>
      <c r="AU4725" s="156" t="s">
        <v>82</v>
      </c>
      <c r="AV4725" s="13" t="s">
        <v>82</v>
      </c>
      <c r="AW4725" s="13" t="s">
        <v>33</v>
      </c>
      <c r="AX4725" s="13" t="s">
        <v>72</v>
      </c>
      <c r="AY4725" s="156" t="s">
        <v>193</v>
      </c>
    </row>
    <row r="4726" spans="2:65" s="1" customFormat="1" ht="16.5" customHeight="1">
      <c r="B4726" s="32"/>
      <c r="C4726" s="131" t="s">
        <v>3676</v>
      </c>
      <c r="D4726" s="131" t="s">
        <v>195</v>
      </c>
      <c r="E4726" s="132" t="s">
        <v>3677</v>
      </c>
      <c r="F4726" s="133" t="s">
        <v>3678</v>
      </c>
      <c r="G4726" s="134" t="s">
        <v>465</v>
      </c>
      <c r="H4726" s="135">
        <v>66</v>
      </c>
      <c r="I4726" s="136"/>
      <c r="J4726" s="137">
        <f>ROUND(I4726*H4726,2)</f>
        <v>0</v>
      </c>
      <c r="K4726" s="133" t="s">
        <v>199</v>
      </c>
      <c r="L4726" s="32"/>
      <c r="M4726" s="138" t="s">
        <v>19</v>
      </c>
      <c r="N4726" s="139" t="s">
        <v>43</v>
      </c>
      <c r="P4726" s="140">
        <f>O4726*H4726</f>
        <v>0</v>
      </c>
      <c r="Q4726" s="140">
        <v>2.1000000000000001E-4</v>
      </c>
      <c r="R4726" s="140">
        <f>Q4726*H4726</f>
        <v>1.3860000000000001E-2</v>
      </c>
      <c r="S4726" s="140">
        <v>0</v>
      </c>
      <c r="T4726" s="141">
        <f>S4726*H4726</f>
        <v>0</v>
      </c>
      <c r="AR4726" s="142" t="s">
        <v>328</v>
      </c>
      <c r="AT4726" s="142" t="s">
        <v>195</v>
      </c>
      <c r="AU4726" s="142" t="s">
        <v>82</v>
      </c>
      <c r="AY4726" s="17" t="s">
        <v>193</v>
      </c>
      <c r="BE4726" s="143">
        <f>IF(N4726="základní",J4726,0)</f>
        <v>0</v>
      </c>
      <c r="BF4726" s="143">
        <f>IF(N4726="snížená",J4726,0)</f>
        <v>0</v>
      </c>
      <c r="BG4726" s="143">
        <f>IF(N4726="zákl. přenesená",J4726,0)</f>
        <v>0</v>
      </c>
      <c r="BH4726" s="143">
        <f>IF(N4726="sníž. přenesená",J4726,0)</f>
        <v>0</v>
      </c>
      <c r="BI4726" s="143">
        <f>IF(N4726="nulová",J4726,0)</f>
        <v>0</v>
      </c>
      <c r="BJ4726" s="17" t="s">
        <v>80</v>
      </c>
      <c r="BK4726" s="143">
        <f>ROUND(I4726*H4726,2)</f>
        <v>0</v>
      </c>
      <c r="BL4726" s="17" t="s">
        <v>328</v>
      </c>
      <c r="BM4726" s="142" t="s">
        <v>3679</v>
      </c>
    </row>
    <row r="4727" spans="2:65" s="1" customFormat="1" ht="11.25">
      <c r="B4727" s="32"/>
      <c r="D4727" s="144" t="s">
        <v>201</v>
      </c>
      <c r="F4727" s="145" t="s">
        <v>3680</v>
      </c>
      <c r="I4727" s="146"/>
      <c r="L4727" s="32"/>
      <c r="M4727" s="147"/>
      <c r="T4727" s="53"/>
      <c r="AT4727" s="17" t="s">
        <v>201</v>
      </c>
      <c r="AU4727" s="17" t="s">
        <v>82</v>
      </c>
    </row>
    <row r="4728" spans="2:65" s="12" customFormat="1" ht="11.25">
      <c r="B4728" s="148"/>
      <c r="D4728" s="149" t="s">
        <v>203</v>
      </c>
      <c r="E4728" s="150" t="s">
        <v>19</v>
      </c>
      <c r="F4728" s="151" t="s">
        <v>204</v>
      </c>
      <c r="H4728" s="150" t="s">
        <v>19</v>
      </c>
      <c r="I4728" s="152"/>
      <c r="L4728" s="148"/>
      <c r="M4728" s="153"/>
      <c r="T4728" s="154"/>
      <c r="AT4728" s="150" t="s">
        <v>203</v>
      </c>
      <c r="AU4728" s="150" t="s">
        <v>82</v>
      </c>
      <c r="AV4728" s="12" t="s">
        <v>80</v>
      </c>
      <c r="AW4728" s="12" t="s">
        <v>33</v>
      </c>
      <c r="AX4728" s="12" t="s">
        <v>72</v>
      </c>
      <c r="AY4728" s="150" t="s">
        <v>193</v>
      </c>
    </row>
    <row r="4729" spans="2:65" s="12" customFormat="1" ht="11.25">
      <c r="B4729" s="148"/>
      <c r="D4729" s="149" t="s">
        <v>203</v>
      </c>
      <c r="E4729" s="150" t="s">
        <v>19</v>
      </c>
      <c r="F4729" s="151" t="s">
        <v>205</v>
      </c>
      <c r="H4729" s="150" t="s">
        <v>19</v>
      </c>
      <c r="I4729" s="152"/>
      <c r="L4729" s="148"/>
      <c r="M4729" s="153"/>
      <c r="T4729" s="154"/>
      <c r="AT4729" s="150" t="s">
        <v>203</v>
      </c>
      <c r="AU4729" s="150" t="s">
        <v>82</v>
      </c>
      <c r="AV4729" s="12" t="s">
        <v>80</v>
      </c>
      <c r="AW4729" s="12" t="s">
        <v>33</v>
      </c>
      <c r="AX4729" s="12" t="s">
        <v>72</v>
      </c>
      <c r="AY4729" s="150" t="s">
        <v>193</v>
      </c>
    </row>
    <row r="4730" spans="2:65" s="13" customFormat="1" ht="11.25">
      <c r="B4730" s="155"/>
      <c r="D4730" s="149" t="s">
        <v>203</v>
      </c>
      <c r="E4730" s="156" t="s">
        <v>19</v>
      </c>
      <c r="F4730" s="157" t="s">
        <v>3681</v>
      </c>
      <c r="H4730" s="158">
        <v>4</v>
      </c>
      <c r="I4730" s="159"/>
      <c r="L4730" s="155"/>
      <c r="M4730" s="160"/>
      <c r="T4730" s="161"/>
      <c r="AT4730" s="156" t="s">
        <v>203</v>
      </c>
      <c r="AU4730" s="156" t="s">
        <v>82</v>
      </c>
      <c r="AV4730" s="13" t="s">
        <v>82</v>
      </c>
      <c r="AW4730" s="13" t="s">
        <v>33</v>
      </c>
      <c r="AX4730" s="13" t="s">
        <v>72</v>
      </c>
      <c r="AY4730" s="156" t="s">
        <v>193</v>
      </c>
    </row>
    <row r="4731" spans="2:65" s="13" customFormat="1" ht="11.25">
      <c r="B4731" s="155"/>
      <c r="D4731" s="149" t="s">
        <v>203</v>
      </c>
      <c r="E4731" s="156" t="s">
        <v>19</v>
      </c>
      <c r="F4731" s="157" t="s">
        <v>3682</v>
      </c>
      <c r="H4731" s="158">
        <v>18</v>
      </c>
      <c r="I4731" s="159"/>
      <c r="L4731" s="155"/>
      <c r="M4731" s="160"/>
      <c r="T4731" s="161"/>
      <c r="AT4731" s="156" t="s">
        <v>203</v>
      </c>
      <c r="AU4731" s="156" t="s">
        <v>82</v>
      </c>
      <c r="AV4731" s="13" t="s">
        <v>82</v>
      </c>
      <c r="AW4731" s="13" t="s">
        <v>33</v>
      </c>
      <c r="AX4731" s="13" t="s">
        <v>72</v>
      </c>
      <c r="AY4731" s="156" t="s">
        <v>193</v>
      </c>
    </row>
    <row r="4732" spans="2:65" s="13" customFormat="1" ht="11.25">
      <c r="B4732" s="155"/>
      <c r="D4732" s="149" t="s">
        <v>203</v>
      </c>
      <c r="E4732" s="156" t="s">
        <v>19</v>
      </c>
      <c r="F4732" s="157" t="s">
        <v>3683</v>
      </c>
      <c r="H4732" s="158">
        <v>15</v>
      </c>
      <c r="I4732" s="159"/>
      <c r="L4732" s="155"/>
      <c r="M4732" s="160"/>
      <c r="T4732" s="161"/>
      <c r="AT4732" s="156" t="s">
        <v>203</v>
      </c>
      <c r="AU4732" s="156" t="s">
        <v>82</v>
      </c>
      <c r="AV4732" s="13" t="s">
        <v>82</v>
      </c>
      <c r="AW4732" s="13" t="s">
        <v>33</v>
      </c>
      <c r="AX4732" s="13" t="s">
        <v>72</v>
      </c>
      <c r="AY4732" s="156" t="s">
        <v>193</v>
      </c>
    </row>
    <row r="4733" spans="2:65" s="13" customFormat="1" ht="11.25">
      <c r="B4733" s="155"/>
      <c r="D4733" s="149" t="s">
        <v>203</v>
      </c>
      <c r="E4733" s="156" t="s">
        <v>19</v>
      </c>
      <c r="F4733" s="157" t="s">
        <v>3684</v>
      </c>
      <c r="H4733" s="158">
        <v>29</v>
      </c>
      <c r="I4733" s="159"/>
      <c r="L4733" s="155"/>
      <c r="M4733" s="160"/>
      <c r="T4733" s="161"/>
      <c r="AT4733" s="156" t="s">
        <v>203</v>
      </c>
      <c r="AU4733" s="156" t="s">
        <v>82</v>
      </c>
      <c r="AV4733" s="13" t="s">
        <v>82</v>
      </c>
      <c r="AW4733" s="13" t="s">
        <v>33</v>
      </c>
      <c r="AX4733" s="13" t="s">
        <v>72</v>
      </c>
      <c r="AY4733" s="156" t="s">
        <v>193</v>
      </c>
    </row>
    <row r="4734" spans="2:65" s="1" customFormat="1" ht="16.5" customHeight="1">
      <c r="B4734" s="32"/>
      <c r="C4734" s="131" t="s">
        <v>3685</v>
      </c>
      <c r="D4734" s="131" t="s">
        <v>195</v>
      </c>
      <c r="E4734" s="132" t="s">
        <v>3686</v>
      </c>
      <c r="F4734" s="133" t="s">
        <v>3687</v>
      </c>
      <c r="G4734" s="134" t="s">
        <v>465</v>
      </c>
      <c r="H4734" s="135">
        <v>6</v>
      </c>
      <c r="I4734" s="136"/>
      <c r="J4734" s="137">
        <f>ROUND(I4734*H4734,2)</f>
        <v>0</v>
      </c>
      <c r="K4734" s="133" t="s">
        <v>199</v>
      </c>
      <c r="L4734" s="32"/>
      <c r="M4734" s="138" t="s">
        <v>19</v>
      </c>
      <c r="N4734" s="139" t="s">
        <v>43</v>
      </c>
      <c r="P4734" s="140">
        <f>O4734*H4734</f>
        <v>0</v>
      </c>
      <c r="Q4734" s="140">
        <v>2.0000000000000001E-4</v>
      </c>
      <c r="R4734" s="140">
        <f>Q4734*H4734</f>
        <v>1.2000000000000001E-3</v>
      </c>
      <c r="S4734" s="140">
        <v>0</v>
      </c>
      <c r="T4734" s="141">
        <f>S4734*H4734</f>
        <v>0</v>
      </c>
      <c r="AR4734" s="142" t="s">
        <v>328</v>
      </c>
      <c r="AT4734" s="142" t="s">
        <v>195</v>
      </c>
      <c r="AU4734" s="142" t="s">
        <v>82</v>
      </c>
      <c r="AY4734" s="17" t="s">
        <v>193</v>
      </c>
      <c r="BE4734" s="143">
        <f>IF(N4734="základní",J4734,0)</f>
        <v>0</v>
      </c>
      <c r="BF4734" s="143">
        <f>IF(N4734="snížená",J4734,0)</f>
        <v>0</v>
      </c>
      <c r="BG4734" s="143">
        <f>IF(N4734="zákl. přenesená",J4734,0)</f>
        <v>0</v>
      </c>
      <c r="BH4734" s="143">
        <f>IF(N4734="sníž. přenesená",J4734,0)</f>
        <v>0</v>
      </c>
      <c r="BI4734" s="143">
        <f>IF(N4734="nulová",J4734,0)</f>
        <v>0</v>
      </c>
      <c r="BJ4734" s="17" t="s">
        <v>80</v>
      </c>
      <c r="BK4734" s="143">
        <f>ROUND(I4734*H4734,2)</f>
        <v>0</v>
      </c>
      <c r="BL4734" s="17" t="s">
        <v>328</v>
      </c>
      <c r="BM4734" s="142" t="s">
        <v>3688</v>
      </c>
    </row>
    <row r="4735" spans="2:65" s="1" customFormat="1" ht="11.25">
      <c r="B4735" s="32"/>
      <c r="D4735" s="144" t="s">
        <v>201</v>
      </c>
      <c r="F4735" s="145" t="s">
        <v>3689</v>
      </c>
      <c r="I4735" s="146"/>
      <c r="L4735" s="32"/>
      <c r="M4735" s="147"/>
      <c r="T4735" s="53"/>
      <c r="AT4735" s="17" t="s">
        <v>201</v>
      </c>
      <c r="AU4735" s="17" t="s">
        <v>82</v>
      </c>
    </row>
    <row r="4736" spans="2:65" s="12" customFormat="1" ht="11.25">
      <c r="B4736" s="148"/>
      <c r="D4736" s="149" t="s">
        <v>203</v>
      </c>
      <c r="E4736" s="150" t="s">
        <v>19</v>
      </c>
      <c r="F4736" s="151" t="s">
        <v>204</v>
      </c>
      <c r="H4736" s="150" t="s">
        <v>19</v>
      </c>
      <c r="I4736" s="152"/>
      <c r="L4736" s="148"/>
      <c r="M4736" s="153"/>
      <c r="T4736" s="154"/>
      <c r="AT4736" s="150" t="s">
        <v>203</v>
      </c>
      <c r="AU4736" s="150" t="s">
        <v>82</v>
      </c>
      <c r="AV4736" s="12" t="s">
        <v>80</v>
      </c>
      <c r="AW4736" s="12" t="s">
        <v>33</v>
      </c>
      <c r="AX4736" s="12" t="s">
        <v>72</v>
      </c>
      <c r="AY4736" s="150" t="s">
        <v>193</v>
      </c>
    </row>
    <row r="4737" spans="2:65" s="12" customFormat="1" ht="11.25">
      <c r="B4737" s="148"/>
      <c r="D4737" s="149" t="s">
        <v>203</v>
      </c>
      <c r="E4737" s="150" t="s">
        <v>19</v>
      </c>
      <c r="F4737" s="151" t="s">
        <v>205</v>
      </c>
      <c r="H4737" s="150" t="s">
        <v>19</v>
      </c>
      <c r="I4737" s="152"/>
      <c r="L4737" s="148"/>
      <c r="M4737" s="153"/>
      <c r="T4737" s="154"/>
      <c r="AT4737" s="150" t="s">
        <v>203</v>
      </c>
      <c r="AU4737" s="150" t="s">
        <v>82</v>
      </c>
      <c r="AV4737" s="12" t="s">
        <v>80</v>
      </c>
      <c r="AW4737" s="12" t="s">
        <v>33</v>
      </c>
      <c r="AX4737" s="12" t="s">
        <v>72</v>
      </c>
      <c r="AY4737" s="150" t="s">
        <v>193</v>
      </c>
    </row>
    <row r="4738" spans="2:65" s="13" customFormat="1" ht="11.25">
      <c r="B4738" s="155"/>
      <c r="D4738" s="149" t="s">
        <v>203</v>
      </c>
      <c r="E4738" s="156" t="s">
        <v>19</v>
      </c>
      <c r="F4738" s="157" t="s">
        <v>3690</v>
      </c>
      <c r="H4738" s="158">
        <v>2</v>
      </c>
      <c r="I4738" s="159"/>
      <c r="L4738" s="155"/>
      <c r="M4738" s="160"/>
      <c r="T4738" s="161"/>
      <c r="AT4738" s="156" t="s">
        <v>203</v>
      </c>
      <c r="AU4738" s="156" t="s">
        <v>82</v>
      </c>
      <c r="AV4738" s="13" t="s">
        <v>82</v>
      </c>
      <c r="AW4738" s="13" t="s">
        <v>33</v>
      </c>
      <c r="AX4738" s="13" t="s">
        <v>72</v>
      </c>
      <c r="AY4738" s="156" t="s">
        <v>193</v>
      </c>
    </row>
    <row r="4739" spans="2:65" s="13" customFormat="1" ht="11.25">
      <c r="B4739" s="155"/>
      <c r="D4739" s="149" t="s">
        <v>203</v>
      </c>
      <c r="E4739" s="156" t="s">
        <v>19</v>
      </c>
      <c r="F4739" s="157" t="s">
        <v>3691</v>
      </c>
      <c r="H4739" s="158">
        <v>3</v>
      </c>
      <c r="I4739" s="159"/>
      <c r="L4739" s="155"/>
      <c r="M4739" s="160"/>
      <c r="T4739" s="161"/>
      <c r="AT4739" s="156" t="s">
        <v>203</v>
      </c>
      <c r="AU4739" s="156" t="s">
        <v>82</v>
      </c>
      <c r="AV4739" s="13" t="s">
        <v>82</v>
      </c>
      <c r="AW4739" s="13" t="s">
        <v>33</v>
      </c>
      <c r="AX4739" s="13" t="s">
        <v>72</v>
      </c>
      <c r="AY4739" s="156" t="s">
        <v>193</v>
      </c>
    </row>
    <row r="4740" spans="2:65" s="13" customFormat="1" ht="11.25">
      <c r="B4740" s="155"/>
      <c r="D4740" s="149" t="s">
        <v>203</v>
      </c>
      <c r="E4740" s="156" t="s">
        <v>19</v>
      </c>
      <c r="F4740" s="157" t="s">
        <v>3692</v>
      </c>
      <c r="H4740" s="158">
        <v>1</v>
      </c>
      <c r="I4740" s="159"/>
      <c r="L4740" s="155"/>
      <c r="M4740" s="160"/>
      <c r="T4740" s="161"/>
      <c r="AT4740" s="156" t="s">
        <v>203</v>
      </c>
      <c r="AU4740" s="156" t="s">
        <v>82</v>
      </c>
      <c r="AV4740" s="13" t="s">
        <v>82</v>
      </c>
      <c r="AW4740" s="13" t="s">
        <v>33</v>
      </c>
      <c r="AX4740" s="13" t="s">
        <v>72</v>
      </c>
      <c r="AY4740" s="156" t="s">
        <v>193</v>
      </c>
    </row>
    <row r="4741" spans="2:65" s="1" customFormat="1" ht="16.5" customHeight="1">
      <c r="B4741" s="32"/>
      <c r="C4741" s="131" t="s">
        <v>3693</v>
      </c>
      <c r="D4741" s="131" t="s">
        <v>195</v>
      </c>
      <c r="E4741" s="132" t="s">
        <v>3694</v>
      </c>
      <c r="F4741" s="133" t="s">
        <v>3695</v>
      </c>
      <c r="G4741" s="134" t="s">
        <v>465</v>
      </c>
      <c r="H4741" s="135">
        <v>4</v>
      </c>
      <c r="I4741" s="136"/>
      <c r="J4741" s="137">
        <f>ROUND(I4741*H4741,2)</f>
        <v>0</v>
      </c>
      <c r="K4741" s="133" t="s">
        <v>199</v>
      </c>
      <c r="L4741" s="32"/>
      <c r="M4741" s="138" t="s">
        <v>19</v>
      </c>
      <c r="N4741" s="139" t="s">
        <v>43</v>
      </c>
      <c r="P4741" s="140">
        <f>O4741*H4741</f>
        <v>0</v>
      </c>
      <c r="Q4741" s="140">
        <v>2.1000000000000001E-4</v>
      </c>
      <c r="R4741" s="140">
        <f>Q4741*H4741</f>
        <v>8.4000000000000003E-4</v>
      </c>
      <c r="S4741" s="140">
        <v>0</v>
      </c>
      <c r="T4741" s="141">
        <f>S4741*H4741</f>
        <v>0</v>
      </c>
      <c r="AR4741" s="142" t="s">
        <v>328</v>
      </c>
      <c r="AT4741" s="142" t="s">
        <v>195</v>
      </c>
      <c r="AU4741" s="142" t="s">
        <v>82</v>
      </c>
      <c r="AY4741" s="17" t="s">
        <v>193</v>
      </c>
      <c r="BE4741" s="143">
        <f>IF(N4741="základní",J4741,0)</f>
        <v>0</v>
      </c>
      <c r="BF4741" s="143">
        <f>IF(N4741="snížená",J4741,0)</f>
        <v>0</v>
      </c>
      <c r="BG4741" s="143">
        <f>IF(N4741="zákl. přenesená",J4741,0)</f>
        <v>0</v>
      </c>
      <c r="BH4741" s="143">
        <f>IF(N4741="sníž. přenesená",J4741,0)</f>
        <v>0</v>
      </c>
      <c r="BI4741" s="143">
        <f>IF(N4741="nulová",J4741,0)</f>
        <v>0</v>
      </c>
      <c r="BJ4741" s="17" t="s">
        <v>80</v>
      </c>
      <c r="BK4741" s="143">
        <f>ROUND(I4741*H4741,2)</f>
        <v>0</v>
      </c>
      <c r="BL4741" s="17" t="s">
        <v>328</v>
      </c>
      <c r="BM4741" s="142" t="s">
        <v>3696</v>
      </c>
    </row>
    <row r="4742" spans="2:65" s="1" customFormat="1" ht="11.25">
      <c r="B4742" s="32"/>
      <c r="D4742" s="144" t="s">
        <v>201</v>
      </c>
      <c r="F4742" s="145" t="s">
        <v>3697</v>
      </c>
      <c r="I4742" s="146"/>
      <c r="L4742" s="32"/>
      <c r="M4742" s="147"/>
      <c r="T4742" s="53"/>
      <c r="AT4742" s="17" t="s">
        <v>201</v>
      </c>
      <c r="AU4742" s="17" t="s">
        <v>82</v>
      </c>
    </row>
    <row r="4743" spans="2:65" s="12" customFormat="1" ht="11.25">
      <c r="B4743" s="148"/>
      <c r="D4743" s="149" t="s">
        <v>203</v>
      </c>
      <c r="E4743" s="150" t="s">
        <v>19</v>
      </c>
      <c r="F4743" s="151" t="s">
        <v>204</v>
      </c>
      <c r="H4743" s="150" t="s">
        <v>19</v>
      </c>
      <c r="I4743" s="152"/>
      <c r="L4743" s="148"/>
      <c r="M4743" s="153"/>
      <c r="T4743" s="154"/>
      <c r="AT4743" s="150" t="s">
        <v>203</v>
      </c>
      <c r="AU4743" s="150" t="s">
        <v>82</v>
      </c>
      <c r="AV4743" s="12" t="s">
        <v>80</v>
      </c>
      <c r="AW4743" s="12" t="s">
        <v>33</v>
      </c>
      <c r="AX4743" s="12" t="s">
        <v>72</v>
      </c>
      <c r="AY4743" s="150" t="s">
        <v>193</v>
      </c>
    </row>
    <row r="4744" spans="2:65" s="12" customFormat="1" ht="11.25">
      <c r="B4744" s="148"/>
      <c r="D4744" s="149" t="s">
        <v>203</v>
      </c>
      <c r="E4744" s="150" t="s">
        <v>19</v>
      </c>
      <c r="F4744" s="151" t="s">
        <v>205</v>
      </c>
      <c r="H4744" s="150" t="s">
        <v>19</v>
      </c>
      <c r="I4744" s="152"/>
      <c r="L4744" s="148"/>
      <c r="M4744" s="153"/>
      <c r="T4744" s="154"/>
      <c r="AT4744" s="150" t="s">
        <v>203</v>
      </c>
      <c r="AU4744" s="150" t="s">
        <v>82</v>
      </c>
      <c r="AV4744" s="12" t="s">
        <v>80</v>
      </c>
      <c r="AW4744" s="12" t="s">
        <v>33</v>
      </c>
      <c r="AX4744" s="12" t="s">
        <v>72</v>
      </c>
      <c r="AY4744" s="150" t="s">
        <v>193</v>
      </c>
    </row>
    <row r="4745" spans="2:65" s="13" customFormat="1" ht="11.25">
      <c r="B4745" s="155"/>
      <c r="D4745" s="149" t="s">
        <v>203</v>
      </c>
      <c r="E4745" s="156" t="s">
        <v>19</v>
      </c>
      <c r="F4745" s="157" t="s">
        <v>3698</v>
      </c>
      <c r="H4745" s="158">
        <v>4</v>
      </c>
      <c r="I4745" s="159"/>
      <c r="L4745" s="155"/>
      <c r="M4745" s="160"/>
      <c r="T4745" s="161"/>
      <c r="AT4745" s="156" t="s">
        <v>203</v>
      </c>
      <c r="AU4745" s="156" t="s">
        <v>82</v>
      </c>
      <c r="AV4745" s="13" t="s">
        <v>82</v>
      </c>
      <c r="AW4745" s="13" t="s">
        <v>33</v>
      </c>
      <c r="AX4745" s="13" t="s">
        <v>72</v>
      </c>
      <c r="AY4745" s="156" t="s">
        <v>193</v>
      </c>
    </row>
    <row r="4746" spans="2:65" s="1" customFormat="1" ht="16.5" customHeight="1">
      <c r="B4746" s="32"/>
      <c r="C4746" s="131" t="s">
        <v>3699</v>
      </c>
      <c r="D4746" s="131" t="s">
        <v>195</v>
      </c>
      <c r="E4746" s="132" t="s">
        <v>3700</v>
      </c>
      <c r="F4746" s="133" t="s">
        <v>3701</v>
      </c>
      <c r="G4746" s="134" t="s">
        <v>432</v>
      </c>
      <c r="H4746" s="135">
        <v>102.22</v>
      </c>
      <c r="I4746" s="136"/>
      <c r="J4746" s="137">
        <f>ROUND(I4746*H4746,2)</f>
        <v>0</v>
      </c>
      <c r="K4746" s="133" t="s">
        <v>199</v>
      </c>
      <c r="L4746" s="32"/>
      <c r="M4746" s="138" t="s">
        <v>19</v>
      </c>
      <c r="N4746" s="139" t="s">
        <v>43</v>
      </c>
      <c r="P4746" s="140">
        <f>O4746*H4746</f>
        <v>0</v>
      </c>
      <c r="Q4746" s="140">
        <v>1.42E-3</v>
      </c>
      <c r="R4746" s="140">
        <f>Q4746*H4746</f>
        <v>0.14515240000000001</v>
      </c>
      <c r="S4746" s="140">
        <v>0</v>
      </c>
      <c r="T4746" s="141">
        <f>S4746*H4746</f>
        <v>0</v>
      </c>
      <c r="AR4746" s="142" t="s">
        <v>328</v>
      </c>
      <c r="AT4746" s="142" t="s">
        <v>195</v>
      </c>
      <c r="AU4746" s="142" t="s">
        <v>82</v>
      </c>
      <c r="AY4746" s="17" t="s">
        <v>193</v>
      </c>
      <c r="BE4746" s="143">
        <f>IF(N4746="základní",J4746,0)</f>
        <v>0</v>
      </c>
      <c r="BF4746" s="143">
        <f>IF(N4746="snížená",J4746,0)</f>
        <v>0</v>
      </c>
      <c r="BG4746" s="143">
        <f>IF(N4746="zákl. přenesená",J4746,0)</f>
        <v>0</v>
      </c>
      <c r="BH4746" s="143">
        <f>IF(N4746="sníž. přenesená",J4746,0)</f>
        <v>0</v>
      </c>
      <c r="BI4746" s="143">
        <f>IF(N4746="nulová",J4746,0)</f>
        <v>0</v>
      </c>
      <c r="BJ4746" s="17" t="s">
        <v>80</v>
      </c>
      <c r="BK4746" s="143">
        <f>ROUND(I4746*H4746,2)</f>
        <v>0</v>
      </c>
      <c r="BL4746" s="17" t="s">
        <v>328</v>
      </c>
      <c r="BM4746" s="142" t="s">
        <v>3702</v>
      </c>
    </row>
    <row r="4747" spans="2:65" s="1" customFormat="1" ht="11.25">
      <c r="B4747" s="32"/>
      <c r="D4747" s="144" t="s">
        <v>201</v>
      </c>
      <c r="F4747" s="145" t="s">
        <v>3703</v>
      </c>
      <c r="I4747" s="146"/>
      <c r="L4747" s="32"/>
      <c r="M4747" s="147"/>
      <c r="T4747" s="53"/>
      <c r="AT4747" s="17" t="s">
        <v>201</v>
      </c>
      <c r="AU4747" s="17" t="s">
        <v>82</v>
      </c>
    </row>
    <row r="4748" spans="2:65" s="12" customFormat="1" ht="11.25">
      <c r="B4748" s="148"/>
      <c r="D4748" s="149" t="s">
        <v>203</v>
      </c>
      <c r="E4748" s="150" t="s">
        <v>19</v>
      </c>
      <c r="F4748" s="151" t="s">
        <v>286</v>
      </c>
      <c r="H4748" s="150" t="s">
        <v>19</v>
      </c>
      <c r="I4748" s="152"/>
      <c r="L4748" s="148"/>
      <c r="M4748" s="153"/>
      <c r="T4748" s="154"/>
      <c r="AT4748" s="150" t="s">
        <v>203</v>
      </c>
      <c r="AU4748" s="150" t="s">
        <v>82</v>
      </c>
      <c r="AV4748" s="12" t="s">
        <v>80</v>
      </c>
      <c r="AW4748" s="12" t="s">
        <v>33</v>
      </c>
      <c r="AX4748" s="12" t="s">
        <v>72</v>
      </c>
      <c r="AY4748" s="150" t="s">
        <v>193</v>
      </c>
    </row>
    <row r="4749" spans="2:65" s="12" customFormat="1" ht="11.25">
      <c r="B4749" s="148"/>
      <c r="D4749" s="149" t="s">
        <v>203</v>
      </c>
      <c r="E4749" s="150" t="s">
        <v>19</v>
      </c>
      <c r="F4749" s="151" t="s">
        <v>205</v>
      </c>
      <c r="H4749" s="150" t="s">
        <v>19</v>
      </c>
      <c r="I4749" s="152"/>
      <c r="L4749" s="148"/>
      <c r="M4749" s="153"/>
      <c r="T4749" s="154"/>
      <c r="AT4749" s="150" t="s">
        <v>203</v>
      </c>
      <c r="AU4749" s="150" t="s">
        <v>82</v>
      </c>
      <c r="AV4749" s="12" t="s">
        <v>80</v>
      </c>
      <c r="AW4749" s="12" t="s">
        <v>33</v>
      </c>
      <c r="AX4749" s="12" t="s">
        <v>72</v>
      </c>
      <c r="AY4749" s="150" t="s">
        <v>193</v>
      </c>
    </row>
    <row r="4750" spans="2:65" s="12" customFormat="1" ht="11.25">
      <c r="B4750" s="148"/>
      <c r="D4750" s="149" t="s">
        <v>203</v>
      </c>
      <c r="E4750" s="150" t="s">
        <v>19</v>
      </c>
      <c r="F4750" s="151" t="s">
        <v>206</v>
      </c>
      <c r="H4750" s="150" t="s">
        <v>19</v>
      </c>
      <c r="I4750" s="152"/>
      <c r="L4750" s="148"/>
      <c r="M4750" s="153"/>
      <c r="T4750" s="154"/>
      <c r="AT4750" s="150" t="s">
        <v>203</v>
      </c>
      <c r="AU4750" s="150" t="s">
        <v>82</v>
      </c>
      <c r="AV4750" s="12" t="s">
        <v>80</v>
      </c>
      <c r="AW4750" s="12" t="s">
        <v>33</v>
      </c>
      <c r="AX4750" s="12" t="s">
        <v>72</v>
      </c>
      <c r="AY4750" s="150" t="s">
        <v>193</v>
      </c>
    </row>
    <row r="4751" spans="2:65" s="12" customFormat="1" ht="11.25">
      <c r="B4751" s="148"/>
      <c r="D4751" s="149" t="s">
        <v>203</v>
      </c>
      <c r="E4751" s="150" t="s">
        <v>19</v>
      </c>
      <c r="F4751" s="151" t="s">
        <v>205</v>
      </c>
      <c r="H4751" s="150" t="s">
        <v>19</v>
      </c>
      <c r="I4751" s="152"/>
      <c r="L4751" s="148"/>
      <c r="M4751" s="153"/>
      <c r="T4751" s="154"/>
      <c r="AT4751" s="150" t="s">
        <v>203</v>
      </c>
      <c r="AU4751" s="150" t="s">
        <v>82</v>
      </c>
      <c r="AV4751" s="12" t="s">
        <v>80</v>
      </c>
      <c r="AW4751" s="12" t="s">
        <v>33</v>
      </c>
      <c r="AX4751" s="12" t="s">
        <v>72</v>
      </c>
      <c r="AY4751" s="150" t="s">
        <v>193</v>
      </c>
    </row>
    <row r="4752" spans="2:65" s="12" customFormat="1" ht="11.25">
      <c r="B4752" s="148"/>
      <c r="D4752" s="149" t="s">
        <v>203</v>
      </c>
      <c r="E4752" s="150" t="s">
        <v>19</v>
      </c>
      <c r="F4752" s="151" t="s">
        <v>205</v>
      </c>
      <c r="H4752" s="150" t="s">
        <v>19</v>
      </c>
      <c r="I4752" s="152"/>
      <c r="L4752" s="148"/>
      <c r="M4752" s="153"/>
      <c r="T4752" s="154"/>
      <c r="AT4752" s="150" t="s">
        <v>203</v>
      </c>
      <c r="AU4752" s="150" t="s">
        <v>82</v>
      </c>
      <c r="AV4752" s="12" t="s">
        <v>80</v>
      </c>
      <c r="AW4752" s="12" t="s">
        <v>33</v>
      </c>
      <c r="AX4752" s="12" t="s">
        <v>72</v>
      </c>
      <c r="AY4752" s="150" t="s">
        <v>193</v>
      </c>
    </row>
    <row r="4753" spans="2:65" s="12" customFormat="1" ht="11.25">
      <c r="B4753" s="148"/>
      <c r="D4753" s="149" t="s">
        <v>203</v>
      </c>
      <c r="E4753" s="150" t="s">
        <v>19</v>
      </c>
      <c r="F4753" s="151" t="s">
        <v>561</v>
      </c>
      <c r="H4753" s="150" t="s">
        <v>19</v>
      </c>
      <c r="I4753" s="152"/>
      <c r="L4753" s="148"/>
      <c r="M4753" s="153"/>
      <c r="T4753" s="154"/>
      <c r="AT4753" s="150" t="s">
        <v>203</v>
      </c>
      <c r="AU4753" s="150" t="s">
        <v>82</v>
      </c>
      <c r="AV4753" s="12" t="s">
        <v>80</v>
      </c>
      <c r="AW4753" s="12" t="s">
        <v>33</v>
      </c>
      <c r="AX4753" s="12" t="s">
        <v>72</v>
      </c>
      <c r="AY4753" s="150" t="s">
        <v>193</v>
      </c>
    </row>
    <row r="4754" spans="2:65" s="13" customFormat="1" ht="11.25">
      <c r="B4754" s="155"/>
      <c r="D4754" s="149" t="s">
        <v>203</v>
      </c>
      <c r="E4754" s="156" t="s">
        <v>19</v>
      </c>
      <c r="F4754" s="157" t="s">
        <v>3537</v>
      </c>
      <c r="H4754" s="158">
        <v>21.53</v>
      </c>
      <c r="I4754" s="159"/>
      <c r="L4754" s="155"/>
      <c r="M4754" s="160"/>
      <c r="T4754" s="161"/>
      <c r="AT4754" s="156" t="s">
        <v>203</v>
      </c>
      <c r="AU4754" s="156" t="s">
        <v>82</v>
      </c>
      <c r="AV4754" s="13" t="s">
        <v>82</v>
      </c>
      <c r="AW4754" s="13" t="s">
        <v>33</v>
      </c>
      <c r="AX4754" s="13" t="s">
        <v>72</v>
      </c>
      <c r="AY4754" s="156" t="s">
        <v>193</v>
      </c>
    </row>
    <row r="4755" spans="2:65" s="12" customFormat="1" ht="11.25">
      <c r="B4755" s="148"/>
      <c r="D4755" s="149" t="s">
        <v>203</v>
      </c>
      <c r="E4755" s="150" t="s">
        <v>19</v>
      </c>
      <c r="F4755" s="151" t="s">
        <v>205</v>
      </c>
      <c r="H4755" s="150" t="s">
        <v>19</v>
      </c>
      <c r="I4755" s="152"/>
      <c r="L4755" s="148"/>
      <c r="M4755" s="153"/>
      <c r="T4755" s="154"/>
      <c r="AT4755" s="150" t="s">
        <v>203</v>
      </c>
      <c r="AU4755" s="150" t="s">
        <v>82</v>
      </c>
      <c r="AV4755" s="12" t="s">
        <v>80</v>
      </c>
      <c r="AW4755" s="12" t="s">
        <v>33</v>
      </c>
      <c r="AX4755" s="12" t="s">
        <v>72</v>
      </c>
      <c r="AY4755" s="150" t="s">
        <v>193</v>
      </c>
    </row>
    <row r="4756" spans="2:65" s="12" customFormat="1" ht="11.25">
      <c r="B4756" s="148"/>
      <c r="D4756" s="149" t="s">
        <v>203</v>
      </c>
      <c r="E4756" s="150" t="s">
        <v>19</v>
      </c>
      <c r="F4756" s="151" t="s">
        <v>1743</v>
      </c>
      <c r="H4756" s="150" t="s">
        <v>19</v>
      </c>
      <c r="I4756" s="152"/>
      <c r="L4756" s="148"/>
      <c r="M4756" s="153"/>
      <c r="T4756" s="154"/>
      <c r="AT4756" s="150" t="s">
        <v>203</v>
      </c>
      <c r="AU4756" s="150" t="s">
        <v>82</v>
      </c>
      <c r="AV4756" s="12" t="s">
        <v>80</v>
      </c>
      <c r="AW4756" s="12" t="s">
        <v>33</v>
      </c>
      <c r="AX4756" s="12" t="s">
        <v>72</v>
      </c>
      <c r="AY4756" s="150" t="s">
        <v>193</v>
      </c>
    </row>
    <row r="4757" spans="2:65" s="12" customFormat="1" ht="11.25">
      <c r="B4757" s="148"/>
      <c r="D4757" s="149" t="s">
        <v>203</v>
      </c>
      <c r="E4757" s="150" t="s">
        <v>19</v>
      </c>
      <c r="F4757" s="151" t="s">
        <v>820</v>
      </c>
      <c r="H4757" s="150" t="s">
        <v>19</v>
      </c>
      <c r="I4757" s="152"/>
      <c r="L4757" s="148"/>
      <c r="M4757" s="153"/>
      <c r="T4757" s="154"/>
      <c r="AT4757" s="150" t="s">
        <v>203</v>
      </c>
      <c r="AU4757" s="150" t="s">
        <v>82</v>
      </c>
      <c r="AV4757" s="12" t="s">
        <v>80</v>
      </c>
      <c r="AW4757" s="12" t="s">
        <v>33</v>
      </c>
      <c r="AX4757" s="12" t="s">
        <v>72</v>
      </c>
      <c r="AY4757" s="150" t="s">
        <v>193</v>
      </c>
    </row>
    <row r="4758" spans="2:65" s="13" customFormat="1" ht="11.25">
      <c r="B4758" s="155"/>
      <c r="D4758" s="149" t="s">
        <v>203</v>
      </c>
      <c r="E4758" s="156" t="s">
        <v>19</v>
      </c>
      <c r="F4758" s="157" t="s">
        <v>3538</v>
      </c>
      <c r="H4758" s="158">
        <v>24.06</v>
      </c>
      <c r="I4758" s="159"/>
      <c r="L4758" s="155"/>
      <c r="M4758" s="160"/>
      <c r="T4758" s="161"/>
      <c r="AT4758" s="156" t="s">
        <v>203</v>
      </c>
      <c r="AU4758" s="156" t="s">
        <v>82</v>
      </c>
      <c r="AV4758" s="13" t="s">
        <v>82</v>
      </c>
      <c r="AW4758" s="13" t="s">
        <v>33</v>
      </c>
      <c r="AX4758" s="13" t="s">
        <v>72</v>
      </c>
      <c r="AY4758" s="156" t="s">
        <v>193</v>
      </c>
    </row>
    <row r="4759" spans="2:65" s="13" customFormat="1" ht="11.25">
      <c r="B4759" s="155"/>
      <c r="D4759" s="149" t="s">
        <v>203</v>
      </c>
      <c r="E4759" s="156" t="s">
        <v>19</v>
      </c>
      <c r="F4759" s="157" t="s">
        <v>3539</v>
      </c>
      <c r="H4759" s="158">
        <v>7.4</v>
      </c>
      <c r="I4759" s="159"/>
      <c r="L4759" s="155"/>
      <c r="M4759" s="160"/>
      <c r="T4759" s="161"/>
      <c r="AT4759" s="156" t="s">
        <v>203</v>
      </c>
      <c r="AU4759" s="156" t="s">
        <v>82</v>
      </c>
      <c r="AV4759" s="13" t="s">
        <v>82</v>
      </c>
      <c r="AW4759" s="13" t="s">
        <v>33</v>
      </c>
      <c r="AX4759" s="13" t="s">
        <v>72</v>
      </c>
      <c r="AY4759" s="156" t="s">
        <v>193</v>
      </c>
    </row>
    <row r="4760" spans="2:65" s="13" customFormat="1" ht="11.25">
      <c r="B4760" s="155"/>
      <c r="D4760" s="149" t="s">
        <v>203</v>
      </c>
      <c r="E4760" s="156" t="s">
        <v>19</v>
      </c>
      <c r="F4760" s="157" t="s">
        <v>3540</v>
      </c>
      <c r="H4760" s="158">
        <v>6.18</v>
      </c>
      <c r="I4760" s="159"/>
      <c r="L4760" s="155"/>
      <c r="M4760" s="160"/>
      <c r="T4760" s="161"/>
      <c r="AT4760" s="156" t="s">
        <v>203</v>
      </c>
      <c r="AU4760" s="156" t="s">
        <v>82</v>
      </c>
      <c r="AV4760" s="13" t="s">
        <v>82</v>
      </c>
      <c r="AW4760" s="13" t="s">
        <v>33</v>
      </c>
      <c r="AX4760" s="13" t="s">
        <v>72</v>
      </c>
      <c r="AY4760" s="156" t="s">
        <v>193</v>
      </c>
    </row>
    <row r="4761" spans="2:65" s="12" customFormat="1" ht="11.25">
      <c r="B4761" s="148"/>
      <c r="D4761" s="149" t="s">
        <v>203</v>
      </c>
      <c r="E4761" s="150" t="s">
        <v>19</v>
      </c>
      <c r="F4761" s="151" t="s">
        <v>822</v>
      </c>
      <c r="H4761" s="150" t="s">
        <v>19</v>
      </c>
      <c r="I4761" s="152"/>
      <c r="L4761" s="148"/>
      <c r="M4761" s="153"/>
      <c r="T4761" s="154"/>
      <c r="AT4761" s="150" t="s">
        <v>203</v>
      </c>
      <c r="AU4761" s="150" t="s">
        <v>82</v>
      </c>
      <c r="AV4761" s="12" t="s">
        <v>80</v>
      </c>
      <c r="AW4761" s="12" t="s">
        <v>33</v>
      </c>
      <c r="AX4761" s="12" t="s">
        <v>72</v>
      </c>
      <c r="AY4761" s="150" t="s">
        <v>193</v>
      </c>
    </row>
    <row r="4762" spans="2:65" s="13" customFormat="1" ht="11.25">
      <c r="B4762" s="155"/>
      <c r="D4762" s="149" t="s">
        <v>203</v>
      </c>
      <c r="E4762" s="156" t="s">
        <v>19</v>
      </c>
      <c r="F4762" s="157" t="s">
        <v>3541</v>
      </c>
      <c r="H4762" s="158">
        <v>27.18</v>
      </c>
      <c r="I4762" s="159"/>
      <c r="L4762" s="155"/>
      <c r="M4762" s="160"/>
      <c r="T4762" s="161"/>
      <c r="AT4762" s="156" t="s">
        <v>203</v>
      </c>
      <c r="AU4762" s="156" t="s">
        <v>82</v>
      </c>
      <c r="AV4762" s="13" t="s">
        <v>82</v>
      </c>
      <c r="AW4762" s="13" t="s">
        <v>33</v>
      </c>
      <c r="AX4762" s="13" t="s">
        <v>72</v>
      </c>
      <c r="AY4762" s="156" t="s">
        <v>193</v>
      </c>
    </row>
    <row r="4763" spans="2:65" s="13" customFormat="1" ht="11.25">
      <c r="B4763" s="155"/>
      <c r="D4763" s="149" t="s">
        <v>203</v>
      </c>
      <c r="E4763" s="156" t="s">
        <v>19</v>
      </c>
      <c r="F4763" s="157" t="s">
        <v>3542</v>
      </c>
      <c r="H4763" s="158">
        <v>6.78</v>
      </c>
      <c r="I4763" s="159"/>
      <c r="L4763" s="155"/>
      <c r="M4763" s="160"/>
      <c r="T4763" s="161"/>
      <c r="AT4763" s="156" t="s">
        <v>203</v>
      </c>
      <c r="AU4763" s="156" t="s">
        <v>82</v>
      </c>
      <c r="AV4763" s="13" t="s">
        <v>82</v>
      </c>
      <c r="AW4763" s="13" t="s">
        <v>33</v>
      </c>
      <c r="AX4763" s="13" t="s">
        <v>72</v>
      </c>
      <c r="AY4763" s="156" t="s">
        <v>193</v>
      </c>
    </row>
    <row r="4764" spans="2:65" s="12" customFormat="1" ht="11.25">
      <c r="B4764" s="148"/>
      <c r="D4764" s="149" t="s">
        <v>203</v>
      </c>
      <c r="E4764" s="150" t="s">
        <v>19</v>
      </c>
      <c r="F4764" s="151" t="s">
        <v>828</v>
      </c>
      <c r="H4764" s="150" t="s">
        <v>19</v>
      </c>
      <c r="I4764" s="152"/>
      <c r="L4764" s="148"/>
      <c r="M4764" s="153"/>
      <c r="T4764" s="154"/>
      <c r="AT4764" s="150" t="s">
        <v>203</v>
      </c>
      <c r="AU4764" s="150" t="s">
        <v>82</v>
      </c>
      <c r="AV4764" s="12" t="s">
        <v>80</v>
      </c>
      <c r="AW4764" s="12" t="s">
        <v>33</v>
      </c>
      <c r="AX4764" s="12" t="s">
        <v>72</v>
      </c>
      <c r="AY4764" s="150" t="s">
        <v>193</v>
      </c>
    </row>
    <row r="4765" spans="2:65" s="13" customFormat="1" ht="11.25">
      <c r="B4765" s="155"/>
      <c r="D4765" s="149" t="s">
        <v>203</v>
      </c>
      <c r="E4765" s="156" t="s">
        <v>19</v>
      </c>
      <c r="F4765" s="157" t="s">
        <v>3543</v>
      </c>
      <c r="H4765" s="158">
        <v>4.5449999999999999</v>
      </c>
      <c r="I4765" s="159"/>
      <c r="L4765" s="155"/>
      <c r="M4765" s="160"/>
      <c r="T4765" s="161"/>
      <c r="AT4765" s="156" t="s">
        <v>203</v>
      </c>
      <c r="AU4765" s="156" t="s">
        <v>82</v>
      </c>
      <c r="AV4765" s="13" t="s">
        <v>82</v>
      </c>
      <c r="AW4765" s="13" t="s">
        <v>33</v>
      </c>
      <c r="AX4765" s="13" t="s">
        <v>72</v>
      </c>
      <c r="AY4765" s="156" t="s">
        <v>193</v>
      </c>
    </row>
    <row r="4766" spans="2:65" s="13" customFormat="1" ht="11.25">
      <c r="B4766" s="155"/>
      <c r="D4766" s="149" t="s">
        <v>203</v>
      </c>
      <c r="E4766" s="156" t="s">
        <v>19</v>
      </c>
      <c r="F4766" s="157" t="s">
        <v>3544</v>
      </c>
      <c r="H4766" s="158">
        <v>4.5449999999999999</v>
      </c>
      <c r="I4766" s="159"/>
      <c r="L4766" s="155"/>
      <c r="M4766" s="160"/>
      <c r="T4766" s="161"/>
      <c r="AT4766" s="156" t="s">
        <v>203</v>
      </c>
      <c r="AU4766" s="156" t="s">
        <v>82</v>
      </c>
      <c r="AV4766" s="13" t="s">
        <v>82</v>
      </c>
      <c r="AW4766" s="13" t="s">
        <v>33</v>
      </c>
      <c r="AX4766" s="13" t="s">
        <v>72</v>
      </c>
      <c r="AY4766" s="156" t="s">
        <v>193</v>
      </c>
    </row>
    <row r="4767" spans="2:65" s="1" customFormat="1" ht="16.5" customHeight="1">
      <c r="B4767" s="32"/>
      <c r="C4767" s="131" t="s">
        <v>3704</v>
      </c>
      <c r="D4767" s="131" t="s">
        <v>195</v>
      </c>
      <c r="E4767" s="132" t="s">
        <v>3705</v>
      </c>
      <c r="F4767" s="133" t="s">
        <v>3706</v>
      </c>
      <c r="G4767" s="134" t="s">
        <v>432</v>
      </c>
      <c r="H4767" s="135">
        <v>20</v>
      </c>
      <c r="I4767" s="136"/>
      <c r="J4767" s="137">
        <f>ROUND(I4767*H4767,2)</f>
        <v>0</v>
      </c>
      <c r="K4767" s="133" t="s">
        <v>19</v>
      </c>
      <c r="L4767" s="32"/>
      <c r="M4767" s="138" t="s">
        <v>19</v>
      </c>
      <c r="N4767" s="139" t="s">
        <v>43</v>
      </c>
      <c r="P4767" s="140">
        <f>O4767*H4767</f>
        <v>0</v>
      </c>
      <c r="Q4767" s="140">
        <v>3.2000000000000003E-4</v>
      </c>
      <c r="R4767" s="140">
        <f>Q4767*H4767</f>
        <v>6.4000000000000003E-3</v>
      </c>
      <c r="S4767" s="140">
        <v>0</v>
      </c>
      <c r="T4767" s="141">
        <f>S4767*H4767</f>
        <v>0</v>
      </c>
      <c r="AR4767" s="142" t="s">
        <v>328</v>
      </c>
      <c r="AT4767" s="142" t="s">
        <v>195</v>
      </c>
      <c r="AU4767" s="142" t="s">
        <v>82</v>
      </c>
      <c r="AY4767" s="17" t="s">
        <v>193</v>
      </c>
      <c r="BE4767" s="143">
        <f>IF(N4767="základní",J4767,0)</f>
        <v>0</v>
      </c>
      <c r="BF4767" s="143">
        <f>IF(N4767="snížená",J4767,0)</f>
        <v>0</v>
      </c>
      <c r="BG4767" s="143">
        <f>IF(N4767="zákl. přenesená",J4767,0)</f>
        <v>0</v>
      </c>
      <c r="BH4767" s="143">
        <f>IF(N4767="sníž. přenesená",J4767,0)</f>
        <v>0</v>
      </c>
      <c r="BI4767" s="143">
        <f>IF(N4767="nulová",J4767,0)</f>
        <v>0</v>
      </c>
      <c r="BJ4767" s="17" t="s">
        <v>80</v>
      </c>
      <c r="BK4767" s="143">
        <f>ROUND(I4767*H4767,2)</f>
        <v>0</v>
      </c>
      <c r="BL4767" s="17" t="s">
        <v>328</v>
      </c>
      <c r="BM4767" s="142" t="s">
        <v>3707</v>
      </c>
    </row>
    <row r="4768" spans="2:65" s="12" customFormat="1" ht="11.25">
      <c r="B4768" s="148"/>
      <c r="D4768" s="149" t="s">
        <v>203</v>
      </c>
      <c r="E4768" s="150" t="s">
        <v>19</v>
      </c>
      <c r="F4768" s="151" t="s">
        <v>204</v>
      </c>
      <c r="H4768" s="150" t="s">
        <v>19</v>
      </c>
      <c r="I4768" s="152"/>
      <c r="L4768" s="148"/>
      <c r="M4768" s="153"/>
      <c r="T4768" s="154"/>
      <c r="AT4768" s="150" t="s">
        <v>203</v>
      </c>
      <c r="AU4768" s="150" t="s">
        <v>82</v>
      </c>
      <c r="AV4768" s="12" t="s">
        <v>80</v>
      </c>
      <c r="AW4768" s="12" t="s">
        <v>33</v>
      </c>
      <c r="AX4768" s="12" t="s">
        <v>72</v>
      </c>
      <c r="AY4768" s="150" t="s">
        <v>193</v>
      </c>
    </row>
    <row r="4769" spans="2:65" s="12" customFormat="1" ht="11.25">
      <c r="B4769" s="148"/>
      <c r="D4769" s="149" t="s">
        <v>203</v>
      </c>
      <c r="E4769" s="150" t="s">
        <v>19</v>
      </c>
      <c r="F4769" s="151" t="s">
        <v>205</v>
      </c>
      <c r="H4769" s="150" t="s">
        <v>19</v>
      </c>
      <c r="I4769" s="152"/>
      <c r="L4769" s="148"/>
      <c r="M4769" s="153"/>
      <c r="T4769" s="154"/>
      <c r="AT4769" s="150" t="s">
        <v>203</v>
      </c>
      <c r="AU4769" s="150" t="s">
        <v>82</v>
      </c>
      <c r="AV4769" s="12" t="s">
        <v>80</v>
      </c>
      <c r="AW4769" s="12" t="s">
        <v>33</v>
      </c>
      <c r="AX4769" s="12" t="s">
        <v>72</v>
      </c>
      <c r="AY4769" s="150" t="s">
        <v>193</v>
      </c>
    </row>
    <row r="4770" spans="2:65" s="13" customFormat="1" ht="11.25">
      <c r="B4770" s="155"/>
      <c r="D4770" s="149" t="s">
        <v>203</v>
      </c>
      <c r="E4770" s="156" t="s">
        <v>19</v>
      </c>
      <c r="F4770" s="157" t="s">
        <v>3708</v>
      </c>
      <c r="H4770" s="158">
        <v>0.8</v>
      </c>
      <c r="I4770" s="159"/>
      <c r="L4770" s="155"/>
      <c r="M4770" s="160"/>
      <c r="T4770" s="161"/>
      <c r="AT4770" s="156" t="s">
        <v>203</v>
      </c>
      <c r="AU4770" s="156" t="s">
        <v>82</v>
      </c>
      <c r="AV4770" s="13" t="s">
        <v>82</v>
      </c>
      <c r="AW4770" s="13" t="s">
        <v>33</v>
      </c>
      <c r="AX4770" s="13" t="s">
        <v>72</v>
      </c>
      <c r="AY4770" s="156" t="s">
        <v>193</v>
      </c>
    </row>
    <row r="4771" spans="2:65" s="13" customFormat="1" ht="11.25">
      <c r="B4771" s="155"/>
      <c r="D4771" s="149" t="s">
        <v>203</v>
      </c>
      <c r="E4771" s="156" t="s">
        <v>19</v>
      </c>
      <c r="F4771" s="157" t="s">
        <v>3709</v>
      </c>
      <c r="H4771" s="158">
        <v>3.6</v>
      </c>
      <c r="I4771" s="159"/>
      <c r="L4771" s="155"/>
      <c r="M4771" s="160"/>
      <c r="T4771" s="161"/>
      <c r="AT4771" s="156" t="s">
        <v>203</v>
      </c>
      <c r="AU4771" s="156" t="s">
        <v>82</v>
      </c>
      <c r="AV4771" s="13" t="s">
        <v>82</v>
      </c>
      <c r="AW4771" s="13" t="s">
        <v>33</v>
      </c>
      <c r="AX4771" s="13" t="s">
        <v>72</v>
      </c>
      <c r="AY4771" s="156" t="s">
        <v>193</v>
      </c>
    </row>
    <row r="4772" spans="2:65" s="13" customFormat="1" ht="11.25">
      <c r="B4772" s="155"/>
      <c r="D4772" s="149" t="s">
        <v>203</v>
      </c>
      <c r="E4772" s="156" t="s">
        <v>19</v>
      </c>
      <c r="F4772" s="157" t="s">
        <v>3710</v>
      </c>
      <c r="H4772" s="158">
        <v>3</v>
      </c>
      <c r="I4772" s="159"/>
      <c r="L4772" s="155"/>
      <c r="M4772" s="160"/>
      <c r="T4772" s="161"/>
      <c r="AT4772" s="156" t="s">
        <v>203</v>
      </c>
      <c r="AU4772" s="156" t="s">
        <v>82</v>
      </c>
      <c r="AV4772" s="13" t="s">
        <v>82</v>
      </c>
      <c r="AW4772" s="13" t="s">
        <v>33</v>
      </c>
      <c r="AX4772" s="13" t="s">
        <v>72</v>
      </c>
      <c r="AY4772" s="156" t="s">
        <v>193</v>
      </c>
    </row>
    <row r="4773" spans="2:65" s="13" customFormat="1" ht="11.25">
      <c r="B4773" s="155"/>
      <c r="D4773" s="149" t="s">
        <v>203</v>
      </c>
      <c r="E4773" s="156" t="s">
        <v>19</v>
      </c>
      <c r="F4773" s="157" t="s">
        <v>3711</v>
      </c>
      <c r="H4773" s="158">
        <v>12.6</v>
      </c>
      <c r="I4773" s="159"/>
      <c r="L4773" s="155"/>
      <c r="M4773" s="160"/>
      <c r="T4773" s="161"/>
      <c r="AT4773" s="156" t="s">
        <v>203</v>
      </c>
      <c r="AU4773" s="156" t="s">
        <v>82</v>
      </c>
      <c r="AV4773" s="13" t="s">
        <v>82</v>
      </c>
      <c r="AW4773" s="13" t="s">
        <v>33</v>
      </c>
      <c r="AX4773" s="13" t="s">
        <v>72</v>
      </c>
      <c r="AY4773" s="156" t="s">
        <v>193</v>
      </c>
    </row>
    <row r="4774" spans="2:65" s="1" customFormat="1" ht="21.75" customHeight="1">
      <c r="B4774" s="32"/>
      <c r="C4774" s="131" t="s">
        <v>3712</v>
      </c>
      <c r="D4774" s="131" t="s">
        <v>195</v>
      </c>
      <c r="E4774" s="132" t="s">
        <v>3713</v>
      </c>
      <c r="F4774" s="133" t="s">
        <v>3714</v>
      </c>
      <c r="G4774" s="134" t="s">
        <v>198</v>
      </c>
      <c r="H4774" s="135">
        <v>210.87899999999999</v>
      </c>
      <c r="I4774" s="136"/>
      <c r="J4774" s="137">
        <f>ROUND(I4774*H4774,2)</f>
        <v>0</v>
      </c>
      <c r="K4774" s="133" t="s">
        <v>199</v>
      </c>
      <c r="L4774" s="32"/>
      <c r="M4774" s="138" t="s">
        <v>19</v>
      </c>
      <c r="N4774" s="139" t="s">
        <v>43</v>
      </c>
      <c r="P4774" s="140">
        <f>O4774*H4774</f>
        <v>0</v>
      </c>
      <c r="Q4774" s="140">
        <v>5.3E-3</v>
      </c>
      <c r="R4774" s="140">
        <f>Q4774*H4774</f>
        <v>1.1176587</v>
      </c>
      <c r="S4774" s="140">
        <v>0</v>
      </c>
      <c r="T4774" s="141">
        <f>S4774*H4774</f>
        <v>0</v>
      </c>
      <c r="AR4774" s="142" t="s">
        <v>328</v>
      </c>
      <c r="AT4774" s="142" t="s">
        <v>195</v>
      </c>
      <c r="AU4774" s="142" t="s">
        <v>82</v>
      </c>
      <c r="AY4774" s="17" t="s">
        <v>193</v>
      </c>
      <c r="BE4774" s="143">
        <f>IF(N4774="základní",J4774,0)</f>
        <v>0</v>
      </c>
      <c r="BF4774" s="143">
        <f>IF(N4774="snížená",J4774,0)</f>
        <v>0</v>
      </c>
      <c r="BG4774" s="143">
        <f>IF(N4774="zákl. přenesená",J4774,0)</f>
        <v>0</v>
      </c>
      <c r="BH4774" s="143">
        <f>IF(N4774="sníž. přenesená",J4774,0)</f>
        <v>0</v>
      </c>
      <c r="BI4774" s="143">
        <f>IF(N4774="nulová",J4774,0)</f>
        <v>0</v>
      </c>
      <c r="BJ4774" s="17" t="s">
        <v>80</v>
      </c>
      <c r="BK4774" s="143">
        <f>ROUND(I4774*H4774,2)</f>
        <v>0</v>
      </c>
      <c r="BL4774" s="17" t="s">
        <v>328</v>
      </c>
      <c r="BM4774" s="142" t="s">
        <v>3715</v>
      </c>
    </row>
    <row r="4775" spans="2:65" s="1" customFormat="1" ht="11.25">
      <c r="B4775" s="32"/>
      <c r="D4775" s="144" t="s">
        <v>201</v>
      </c>
      <c r="F4775" s="145" t="s">
        <v>3716</v>
      </c>
      <c r="I4775" s="146"/>
      <c r="L4775" s="32"/>
      <c r="M4775" s="147"/>
      <c r="T4775" s="53"/>
      <c r="AT4775" s="17" t="s">
        <v>201</v>
      </c>
      <c r="AU4775" s="17" t="s">
        <v>82</v>
      </c>
    </row>
    <row r="4776" spans="2:65" s="1" customFormat="1" ht="16.5" customHeight="1">
      <c r="B4776" s="32"/>
      <c r="C4776" s="162" t="s">
        <v>3717</v>
      </c>
      <c r="D4776" s="162" t="s">
        <v>380</v>
      </c>
      <c r="E4776" s="163" t="s">
        <v>3718</v>
      </c>
      <c r="F4776" s="164" t="s">
        <v>3719</v>
      </c>
      <c r="G4776" s="165" t="s">
        <v>198</v>
      </c>
      <c r="H4776" s="166">
        <v>253.05500000000001</v>
      </c>
      <c r="I4776" s="167"/>
      <c r="J4776" s="168">
        <f>ROUND(I4776*H4776,2)</f>
        <v>0</v>
      </c>
      <c r="K4776" s="164" t="s">
        <v>199</v>
      </c>
      <c r="L4776" s="169"/>
      <c r="M4776" s="170" t="s">
        <v>19</v>
      </c>
      <c r="N4776" s="171" t="s">
        <v>43</v>
      </c>
      <c r="P4776" s="140">
        <f>O4776*H4776</f>
        <v>0</v>
      </c>
      <c r="Q4776" s="140">
        <v>1.771E-2</v>
      </c>
      <c r="R4776" s="140">
        <f>Q4776*H4776</f>
        <v>4.4816040500000005</v>
      </c>
      <c r="S4776" s="140">
        <v>0</v>
      </c>
      <c r="T4776" s="141">
        <f>S4776*H4776</f>
        <v>0</v>
      </c>
      <c r="AR4776" s="142" t="s">
        <v>436</v>
      </c>
      <c r="AT4776" s="142" t="s">
        <v>380</v>
      </c>
      <c r="AU4776" s="142" t="s">
        <v>82</v>
      </c>
      <c r="AY4776" s="17" t="s">
        <v>193</v>
      </c>
      <c r="BE4776" s="143">
        <f>IF(N4776="základní",J4776,0)</f>
        <v>0</v>
      </c>
      <c r="BF4776" s="143">
        <f>IF(N4776="snížená",J4776,0)</f>
        <v>0</v>
      </c>
      <c r="BG4776" s="143">
        <f>IF(N4776="zákl. přenesená",J4776,0)</f>
        <v>0</v>
      </c>
      <c r="BH4776" s="143">
        <f>IF(N4776="sníž. přenesená",J4776,0)</f>
        <v>0</v>
      </c>
      <c r="BI4776" s="143">
        <f>IF(N4776="nulová",J4776,0)</f>
        <v>0</v>
      </c>
      <c r="BJ4776" s="17" t="s">
        <v>80</v>
      </c>
      <c r="BK4776" s="143">
        <f>ROUND(I4776*H4776,2)</f>
        <v>0</v>
      </c>
      <c r="BL4776" s="17" t="s">
        <v>328</v>
      </c>
      <c r="BM4776" s="142" t="s">
        <v>3720</v>
      </c>
    </row>
    <row r="4777" spans="2:65" s="12" customFormat="1" ht="11.25">
      <c r="B4777" s="148"/>
      <c r="D4777" s="149" t="s">
        <v>203</v>
      </c>
      <c r="E4777" s="150" t="s">
        <v>19</v>
      </c>
      <c r="F4777" s="151" t="s">
        <v>204</v>
      </c>
      <c r="H4777" s="150" t="s">
        <v>19</v>
      </c>
      <c r="I4777" s="152"/>
      <c r="L4777" s="148"/>
      <c r="M4777" s="153"/>
      <c r="T4777" s="154"/>
      <c r="AT4777" s="150" t="s">
        <v>203</v>
      </c>
      <c r="AU4777" s="150" t="s">
        <v>82</v>
      </c>
      <c r="AV4777" s="12" t="s">
        <v>80</v>
      </c>
      <c r="AW4777" s="12" t="s">
        <v>33</v>
      </c>
      <c r="AX4777" s="12" t="s">
        <v>72</v>
      </c>
      <c r="AY4777" s="150" t="s">
        <v>193</v>
      </c>
    </row>
    <row r="4778" spans="2:65" s="12" customFormat="1" ht="11.25">
      <c r="B4778" s="148"/>
      <c r="D4778" s="149" t="s">
        <v>203</v>
      </c>
      <c r="E4778" s="150" t="s">
        <v>19</v>
      </c>
      <c r="F4778" s="151" t="s">
        <v>205</v>
      </c>
      <c r="H4778" s="150" t="s">
        <v>19</v>
      </c>
      <c r="I4778" s="152"/>
      <c r="L4778" s="148"/>
      <c r="M4778" s="153"/>
      <c r="T4778" s="154"/>
      <c r="AT4778" s="150" t="s">
        <v>203</v>
      </c>
      <c r="AU4778" s="150" t="s">
        <v>82</v>
      </c>
      <c r="AV4778" s="12" t="s">
        <v>80</v>
      </c>
      <c r="AW4778" s="12" t="s">
        <v>33</v>
      </c>
      <c r="AX4778" s="12" t="s">
        <v>72</v>
      </c>
      <c r="AY4778" s="150" t="s">
        <v>193</v>
      </c>
    </row>
    <row r="4779" spans="2:65" s="12" customFormat="1" ht="11.25">
      <c r="B4779" s="148"/>
      <c r="D4779" s="149" t="s">
        <v>203</v>
      </c>
      <c r="E4779" s="150" t="s">
        <v>19</v>
      </c>
      <c r="F4779" s="151" t="s">
        <v>3721</v>
      </c>
      <c r="H4779" s="150" t="s">
        <v>19</v>
      </c>
      <c r="I4779" s="152"/>
      <c r="L4779" s="148"/>
      <c r="M4779" s="153"/>
      <c r="T4779" s="154"/>
      <c r="AT4779" s="150" t="s">
        <v>203</v>
      </c>
      <c r="AU4779" s="150" t="s">
        <v>82</v>
      </c>
      <c r="AV4779" s="12" t="s">
        <v>80</v>
      </c>
      <c r="AW4779" s="12" t="s">
        <v>33</v>
      </c>
      <c r="AX4779" s="12" t="s">
        <v>72</v>
      </c>
      <c r="AY4779" s="150" t="s">
        <v>193</v>
      </c>
    </row>
    <row r="4780" spans="2:65" s="12" customFormat="1" ht="11.25">
      <c r="B4780" s="148"/>
      <c r="D4780" s="149" t="s">
        <v>203</v>
      </c>
      <c r="E4780" s="150" t="s">
        <v>19</v>
      </c>
      <c r="F4780" s="151" t="s">
        <v>3487</v>
      </c>
      <c r="H4780" s="150" t="s">
        <v>19</v>
      </c>
      <c r="I4780" s="152"/>
      <c r="L4780" s="148"/>
      <c r="M4780" s="153"/>
      <c r="T4780" s="154"/>
      <c r="AT4780" s="150" t="s">
        <v>203</v>
      </c>
      <c r="AU4780" s="150" t="s">
        <v>82</v>
      </c>
      <c r="AV4780" s="12" t="s">
        <v>80</v>
      </c>
      <c r="AW4780" s="12" t="s">
        <v>33</v>
      </c>
      <c r="AX4780" s="12" t="s">
        <v>72</v>
      </c>
      <c r="AY4780" s="150" t="s">
        <v>193</v>
      </c>
    </row>
    <row r="4781" spans="2:65" s="12" customFormat="1" ht="11.25">
      <c r="B4781" s="148"/>
      <c r="D4781" s="149" t="s">
        <v>203</v>
      </c>
      <c r="E4781" s="150" t="s">
        <v>19</v>
      </c>
      <c r="F4781" s="151" t="s">
        <v>205</v>
      </c>
      <c r="H4781" s="150" t="s">
        <v>19</v>
      </c>
      <c r="I4781" s="152"/>
      <c r="L4781" s="148"/>
      <c r="M4781" s="153"/>
      <c r="T4781" s="154"/>
      <c r="AT4781" s="150" t="s">
        <v>203</v>
      </c>
      <c r="AU4781" s="150" t="s">
        <v>82</v>
      </c>
      <c r="AV4781" s="12" t="s">
        <v>80</v>
      </c>
      <c r="AW4781" s="12" t="s">
        <v>33</v>
      </c>
      <c r="AX4781" s="12" t="s">
        <v>72</v>
      </c>
      <c r="AY4781" s="150" t="s">
        <v>193</v>
      </c>
    </row>
    <row r="4782" spans="2:65" s="12" customFormat="1" ht="11.25">
      <c r="B4782" s="148"/>
      <c r="D4782" s="149" t="s">
        <v>203</v>
      </c>
      <c r="E4782" s="150" t="s">
        <v>19</v>
      </c>
      <c r="F4782" s="151" t="s">
        <v>205</v>
      </c>
      <c r="H4782" s="150" t="s">
        <v>19</v>
      </c>
      <c r="I4782" s="152"/>
      <c r="L4782" s="148"/>
      <c r="M4782" s="153"/>
      <c r="T4782" s="154"/>
      <c r="AT4782" s="150" t="s">
        <v>203</v>
      </c>
      <c r="AU4782" s="150" t="s">
        <v>82</v>
      </c>
      <c r="AV4782" s="12" t="s">
        <v>80</v>
      </c>
      <c r="AW4782" s="12" t="s">
        <v>33</v>
      </c>
      <c r="AX4782" s="12" t="s">
        <v>72</v>
      </c>
      <c r="AY4782" s="150" t="s">
        <v>193</v>
      </c>
    </row>
    <row r="4783" spans="2:65" s="13" customFormat="1" ht="11.25">
      <c r="B4783" s="155"/>
      <c r="D4783" s="149" t="s">
        <v>203</v>
      </c>
      <c r="E4783" s="156" t="s">
        <v>19</v>
      </c>
      <c r="F4783" s="157" t="s">
        <v>3722</v>
      </c>
      <c r="H4783" s="158">
        <v>45.213000000000001</v>
      </c>
      <c r="I4783" s="159"/>
      <c r="L4783" s="155"/>
      <c r="M4783" s="160"/>
      <c r="T4783" s="161"/>
      <c r="AT4783" s="156" t="s">
        <v>203</v>
      </c>
      <c r="AU4783" s="156" t="s">
        <v>82</v>
      </c>
      <c r="AV4783" s="13" t="s">
        <v>82</v>
      </c>
      <c r="AW4783" s="13" t="s">
        <v>33</v>
      </c>
      <c r="AX4783" s="13" t="s">
        <v>72</v>
      </c>
      <c r="AY4783" s="156" t="s">
        <v>193</v>
      </c>
    </row>
    <row r="4784" spans="2:65" s="12" customFormat="1" ht="11.25">
      <c r="B4784" s="148"/>
      <c r="D4784" s="149" t="s">
        <v>203</v>
      </c>
      <c r="E4784" s="150" t="s">
        <v>19</v>
      </c>
      <c r="F4784" s="151" t="s">
        <v>205</v>
      </c>
      <c r="H4784" s="150" t="s">
        <v>19</v>
      </c>
      <c r="I4784" s="152"/>
      <c r="L4784" s="148"/>
      <c r="M4784" s="153"/>
      <c r="T4784" s="154"/>
      <c r="AT4784" s="150" t="s">
        <v>203</v>
      </c>
      <c r="AU4784" s="150" t="s">
        <v>82</v>
      </c>
      <c r="AV4784" s="12" t="s">
        <v>80</v>
      </c>
      <c r="AW4784" s="12" t="s">
        <v>33</v>
      </c>
      <c r="AX4784" s="12" t="s">
        <v>72</v>
      </c>
      <c r="AY4784" s="150" t="s">
        <v>193</v>
      </c>
    </row>
    <row r="4785" spans="2:65" s="12" customFormat="1" ht="11.25">
      <c r="B4785" s="148"/>
      <c r="D4785" s="149" t="s">
        <v>203</v>
      </c>
      <c r="E4785" s="150" t="s">
        <v>19</v>
      </c>
      <c r="F4785" s="151" t="s">
        <v>820</v>
      </c>
      <c r="H4785" s="150" t="s">
        <v>19</v>
      </c>
      <c r="I4785" s="152"/>
      <c r="L4785" s="148"/>
      <c r="M4785" s="153"/>
      <c r="T4785" s="154"/>
      <c r="AT4785" s="150" t="s">
        <v>203</v>
      </c>
      <c r="AU4785" s="150" t="s">
        <v>82</v>
      </c>
      <c r="AV4785" s="12" t="s">
        <v>80</v>
      </c>
      <c r="AW4785" s="12" t="s">
        <v>33</v>
      </c>
      <c r="AX4785" s="12" t="s">
        <v>72</v>
      </c>
      <c r="AY4785" s="150" t="s">
        <v>193</v>
      </c>
    </row>
    <row r="4786" spans="2:65" s="13" customFormat="1" ht="11.25">
      <c r="B4786" s="155"/>
      <c r="D4786" s="149" t="s">
        <v>203</v>
      </c>
      <c r="E4786" s="156" t="s">
        <v>19</v>
      </c>
      <c r="F4786" s="157" t="s">
        <v>3723</v>
      </c>
      <c r="H4786" s="158">
        <v>49.466999999999999</v>
      </c>
      <c r="I4786" s="159"/>
      <c r="L4786" s="155"/>
      <c r="M4786" s="160"/>
      <c r="T4786" s="161"/>
      <c r="AT4786" s="156" t="s">
        <v>203</v>
      </c>
      <c r="AU4786" s="156" t="s">
        <v>82</v>
      </c>
      <c r="AV4786" s="13" t="s">
        <v>82</v>
      </c>
      <c r="AW4786" s="13" t="s">
        <v>33</v>
      </c>
      <c r="AX4786" s="13" t="s">
        <v>72</v>
      </c>
      <c r="AY4786" s="156" t="s">
        <v>193</v>
      </c>
    </row>
    <row r="4787" spans="2:65" s="13" customFormat="1" ht="11.25">
      <c r="B4787" s="155"/>
      <c r="D4787" s="149" t="s">
        <v>203</v>
      </c>
      <c r="E4787" s="156" t="s">
        <v>19</v>
      </c>
      <c r="F4787" s="157" t="s">
        <v>3724</v>
      </c>
      <c r="H4787" s="158">
        <v>15.074</v>
      </c>
      <c r="I4787" s="159"/>
      <c r="L4787" s="155"/>
      <c r="M4787" s="160"/>
      <c r="T4787" s="161"/>
      <c r="AT4787" s="156" t="s">
        <v>203</v>
      </c>
      <c r="AU4787" s="156" t="s">
        <v>82</v>
      </c>
      <c r="AV4787" s="13" t="s">
        <v>82</v>
      </c>
      <c r="AW4787" s="13" t="s">
        <v>33</v>
      </c>
      <c r="AX4787" s="13" t="s">
        <v>72</v>
      </c>
      <c r="AY4787" s="156" t="s">
        <v>193</v>
      </c>
    </row>
    <row r="4788" spans="2:65" s="13" customFormat="1" ht="11.25">
      <c r="B4788" s="155"/>
      <c r="D4788" s="149" t="s">
        <v>203</v>
      </c>
      <c r="E4788" s="156" t="s">
        <v>19</v>
      </c>
      <c r="F4788" s="157" t="s">
        <v>3725</v>
      </c>
      <c r="H4788" s="158">
        <v>12.525</v>
      </c>
      <c r="I4788" s="159"/>
      <c r="L4788" s="155"/>
      <c r="M4788" s="160"/>
      <c r="T4788" s="161"/>
      <c r="AT4788" s="156" t="s">
        <v>203</v>
      </c>
      <c r="AU4788" s="156" t="s">
        <v>82</v>
      </c>
      <c r="AV4788" s="13" t="s">
        <v>82</v>
      </c>
      <c r="AW4788" s="13" t="s">
        <v>33</v>
      </c>
      <c r="AX4788" s="13" t="s">
        <v>72</v>
      </c>
      <c r="AY4788" s="156" t="s">
        <v>193</v>
      </c>
    </row>
    <row r="4789" spans="2:65" s="12" customFormat="1" ht="11.25">
      <c r="B4789" s="148"/>
      <c r="D4789" s="149" t="s">
        <v>203</v>
      </c>
      <c r="E4789" s="150" t="s">
        <v>19</v>
      </c>
      <c r="F4789" s="151" t="s">
        <v>822</v>
      </c>
      <c r="H4789" s="150" t="s">
        <v>19</v>
      </c>
      <c r="I4789" s="152"/>
      <c r="L4789" s="148"/>
      <c r="M4789" s="153"/>
      <c r="T4789" s="154"/>
      <c r="AT4789" s="150" t="s">
        <v>203</v>
      </c>
      <c r="AU4789" s="150" t="s">
        <v>82</v>
      </c>
      <c r="AV4789" s="12" t="s">
        <v>80</v>
      </c>
      <c r="AW4789" s="12" t="s">
        <v>33</v>
      </c>
      <c r="AX4789" s="12" t="s">
        <v>72</v>
      </c>
      <c r="AY4789" s="150" t="s">
        <v>193</v>
      </c>
    </row>
    <row r="4790" spans="2:65" s="13" customFormat="1" ht="11.25">
      <c r="B4790" s="155"/>
      <c r="D4790" s="149" t="s">
        <v>203</v>
      </c>
      <c r="E4790" s="156" t="s">
        <v>19</v>
      </c>
      <c r="F4790" s="157" t="s">
        <v>3726</v>
      </c>
      <c r="H4790" s="158">
        <v>55.875</v>
      </c>
      <c r="I4790" s="159"/>
      <c r="L4790" s="155"/>
      <c r="M4790" s="160"/>
      <c r="T4790" s="161"/>
      <c r="AT4790" s="156" t="s">
        <v>203</v>
      </c>
      <c r="AU4790" s="156" t="s">
        <v>82</v>
      </c>
      <c r="AV4790" s="13" t="s">
        <v>82</v>
      </c>
      <c r="AW4790" s="13" t="s">
        <v>33</v>
      </c>
      <c r="AX4790" s="13" t="s">
        <v>72</v>
      </c>
      <c r="AY4790" s="156" t="s">
        <v>193</v>
      </c>
    </row>
    <row r="4791" spans="2:65" s="13" customFormat="1" ht="11.25">
      <c r="B4791" s="155"/>
      <c r="D4791" s="149" t="s">
        <v>203</v>
      </c>
      <c r="E4791" s="156" t="s">
        <v>19</v>
      </c>
      <c r="F4791" s="157" t="s">
        <v>3727</v>
      </c>
      <c r="H4791" s="158">
        <v>13.89</v>
      </c>
      <c r="I4791" s="159"/>
      <c r="L4791" s="155"/>
      <c r="M4791" s="160"/>
      <c r="T4791" s="161"/>
      <c r="AT4791" s="156" t="s">
        <v>203</v>
      </c>
      <c r="AU4791" s="156" t="s">
        <v>82</v>
      </c>
      <c r="AV4791" s="13" t="s">
        <v>82</v>
      </c>
      <c r="AW4791" s="13" t="s">
        <v>33</v>
      </c>
      <c r="AX4791" s="13" t="s">
        <v>72</v>
      </c>
      <c r="AY4791" s="156" t="s">
        <v>193</v>
      </c>
    </row>
    <row r="4792" spans="2:65" s="12" customFormat="1" ht="11.25">
      <c r="B4792" s="148"/>
      <c r="D4792" s="149" t="s">
        <v>203</v>
      </c>
      <c r="E4792" s="150" t="s">
        <v>19</v>
      </c>
      <c r="F4792" s="151" t="s">
        <v>828</v>
      </c>
      <c r="H4792" s="150" t="s">
        <v>19</v>
      </c>
      <c r="I4792" s="152"/>
      <c r="L4792" s="148"/>
      <c r="M4792" s="153"/>
      <c r="T4792" s="154"/>
      <c r="AT4792" s="150" t="s">
        <v>203</v>
      </c>
      <c r="AU4792" s="150" t="s">
        <v>82</v>
      </c>
      <c r="AV4792" s="12" t="s">
        <v>80</v>
      </c>
      <c r="AW4792" s="12" t="s">
        <v>33</v>
      </c>
      <c r="AX4792" s="12" t="s">
        <v>72</v>
      </c>
      <c r="AY4792" s="150" t="s">
        <v>193</v>
      </c>
    </row>
    <row r="4793" spans="2:65" s="13" customFormat="1" ht="11.25">
      <c r="B4793" s="155"/>
      <c r="D4793" s="149" t="s">
        <v>203</v>
      </c>
      <c r="E4793" s="156" t="s">
        <v>19</v>
      </c>
      <c r="F4793" s="157" t="s">
        <v>3728</v>
      </c>
      <c r="H4793" s="158">
        <v>9.4860000000000007</v>
      </c>
      <c r="I4793" s="159"/>
      <c r="L4793" s="155"/>
      <c r="M4793" s="160"/>
      <c r="T4793" s="161"/>
      <c r="AT4793" s="156" t="s">
        <v>203</v>
      </c>
      <c r="AU4793" s="156" t="s">
        <v>82</v>
      </c>
      <c r="AV4793" s="13" t="s">
        <v>82</v>
      </c>
      <c r="AW4793" s="13" t="s">
        <v>33</v>
      </c>
      <c r="AX4793" s="13" t="s">
        <v>72</v>
      </c>
      <c r="AY4793" s="156" t="s">
        <v>193</v>
      </c>
    </row>
    <row r="4794" spans="2:65" s="13" customFormat="1" ht="11.25">
      <c r="B4794" s="155"/>
      <c r="D4794" s="149" t="s">
        <v>203</v>
      </c>
      <c r="E4794" s="156" t="s">
        <v>19</v>
      </c>
      <c r="F4794" s="157" t="s">
        <v>3729</v>
      </c>
      <c r="H4794" s="158">
        <v>9.3490000000000002</v>
      </c>
      <c r="I4794" s="159"/>
      <c r="L4794" s="155"/>
      <c r="M4794" s="160"/>
      <c r="T4794" s="161"/>
      <c r="AT4794" s="156" t="s">
        <v>203</v>
      </c>
      <c r="AU4794" s="156" t="s">
        <v>82</v>
      </c>
      <c r="AV4794" s="13" t="s">
        <v>82</v>
      </c>
      <c r="AW4794" s="13" t="s">
        <v>33</v>
      </c>
      <c r="AX4794" s="13" t="s">
        <v>72</v>
      </c>
      <c r="AY4794" s="156" t="s">
        <v>193</v>
      </c>
    </row>
    <row r="4795" spans="2:65" s="13" customFormat="1" ht="11.25">
      <c r="B4795" s="155"/>
      <c r="D4795" s="149" t="s">
        <v>203</v>
      </c>
      <c r="F4795" s="157" t="s">
        <v>3730</v>
      </c>
      <c r="H4795" s="158">
        <v>253.05500000000001</v>
      </c>
      <c r="I4795" s="159"/>
      <c r="L4795" s="155"/>
      <c r="M4795" s="160"/>
      <c r="T4795" s="161"/>
      <c r="AT4795" s="156" t="s">
        <v>203</v>
      </c>
      <c r="AU4795" s="156" t="s">
        <v>82</v>
      </c>
      <c r="AV4795" s="13" t="s">
        <v>82</v>
      </c>
      <c r="AW4795" s="13" t="s">
        <v>4</v>
      </c>
      <c r="AX4795" s="13" t="s">
        <v>80</v>
      </c>
      <c r="AY4795" s="156" t="s">
        <v>193</v>
      </c>
    </row>
    <row r="4796" spans="2:65" s="1" customFormat="1" ht="21.75" customHeight="1">
      <c r="B4796" s="32"/>
      <c r="C4796" s="131" t="s">
        <v>3731</v>
      </c>
      <c r="D4796" s="131" t="s">
        <v>195</v>
      </c>
      <c r="E4796" s="132" t="s">
        <v>3732</v>
      </c>
      <c r="F4796" s="133" t="s">
        <v>3733</v>
      </c>
      <c r="G4796" s="134" t="s">
        <v>432</v>
      </c>
      <c r="H4796" s="135">
        <v>107.2</v>
      </c>
      <c r="I4796" s="136"/>
      <c r="J4796" s="137">
        <f>ROUND(I4796*H4796,2)</f>
        <v>0</v>
      </c>
      <c r="K4796" s="133" t="s">
        <v>19</v>
      </c>
      <c r="L4796" s="32"/>
      <c r="M4796" s="138" t="s">
        <v>19</v>
      </c>
      <c r="N4796" s="139" t="s">
        <v>43</v>
      </c>
      <c r="P4796" s="140">
        <f>O4796*H4796</f>
        <v>0</v>
      </c>
      <c r="Q4796" s="140">
        <v>3.1E-4</v>
      </c>
      <c r="R4796" s="140">
        <f>Q4796*H4796</f>
        <v>3.3231999999999998E-2</v>
      </c>
      <c r="S4796" s="140">
        <v>0</v>
      </c>
      <c r="T4796" s="141">
        <f>S4796*H4796</f>
        <v>0</v>
      </c>
      <c r="AR4796" s="142" t="s">
        <v>328</v>
      </c>
      <c r="AT4796" s="142" t="s">
        <v>195</v>
      </c>
      <c r="AU4796" s="142" t="s">
        <v>82</v>
      </c>
      <c r="AY4796" s="17" t="s">
        <v>193</v>
      </c>
      <c r="BE4796" s="143">
        <f>IF(N4796="základní",J4796,0)</f>
        <v>0</v>
      </c>
      <c r="BF4796" s="143">
        <f>IF(N4796="snížená",J4796,0)</f>
        <v>0</v>
      </c>
      <c r="BG4796" s="143">
        <f>IF(N4796="zákl. přenesená",J4796,0)</f>
        <v>0</v>
      </c>
      <c r="BH4796" s="143">
        <f>IF(N4796="sníž. přenesená",J4796,0)</f>
        <v>0</v>
      </c>
      <c r="BI4796" s="143">
        <f>IF(N4796="nulová",J4796,0)</f>
        <v>0</v>
      </c>
      <c r="BJ4796" s="17" t="s">
        <v>80</v>
      </c>
      <c r="BK4796" s="143">
        <f>ROUND(I4796*H4796,2)</f>
        <v>0</v>
      </c>
      <c r="BL4796" s="17" t="s">
        <v>328</v>
      </c>
      <c r="BM4796" s="142" t="s">
        <v>3734</v>
      </c>
    </row>
    <row r="4797" spans="2:65" s="12" customFormat="1" ht="11.25">
      <c r="B4797" s="148"/>
      <c r="D4797" s="149" t="s">
        <v>203</v>
      </c>
      <c r="E4797" s="150" t="s">
        <v>19</v>
      </c>
      <c r="F4797" s="151" t="s">
        <v>204</v>
      </c>
      <c r="H4797" s="150" t="s">
        <v>19</v>
      </c>
      <c r="I4797" s="152"/>
      <c r="L4797" s="148"/>
      <c r="M4797" s="153"/>
      <c r="T4797" s="154"/>
      <c r="AT4797" s="150" t="s">
        <v>203</v>
      </c>
      <c r="AU4797" s="150" t="s">
        <v>82</v>
      </c>
      <c r="AV4797" s="12" t="s">
        <v>80</v>
      </c>
      <c r="AW4797" s="12" t="s">
        <v>33</v>
      </c>
      <c r="AX4797" s="12" t="s">
        <v>72</v>
      </c>
      <c r="AY4797" s="150" t="s">
        <v>193</v>
      </c>
    </row>
    <row r="4798" spans="2:65" s="12" customFormat="1" ht="11.25">
      <c r="B4798" s="148"/>
      <c r="D4798" s="149" t="s">
        <v>203</v>
      </c>
      <c r="E4798" s="150" t="s">
        <v>19</v>
      </c>
      <c r="F4798" s="151" t="s">
        <v>205</v>
      </c>
      <c r="H4798" s="150" t="s">
        <v>19</v>
      </c>
      <c r="I4798" s="152"/>
      <c r="L4798" s="148"/>
      <c r="M4798" s="153"/>
      <c r="T4798" s="154"/>
      <c r="AT4798" s="150" t="s">
        <v>203</v>
      </c>
      <c r="AU4798" s="150" t="s">
        <v>82</v>
      </c>
      <c r="AV4798" s="12" t="s">
        <v>80</v>
      </c>
      <c r="AW4798" s="12" t="s">
        <v>33</v>
      </c>
      <c r="AX4798" s="12" t="s">
        <v>72</v>
      </c>
      <c r="AY4798" s="150" t="s">
        <v>193</v>
      </c>
    </row>
    <row r="4799" spans="2:65" s="13" customFormat="1" ht="11.25">
      <c r="B4799" s="155"/>
      <c r="D4799" s="149" t="s">
        <v>203</v>
      </c>
      <c r="E4799" s="156" t="s">
        <v>19</v>
      </c>
      <c r="F4799" s="157" t="s">
        <v>3537</v>
      </c>
      <c r="H4799" s="158">
        <v>21.53</v>
      </c>
      <c r="I4799" s="159"/>
      <c r="L4799" s="155"/>
      <c r="M4799" s="160"/>
      <c r="T4799" s="161"/>
      <c r="AT4799" s="156" t="s">
        <v>203</v>
      </c>
      <c r="AU4799" s="156" t="s">
        <v>82</v>
      </c>
      <c r="AV4799" s="13" t="s">
        <v>82</v>
      </c>
      <c r="AW4799" s="13" t="s">
        <v>33</v>
      </c>
      <c r="AX4799" s="13" t="s">
        <v>72</v>
      </c>
      <c r="AY4799" s="156" t="s">
        <v>193</v>
      </c>
    </row>
    <row r="4800" spans="2:65" s="12" customFormat="1" ht="11.25">
      <c r="B4800" s="148"/>
      <c r="D4800" s="149" t="s">
        <v>203</v>
      </c>
      <c r="E4800" s="150" t="s">
        <v>19</v>
      </c>
      <c r="F4800" s="151" t="s">
        <v>205</v>
      </c>
      <c r="H4800" s="150" t="s">
        <v>19</v>
      </c>
      <c r="I4800" s="152"/>
      <c r="L4800" s="148"/>
      <c r="M4800" s="153"/>
      <c r="T4800" s="154"/>
      <c r="AT4800" s="150" t="s">
        <v>203</v>
      </c>
      <c r="AU4800" s="150" t="s">
        <v>82</v>
      </c>
      <c r="AV4800" s="12" t="s">
        <v>80</v>
      </c>
      <c r="AW4800" s="12" t="s">
        <v>33</v>
      </c>
      <c r="AX4800" s="12" t="s">
        <v>72</v>
      </c>
      <c r="AY4800" s="150" t="s">
        <v>193</v>
      </c>
    </row>
    <row r="4801" spans="2:65" s="12" customFormat="1" ht="11.25">
      <c r="B4801" s="148"/>
      <c r="D4801" s="149" t="s">
        <v>203</v>
      </c>
      <c r="E4801" s="150" t="s">
        <v>19</v>
      </c>
      <c r="F4801" s="151" t="s">
        <v>820</v>
      </c>
      <c r="H4801" s="150" t="s">
        <v>19</v>
      </c>
      <c r="I4801" s="152"/>
      <c r="L4801" s="148"/>
      <c r="M4801" s="153"/>
      <c r="T4801" s="154"/>
      <c r="AT4801" s="150" t="s">
        <v>203</v>
      </c>
      <c r="AU4801" s="150" t="s">
        <v>82</v>
      </c>
      <c r="AV4801" s="12" t="s">
        <v>80</v>
      </c>
      <c r="AW4801" s="12" t="s">
        <v>33</v>
      </c>
      <c r="AX4801" s="12" t="s">
        <v>72</v>
      </c>
      <c r="AY4801" s="150" t="s">
        <v>193</v>
      </c>
    </row>
    <row r="4802" spans="2:65" s="13" customFormat="1" ht="11.25">
      <c r="B4802" s="155"/>
      <c r="D4802" s="149" t="s">
        <v>203</v>
      </c>
      <c r="E4802" s="156" t="s">
        <v>19</v>
      </c>
      <c r="F4802" s="157" t="s">
        <v>3538</v>
      </c>
      <c r="H4802" s="158">
        <v>24.06</v>
      </c>
      <c r="I4802" s="159"/>
      <c r="L4802" s="155"/>
      <c r="M4802" s="160"/>
      <c r="T4802" s="161"/>
      <c r="AT4802" s="156" t="s">
        <v>203</v>
      </c>
      <c r="AU4802" s="156" t="s">
        <v>82</v>
      </c>
      <c r="AV4802" s="13" t="s">
        <v>82</v>
      </c>
      <c r="AW4802" s="13" t="s">
        <v>33</v>
      </c>
      <c r="AX4802" s="13" t="s">
        <v>72</v>
      </c>
      <c r="AY4802" s="156" t="s">
        <v>193</v>
      </c>
    </row>
    <row r="4803" spans="2:65" s="13" customFormat="1" ht="11.25">
      <c r="B4803" s="155"/>
      <c r="D4803" s="149" t="s">
        <v>203</v>
      </c>
      <c r="E4803" s="156" t="s">
        <v>19</v>
      </c>
      <c r="F4803" s="157" t="s">
        <v>3539</v>
      </c>
      <c r="H4803" s="158">
        <v>7.4</v>
      </c>
      <c r="I4803" s="159"/>
      <c r="L4803" s="155"/>
      <c r="M4803" s="160"/>
      <c r="T4803" s="161"/>
      <c r="AT4803" s="156" t="s">
        <v>203</v>
      </c>
      <c r="AU4803" s="156" t="s">
        <v>82</v>
      </c>
      <c r="AV4803" s="13" t="s">
        <v>82</v>
      </c>
      <c r="AW4803" s="13" t="s">
        <v>33</v>
      </c>
      <c r="AX4803" s="13" t="s">
        <v>72</v>
      </c>
      <c r="AY4803" s="156" t="s">
        <v>193</v>
      </c>
    </row>
    <row r="4804" spans="2:65" s="13" customFormat="1" ht="11.25">
      <c r="B4804" s="155"/>
      <c r="D4804" s="149" t="s">
        <v>203</v>
      </c>
      <c r="E4804" s="156" t="s">
        <v>19</v>
      </c>
      <c r="F4804" s="157" t="s">
        <v>3735</v>
      </c>
      <c r="H4804" s="158">
        <v>6.0549999999999997</v>
      </c>
      <c r="I4804" s="159"/>
      <c r="L4804" s="155"/>
      <c r="M4804" s="160"/>
      <c r="T4804" s="161"/>
      <c r="AT4804" s="156" t="s">
        <v>203</v>
      </c>
      <c r="AU4804" s="156" t="s">
        <v>82</v>
      </c>
      <c r="AV4804" s="13" t="s">
        <v>82</v>
      </c>
      <c r="AW4804" s="13" t="s">
        <v>33</v>
      </c>
      <c r="AX4804" s="13" t="s">
        <v>72</v>
      </c>
      <c r="AY4804" s="156" t="s">
        <v>193</v>
      </c>
    </row>
    <row r="4805" spans="2:65" s="12" customFormat="1" ht="11.25">
      <c r="B4805" s="148"/>
      <c r="D4805" s="149" t="s">
        <v>203</v>
      </c>
      <c r="E4805" s="150" t="s">
        <v>19</v>
      </c>
      <c r="F4805" s="151" t="s">
        <v>822</v>
      </c>
      <c r="H4805" s="150" t="s">
        <v>19</v>
      </c>
      <c r="I4805" s="152"/>
      <c r="L4805" s="148"/>
      <c r="M4805" s="153"/>
      <c r="T4805" s="154"/>
      <c r="AT4805" s="150" t="s">
        <v>203</v>
      </c>
      <c r="AU4805" s="150" t="s">
        <v>82</v>
      </c>
      <c r="AV4805" s="12" t="s">
        <v>80</v>
      </c>
      <c r="AW4805" s="12" t="s">
        <v>33</v>
      </c>
      <c r="AX4805" s="12" t="s">
        <v>72</v>
      </c>
      <c r="AY4805" s="150" t="s">
        <v>193</v>
      </c>
    </row>
    <row r="4806" spans="2:65" s="13" customFormat="1" ht="11.25">
      <c r="B4806" s="155"/>
      <c r="D4806" s="149" t="s">
        <v>203</v>
      </c>
      <c r="E4806" s="156" t="s">
        <v>19</v>
      </c>
      <c r="F4806" s="157" t="s">
        <v>3541</v>
      </c>
      <c r="H4806" s="158">
        <v>27.18</v>
      </c>
      <c r="I4806" s="159"/>
      <c r="L4806" s="155"/>
      <c r="M4806" s="160"/>
      <c r="T4806" s="161"/>
      <c r="AT4806" s="156" t="s">
        <v>203</v>
      </c>
      <c r="AU4806" s="156" t="s">
        <v>82</v>
      </c>
      <c r="AV4806" s="13" t="s">
        <v>82</v>
      </c>
      <c r="AW4806" s="13" t="s">
        <v>33</v>
      </c>
      <c r="AX4806" s="13" t="s">
        <v>72</v>
      </c>
      <c r="AY4806" s="156" t="s">
        <v>193</v>
      </c>
    </row>
    <row r="4807" spans="2:65" s="13" customFormat="1" ht="11.25">
      <c r="B4807" s="155"/>
      <c r="D4807" s="149" t="s">
        <v>203</v>
      </c>
      <c r="E4807" s="156" t="s">
        <v>19</v>
      </c>
      <c r="F4807" s="157" t="s">
        <v>3542</v>
      </c>
      <c r="H4807" s="158">
        <v>6.78</v>
      </c>
      <c r="I4807" s="159"/>
      <c r="L4807" s="155"/>
      <c r="M4807" s="160"/>
      <c r="T4807" s="161"/>
      <c r="AT4807" s="156" t="s">
        <v>203</v>
      </c>
      <c r="AU4807" s="156" t="s">
        <v>82</v>
      </c>
      <c r="AV4807" s="13" t="s">
        <v>82</v>
      </c>
      <c r="AW4807" s="13" t="s">
        <v>33</v>
      </c>
      <c r="AX4807" s="13" t="s">
        <v>72</v>
      </c>
      <c r="AY4807" s="156" t="s">
        <v>193</v>
      </c>
    </row>
    <row r="4808" spans="2:65" s="12" customFormat="1" ht="11.25">
      <c r="B4808" s="148"/>
      <c r="D4808" s="149" t="s">
        <v>203</v>
      </c>
      <c r="E4808" s="150" t="s">
        <v>19</v>
      </c>
      <c r="F4808" s="151" t="s">
        <v>828</v>
      </c>
      <c r="H4808" s="150" t="s">
        <v>19</v>
      </c>
      <c r="I4808" s="152"/>
      <c r="L4808" s="148"/>
      <c r="M4808" s="153"/>
      <c r="T4808" s="154"/>
      <c r="AT4808" s="150" t="s">
        <v>203</v>
      </c>
      <c r="AU4808" s="150" t="s">
        <v>82</v>
      </c>
      <c r="AV4808" s="12" t="s">
        <v>80</v>
      </c>
      <c r="AW4808" s="12" t="s">
        <v>33</v>
      </c>
      <c r="AX4808" s="12" t="s">
        <v>72</v>
      </c>
      <c r="AY4808" s="150" t="s">
        <v>193</v>
      </c>
    </row>
    <row r="4809" spans="2:65" s="13" customFormat="1" ht="11.25">
      <c r="B4809" s="155"/>
      <c r="D4809" s="149" t="s">
        <v>203</v>
      </c>
      <c r="E4809" s="156" t="s">
        <v>19</v>
      </c>
      <c r="F4809" s="157" t="s">
        <v>3543</v>
      </c>
      <c r="H4809" s="158">
        <v>4.5449999999999999</v>
      </c>
      <c r="I4809" s="159"/>
      <c r="L4809" s="155"/>
      <c r="M4809" s="160"/>
      <c r="T4809" s="161"/>
      <c r="AT4809" s="156" t="s">
        <v>203</v>
      </c>
      <c r="AU4809" s="156" t="s">
        <v>82</v>
      </c>
      <c r="AV4809" s="13" t="s">
        <v>82</v>
      </c>
      <c r="AW4809" s="13" t="s">
        <v>33</v>
      </c>
      <c r="AX4809" s="13" t="s">
        <v>72</v>
      </c>
      <c r="AY4809" s="156" t="s">
        <v>193</v>
      </c>
    </row>
    <row r="4810" spans="2:65" s="13" customFormat="1" ht="11.25">
      <c r="B4810" s="155"/>
      <c r="D4810" s="149" t="s">
        <v>203</v>
      </c>
      <c r="E4810" s="156" t="s">
        <v>19</v>
      </c>
      <c r="F4810" s="157" t="s">
        <v>3544</v>
      </c>
      <c r="H4810" s="158">
        <v>4.5449999999999999</v>
      </c>
      <c r="I4810" s="159"/>
      <c r="L4810" s="155"/>
      <c r="M4810" s="160"/>
      <c r="T4810" s="161"/>
      <c r="AT4810" s="156" t="s">
        <v>203</v>
      </c>
      <c r="AU4810" s="156" t="s">
        <v>82</v>
      </c>
      <c r="AV4810" s="13" t="s">
        <v>82</v>
      </c>
      <c r="AW4810" s="13" t="s">
        <v>33</v>
      </c>
      <c r="AX4810" s="13" t="s">
        <v>72</v>
      </c>
      <c r="AY4810" s="156" t="s">
        <v>193</v>
      </c>
    </row>
    <row r="4811" spans="2:65" s="13" customFormat="1" ht="11.25">
      <c r="B4811" s="155"/>
      <c r="D4811" s="149" t="s">
        <v>203</v>
      </c>
      <c r="F4811" s="157" t="s">
        <v>3736</v>
      </c>
      <c r="H4811" s="158">
        <v>107.2</v>
      </c>
      <c r="I4811" s="159"/>
      <c r="L4811" s="155"/>
      <c r="M4811" s="160"/>
      <c r="T4811" s="161"/>
      <c r="AT4811" s="156" t="s">
        <v>203</v>
      </c>
      <c r="AU4811" s="156" t="s">
        <v>82</v>
      </c>
      <c r="AV4811" s="13" t="s">
        <v>82</v>
      </c>
      <c r="AW4811" s="13" t="s">
        <v>4</v>
      </c>
      <c r="AX4811" s="13" t="s">
        <v>80</v>
      </c>
      <c r="AY4811" s="156" t="s">
        <v>193</v>
      </c>
    </row>
    <row r="4812" spans="2:65" s="1" customFormat="1" ht="16.5" customHeight="1">
      <c r="B4812" s="32"/>
      <c r="C4812" s="131" t="s">
        <v>3737</v>
      </c>
      <c r="D4812" s="131" t="s">
        <v>195</v>
      </c>
      <c r="E4812" s="132" t="s">
        <v>3738</v>
      </c>
      <c r="F4812" s="133" t="s">
        <v>3739</v>
      </c>
      <c r="G4812" s="134" t="s">
        <v>432</v>
      </c>
      <c r="H4812" s="135">
        <v>77.432000000000002</v>
      </c>
      <c r="I4812" s="136"/>
      <c r="J4812" s="137">
        <f>ROUND(I4812*H4812,2)</f>
        <v>0</v>
      </c>
      <c r="K4812" s="133" t="s">
        <v>19</v>
      </c>
      <c r="L4812" s="32"/>
      <c r="M4812" s="138" t="s">
        <v>19</v>
      </c>
      <c r="N4812" s="139" t="s">
        <v>43</v>
      </c>
      <c r="P4812" s="140">
        <f>O4812*H4812</f>
        <v>0</v>
      </c>
      <c r="Q4812" s="140">
        <v>3.1E-4</v>
      </c>
      <c r="R4812" s="140">
        <f>Q4812*H4812</f>
        <v>2.4003920000000002E-2</v>
      </c>
      <c r="S4812" s="140">
        <v>0</v>
      </c>
      <c r="T4812" s="141">
        <f>S4812*H4812</f>
        <v>0</v>
      </c>
      <c r="AR4812" s="142" t="s">
        <v>328</v>
      </c>
      <c r="AT4812" s="142" t="s">
        <v>195</v>
      </c>
      <c r="AU4812" s="142" t="s">
        <v>82</v>
      </c>
      <c r="AY4812" s="17" t="s">
        <v>193</v>
      </c>
      <c r="BE4812" s="143">
        <f>IF(N4812="základní",J4812,0)</f>
        <v>0</v>
      </c>
      <c r="BF4812" s="143">
        <f>IF(N4812="snížená",J4812,0)</f>
        <v>0</v>
      </c>
      <c r="BG4812" s="143">
        <f>IF(N4812="zákl. přenesená",J4812,0)</f>
        <v>0</v>
      </c>
      <c r="BH4812" s="143">
        <f>IF(N4812="sníž. přenesená",J4812,0)</f>
        <v>0</v>
      </c>
      <c r="BI4812" s="143">
        <f>IF(N4812="nulová",J4812,0)</f>
        <v>0</v>
      </c>
      <c r="BJ4812" s="17" t="s">
        <v>80</v>
      </c>
      <c r="BK4812" s="143">
        <f>ROUND(I4812*H4812,2)</f>
        <v>0</v>
      </c>
      <c r="BL4812" s="17" t="s">
        <v>328</v>
      </c>
      <c r="BM4812" s="142" t="s">
        <v>3740</v>
      </c>
    </row>
    <row r="4813" spans="2:65" s="12" customFormat="1" ht="11.25">
      <c r="B4813" s="148"/>
      <c r="D4813" s="149" t="s">
        <v>203</v>
      </c>
      <c r="E4813" s="150" t="s">
        <v>19</v>
      </c>
      <c r="F4813" s="151" t="s">
        <v>204</v>
      </c>
      <c r="H4813" s="150" t="s">
        <v>19</v>
      </c>
      <c r="I4813" s="152"/>
      <c r="L4813" s="148"/>
      <c r="M4813" s="153"/>
      <c r="T4813" s="154"/>
      <c r="AT4813" s="150" t="s">
        <v>203</v>
      </c>
      <c r="AU4813" s="150" t="s">
        <v>82</v>
      </c>
      <c r="AV4813" s="12" t="s">
        <v>80</v>
      </c>
      <c r="AW4813" s="12" t="s">
        <v>33</v>
      </c>
      <c r="AX4813" s="12" t="s">
        <v>72</v>
      </c>
      <c r="AY4813" s="150" t="s">
        <v>193</v>
      </c>
    </row>
    <row r="4814" spans="2:65" s="12" customFormat="1" ht="11.25">
      <c r="B4814" s="148"/>
      <c r="D4814" s="149" t="s">
        <v>203</v>
      </c>
      <c r="E4814" s="150" t="s">
        <v>19</v>
      </c>
      <c r="F4814" s="151" t="s">
        <v>205</v>
      </c>
      <c r="H4814" s="150" t="s">
        <v>19</v>
      </c>
      <c r="I4814" s="152"/>
      <c r="L4814" s="148"/>
      <c r="M4814" s="153"/>
      <c r="T4814" s="154"/>
      <c r="AT4814" s="150" t="s">
        <v>203</v>
      </c>
      <c r="AU4814" s="150" t="s">
        <v>82</v>
      </c>
      <c r="AV4814" s="12" t="s">
        <v>80</v>
      </c>
      <c r="AW4814" s="12" t="s">
        <v>33</v>
      </c>
      <c r="AX4814" s="12" t="s">
        <v>72</v>
      </c>
      <c r="AY4814" s="150" t="s">
        <v>193</v>
      </c>
    </row>
    <row r="4815" spans="2:65" s="12" customFormat="1" ht="11.25">
      <c r="B4815" s="148"/>
      <c r="D4815" s="149" t="s">
        <v>203</v>
      </c>
      <c r="E4815" s="150" t="s">
        <v>19</v>
      </c>
      <c r="F4815" s="151" t="s">
        <v>644</v>
      </c>
      <c r="H4815" s="150" t="s">
        <v>19</v>
      </c>
      <c r="I4815" s="152"/>
      <c r="L4815" s="148"/>
      <c r="M4815" s="153"/>
      <c r="T4815" s="154"/>
      <c r="AT4815" s="150" t="s">
        <v>203</v>
      </c>
      <c r="AU4815" s="150" t="s">
        <v>82</v>
      </c>
      <c r="AV4815" s="12" t="s">
        <v>80</v>
      </c>
      <c r="AW4815" s="12" t="s">
        <v>33</v>
      </c>
      <c r="AX4815" s="12" t="s">
        <v>72</v>
      </c>
      <c r="AY4815" s="150" t="s">
        <v>193</v>
      </c>
    </row>
    <row r="4816" spans="2:65" s="13" customFormat="1" ht="11.25">
      <c r="B4816" s="155"/>
      <c r="D4816" s="149" t="s">
        <v>203</v>
      </c>
      <c r="E4816" s="156" t="s">
        <v>19</v>
      </c>
      <c r="F4816" s="157" t="s">
        <v>3741</v>
      </c>
      <c r="H4816" s="158">
        <v>4.2</v>
      </c>
      <c r="I4816" s="159"/>
      <c r="L4816" s="155"/>
      <c r="M4816" s="160"/>
      <c r="T4816" s="161"/>
      <c r="AT4816" s="156" t="s">
        <v>203</v>
      </c>
      <c r="AU4816" s="156" t="s">
        <v>82</v>
      </c>
      <c r="AV4816" s="13" t="s">
        <v>82</v>
      </c>
      <c r="AW4816" s="13" t="s">
        <v>33</v>
      </c>
      <c r="AX4816" s="13" t="s">
        <v>72</v>
      </c>
      <c r="AY4816" s="156" t="s">
        <v>193</v>
      </c>
    </row>
    <row r="4817" spans="2:65" s="12" customFormat="1" ht="11.25">
      <c r="B4817" s="148"/>
      <c r="D4817" s="149" t="s">
        <v>203</v>
      </c>
      <c r="E4817" s="150" t="s">
        <v>19</v>
      </c>
      <c r="F4817" s="151" t="s">
        <v>820</v>
      </c>
      <c r="H4817" s="150" t="s">
        <v>19</v>
      </c>
      <c r="I4817" s="152"/>
      <c r="L4817" s="148"/>
      <c r="M4817" s="153"/>
      <c r="T4817" s="154"/>
      <c r="AT4817" s="150" t="s">
        <v>203</v>
      </c>
      <c r="AU4817" s="150" t="s">
        <v>82</v>
      </c>
      <c r="AV4817" s="12" t="s">
        <v>80</v>
      </c>
      <c r="AW4817" s="12" t="s">
        <v>33</v>
      </c>
      <c r="AX4817" s="12" t="s">
        <v>72</v>
      </c>
      <c r="AY4817" s="150" t="s">
        <v>193</v>
      </c>
    </row>
    <row r="4818" spans="2:65" s="13" customFormat="1" ht="11.25">
      <c r="B4818" s="155"/>
      <c r="D4818" s="149" t="s">
        <v>203</v>
      </c>
      <c r="E4818" s="156" t="s">
        <v>19</v>
      </c>
      <c r="F4818" s="157" t="s">
        <v>3742</v>
      </c>
      <c r="H4818" s="158">
        <v>17.734999999999999</v>
      </c>
      <c r="I4818" s="159"/>
      <c r="L4818" s="155"/>
      <c r="M4818" s="160"/>
      <c r="T4818" s="161"/>
      <c r="AT4818" s="156" t="s">
        <v>203</v>
      </c>
      <c r="AU4818" s="156" t="s">
        <v>82</v>
      </c>
      <c r="AV4818" s="13" t="s">
        <v>82</v>
      </c>
      <c r="AW4818" s="13" t="s">
        <v>33</v>
      </c>
      <c r="AX4818" s="13" t="s">
        <v>72</v>
      </c>
      <c r="AY4818" s="156" t="s">
        <v>193</v>
      </c>
    </row>
    <row r="4819" spans="2:65" s="13" customFormat="1" ht="11.25">
      <c r="B4819" s="155"/>
      <c r="D4819" s="149" t="s">
        <v>203</v>
      </c>
      <c r="E4819" s="156" t="s">
        <v>19</v>
      </c>
      <c r="F4819" s="157" t="s">
        <v>3743</v>
      </c>
      <c r="H4819" s="158">
        <v>5.8250000000000002</v>
      </c>
      <c r="I4819" s="159"/>
      <c r="L4819" s="155"/>
      <c r="M4819" s="160"/>
      <c r="T4819" s="161"/>
      <c r="AT4819" s="156" t="s">
        <v>203</v>
      </c>
      <c r="AU4819" s="156" t="s">
        <v>82</v>
      </c>
      <c r="AV4819" s="13" t="s">
        <v>82</v>
      </c>
      <c r="AW4819" s="13" t="s">
        <v>33</v>
      </c>
      <c r="AX4819" s="13" t="s">
        <v>72</v>
      </c>
      <c r="AY4819" s="156" t="s">
        <v>193</v>
      </c>
    </row>
    <row r="4820" spans="2:65" s="13" customFormat="1" ht="11.25">
      <c r="B4820" s="155"/>
      <c r="D4820" s="149" t="s">
        <v>203</v>
      </c>
      <c r="E4820" s="156" t="s">
        <v>19</v>
      </c>
      <c r="F4820" s="157" t="s">
        <v>3744</v>
      </c>
      <c r="H4820" s="158">
        <v>5.0999999999999996</v>
      </c>
      <c r="I4820" s="159"/>
      <c r="L4820" s="155"/>
      <c r="M4820" s="160"/>
      <c r="T4820" s="161"/>
      <c r="AT4820" s="156" t="s">
        <v>203</v>
      </c>
      <c r="AU4820" s="156" t="s">
        <v>82</v>
      </c>
      <c r="AV4820" s="13" t="s">
        <v>82</v>
      </c>
      <c r="AW4820" s="13" t="s">
        <v>33</v>
      </c>
      <c r="AX4820" s="13" t="s">
        <v>72</v>
      </c>
      <c r="AY4820" s="156" t="s">
        <v>193</v>
      </c>
    </row>
    <row r="4821" spans="2:65" s="12" customFormat="1" ht="11.25">
      <c r="B4821" s="148"/>
      <c r="D4821" s="149" t="s">
        <v>203</v>
      </c>
      <c r="E4821" s="150" t="s">
        <v>19</v>
      </c>
      <c r="F4821" s="151" t="s">
        <v>822</v>
      </c>
      <c r="H4821" s="150" t="s">
        <v>19</v>
      </c>
      <c r="I4821" s="152"/>
      <c r="L4821" s="148"/>
      <c r="M4821" s="153"/>
      <c r="T4821" s="154"/>
      <c r="AT4821" s="150" t="s">
        <v>203</v>
      </c>
      <c r="AU4821" s="150" t="s">
        <v>82</v>
      </c>
      <c r="AV4821" s="12" t="s">
        <v>80</v>
      </c>
      <c r="AW4821" s="12" t="s">
        <v>33</v>
      </c>
      <c r="AX4821" s="12" t="s">
        <v>72</v>
      </c>
      <c r="AY4821" s="150" t="s">
        <v>193</v>
      </c>
    </row>
    <row r="4822" spans="2:65" s="13" customFormat="1" ht="11.25">
      <c r="B4822" s="155"/>
      <c r="D4822" s="149" t="s">
        <v>203</v>
      </c>
      <c r="E4822" s="156" t="s">
        <v>19</v>
      </c>
      <c r="F4822" s="157" t="s">
        <v>3745</v>
      </c>
      <c r="H4822" s="158">
        <v>20.25</v>
      </c>
      <c r="I4822" s="159"/>
      <c r="L4822" s="155"/>
      <c r="M4822" s="160"/>
      <c r="T4822" s="161"/>
      <c r="AT4822" s="156" t="s">
        <v>203</v>
      </c>
      <c r="AU4822" s="156" t="s">
        <v>82</v>
      </c>
      <c r="AV4822" s="13" t="s">
        <v>82</v>
      </c>
      <c r="AW4822" s="13" t="s">
        <v>33</v>
      </c>
      <c r="AX4822" s="13" t="s">
        <v>72</v>
      </c>
      <c r="AY4822" s="156" t="s">
        <v>193</v>
      </c>
    </row>
    <row r="4823" spans="2:65" s="13" customFormat="1" ht="11.25">
      <c r="B4823" s="155"/>
      <c r="D4823" s="149" t="s">
        <v>203</v>
      </c>
      <c r="E4823" s="156" t="s">
        <v>19</v>
      </c>
      <c r="F4823" s="157" t="s">
        <v>3746</v>
      </c>
      <c r="H4823" s="158">
        <v>6.2</v>
      </c>
      <c r="I4823" s="159"/>
      <c r="L4823" s="155"/>
      <c r="M4823" s="160"/>
      <c r="T4823" s="161"/>
      <c r="AT4823" s="156" t="s">
        <v>203</v>
      </c>
      <c r="AU4823" s="156" t="s">
        <v>82</v>
      </c>
      <c r="AV4823" s="13" t="s">
        <v>82</v>
      </c>
      <c r="AW4823" s="13" t="s">
        <v>33</v>
      </c>
      <c r="AX4823" s="13" t="s">
        <v>72</v>
      </c>
      <c r="AY4823" s="156" t="s">
        <v>193</v>
      </c>
    </row>
    <row r="4824" spans="2:65" s="12" customFormat="1" ht="11.25">
      <c r="B4824" s="148"/>
      <c r="D4824" s="149" t="s">
        <v>203</v>
      </c>
      <c r="E4824" s="150" t="s">
        <v>19</v>
      </c>
      <c r="F4824" s="151" t="s">
        <v>828</v>
      </c>
      <c r="H4824" s="150" t="s">
        <v>19</v>
      </c>
      <c r="I4824" s="152"/>
      <c r="L4824" s="148"/>
      <c r="M4824" s="153"/>
      <c r="T4824" s="154"/>
      <c r="AT4824" s="150" t="s">
        <v>203</v>
      </c>
      <c r="AU4824" s="150" t="s">
        <v>82</v>
      </c>
      <c r="AV4824" s="12" t="s">
        <v>80</v>
      </c>
      <c r="AW4824" s="12" t="s">
        <v>33</v>
      </c>
      <c r="AX4824" s="12" t="s">
        <v>72</v>
      </c>
      <c r="AY4824" s="150" t="s">
        <v>193</v>
      </c>
    </row>
    <row r="4825" spans="2:65" s="13" customFormat="1" ht="11.25">
      <c r="B4825" s="155"/>
      <c r="D4825" s="149" t="s">
        <v>203</v>
      </c>
      <c r="E4825" s="156" t="s">
        <v>19</v>
      </c>
      <c r="F4825" s="157" t="s">
        <v>3747</v>
      </c>
      <c r="H4825" s="158">
        <v>8.7100000000000009</v>
      </c>
      <c r="I4825" s="159"/>
      <c r="L4825" s="155"/>
      <c r="M4825" s="160"/>
      <c r="T4825" s="161"/>
      <c r="AT4825" s="156" t="s">
        <v>203</v>
      </c>
      <c r="AU4825" s="156" t="s">
        <v>82</v>
      </c>
      <c r="AV4825" s="13" t="s">
        <v>82</v>
      </c>
      <c r="AW4825" s="13" t="s">
        <v>33</v>
      </c>
      <c r="AX4825" s="13" t="s">
        <v>72</v>
      </c>
      <c r="AY4825" s="156" t="s">
        <v>193</v>
      </c>
    </row>
    <row r="4826" spans="2:65" s="13" customFormat="1" ht="11.25">
      <c r="B4826" s="155"/>
      <c r="D4826" s="149" t="s">
        <v>203</v>
      </c>
      <c r="E4826" s="156" t="s">
        <v>19</v>
      </c>
      <c r="F4826" s="157" t="s">
        <v>3748</v>
      </c>
      <c r="H4826" s="158">
        <v>5.7249999999999996</v>
      </c>
      <c r="I4826" s="159"/>
      <c r="L4826" s="155"/>
      <c r="M4826" s="160"/>
      <c r="T4826" s="161"/>
      <c r="AT4826" s="156" t="s">
        <v>203</v>
      </c>
      <c r="AU4826" s="156" t="s">
        <v>82</v>
      </c>
      <c r="AV4826" s="13" t="s">
        <v>82</v>
      </c>
      <c r="AW4826" s="13" t="s">
        <v>33</v>
      </c>
      <c r="AX4826" s="13" t="s">
        <v>72</v>
      </c>
      <c r="AY4826" s="156" t="s">
        <v>193</v>
      </c>
    </row>
    <row r="4827" spans="2:65" s="13" customFormat="1" ht="11.25">
      <c r="B4827" s="155"/>
      <c r="D4827" s="149" t="s">
        <v>203</v>
      </c>
      <c r="F4827" s="157" t="s">
        <v>3749</v>
      </c>
      <c r="H4827" s="158">
        <v>77.432000000000002</v>
      </c>
      <c r="I4827" s="159"/>
      <c r="L4827" s="155"/>
      <c r="M4827" s="160"/>
      <c r="T4827" s="161"/>
      <c r="AT4827" s="156" t="s">
        <v>203</v>
      </c>
      <c r="AU4827" s="156" t="s">
        <v>82</v>
      </c>
      <c r="AV4827" s="13" t="s">
        <v>82</v>
      </c>
      <c r="AW4827" s="13" t="s">
        <v>4</v>
      </c>
      <c r="AX4827" s="13" t="s">
        <v>80</v>
      </c>
      <c r="AY4827" s="156" t="s">
        <v>193</v>
      </c>
    </row>
    <row r="4828" spans="2:65" s="1" customFormat="1" ht="21.75" customHeight="1">
      <c r="B4828" s="32"/>
      <c r="C4828" s="131" t="s">
        <v>3750</v>
      </c>
      <c r="D4828" s="131" t="s">
        <v>195</v>
      </c>
      <c r="E4828" s="132" t="s">
        <v>3751</v>
      </c>
      <c r="F4828" s="133" t="s">
        <v>3752</v>
      </c>
      <c r="G4828" s="134" t="s">
        <v>432</v>
      </c>
      <c r="H4828" s="135">
        <v>5.67</v>
      </c>
      <c r="I4828" s="136"/>
      <c r="J4828" s="137">
        <f>ROUND(I4828*H4828,2)</f>
        <v>0</v>
      </c>
      <c r="K4828" s="133" t="s">
        <v>19</v>
      </c>
      <c r="L4828" s="32"/>
      <c r="M4828" s="138" t="s">
        <v>19</v>
      </c>
      <c r="N4828" s="139" t="s">
        <v>43</v>
      </c>
      <c r="P4828" s="140">
        <f>O4828*H4828</f>
        <v>0</v>
      </c>
      <c r="Q4828" s="140">
        <v>3.1E-4</v>
      </c>
      <c r="R4828" s="140">
        <f>Q4828*H4828</f>
        <v>1.7577000000000001E-3</v>
      </c>
      <c r="S4828" s="140">
        <v>0</v>
      </c>
      <c r="T4828" s="141">
        <f>S4828*H4828</f>
        <v>0</v>
      </c>
      <c r="AR4828" s="142" t="s">
        <v>328</v>
      </c>
      <c r="AT4828" s="142" t="s">
        <v>195</v>
      </c>
      <c r="AU4828" s="142" t="s">
        <v>82</v>
      </c>
      <c r="AY4828" s="17" t="s">
        <v>193</v>
      </c>
      <c r="BE4828" s="143">
        <f>IF(N4828="základní",J4828,0)</f>
        <v>0</v>
      </c>
      <c r="BF4828" s="143">
        <f>IF(N4828="snížená",J4828,0)</f>
        <v>0</v>
      </c>
      <c r="BG4828" s="143">
        <f>IF(N4828="zákl. přenesená",J4828,0)</f>
        <v>0</v>
      </c>
      <c r="BH4828" s="143">
        <f>IF(N4828="sníž. přenesená",J4828,0)</f>
        <v>0</v>
      </c>
      <c r="BI4828" s="143">
        <f>IF(N4828="nulová",J4828,0)</f>
        <v>0</v>
      </c>
      <c r="BJ4828" s="17" t="s">
        <v>80</v>
      </c>
      <c r="BK4828" s="143">
        <f>ROUND(I4828*H4828,2)</f>
        <v>0</v>
      </c>
      <c r="BL4828" s="17" t="s">
        <v>328</v>
      </c>
      <c r="BM4828" s="142" t="s">
        <v>3753</v>
      </c>
    </row>
    <row r="4829" spans="2:65" s="12" customFormat="1" ht="11.25">
      <c r="B4829" s="148"/>
      <c r="D4829" s="149" t="s">
        <v>203</v>
      </c>
      <c r="E4829" s="150" t="s">
        <v>19</v>
      </c>
      <c r="F4829" s="151" t="s">
        <v>204</v>
      </c>
      <c r="H4829" s="150" t="s">
        <v>19</v>
      </c>
      <c r="I4829" s="152"/>
      <c r="L4829" s="148"/>
      <c r="M4829" s="153"/>
      <c r="T4829" s="154"/>
      <c r="AT4829" s="150" t="s">
        <v>203</v>
      </c>
      <c r="AU4829" s="150" t="s">
        <v>82</v>
      </c>
      <c r="AV4829" s="12" t="s">
        <v>80</v>
      </c>
      <c r="AW4829" s="12" t="s">
        <v>33</v>
      </c>
      <c r="AX4829" s="12" t="s">
        <v>72</v>
      </c>
      <c r="AY4829" s="150" t="s">
        <v>193</v>
      </c>
    </row>
    <row r="4830" spans="2:65" s="12" customFormat="1" ht="11.25">
      <c r="B4830" s="148"/>
      <c r="D4830" s="149" t="s">
        <v>203</v>
      </c>
      <c r="E4830" s="150" t="s">
        <v>19</v>
      </c>
      <c r="F4830" s="151" t="s">
        <v>205</v>
      </c>
      <c r="H4830" s="150" t="s">
        <v>19</v>
      </c>
      <c r="I4830" s="152"/>
      <c r="L4830" s="148"/>
      <c r="M4830" s="153"/>
      <c r="T4830" s="154"/>
      <c r="AT4830" s="150" t="s">
        <v>203</v>
      </c>
      <c r="AU4830" s="150" t="s">
        <v>82</v>
      </c>
      <c r="AV4830" s="12" t="s">
        <v>80</v>
      </c>
      <c r="AW4830" s="12" t="s">
        <v>33</v>
      </c>
      <c r="AX4830" s="12" t="s">
        <v>72</v>
      </c>
      <c r="AY4830" s="150" t="s">
        <v>193</v>
      </c>
    </row>
    <row r="4831" spans="2:65" s="12" customFormat="1" ht="11.25">
      <c r="B4831" s="148"/>
      <c r="D4831" s="149" t="s">
        <v>203</v>
      </c>
      <c r="E4831" s="150" t="s">
        <v>19</v>
      </c>
      <c r="F4831" s="151" t="s">
        <v>204</v>
      </c>
      <c r="H4831" s="150" t="s">
        <v>19</v>
      </c>
      <c r="I4831" s="152"/>
      <c r="L4831" s="148"/>
      <c r="M4831" s="153"/>
      <c r="T4831" s="154"/>
      <c r="AT4831" s="150" t="s">
        <v>203</v>
      </c>
      <c r="AU4831" s="150" t="s">
        <v>82</v>
      </c>
      <c r="AV4831" s="12" t="s">
        <v>80</v>
      </c>
      <c r="AW4831" s="12" t="s">
        <v>33</v>
      </c>
      <c r="AX4831" s="12" t="s">
        <v>72</v>
      </c>
      <c r="AY4831" s="150" t="s">
        <v>193</v>
      </c>
    </row>
    <row r="4832" spans="2:65" s="12" customFormat="1" ht="11.25">
      <c r="B4832" s="148"/>
      <c r="D4832" s="149" t="s">
        <v>203</v>
      </c>
      <c r="E4832" s="150" t="s">
        <v>19</v>
      </c>
      <c r="F4832" s="151" t="s">
        <v>205</v>
      </c>
      <c r="H4832" s="150" t="s">
        <v>19</v>
      </c>
      <c r="I4832" s="152"/>
      <c r="L4832" s="148"/>
      <c r="M4832" s="153"/>
      <c r="T4832" s="154"/>
      <c r="AT4832" s="150" t="s">
        <v>203</v>
      </c>
      <c r="AU4832" s="150" t="s">
        <v>82</v>
      </c>
      <c r="AV4832" s="12" t="s">
        <v>80</v>
      </c>
      <c r="AW4832" s="12" t="s">
        <v>33</v>
      </c>
      <c r="AX4832" s="12" t="s">
        <v>72</v>
      </c>
      <c r="AY4832" s="150" t="s">
        <v>193</v>
      </c>
    </row>
    <row r="4833" spans="2:65" s="12" customFormat="1" ht="11.25">
      <c r="B4833" s="148"/>
      <c r="D4833" s="149" t="s">
        <v>203</v>
      </c>
      <c r="E4833" s="150" t="s">
        <v>19</v>
      </c>
      <c r="F4833" s="151" t="s">
        <v>828</v>
      </c>
      <c r="H4833" s="150" t="s">
        <v>19</v>
      </c>
      <c r="I4833" s="152"/>
      <c r="L4833" s="148"/>
      <c r="M4833" s="153"/>
      <c r="T4833" s="154"/>
      <c r="AT4833" s="150" t="s">
        <v>203</v>
      </c>
      <c r="AU4833" s="150" t="s">
        <v>82</v>
      </c>
      <c r="AV4833" s="12" t="s">
        <v>80</v>
      </c>
      <c r="AW4833" s="12" t="s">
        <v>33</v>
      </c>
      <c r="AX4833" s="12" t="s">
        <v>72</v>
      </c>
      <c r="AY4833" s="150" t="s">
        <v>193</v>
      </c>
    </row>
    <row r="4834" spans="2:65" s="13" customFormat="1" ht="11.25">
      <c r="B4834" s="155"/>
      <c r="D4834" s="149" t="s">
        <v>203</v>
      </c>
      <c r="E4834" s="156" t="s">
        <v>19</v>
      </c>
      <c r="F4834" s="157" t="s">
        <v>3754</v>
      </c>
      <c r="H4834" s="158">
        <v>2.7</v>
      </c>
      <c r="I4834" s="159"/>
      <c r="L4834" s="155"/>
      <c r="M4834" s="160"/>
      <c r="T4834" s="161"/>
      <c r="AT4834" s="156" t="s">
        <v>203</v>
      </c>
      <c r="AU4834" s="156" t="s">
        <v>82</v>
      </c>
      <c r="AV4834" s="13" t="s">
        <v>82</v>
      </c>
      <c r="AW4834" s="13" t="s">
        <v>33</v>
      </c>
      <c r="AX4834" s="13" t="s">
        <v>72</v>
      </c>
      <c r="AY4834" s="156" t="s">
        <v>193</v>
      </c>
    </row>
    <row r="4835" spans="2:65" s="13" customFormat="1" ht="11.25">
      <c r="B4835" s="155"/>
      <c r="D4835" s="149" t="s">
        <v>203</v>
      </c>
      <c r="E4835" s="156" t="s">
        <v>19</v>
      </c>
      <c r="F4835" s="157" t="s">
        <v>3755</v>
      </c>
      <c r="H4835" s="158">
        <v>2.7</v>
      </c>
      <c r="I4835" s="159"/>
      <c r="L4835" s="155"/>
      <c r="M4835" s="160"/>
      <c r="T4835" s="161"/>
      <c r="AT4835" s="156" t="s">
        <v>203</v>
      </c>
      <c r="AU4835" s="156" t="s">
        <v>82</v>
      </c>
      <c r="AV4835" s="13" t="s">
        <v>82</v>
      </c>
      <c r="AW4835" s="13" t="s">
        <v>33</v>
      </c>
      <c r="AX4835" s="13" t="s">
        <v>72</v>
      </c>
      <c r="AY4835" s="156" t="s">
        <v>193</v>
      </c>
    </row>
    <row r="4836" spans="2:65" s="13" customFormat="1" ht="11.25">
      <c r="B4836" s="155"/>
      <c r="D4836" s="149" t="s">
        <v>203</v>
      </c>
      <c r="F4836" s="157" t="s">
        <v>3756</v>
      </c>
      <c r="H4836" s="158">
        <v>5.67</v>
      </c>
      <c r="I4836" s="159"/>
      <c r="L4836" s="155"/>
      <c r="M4836" s="160"/>
      <c r="T4836" s="161"/>
      <c r="AT4836" s="156" t="s">
        <v>203</v>
      </c>
      <c r="AU4836" s="156" t="s">
        <v>82</v>
      </c>
      <c r="AV4836" s="13" t="s">
        <v>82</v>
      </c>
      <c r="AW4836" s="13" t="s">
        <v>4</v>
      </c>
      <c r="AX4836" s="13" t="s">
        <v>80</v>
      </c>
      <c r="AY4836" s="156" t="s">
        <v>193</v>
      </c>
    </row>
    <row r="4837" spans="2:65" s="1" customFormat="1" ht="16.5" customHeight="1">
      <c r="B4837" s="32"/>
      <c r="C4837" s="131" t="s">
        <v>3757</v>
      </c>
      <c r="D4837" s="131" t="s">
        <v>195</v>
      </c>
      <c r="E4837" s="132" t="s">
        <v>3758</v>
      </c>
      <c r="F4837" s="133" t="s">
        <v>3759</v>
      </c>
      <c r="G4837" s="134" t="s">
        <v>198</v>
      </c>
      <c r="H4837" s="135">
        <v>210.87899999999999</v>
      </c>
      <c r="I4837" s="136"/>
      <c r="J4837" s="137">
        <f>ROUND(I4837*H4837,2)</f>
        <v>0</v>
      </c>
      <c r="K4837" s="133" t="s">
        <v>199</v>
      </c>
      <c r="L4837" s="32"/>
      <c r="M4837" s="138" t="s">
        <v>19</v>
      </c>
      <c r="N4837" s="139" t="s">
        <v>43</v>
      </c>
      <c r="P4837" s="140">
        <f>O4837*H4837</f>
        <v>0</v>
      </c>
      <c r="Q4837" s="140">
        <v>2.9999999999999997E-4</v>
      </c>
      <c r="R4837" s="140">
        <f>Q4837*H4837</f>
        <v>6.3263699999999992E-2</v>
      </c>
      <c r="S4837" s="140">
        <v>0</v>
      </c>
      <c r="T4837" s="141">
        <f>S4837*H4837</f>
        <v>0</v>
      </c>
      <c r="AR4837" s="142" t="s">
        <v>328</v>
      </c>
      <c r="AT4837" s="142" t="s">
        <v>195</v>
      </c>
      <c r="AU4837" s="142" t="s">
        <v>82</v>
      </c>
      <c r="AY4837" s="17" t="s">
        <v>193</v>
      </c>
      <c r="BE4837" s="143">
        <f>IF(N4837="základní",J4837,0)</f>
        <v>0</v>
      </c>
      <c r="BF4837" s="143">
        <f>IF(N4837="snížená",J4837,0)</f>
        <v>0</v>
      </c>
      <c r="BG4837" s="143">
        <f>IF(N4837="zákl. přenesená",J4837,0)</f>
        <v>0</v>
      </c>
      <c r="BH4837" s="143">
        <f>IF(N4837="sníž. přenesená",J4837,0)</f>
        <v>0</v>
      </c>
      <c r="BI4837" s="143">
        <f>IF(N4837="nulová",J4837,0)</f>
        <v>0</v>
      </c>
      <c r="BJ4837" s="17" t="s">
        <v>80</v>
      </c>
      <c r="BK4837" s="143">
        <f>ROUND(I4837*H4837,2)</f>
        <v>0</v>
      </c>
      <c r="BL4837" s="17" t="s">
        <v>328</v>
      </c>
      <c r="BM4837" s="142" t="s">
        <v>3760</v>
      </c>
    </row>
    <row r="4838" spans="2:65" s="1" customFormat="1" ht="11.25">
      <c r="B4838" s="32"/>
      <c r="D4838" s="144" t="s">
        <v>201</v>
      </c>
      <c r="F4838" s="145" t="s">
        <v>3761</v>
      </c>
      <c r="I4838" s="146"/>
      <c r="L4838" s="32"/>
      <c r="M4838" s="147"/>
      <c r="T4838" s="53"/>
      <c r="AT4838" s="17" t="s">
        <v>201</v>
      </c>
      <c r="AU4838" s="17" t="s">
        <v>82</v>
      </c>
    </row>
    <row r="4839" spans="2:65" s="13" customFormat="1" ht="11.25">
      <c r="B4839" s="155"/>
      <c r="D4839" s="149" t="s">
        <v>203</v>
      </c>
      <c r="E4839" s="156" t="s">
        <v>19</v>
      </c>
      <c r="F4839" s="157" t="s">
        <v>3762</v>
      </c>
      <c r="H4839" s="158">
        <v>210.87899999999999</v>
      </c>
      <c r="I4839" s="159"/>
      <c r="L4839" s="155"/>
      <c r="M4839" s="160"/>
      <c r="T4839" s="161"/>
      <c r="AT4839" s="156" t="s">
        <v>203</v>
      </c>
      <c r="AU4839" s="156" t="s">
        <v>82</v>
      </c>
      <c r="AV4839" s="13" t="s">
        <v>82</v>
      </c>
      <c r="AW4839" s="13" t="s">
        <v>33</v>
      </c>
      <c r="AX4839" s="13" t="s">
        <v>72</v>
      </c>
      <c r="AY4839" s="156" t="s">
        <v>193</v>
      </c>
    </row>
    <row r="4840" spans="2:65" s="1" customFormat="1" ht="16.5" customHeight="1">
      <c r="B4840" s="32"/>
      <c r="C4840" s="131" t="s">
        <v>3763</v>
      </c>
      <c r="D4840" s="131" t="s">
        <v>195</v>
      </c>
      <c r="E4840" s="132" t="s">
        <v>3764</v>
      </c>
      <c r="F4840" s="133" t="s">
        <v>3765</v>
      </c>
      <c r="G4840" s="134" t="s">
        <v>432</v>
      </c>
      <c r="H4840" s="135">
        <v>167.85499999999999</v>
      </c>
      <c r="I4840" s="136"/>
      <c r="J4840" s="137">
        <f>ROUND(I4840*H4840,2)</f>
        <v>0</v>
      </c>
      <c r="K4840" s="133" t="s">
        <v>199</v>
      </c>
      <c r="L4840" s="32"/>
      <c r="M4840" s="138" t="s">
        <v>19</v>
      </c>
      <c r="N4840" s="139" t="s">
        <v>43</v>
      </c>
      <c r="P4840" s="140">
        <f>O4840*H4840</f>
        <v>0</v>
      </c>
      <c r="Q4840" s="140">
        <v>9.0000000000000006E-5</v>
      </c>
      <c r="R4840" s="140">
        <f>Q4840*H4840</f>
        <v>1.5106949999999999E-2</v>
      </c>
      <c r="S4840" s="140">
        <v>0</v>
      </c>
      <c r="T4840" s="141">
        <f>S4840*H4840</f>
        <v>0</v>
      </c>
      <c r="AR4840" s="142" t="s">
        <v>328</v>
      </c>
      <c r="AT4840" s="142" t="s">
        <v>195</v>
      </c>
      <c r="AU4840" s="142" t="s">
        <v>82</v>
      </c>
      <c r="AY4840" s="17" t="s">
        <v>193</v>
      </c>
      <c r="BE4840" s="143">
        <f>IF(N4840="základní",J4840,0)</f>
        <v>0</v>
      </c>
      <c r="BF4840" s="143">
        <f>IF(N4840="snížená",J4840,0)</f>
        <v>0</v>
      </c>
      <c r="BG4840" s="143">
        <f>IF(N4840="zákl. přenesená",J4840,0)</f>
        <v>0</v>
      </c>
      <c r="BH4840" s="143">
        <f>IF(N4840="sníž. přenesená",J4840,0)</f>
        <v>0</v>
      </c>
      <c r="BI4840" s="143">
        <f>IF(N4840="nulová",J4840,0)</f>
        <v>0</v>
      </c>
      <c r="BJ4840" s="17" t="s">
        <v>80</v>
      </c>
      <c r="BK4840" s="143">
        <f>ROUND(I4840*H4840,2)</f>
        <v>0</v>
      </c>
      <c r="BL4840" s="17" t="s">
        <v>328</v>
      </c>
      <c r="BM4840" s="142" t="s">
        <v>3766</v>
      </c>
    </row>
    <row r="4841" spans="2:65" s="1" customFormat="1" ht="11.25">
      <c r="B4841" s="32"/>
      <c r="D4841" s="144" t="s">
        <v>201</v>
      </c>
      <c r="F4841" s="145" t="s">
        <v>3767</v>
      </c>
      <c r="I4841" s="146"/>
      <c r="L4841" s="32"/>
      <c r="M4841" s="147"/>
      <c r="T4841" s="53"/>
      <c r="AT4841" s="17" t="s">
        <v>201</v>
      </c>
      <c r="AU4841" s="17" t="s">
        <v>82</v>
      </c>
    </row>
    <row r="4842" spans="2:65" s="12" customFormat="1" ht="11.25">
      <c r="B4842" s="148"/>
      <c r="D4842" s="149" t="s">
        <v>203</v>
      </c>
      <c r="E4842" s="150" t="s">
        <v>19</v>
      </c>
      <c r="F4842" s="151" t="s">
        <v>204</v>
      </c>
      <c r="H4842" s="150" t="s">
        <v>19</v>
      </c>
      <c r="I4842" s="152"/>
      <c r="L4842" s="148"/>
      <c r="M4842" s="153"/>
      <c r="T4842" s="154"/>
      <c r="AT4842" s="150" t="s">
        <v>203</v>
      </c>
      <c r="AU4842" s="150" t="s">
        <v>82</v>
      </c>
      <c r="AV4842" s="12" t="s">
        <v>80</v>
      </c>
      <c r="AW4842" s="12" t="s">
        <v>33</v>
      </c>
      <c r="AX4842" s="12" t="s">
        <v>72</v>
      </c>
      <c r="AY4842" s="150" t="s">
        <v>193</v>
      </c>
    </row>
    <row r="4843" spans="2:65" s="12" customFormat="1" ht="11.25">
      <c r="B4843" s="148"/>
      <c r="D4843" s="149" t="s">
        <v>203</v>
      </c>
      <c r="E4843" s="150" t="s">
        <v>19</v>
      </c>
      <c r="F4843" s="151" t="s">
        <v>205</v>
      </c>
      <c r="H4843" s="150" t="s">
        <v>19</v>
      </c>
      <c r="I4843" s="152"/>
      <c r="L4843" s="148"/>
      <c r="M4843" s="153"/>
      <c r="T4843" s="154"/>
      <c r="AT4843" s="150" t="s">
        <v>203</v>
      </c>
      <c r="AU4843" s="150" t="s">
        <v>82</v>
      </c>
      <c r="AV4843" s="12" t="s">
        <v>80</v>
      </c>
      <c r="AW4843" s="12" t="s">
        <v>33</v>
      </c>
      <c r="AX4843" s="12" t="s">
        <v>72</v>
      </c>
      <c r="AY4843" s="150" t="s">
        <v>193</v>
      </c>
    </row>
    <row r="4844" spans="2:65" s="13" customFormat="1" ht="11.25">
      <c r="B4844" s="155"/>
      <c r="D4844" s="149" t="s">
        <v>203</v>
      </c>
      <c r="E4844" s="156" t="s">
        <v>19</v>
      </c>
      <c r="F4844" s="157" t="s">
        <v>3768</v>
      </c>
      <c r="H4844" s="158">
        <v>8.4</v>
      </c>
      <c r="I4844" s="159"/>
      <c r="L4844" s="155"/>
      <c r="M4844" s="160"/>
      <c r="T4844" s="161"/>
      <c r="AT4844" s="156" t="s">
        <v>203</v>
      </c>
      <c r="AU4844" s="156" t="s">
        <v>82</v>
      </c>
      <c r="AV4844" s="13" t="s">
        <v>82</v>
      </c>
      <c r="AW4844" s="13" t="s">
        <v>33</v>
      </c>
      <c r="AX4844" s="13" t="s">
        <v>72</v>
      </c>
      <c r="AY4844" s="156" t="s">
        <v>193</v>
      </c>
    </row>
    <row r="4845" spans="2:65" s="13" customFormat="1" ht="11.25">
      <c r="B4845" s="155"/>
      <c r="D4845" s="149" t="s">
        <v>203</v>
      </c>
      <c r="E4845" s="156" t="s">
        <v>19</v>
      </c>
      <c r="F4845" s="157" t="s">
        <v>3769</v>
      </c>
      <c r="H4845" s="158">
        <v>48.81</v>
      </c>
      <c r="I4845" s="159"/>
      <c r="L4845" s="155"/>
      <c r="M4845" s="160"/>
      <c r="T4845" s="161"/>
      <c r="AT4845" s="156" t="s">
        <v>203</v>
      </c>
      <c r="AU4845" s="156" t="s">
        <v>82</v>
      </c>
      <c r="AV4845" s="13" t="s">
        <v>82</v>
      </c>
      <c r="AW4845" s="13" t="s">
        <v>33</v>
      </c>
      <c r="AX4845" s="13" t="s">
        <v>72</v>
      </c>
      <c r="AY4845" s="156" t="s">
        <v>193</v>
      </c>
    </row>
    <row r="4846" spans="2:65" s="13" customFormat="1" ht="11.25">
      <c r="B4846" s="155"/>
      <c r="D4846" s="149" t="s">
        <v>203</v>
      </c>
      <c r="E4846" s="156" t="s">
        <v>19</v>
      </c>
      <c r="F4846" s="157" t="s">
        <v>3770</v>
      </c>
      <c r="H4846" s="158">
        <v>45.07</v>
      </c>
      <c r="I4846" s="159"/>
      <c r="L4846" s="155"/>
      <c r="M4846" s="160"/>
      <c r="T4846" s="161"/>
      <c r="AT4846" s="156" t="s">
        <v>203</v>
      </c>
      <c r="AU4846" s="156" t="s">
        <v>82</v>
      </c>
      <c r="AV4846" s="13" t="s">
        <v>82</v>
      </c>
      <c r="AW4846" s="13" t="s">
        <v>33</v>
      </c>
      <c r="AX4846" s="13" t="s">
        <v>72</v>
      </c>
      <c r="AY4846" s="156" t="s">
        <v>193</v>
      </c>
    </row>
    <row r="4847" spans="2:65" s="13" customFormat="1" ht="11.25">
      <c r="B4847" s="155"/>
      <c r="D4847" s="149" t="s">
        <v>203</v>
      </c>
      <c r="E4847" s="156" t="s">
        <v>19</v>
      </c>
      <c r="F4847" s="157" t="s">
        <v>3771</v>
      </c>
      <c r="H4847" s="158">
        <v>65.575000000000003</v>
      </c>
      <c r="I4847" s="159"/>
      <c r="L4847" s="155"/>
      <c r="M4847" s="160"/>
      <c r="T4847" s="161"/>
      <c r="AT4847" s="156" t="s">
        <v>203</v>
      </c>
      <c r="AU4847" s="156" t="s">
        <v>82</v>
      </c>
      <c r="AV4847" s="13" t="s">
        <v>82</v>
      </c>
      <c r="AW4847" s="13" t="s">
        <v>33</v>
      </c>
      <c r="AX4847" s="13" t="s">
        <v>72</v>
      </c>
      <c r="AY4847" s="156" t="s">
        <v>193</v>
      </c>
    </row>
    <row r="4848" spans="2:65" s="1" customFormat="1" ht="24.2" customHeight="1">
      <c r="B4848" s="32"/>
      <c r="C4848" s="131" t="s">
        <v>3772</v>
      </c>
      <c r="D4848" s="131" t="s">
        <v>195</v>
      </c>
      <c r="E4848" s="132" t="s">
        <v>3773</v>
      </c>
      <c r="F4848" s="133" t="s">
        <v>3774</v>
      </c>
      <c r="G4848" s="134" t="s">
        <v>349</v>
      </c>
      <c r="H4848" s="135">
        <v>5.95</v>
      </c>
      <c r="I4848" s="136"/>
      <c r="J4848" s="137">
        <f>ROUND(I4848*H4848,2)</f>
        <v>0</v>
      </c>
      <c r="K4848" s="133" t="s">
        <v>199</v>
      </c>
      <c r="L4848" s="32"/>
      <c r="M4848" s="138" t="s">
        <v>19</v>
      </c>
      <c r="N4848" s="139" t="s">
        <v>43</v>
      </c>
      <c r="P4848" s="140">
        <f>O4848*H4848</f>
        <v>0</v>
      </c>
      <c r="Q4848" s="140">
        <v>0</v>
      </c>
      <c r="R4848" s="140">
        <f>Q4848*H4848</f>
        <v>0</v>
      </c>
      <c r="S4848" s="140">
        <v>0</v>
      </c>
      <c r="T4848" s="141">
        <f>S4848*H4848</f>
        <v>0</v>
      </c>
      <c r="AR4848" s="142" t="s">
        <v>328</v>
      </c>
      <c r="AT4848" s="142" t="s">
        <v>195</v>
      </c>
      <c r="AU4848" s="142" t="s">
        <v>82</v>
      </c>
      <c r="AY4848" s="17" t="s">
        <v>193</v>
      </c>
      <c r="BE4848" s="143">
        <f>IF(N4848="základní",J4848,0)</f>
        <v>0</v>
      </c>
      <c r="BF4848" s="143">
        <f>IF(N4848="snížená",J4848,0)</f>
        <v>0</v>
      </c>
      <c r="BG4848" s="143">
        <f>IF(N4848="zákl. přenesená",J4848,0)</f>
        <v>0</v>
      </c>
      <c r="BH4848" s="143">
        <f>IF(N4848="sníž. přenesená",J4848,0)</f>
        <v>0</v>
      </c>
      <c r="BI4848" s="143">
        <f>IF(N4848="nulová",J4848,0)</f>
        <v>0</v>
      </c>
      <c r="BJ4848" s="17" t="s">
        <v>80</v>
      </c>
      <c r="BK4848" s="143">
        <f>ROUND(I4848*H4848,2)</f>
        <v>0</v>
      </c>
      <c r="BL4848" s="17" t="s">
        <v>328</v>
      </c>
      <c r="BM4848" s="142" t="s">
        <v>3775</v>
      </c>
    </row>
    <row r="4849" spans="2:65" s="1" customFormat="1" ht="11.25">
      <c r="B4849" s="32"/>
      <c r="D4849" s="144" t="s">
        <v>201</v>
      </c>
      <c r="F4849" s="145" t="s">
        <v>3776</v>
      </c>
      <c r="I4849" s="146"/>
      <c r="L4849" s="32"/>
      <c r="M4849" s="147"/>
      <c r="T4849" s="53"/>
      <c r="AT4849" s="17" t="s">
        <v>201</v>
      </c>
      <c r="AU4849" s="17" t="s">
        <v>82</v>
      </c>
    </row>
    <row r="4850" spans="2:65" s="11" customFormat="1" ht="22.9" customHeight="1">
      <c r="B4850" s="119"/>
      <c r="D4850" s="120" t="s">
        <v>71</v>
      </c>
      <c r="E4850" s="129" t="s">
        <v>3777</v>
      </c>
      <c r="F4850" s="129" t="s">
        <v>3778</v>
      </c>
      <c r="I4850" s="122"/>
      <c r="J4850" s="130">
        <f>BK4850</f>
        <v>0</v>
      </c>
      <c r="L4850" s="119"/>
      <c r="M4850" s="124"/>
      <c r="P4850" s="125">
        <f>SUM(P4851:P4879)</f>
        <v>0</v>
      </c>
      <c r="R4850" s="125">
        <f>SUM(R4851:R4879)</f>
        <v>0.14505096000000001</v>
      </c>
      <c r="T4850" s="126">
        <f>SUM(T4851:T4879)</f>
        <v>0</v>
      </c>
      <c r="AR4850" s="120" t="s">
        <v>82</v>
      </c>
      <c r="AT4850" s="127" t="s">
        <v>71</v>
      </c>
      <c r="AU4850" s="127" t="s">
        <v>80</v>
      </c>
      <c r="AY4850" s="120" t="s">
        <v>193</v>
      </c>
      <c r="BK4850" s="128">
        <f>SUM(BK4851:BK4879)</f>
        <v>0</v>
      </c>
    </row>
    <row r="4851" spans="2:65" s="1" customFormat="1" ht="16.5" customHeight="1">
      <c r="B4851" s="32"/>
      <c r="C4851" s="131" t="s">
        <v>3779</v>
      </c>
      <c r="D4851" s="131" t="s">
        <v>195</v>
      </c>
      <c r="E4851" s="132" t="s">
        <v>3780</v>
      </c>
      <c r="F4851" s="133" t="s">
        <v>3781</v>
      </c>
      <c r="G4851" s="134" t="s">
        <v>198</v>
      </c>
      <c r="H4851" s="135">
        <v>8.8650000000000002</v>
      </c>
      <c r="I4851" s="136"/>
      <c r="J4851" s="137">
        <f>ROUND(I4851*H4851,2)</f>
        <v>0</v>
      </c>
      <c r="K4851" s="133" t="s">
        <v>199</v>
      </c>
      <c r="L4851" s="32"/>
      <c r="M4851" s="138" t="s">
        <v>19</v>
      </c>
      <c r="N4851" s="139" t="s">
        <v>43</v>
      </c>
      <c r="P4851" s="140">
        <f>O4851*H4851</f>
        <v>0</v>
      </c>
      <c r="Q4851" s="140">
        <v>2.5000000000000001E-4</v>
      </c>
      <c r="R4851" s="140">
        <f>Q4851*H4851</f>
        <v>2.2162499999999999E-3</v>
      </c>
      <c r="S4851" s="140">
        <v>0</v>
      </c>
      <c r="T4851" s="141">
        <f>S4851*H4851</f>
        <v>0</v>
      </c>
      <c r="AR4851" s="142" t="s">
        <v>328</v>
      </c>
      <c r="AT4851" s="142" t="s">
        <v>195</v>
      </c>
      <c r="AU4851" s="142" t="s">
        <v>82</v>
      </c>
      <c r="AY4851" s="17" t="s">
        <v>193</v>
      </c>
      <c r="BE4851" s="143">
        <f>IF(N4851="základní",J4851,0)</f>
        <v>0</v>
      </c>
      <c r="BF4851" s="143">
        <f>IF(N4851="snížená",J4851,0)</f>
        <v>0</v>
      </c>
      <c r="BG4851" s="143">
        <f>IF(N4851="zákl. přenesená",J4851,0)</f>
        <v>0</v>
      </c>
      <c r="BH4851" s="143">
        <f>IF(N4851="sníž. přenesená",J4851,0)</f>
        <v>0</v>
      </c>
      <c r="BI4851" s="143">
        <f>IF(N4851="nulová",J4851,0)</f>
        <v>0</v>
      </c>
      <c r="BJ4851" s="17" t="s">
        <v>80</v>
      </c>
      <c r="BK4851" s="143">
        <f>ROUND(I4851*H4851,2)</f>
        <v>0</v>
      </c>
      <c r="BL4851" s="17" t="s">
        <v>328</v>
      </c>
      <c r="BM4851" s="142" t="s">
        <v>3782</v>
      </c>
    </row>
    <row r="4852" spans="2:65" s="1" customFormat="1" ht="11.25">
      <c r="B4852" s="32"/>
      <c r="D4852" s="144" t="s">
        <v>201</v>
      </c>
      <c r="F4852" s="145" t="s">
        <v>3783</v>
      </c>
      <c r="I4852" s="146"/>
      <c r="L4852" s="32"/>
      <c r="M4852" s="147"/>
      <c r="T4852" s="53"/>
      <c r="AT4852" s="17" t="s">
        <v>201</v>
      </c>
      <c r="AU4852" s="17" t="s">
        <v>82</v>
      </c>
    </row>
    <row r="4853" spans="2:65" s="12" customFormat="1" ht="11.25">
      <c r="B4853" s="148"/>
      <c r="D4853" s="149" t="s">
        <v>203</v>
      </c>
      <c r="E4853" s="150" t="s">
        <v>19</v>
      </c>
      <c r="F4853" s="151" t="s">
        <v>204</v>
      </c>
      <c r="H4853" s="150" t="s">
        <v>19</v>
      </c>
      <c r="I4853" s="152"/>
      <c r="L4853" s="148"/>
      <c r="M4853" s="153"/>
      <c r="T4853" s="154"/>
      <c r="AT4853" s="150" t="s">
        <v>203</v>
      </c>
      <c r="AU4853" s="150" t="s">
        <v>82</v>
      </c>
      <c r="AV4853" s="12" t="s">
        <v>80</v>
      </c>
      <c r="AW4853" s="12" t="s">
        <v>33</v>
      </c>
      <c r="AX4853" s="12" t="s">
        <v>72</v>
      </c>
      <c r="AY4853" s="150" t="s">
        <v>193</v>
      </c>
    </row>
    <row r="4854" spans="2:65" s="12" customFormat="1" ht="11.25">
      <c r="B4854" s="148"/>
      <c r="D4854" s="149" t="s">
        <v>203</v>
      </c>
      <c r="E4854" s="150" t="s">
        <v>19</v>
      </c>
      <c r="F4854" s="151" t="s">
        <v>205</v>
      </c>
      <c r="H4854" s="150" t="s">
        <v>19</v>
      </c>
      <c r="I4854" s="152"/>
      <c r="L4854" s="148"/>
      <c r="M4854" s="153"/>
      <c r="T4854" s="154"/>
      <c r="AT4854" s="150" t="s">
        <v>203</v>
      </c>
      <c r="AU4854" s="150" t="s">
        <v>82</v>
      </c>
      <c r="AV4854" s="12" t="s">
        <v>80</v>
      </c>
      <c r="AW4854" s="12" t="s">
        <v>33</v>
      </c>
      <c r="AX4854" s="12" t="s">
        <v>72</v>
      </c>
      <c r="AY4854" s="150" t="s">
        <v>193</v>
      </c>
    </row>
    <row r="4855" spans="2:65" s="12" customFormat="1" ht="11.25">
      <c r="B4855" s="148"/>
      <c r="D4855" s="149" t="s">
        <v>203</v>
      </c>
      <c r="E4855" s="150" t="s">
        <v>19</v>
      </c>
      <c r="F4855" s="151" t="s">
        <v>226</v>
      </c>
      <c r="H4855" s="150" t="s">
        <v>19</v>
      </c>
      <c r="I4855" s="152"/>
      <c r="L4855" s="148"/>
      <c r="M4855" s="153"/>
      <c r="T4855" s="154"/>
      <c r="AT4855" s="150" t="s">
        <v>203</v>
      </c>
      <c r="AU4855" s="150" t="s">
        <v>82</v>
      </c>
      <c r="AV4855" s="12" t="s">
        <v>80</v>
      </c>
      <c r="AW4855" s="12" t="s">
        <v>33</v>
      </c>
      <c r="AX4855" s="12" t="s">
        <v>72</v>
      </c>
      <c r="AY4855" s="150" t="s">
        <v>193</v>
      </c>
    </row>
    <row r="4856" spans="2:65" s="13" customFormat="1" ht="11.25">
      <c r="B4856" s="155"/>
      <c r="D4856" s="149" t="s">
        <v>203</v>
      </c>
      <c r="E4856" s="156" t="s">
        <v>19</v>
      </c>
      <c r="F4856" s="157" t="s">
        <v>3784</v>
      </c>
      <c r="H4856" s="158">
        <v>3.9</v>
      </c>
      <c r="I4856" s="159"/>
      <c r="L4856" s="155"/>
      <c r="M4856" s="160"/>
      <c r="T4856" s="161"/>
      <c r="AT4856" s="156" t="s">
        <v>203</v>
      </c>
      <c r="AU4856" s="156" t="s">
        <v>82</v>
      </c>
      <c r="AV4856" s="13" t="s">
        <v>82</v>
      </c>
      <c r="AW4856" s="13" t="s">
        <v>33</v>
      </c>
      <c r="AX4856" s="13" t="s">
        <v>72</v>
      </c>
      <c r="AY4856" s="156" t="s">
        <v>193</v>
      </c>
    </row>
    <row r="4857" spans="2:65" s="12" customFormat="1" ht="11.25">
      <c r="B4857" s="148"/>
      <c r="D4857" s="149" t="s">
        <v>203</v>
      </c>
      <c r="E4857" s="150" t="s">
        <v>19</v>
      </c>
      <c r="F4857" s="151" t="s">
        <v>3785</v>
      </c>
      <c r="H4857" s="150" t="s">
        <v>19</v>
      </c>
      <c r="I4857" s="152"/>
      <c r="L4857" s="148"/>
      <c r="M4857" s="153"/>
      <c r="T4857" s="154"/>
      <c r="AT4857" s="150" t="s">
        <v>203</v>
      </c>
      <c r="AU4857" s="150" t="s">
        <v>82</v>
      </c>
      <c r="AV4857" s="12" t="s">
        <v>80</v>
      </c>
      <c r="AW4857" s="12" t="s">
        <v>33</v>
      </c>
      <c r="AX4857" s="12" t="s">
        <v>72</v>
      </c>
      <c r="AY4857" s="150" t="s">
        <v>193</v>
      </c>
    </row>
    <row r="4858" spans="2:65" s="13" customFormat="1" ht="11.25">
      <c r="B4858" s="155"/>
      <c r="D4858" s="149" t="s">
        <v>203</v>
      </c>
      <c r="E4858" s="156" t="s">
        <v>19</v>
      </c>
      <c r="F4858" s="157" t="s">
        <v>3786</v>
      </c>
      <c r="H4858" s="158">
        <v>4.7160000000000002</v>
      </c>
      <c r="I4858" s="159"/>
      <c r="L4858" s="155"/>
      <c r="M4858" s="160"/>
      <c r="T4858" s="161"/>
      <c r="AT4858" s="156" t="s">
        <v>203</v>
      </c>
      <c r="AU4858" s="156" t="s">
        <v>82</v>
      </c>
      <c r="AV4858" s="13" t="s">
        <v>82</v>
      </c>
      <c r="AW4858" s="13" t="s">
        <v>33</v>
      </c>
      <c r="AX4858" s="13" t="s">
        <v>72</v>
      </c>
      <c r="AY4858" s="156" t="s">
        <v>193</v>
      </c>
    </row>
    <row r="4859" spans="2:65" s="13" customFormat="1" ht="11.25">
      <c r="B4859" s="155"/>
      <c r="D4859" s="149" t="s">
        <v>203</v>
      </c>
      <c r="E4859" s="156" t="s">
        <v>19</v>
      </c>
      <c r="F4859" s="157" t="s">
        <v>3787</v>
      </c>
      <c r="H4859" s="158">
        <v>0.249</v>
      </c>
      <c r="I4859" s="159"/>
      <c r="L4859" s="155"/>
      <c r="M4859" s="160"/>
      <c r="T4859" s="161"/>
      <c r="AT4859" s="156" t="s">
        <v>203</v>
      </c>
      <c r="AU4859" s="156" t="s">
        <v>82</v>
      </c>
      <c r="AV4859" s="13" t="s">
        <v>82</v>
      </c>
      <c r="AW4859" s="13" t="s">
        <v>33</v>
      </c>
      <c r="AX4859" s="13" t="s">
        <v>72</v>
      </c>
      <c r="AY4859" s="156" t="s">
        <v>193</v>
      </c>
    </row>
    <row r="4860" spans="2:65" s="1" customFormat="1" ht="24.2" customHeight="1">
      <c r="B4860" s="32"/>
      <c r="C4860" s="131" t="s">
        <v>3788</v>
      </c>
      <c r="D4860" s="131" t="s">
        <v>195</v>
      </c>
      <c r="E4860" s="132" t="s">
        <v>3789</v>
      </c>
      <c r="F4860" s="133" t="s">
        <v>3790</v>
      </c>
      <c r="G4860" s="134" t="s">
        <v>198</v>
      </c>
      <c r="H4860" s="135">
        <v>8.8650000000000002</v>
      </c>
      <c r="I4860" s="136"/>
      <c r="J4860" s="137">
        <f>ROUND(I4860*H4860,2)</f>
        <v>0</v>
      </c>
      <c r="K4860" s="133" t="s">
        <v>199</v>
      </c>
      <c r="L4860" s="32"/>
      <c r="M4860" s="138" t="s">
        <v>19</v>
      </c>
      <c r="N4860" s="139" t="s">
        <v>43</v>
      </c>
      <c r="P4860" s="140">
        <f>O4860*H4860</f>
        <v>0</v>
      </c>
      <c r="Q4860" s="140">
        <v>2.9E-4</v>
      </c>
      <c r="R4860" s="140">
        <f>Q4860*H4860</f>
        <v>2.57085E-3</v>
      </c>
      <c r="S4860" s="140">
        <v>0</v>
      </c>
      <c r="T4860" s="141">
        <f>S4860*H4860</f>
        <v>0</v>
      </c>
      <c r="AR4860" s="142" t="s">
        <v>328</v>
      </c>
      <c r="AT4860" s="142" t="s">
        <v>195</v>
      </c>
      <c r="AU4860" s="142" t="s">
        <v>82</v>
      </c>
      <c r="AY4860" s="17" t="s">
        <v>193</v>
      </c>
      <c r="BE4860" s="143">
        <f>IF(N4860="základní",J4860,0)</f>
        <v>0</v>
      </c>
      <c r="BF4860" s="143">
        <f>IF(N4860="snížená",J4860,0)</f>
        <v>0</v>
      </c>
      <c r="BG4860" s="143">
        <f>IF(N4860="zákl. přenesená",J4860,0)</f>
        <v>0</v>
      </c>
      <c r="BH4860" s="143">
        <f>IF(N4860="sníž. přenesená",J4860,0)</f>
        <v>0</v>
      </c>
      <c r="BI4860" s="143">
        <f>IF(N4860="nulová",J4860,0)</f>
        <v>0</v>
      </c>
      <c r="BJ4860" s="17" t="s">
        <v>80</v>
      </c>
      <c r="BK4860" s="143">
        <f>ROUND(I4860*H4860,2)</f>
        <v>0</v>
      </c>
      <c r="BL4860" s="17" t="s">
        <v>328</v>
      </c>
      <c r="BM4860" s="142" t="s">
        <v>3791</v>
      </c>
    </row>
    <row r="4861" spans="2:65" s="1" customFormat="1" ht="11.25">
      <c r="B4861" s="32"/>
      <c r="D4861" s="144" t="s">
        <v>201</v>
      </c>
      <c r="F4861" s="145" t="s">
        <v>3792</v>
      </c>
      <c r="I4861" s="146"/>
      <c r="L4861" s="32"/>
      <c r="M4861" s="147"/>
      <c r="T4861" s="53"/>
      <c r="AT4861" s="17" t="s">
        <v>201</v>
      </c>
      <c r="AU4861" s="17" t="s">
        <v>82</v>
      </c>
    </row>
    <row r="4862" spans="2:65" s="1" customFormat="1" ht="24.2" customHeight="1">
      <c r="B4862" s="32"/>
      <c r="C4862" s="131" t="s">
        <v>3793</v>
      </c>
      <c r="D4862" s="131" t="s">
        <v>195</v>
      </c>
      <c r="E4862" s="132" t="s">
        <v>3794</v>
      </c>
      <c r="F4862" s="133" t="s">
        <v>3795</v>
      </c>
      <c r="G4862" s="134" t="s">
        <v>198</v>
      </c>
      <c r="H4862" s="135">
        <v>617.59500000000003</v>
      </c>
      <c r="I4862" s="136"/>
      <c r="J4862" s="137">
        <f>ROUND(I4862*H4862,2)</f>
        <v>0</v>
      </c>
      <c r="K4862" s="133" t="s">
        <v>199</v>
      </c>
      <c r="L4862" s="32"/>
      <c r="M4862" s="138" t="s">
        <v>19</v>
      </c>
      <c r="N4862" s="139" t="s">
        <v>43</v>
      </c>
      <c r="P4862" s="140">
        <f>O4862*H4862</f>
        <v>0</v>
      </c>
      <c r="Q4862" s="140">
        <v>2.2000000000000001E-4</v>
      </c>
      <c r="R4862" s="140">
        <f>Q4862*H4862</f>
        <v>0.13587090000000002</v>
      </c>
      <c r="S4862" s="140">
        <v>0</v>
      </c>
      <c r="T4862" s="141">
        <f>S4862*H4862</f>
        <v>0</v>
      </c>
      <c r="AR4862" s="142" t="s">
        <v>328</v>
      </c>
      <c r="AT4862" s="142" t="s">
        <v>195</v>
      </c>
      <c r="AU4862" s="142" t="s">
        <v>82</v>
      </c>
      <c r="AY4862" s="17" t="s">
        <v>193</v>
      </c>
      <c r="BE4862" s="143">
        <f>IF(N4862="základní",J4862,0)</f>
        <v>0</v>
      </c>
      <c r="BF4862" s="143">
        <f>IF(N4862="snížená",J4862,0)</f>
        <v>0</v>
      </c>
      <c r="BG4862" s="143">
        <f>IF(N4862="zákl. přenesená",J4862,0)</f>
        <v>0</v>
      </c>
      <c r="BH4862" s="143">
        <f>IF(N4862="sníž. přenesená",J4862,0)</f>
        <v>0</v>
      </c>
      <c r="BI4862" s="143">
        <f>IF(N4862="nulová",J4862,0)</f>
        <v>0</v>
      </c>
      <c r="BJ4862" s="17" t="s">
        <v>80</v>
      </c>
      <c r="BK4862" s="143">
        <f>ROUND(I4862*H4862,2)</f>
        <v>0</v>
      </c>
      <c r="BL4862" s="17" t="s">
        <v>328</v>
      </c>
      <c r="BM4862" s="142" t="s">
        <v>3796</v>
      </c>
    </row>
    <row r="4863" spans="2:65" s="1" customFormat="1" ht="11.25">
      <c r="B4863" s="32"/>
      <c r="D4863" s="144" t="s">
        <v>201</v>
      </c>
      <c r="F4863" s="145" t="s">
        <v>3797</v>
      </c>
      <c r="I4863" s="146"/>
      <c r="L4863" s="32"/>
      <c r="M4863" s="147"/>
      <c r="T4863" s="53"/>
      <c r="AT4863" s="17" t="s">
        <v>201</v>
      </c>
      <c r="AU4863" s="17" t="s">
        <v>82</v>
      </c>
    </row>
    <row r="4864" spans="2:65" s="12" customFormat="1" ht="11.25">
      <c r="B4864" s="148"/>
      <c r="D4864" s="149" t="s">
        <v>203</v>
      </c>
      <c r="E4864" s="150" t="s">
        <v>19</v>
      </c>
      <c r="F4864" s="151" t="s">
        <v>2676</v>
      </c>
      <c r="H4864" s="150" t="s">
        <v>19</v>
      </c>
      <c r="I4864" s="152"/>
      <c r="L4864" s="148"/>
      <c r="M4864" s="153"/>
      <c r="T4864" s="154"/>
      <c r="AT4864" s="150" t="s">
        <v>203</v>
      </c>
      <c r="AU4864" s="150" t="s">
        <v>82</v>
      </c>
      <c r="AV4864" s="12" t="s">
        <v>80</v>
      </c>
      <c r="AW4864" s="12" t="s">
        <v>33</v>
      </c>
      <c r="AX4864" s="12" t="s">
        <v>72</v>
      </c>
      <c r="AY4864" s="150" t="s">
        <v>193</v>
      </c>
    </row>
    <row r="4865" spans="2:65" s="12" customFormat="1" ht="11.25">
      <c r="B4865" s="148"/>
      <c r="D4865" s="149" t="s">
        <v>203</v>
      </c>
      <c r="E4865" s="150" t="s">
        <v>19</v>
      </c>
      <c r="F4865" s="151" t="s">
        <v>205</v>
      </c>
      <c r="H4865" s="150" t="s">
        <v>19</v>
      </c>
      <c r="I4865" s="152"/>
      <c r="L4865" s="148"/>
      <c r="M4865" s="153"/>
      <c r="T4865" s="154"/>
      <c r="AT4865" s="150" t="s">
        <v>203</v>
      </c>
      <c r="AU4865" s="150" t="s">
        <v>82</v>
      </c>
      <c r="AV4865" s="12" t="s">
        <v>80</v>
      </c>
      <c r="AW4865" s="12" t="s">
        <v>33</v>
      </c>
      <c r="AX4865" s="12" t="s">
        <v>72</v>
      </c>
      <c r="AY4865" s="150" t="s">
        <v>193</v>
      </c>
    </row>
    <row r="4866" spans="2:65" s="13" customFormat="1" ht="11.25">
      <c r="B4866" s="155"/>
      <c r="D4866" s="149" t="s">
        <v>203</v>
      </c>
      <c r="E4866" s="156" t="s">
        <v>19</v>
      </c>
      <c r="F4866" s="157" t="s">
        <v>3798</v>
      </c>
      <c r="H4866" s="158">
        <v>110.024</v>
      </c>
      <c r="I4866" s="159"/>
      <c r="L4866" s="155"/>
      <c r="M4866" s="160"/>
      <c r="T4866" s="161"/>
      <c r="AT4866" s="156" t="s">
        <v>203</v>
      </c>
      <c r="AU4866" s="156" t="s">
        <v>82</v>
      </c>
      <c r="AV4866" s="13" t="s">
        <v>82</v>
      </c>
      <c r="AW4866" s="13" t="s">
        <v>33</v>
      </c>
      <c r="AX4866" s="13" t="s">
        <v>72</v>
      </c>
      <c r="AY4866" s="156" t="s">
        <v>193</v>
      </c>
    </row>
    <row r="4867" spans="2:65" s="13" customFormat="1" ht="11.25">
      <c r="B4867" s="155"/>
      <c r="D4867" s="149" t="s">
        <v>203</v>
      </c>
      <c r="E4867" s="156" t="s">
        <v>19</v>
      </c>
      <c r="F4867" s="157" t="s">
        <v>3799</v>
      </c>
      <c r="H4867" s="158">
        <v>12.23</v>
      </c>
      <c r="I4867" s="159"/>
      <c r="L4867" s="155"/>
      <c r="M4867" s="160"/>
      <c r="T4867" s="161"/>
      <c r="AT4867" s="156" t="s">
        <v>203</v>
      </c>
      <c r="AU4867" s="156" t="s">
        <v>82</v>
      </c>
      <c r="AV4867" s="13" t="s">
        <v>82</v>
      </c>
      <c r="AW4867" s="13" t="s">
        <v>33</v>
      </c>
      <c r="AX4867" s="13" t="s">
        <v>72</v>
      </c>
      <c r="AY4867" s="156" t="s">
        <v>193</v>
      </c>
    </row>
    <row r="4868" spans="2:65" s="13" customFormat="1" ht="11.25">
      <c r="B4868" s="155"/>
      <c r="D4868" s="149" t="s">
        <v>203</v>
      </c>
      <c r="E4868" s="156" t="s">
        <v>19</v>
      </c>
      <c r="F4868" s="157" t="s">
        <v>3800</v>
      </c>
      <c r="H4868" s="158">
        <v>46.06</v>
      </c>
      <c r="I4868" s="159"/>
      <c r="L4868" s="155"/>
      <c r="M4868" s="160"/>
      <c r="T4868" s="161"/>
      <c r="AT4868" s="156" t="s">
        <v>203</v>
      </c>
      <c r="AU4868" s="156" t="s">
        <v>82</v>
      </c>
      <c r="AV4868" s="13" t="s">
        <v>82</v>
      </c>
      <c r="AW4868" s="13" t="s">
        <v>33</v>
      </c>
      <c r="AX4868" s="13" t="s">
        <v>72</v>
      </c>
      <c r="AY4868" s="156" t="s">
        <v>193</v>
      </c>
    </row>
    <row r="4869" spans="2:65" s="13" customFormat="1" ht="11.25">
      <c r="B4869" s="155"/>
      <c r="D4869" s="149" t="s">
        <v>203</v>
      </c>
      <c r="E4869" s="156" t="s">
        <v>19</v>
      </c>
      <c r="F4869" s="157" t="s">
        <v>3801</v>
      </c>
      <c r="H4869" s="158">
        <v>331.48399999999998</v>
      </c>
      <c r="I4869" s="159"/>
      <c r="L4869" s="155"/>
      <c r="M4869" s="160"/>
      <c r="T4869" s="161"/>
      <c r="AT4869" s="156" t="s">
        <v>203</v>
      </c>
      <c r="AU4869" s="156" t="s">
        <v>82</v>
      </c>
      <c r="AV4869" s="13" t="s">
        <v>82</v>
      </c>
      <c r="AW4869" s="13" t="s">
        <v>33</v>
      </c>
      <c r="AX4869" s="13" t="s">
        <v>72</v>
      </c>
      <c r="AY4869" s="156" t="s">
        <v>193</v>
      </c>
    </row>
    <row r="4870" spans="2:65" s="13" customFormat="1" ht="11.25">
      <c r="B4870" s="155"/>
      <c r="D4870" s="149" t="s">
        <v>203</v>
      </c>
      <c r="E4870" s="156" t="s">
        <v>19</v>
      </c>
      <c r="F4870" s="157" t="s">
        <v>3802</v>
      </c>
      <c r="H4870" s="158">
        <v>36.674999999999997</v>
      </c>
      <c r="I4870" s="159"/>
      <c r="L4870" s="155"/>
      <c r="M4870" s="160"/>
      <c r="T4870" s="161"/>
      <c r="AT4870" s="156" t="s">
        <v>203</v>
      </c>
      <c r="AU4870" s="156" t="s">
        <v>82</v>
      </c>
      <c r="AV4870" s="13" t="s">
        <v>82</v>
      </c>
      <c r="AW4870" s="13" t="s">
        <v>33</v>
      </c>
      <c r="AX4870" s="13" t="s">
        <v>72</v>
      </c>
      <c r="AY4870" s="156" t="s">
        <v>193</v>
      </c>
    </row>
    <row r="4871" spans="2:65" s="13" customFormat="1" ht="11.25">
      <c r="B4871" s="155"/>
      <c r="D4871" s="149" t="s">
        <v>203</v>
      </c>
      <c r="E4871" s="156" t="s">
        <v>19</v>
      </c>
      <c r="F4871" s="157" t="s">
        <v>3803</v>
      </c>
      <c r="H4871" s="158">
        <v>51.713000000000001</v>
      </c>
      <c r="I4871" s="159"/>
      <c r="L4871" s="155"/>
      <c r="M4871" s="160"/>
      <c r="T4871" s="161"/>
      <c r="AT4871" s="156" t="s">
        <v>203</v>
      </c>
      <c r="AU4871" s="156" t="s">
        <v>82</v>
      </c>
      <c r="AV4871" s="13" t="s">
        <v>82</v>
      </c>
      <c r="AW4871" s="13" t="s">
        <v>33</v>
      </c>
      <c r="AX4871" s="13" t="s">
        <v>72</v>
      </c>
      <c r="AY4871" s="156" t="s">
        <v>193</v>
      </c>
    </row>
    <row r="4872" spans="2:65" s="13" customFormat="1" ht="11.25">
      <c r="B4872" s="155"/>
      <c r="D4872" s="149" t="s">
        <v>203</v>
      </c>
      <c r="F4872" s="157" t="s">
        <v>3804</v>
      </c>
      <c r="H4872" s="158">
        <v>617.59500000000003</v>
      </c>
      <c r="I4872" s="159"/>
      <c r="L4872" s="155"/>
      <c r="M4872" s="160"/>
      <c r="T4872" s="161"/>
      <c r="AT4872" s="156" t="s">
        <v>203</v>
      </c>
      <c r="AU4872" s="156" t="s">
        <v>82</v>
      </c>
      <c r="AV4872" s="13" t="s">
        <v>82</v>
      </c>
      <c r="AW4872" s="13" t="s">
        <v>4</v>
      </c>
      <c r="AX4872" s="13" t="s">
        <v>80</v>
      </c>
      <c r="AY4872" s="156" t="s">
        <v>193</v>
      </c>
    </row>
    <row r="4873" spans="2:65" s="1" customFormat="1" ht="16.5" customHeight="1">
      <c r="B4873" s="32"/>
      <c r="C4873" s="131" t="s">
        <v>3805</v>
      </c>
      <c r="D4873" s="131" t="s">
        <v>195</v>
      </c>
      <c r="E4873" s="132" t="s">
        <v>3806</v>
      </c>
      <c r="F4873" s="133" t="s">
        <v>3807</v>
      </c>
      <c r="G4873" s="134" t="s">
        <v>198</v>
      </c>
      <c r="H4873" s="135">
        <v>13.311999999999999</v>
      </c>
      <c r="I4873" s="136"/>
      <c r="J4873" s="137">
        <f>ROUND(I4873*H4873,2)</f>
        <v>0</v>
      </c>
      <c r="K4873" s="133" t="s">
        <v>199</v>
      </c>
      <c r="L4873" s="32"/>
      <c r="M4873" s="138" t="s">
        <v>19</v>
      </c>
      <c r="N4873" s="139" t="s">
        <v>43</v>
      </c>
      <c r="P4873" s="140">
        <f>O4873*H4873</f>
        <v>0</v>
      </c>
      <c r="Q4873" s="140">
        <v>1.6000000000000001E-4</v>
      </c>
      <c r="R4873" s="140">
        <f>Q4873*H4873</f>
        <v>2.12992E-3</v>
      </c>
      <c r="S4873" s="140">
        <v>0</v>
      </c>
      <c r="T4873" s="141">
        <f>S4873*H4873</f>
        <v>0</v>
      </c>
      <c r="AR4873" s="142" t="s">
        <v>328</v>
      </c>
      <c r="AT4873" s="142" t="s">
        <v>195</v>
      </c>
      <c r="AU4873" s="142" t="s">
        <v>82</v>
      </c>
      <c r="AY4873" s="17" t="s">
        <v>193</v>
      </c>
      <c r="BE4873" s="143">
        <f>IF(N4873="základní",J4873,0)</f>
        <v>0</v>
      </c>
      <c r="BF4873" s="143">
        <f>IF(N4873="snížená",J4873,0)</f>
        <v>0</v>
      </c>
      <c r="BG4873" s="143">
        <f>IF(N4873="zákl. přenesená",J4873,0)</f>
        <v>0</v>
      </c>
      <c r="BH4873" s="143">
        <f>IF(N4873="sníž. přenesená",J4873,0)</f>
        <v>0</v>
      </c>
      <c r="BI4873" s="143">
        <f>IF(N4873="nulová",J4873,0)</f>
        <v>0</v>
      </c>
      <c r="BJ4873" s="17" t="s">
        <v>80</v>
      </c>
      <c r="BK4873" s="143">
        <f>ROUND(I4873*H4873,2)</f>
        <v>0</v>
      </c>
      <c r="BL4873" s="17" t="s">
        <v>328</v>
      </c>
      <c r="BM4873" s="142" t="s">
        <v>3808</v>
      </c>
    </row>
    <row r="4874" spans="2:65" s="1" customFormat="1" ht="11.25">
      <c r="B4874" s="32"/>
      <c r="D4874" s="144" t="s">
        <v>201</v>
      </c>
      <c r="F4874" s="145" t="s">
        <v>3809</v>
      </c>
      <c r="I4874" s="146"/>
      <c r="L4874" s="32"/>
      <c r="M4874" s="147"/>
      <c r="T4874" s="53"/>
      <c r="AT4874" s="17" t="s">
        <v>201</v>
      </c>
      <c r="AU4874" s="17" t="s">
        <v>82</v>
      </c>
    </row>
    <row r="4875" spans="2:65" s="12" customFormat="1" ht="11.25">
      <c r="B4875" s="148"/>
      <c r="D4875" s="149" t="s">
        <v>203</v>
      </c>
      <c r="E4875" s="150" t="s">
        <v>19</v>
      </c>
      <c r="F4875" s="151" t="s">
        <v>204</v>
      </c>
      <c r="H4875" s="150" t="s">
        <v>19</v>
      </c>
      <c r="I4875" s="152"/>
      <c r="L4875" s="148"/>
      <c r="M4875" s="153"/>
      <c r="T4875" s="154"/>
      <c r="AT4875" s="150" t="s">
        <v>203</v>
      </c>
      <c r="AU4875" s="150" t="s">
        <v>82</v>
      </c>
      <c r="AV4875" s="12" t="s">
        <v>80</v>
      </c>
      <c r="AW4875" s="12" t="s">
        <v>33</v>
      </c>
      <c r="AX4875" s="12" t="s">
        <v>72</v>
      </c>
      <c r="AY4875" s="150" t="s">
        <v>193</v>
      </c>
    </row>
    <row r="4876" spans="2:65" s="12" customFormat="1" ht="11.25">
      <c r="B4876" s="148"/>
      <c r="D4876" s="149" t="s">
        <v>203</v>
      </c>
      <c r="E4876" s="150" t="s">
        <v>19</v>
      </c>
      <c r="F4876" s="151" t="s">
        <v>205</v>
      </c>
      <c r="H4876" s="150" t="s">
        <v>19</v>
      </c>
      <c r="I4876" s="152"/>
      <c r="L4876" s="148"/>
      <c r="M4876" s="153"/>
      <c r="T4876" s="154"/>
      <c r="AT4876" s="150" t="s">
        <v>203</v>
      </c>
      <c r="AU4876" s="150" t="s">
        <v>82</v>
      </c>
      <c r="AV4876" s="12" t="s">
        <v>80</v>
      </c>
      <c r="AW4876" s="12" t="s">
        <v>33</v>
      </c>
      <c r="AX4876" s="12" t="s">
        <v>72</v>
      </c>
      <c r="AY4876" s="150" t="s">
        <v>193</v>
      </c>
    </row>
    <row r="4877" spans="2:65" s="13" customFormat="1" ht="11.25">
      <c r="B4877" s="155"/>
      <c r="D4877" s="149" t="s">
        <v>203</v>
      </c>
      <c r="E4877" s="156" t="s">
        <v>19</v>
      </c>
      <c r="F4877" s="157" t="s">
        <v>3810</v>
      </c>
      <c r="H4877" s="158">
        <v>13.311999999999999</v>
      </c>
      <c r="I4877" s="159"/>
      <c r="L4877" s="155"/>
      <c r="M4877" s="160"/>
      <c r="T4877" s="161"/>
      <c r="AT4877" s="156" t="s">
        <v>203</v>
      </c>
      <c r="AU4877" s="156" t="s">
        <v>82</v>
      </c>
      <c r="AV4877" s="13" t="s">
        <v>82</v>
      </c>
      <c r="AW4877" s="13" t="s">
        <v>33</v>
      </c>
      <c r="AX4877" s="13" t="s">
        <v>72</v>
      </c>
      <c r="AY4877" s="156" t="s">
        <v>193</v>
      </c>
    </row>
    <row r="4878" spans="2:65" s="1" customFormat="1" ht="16.5" customHeight="1">
      <c r="B4878" s="32"/>
      <c r="C4878" s="131" t="s">
        <v>3811</v>
      </c>
      <c r="D4878" s="131" t="s">
        <v>195</v>
      </c>
      <c r="E4878" s="132" t="s">
        <v>3812</v>
      </c>
      <c r="F4878" s="133" t="s">
        <v>3813</v>
      </c>
      <c r="G4878" s="134" t="s">
        <v>198</v>
      </c>
      <c r="H4878" s="135">
        <v>13.311999999999999</v>
      </c>
      <c r="I4878" s="136"/>
      <c r="J4878" s="137">
        <f>ROUND(I4878*H4878,2)</f>
        <v>0</v>
      </c>
      <c r="K4878" s="133" t="s">
        <v>199</v>
      </c>
      <c r="L4878" s="32"/>
      <c r="M4878" s="138" t="s">
        <v>19</v>
      </c>
      <c r="N4878" s="139" t="s">
        <v>43</v>
      </c>
      <c r="P4878" s="140">
        <f>O4878*H4878</f>
        <v>0</v>
      </c>
      <c r="Q4878" s="140">
        <v>1.7000000000000001E-4</v>
      </c>
      <c r="R4878" s="140">
        <f>Q4878*H4878</f>
        <v>2.26304E-3</v>
      </c>
      <c r="S4878" s="140">
        <v>0</v>
      </c>
      <c r="T4878" s="141">
        <f>S4878*H4878</f>
        <v>0</v>
      </c>
      <c r="AR4878" s="142" t="s">
        <v>328</v>
      </c>
      <c r="AT4878" s="142" t="s">
        <v>195</v>
      </c>
      <c r="AU4878" s="142" t="s">
        <v>82</v>
      </c>
      <c r="AY4878" s="17" t="s">
        <v>193</v>
      </c>
      <c r="BE4878" s="143">
        <f>IF(N4878="základní",J4878,0)</f>
        <v>0</v>
      </c>
      <c r="BF4878" s="143">
        <f>IF(N4878="snížená",J4878,0)</f>
        <v>0</v>
      </c>
      <c r="BG4878" s="143">
        <f>IF(N4878="zákl. přenesená",J4878,0)</f>
        <v>0</v>
      </c>
      <c r="BH4878" s="143">
        <f>IF(N4878="sníž. přenesená",J4878,0)</f>
        <v>0</v>
      </c>
      <c r="BI4878" s="143">
        <f>IF(N4878="nulová",J4878,0)</f>
        <v>0</v>
      </c>
      <c r="BJ4878" s="17" t="s">
        <v>80</v>
      </c>
      <c r="BK4878" s="143">
        <f>ROUND(I4878*H4878,2)</f>
        <v>0</v>
      </c>
      <c r="BL4878" s="17" t="s">
        <v>328</v>
      </c>
      <c r="BM4878" s="142" t="s">
        <v>3814</v>
      </c>
    </row>
    <row r="4879" spans="2:65" s="1" customFormat="1" ht="11.25">
      <c r="B4879" s="32"/>
      <c r="D4879" s="144" t="s">
        <v>201</v>
      </c>
      <c r="F4879" s="145" t="s">
        <v>3815</v>
      </c>
      <c r="I4879" s="146"/>
      <c r="L4879" s="32"/>
      <c r="M4879" s="147"/>
      <c r="T4879" s="53"/>
      <c r="AT4879" s="17" t="s">
        <v>201</v>
      </c>
      <c r="AU4879" s="17" t="s">
        <v>82</v>
      </c>
    </row>
    <row r="4880" spans="2:65" s="11" customFormat="1" ht="22.9" customHeight="1">
      <c r="B4880" s="119"/>
      <c r="D4880" s="120" t="s">
        <v>71</v>
      </c>
      <c r="E4880" s="129" t="s">
        <v>3816</v>
      </c>
      <c r="F4880" s="129" t="s">
        <v>3817</v>
      </c>
      <c r="I4880" s="122"/>
      <c r="J4880" s="130">
        <f>BK4880</f>
        <v>0</v>
      </c>
      <c r="L4880" s="119"/>
      <c r="M4880" s="124"/>
      <c r="P4880" s="125">
        <f>SUM(P4881:P5046)</f>
        <v>0</v>
      </c>
      <c r="R4880" s="125">
        <f>SUM(R4881:R5046)</f>
        <v>1.2444459499999998</v>
      </c>
      <c r="T4880" s="126">
        <f>SUM(T4881:T5046)</f>
        <v>0</v>
      </c>
      <c r="AR4880" s="120" t="s">
        <v>82</v>
      </c>
      <c r="AT4880" s="127" t="s">
        <v>71</v>
      </c>
      <c r="AU4880" s="127" t="s">
        <v>80</v>
      </c>
      <c r="AY4880" s="120" t="s">
        <v>193</v>
      </c>
      <c r="BK4880" s="128">
        <f>SUM(BK4881:BK5046)</f>
        <v>0</v>
      </c>
    </row>
    <row r="4881" spans="2:65" s="1" customFormat="1" ht="21.75" customHeight="1">
      <c r="B4881" s="32"/>
      <c r="C4881" s="131" t="s">
        <v>3818</v>
      </c>
      <c r="D4881" s="131" t="s">
        <v>195</v>
      </c>
      <c r="E4881" s="132" t="s">
        <v>3819</v>
      </c>
      <c r="F4881" s="133" t="s">
        <v>3820</v>
      </c>
      <c r="G4881" s="134" t="s">
        <v>198</v>
      </c>
      <c r="H4881" s="135">
        <v>2076.8939999999998</v>
      </c>
      <c r="I4881" s="136"/>
      <c r="J4881" s="137">
        <f>ROUND(I4881*H4881,2)</f>
        <v>0</v>
      </c>
      <c r="K4881" s="133" t="s">
        <v>199</v>
      </c>
      <c r="L4881" s="32"/>
      <c r="M4881" s="138" t="s">
        <v>19</v>
      </c>
      <c r="N4881" s="139" t="s">
        <v>43</v>
      </c>
      <c r="P4881" s="140">
        <f>O4881*H4881</f>
        <v>0</v>
      </c>
      <c r="Q4881" s="140">
        <v>2.1000000000000001E-4</v>
      </c>
      <c r="R4881" s="140">
        <f>Q4881*H4881</f>
        <v>0.43614773999999995</v>
      </c>
      <c r="S4881" s="140">
        <v>0</v>
      </c>
      <c r="T4881" s="141">
        <f>S4881*H4881</f>
        <v>0</v>
      </c>
      <c r="AR4881" s="142" t="s">
        <v>328</v>
      </c>
      <c r="AT4881" s="142" t="s">
        <v>195</v>
      </c>
      <c r="AU4881" s="142" t="s">
        <v>82</v>
      </c>
      <c r="AY4881" s="17" t="s">
        <v>193</v>
      </c>
      <c r="BE4881" s="143">
        <f>IF(N4881="základní",J4881,0)</f>
        <v>0</v>
      </c>
      <c r="BF4881" s="143">
        <f>IF(N4881="snížená",J4881,0)</f>
        <v>0</v>
      </c>
      <c r="BG4881" s="143">
        <f>IF(N4881="zákl. přenesená",J4881,0)</f>
        <v>0</v>
      </c>
      <c r="BH4881" s="143">
        <f>IF(N4881="sníž. přenesená",J4881,0)</f>
        <v>0</v>
      </c>
      <c r="BI4881" s="143">
        <f>IF(N4881="nulová",J4881,0)</f>
        <v>0</v>
      </c>
      <c r="BJ4881" s="17" t="s">
        <v>80</v>
      </c>
      <c r="BK4881" s="143">
        <f>ROUND(I4881*H4881,2)</f>
        <v>0</v>
      </c>
      <c r="BL4881" s="17" t="s">
        <v>328</v>
      </c>
      <c r="BM4881" s="142" t="s">
        <v>3821</v>
      </c>
    </row>
    <row r="4882" spans="2:65" s="1" customFormat="1" ht="11.25">
      <c r="B4882" s="32"/>
      <c r="D4882" s="144" t="s">
        <v>201</v>
      </c>
      <c r="F4882" s="145" t="s">
        <v>3822</v>
      </c>
      <c r="I4882" s="146"/>
      <c r="L4882" s="32"/>
      <c r="M4882" s="147"/>
      <c r="T4882" s="53"/>
      <c r="AT4882" s="17" t="s">
        <v>201</v>
      </c>
      <c r="AU4882" s="17" t="s">
        <v>82</v>
      </c>
    </row>
    <row r="4883" spans="2:65" s="12" customFormat="1" ht="11.25">
      <c r="B4883" s="148"/>
      <c r="D4883" s="149" t="s">
        <v>203</v>
      </c>
      <c r="E4883" s="150" t="s">
        <v>19</v>
      </c>
      <c r="F4883" s="151" t="s">
        <v>204</v>
      </c>
      <c r="H4883" s="150" t="s">
        <v>19</v>
      </c>
      <c r="I4883" s="152"/>
      <c r="L4883" s="148"/>
      <c r="M4883" s="153"/>
      <c r="T4883" s="154"/>
      <c r="AT4883" s="150" t="s">
        <v>203</v>
      </c>
      <c r="AU4883" s="150" t="s">
        <v>82</v>
      </c>
      <c r="AV4883" s="12" t="s">
        <v>80</v>
      </c>
      <c r="AW4883" s="12" t="s">
        <v>33</v>
      </c>
      <c r="AX4883" s="12" t="s">
        <v>72</v>
      </c>
      <c r="AY4883" s="150" t="s">
        <v>193</v>
      </c>
    </row>
    <row r="4884" spans="2:65" s="12" customFormat="1" ht="11.25">
      <c r="B4884" s="148"/>
      <c r="D4884" s="149" t="s">
        <v>203</v>
      </c>
      <c r="E4884" s="150" t="s">
        <v>19</v>
      </c>
      <c r="F4884" s="151" t="s">
        <v>205</v>
      </c>
      <c r="H4884" s="150" t="s">
        <v>19</v>
      </c>
      <c r="I4884" s="152"/>
      <c r="L4884" s="148"/>
      <c r="M4884" s="153"/>
      <c r="T4884" s="154"/>
      <c r="AT4884" s="150" t="s">
        <v>203</v>
      </c>
      <c r="AU4884" s="150" t="s">
        <v>82</v>
      </c>
      <c r="AV4884" s="12" t="s">
        <v>80</v>
      </c>
      <c r="AW4884" s="12" t="s">
        <v>33</v>
      </c>
      <c r="AX4884" s="12" t="s">
        <v>72</v>
      </c>
      <c r="AY4884" s="150" t="s">
        <v>193</v>
      </c>
    </row>
    <row r="4885" spans="2:65" s="12" customFormat="1" ht="11.25">
      <c r="B4885" s="148"/>
      <c r="D4885" s="149" t="s">
        <v>203</v>
      </c>
      <c r="E4885" s="150" t="s">
        <v>19</v>
      </c>
      <c r="F4885" s="151" t="s">
        <v>1387</v>
      </c>
      <c r="H4885" s="150" t="s">
        <v>19</v>
      </c>
      <c r="I4885" s="152"/>
      <c r="L4885" s="148"/>
      <c r="M4885" s="153"/>
      <c r="T4885" s="154"/>
      <c r="AT4885" s="150" t="s">
        <v>203</v>
      </c>
      <c r="AU4885" s="150" t="s">
        <v>82</v>
      </c>
      <c r="AV4885" s="12" t="s">
        <v>80</v>
      </c>
      <c r="AW4885" s="12" t="s">
        <v>33</v>
      </c>
      <c r="AX4885" s="12" t="s">
        <v>72</v>
      </c>
      <c r="AY4885" s="150" t="s">
        <v>193</v>
      </c>
    </row>
    <row r="4886" spans="2:65" s="12" customFormat="1" ht="11.25">
      <c r="B4886" s="148"/>
      <c r="D4886" s="149" t="s">
        <v>203</v>
      </c>
      <c r="E4886" s="150" t="s">
        <v>19</v>
      </c>
      <c r="F4886" s="151" t="s">
        <v>644</v>
      </c>
      <c r="H4886" s="150" t="s">
        <v>19</v>
      </c>
      <c r="I4886" s="152"/>
      <c r="L4886" s="148"/>
      <c r="M4886" s="153"/>
      <c r="T4886" s="154"/>
      <c r="AT4886" s="150" t="s">
        <v>203</v>
      </c>
      <c r="AU4886" s="150" t="s">
        <v>82</v>
      </c>
      <c r="AV4886" s="12" t="s">
        <v>80</v>
      </c>
      <c r="AW4886" s="12" t="s">
        <v>33</v>
      </c>
      <c r="AX4886" s="12" t="s">
        <v>72</v>
      </c>
      <c r="AY4886" s="150" t="s">
        <v>193</v>
      </c>
    </row>
    <row r="4887" spans="2:65" s="13" customFormat="1" ht="11.25">
      <c r="B4887" s="155"/>
      <c r="D4887" s="149" t="s">
        <v>203</v>
      </c>
      <c r="E4887" s="156" t="s">
        <v>19</v>
      </c>
      <c r="F4887" s="157" t="s">
        <v>1459</v>
      </c>
      <c r="H4887" s="158">
        <v>73.590999999999994</v>
      </c>
      <c r="I4887" s="159"/>
      <c r="L4887" s="155"/>
      <c r="M4887" s="160"/>
      <c r="T4887" s="161"/>
      <c r="AT4887" s="156" t="s">
        <v>203</v>
      </c>
      <c r="AU4887" s="156" t="s">
        <v>82</v>
      </c>
      <c r="AV4887" s="13" t="s">
        <v>82</v>
      </c>
      <c r="AW4887" s="13" t="s">
        <v>33</v>
      </c>
      <c r="AX4887" s="13" t="s">
        <v>72</v>
      </c>
      <c r="AY4887" s="156" t="s">
        <v>193</v>
      </c>
    </row>
    <row r="4888" spans="2:65" s="13" customFormat="1" ht="11.25">
      <c r="B4888" s="155"/>
      <c r="D4888" s="149" t="s">
        <v>203</v>
      </c>
      <c r="E4888" s="156" t="s">
        <v>19</v>
      </c>
      <c r="F4888" s="157" t="s">
        <v>1460</v>
      </c>
      <c r="H4888" s="158">
        <v>52.063000000000002</v>
      </c>
      <c r="I4888" s="159"/>
      <c r="L4888" s="155"/>
      <c r="M4888" s="160"/>
      <c r="T4888" s="161"/>
      <c r="AT4888" s="156" t="s">
        <v>203</v>
      </c>
      <c r="AU4888" s="156" t="s">
        <v>82</v>
      </c>
      <c r="AV4888" s="13" t="s">
        <v>82</v>
      </c>
      <c r="AW4888" s="13" t="s">
        <v>33</v>
      </c>
      <c r="AX4888" s="13" t="s">
        <v>72</v>
      </c>
      <c r="AY4888" s="156" t="s">
        <v>193</v>
      </c>
    </row>
    <row r="4889" spans="2:65" s="13" customFormat="1" ht="11.25">
      <c r="B4889" s="155"/>
      <c r="D4889" s="149" t="s">
        <v>203</v>
      </c>
      <c r="E4889" s="156" t="s">
        <v>19</v>
      </c>
      <c r="F4889" s="157" t="s">
        <v>1461</v>
      </c>
      <c r="H4889" s="158">
        <v>73.040999999999997</v>
      </c>
      <c r="I4889" s="159"/>
      <c r="L4889" s="155"/>
      <c r="M4889" s="160"/>
      <c r="T4889" s="161"/>
      <c r="AT4889" s="156" t="s">
        <v>203</v>
      </c>
      <c r="AU4889" s="156" t="s">
        <v>82</v>
      </c>
      <c r="AV4889" s="13" t="s">
        <v>82</v>
      </c>
      <c r="AW4889" s="13" t="s">
        <v>33</v>
      </c>
      <c r="AX4889" s="13" t="s">
        <v>72</v>
      </c>
      <c r="AY4889" s="156" t="s">
        <v>193</v>
      </c>
    </row>
    <row r="4890" spans="2:65" s="13" customFormat="1" ht="11.25">
      <c r="B4890" s="155"/>
      <c r="D4890" s="149" t="s">
        <v>203</v>
      </c>
      <c r="E4890" s="156" t="s">
        <v>19</v>
      </c>
      <c r="F4890" s="157" t="s">
        <v>1462</v>
      </c>
      <c r="H4890" s="158">
        <v>101.065</v>
      </c>
      <c r="I4890" s="159"/>
      <c r="L4890" s="155"/>
      <c r="M4890" s="160"/>
      <c r="T4890" s="161"/>
      <c r="AT4890" s="156" t="s">
        <v>203</v>
      </c>
      <c r="AU4890" s="156" t="s">
        <v>82</v>
      </c>
      <c r="AV4890" s="13" t="s">
        <v>82</v>
      </c>
      <c r="AW4890" s="13" t="s">
        <v>33</v>
      </c>
      <c r="AX4890" s="13" t="s">
        <v>72</v>
      </c>
      <c r="AY4890" s="156" t="s">
        <v>193</v>
      </c>
    </row>
    <row r="4891" spans="2:65" s="12" customFormat="1" ht="11.25">
      <c r="B4891" s="148"/>
      <c r="D4891" s="149" t="s">
        <v>203</v>
      </c>
      <c r="E4891" s="150" t="s">
        <v>19</v>
      </c>
      <c r="F4891" s="151" t="s">
        <v>205</v>
      </c>
      <c r="H4891" s="150" t="s">
        <v>19</v>
      </c>
      <c r="I4891" s="152"/>
      <c r="L4891" s="148"/>
      <c r="M4891" s="153"/>
      <c r="T4891" s="154"/>
      <c r="AT4891" s="150" t="s">
        <v>203</v>
      </c>
      <c r="AU4891" s="150" t="s">
        <v>82</v>
      </c>
      <c r="AV4891" s="12" t="s">
        <v>80</v>
      </c>
      <c r="AW4891" s="12" t="s">
        <v>33</v>
      </c>
      <c r="AX4891" s="12" t="s">
        <v>72</v>
      </c>
      <c r="AY4891" s="150" t="s">
        <v>193</v>
      </c>
    </row>
    <row r="4892" spans="2:65" s="12" customFormat="1" ht="11.25">
      <c r="B4892" s="148"/>
      <c r="D4892" s="149" t="s">
        <v>203</v>
      </c>
      <c r="E4892" s="150" t="s">
        <v>19</v>
      </c>
      <c r="F4892" s="151" t="s">
        <v>820</v>
      </c>
      <c r="H4892" s="150" t="s">
        <v>19</v>
      </c>
      <c r="I4892" s="152"/>
      <c r="L4892" s="148"/>
      <c r="M4892" s="153"/>
      <c r="T4892" s="154"/>
      <c r="AT4892" s="150" t="s">
        <v>203</v>
      </c>
      <c r="AU4892" s="150" t="s">
        <v>82</v>
      </c>
      <c r="AV4892" s="12" t="s">
        <v>80</v>
      </c>
      <c r="AW4892" s="12" t="s">
        <v>33</v>
      </c>
      <c r="AX4892" s="12" t="s">
        <v>72</v>
      </c>
      <c r="AY4892" s="150" t="s">
        <v>193</v>
      </c>
    </row>
    <row r="4893" spans="2:65" s="13" customFormat="1" ht="11.25">
      <c r="B4893" s="155"/>
      <c r="D4893" s="149" t="s">
        <v>203</v>
      </c>
      <c r="E4893" s="156" t="s">
        <v>19</v>
      </c>
      <c r="F4893" s="157" t="s">
        <v>1463</v>
      </c>
      <c r="H4893" s="158">
        <v>207.2</v>
      </c>
      <c r="I4893" s="159"/>
      <c r="L4893" s="155"/>
      <c r="M4893" s="160"/>
      <c r="T4893" s="161"/>
      <c r="AT4893" s="156" t="s">
        <v>203</v>
      </c>
      <c r="AU4893" s="156" t="s">
        <v>82</v>
      </c>
      <c r="AV4893" s="13" t="s">
        <v>82</v>
      </c>
      <c r="AW4893" s="13" t="s">
        <v>33</v>
      </c>
      <c r="AX4893" s="13" t="s">
        <v>72</v>
      </c>
      <c r="AY4893" s="156" t="s">
        <v>193</v>
      </c>
    </row>
    <row r="4894" spans="2:65" s="13" customFormat="1" ht="22.5">
      <c r="B4894" s="155"/>
      <c r="D4894" s="149" t="s">
        <v>203</v>
      </c>
      <c r="E4894" s="156" t="s">
        <v>19</v>
      </c>
      <c r="F4894" s="157" t="s">
        <v>1464</v>
      </c>
      <c r="H4894" s="158">
        <v>-31.28</v>
      </c>
      <c r="I4894" s="159"/>
      <c r="L4894" s="155"/>
      <c r="M4894" s="160"/>
      <c r="T4894" s="161"/>
      <c r="AT4894" s="156" t="s">
        <v>203</v>
      </c>
      <c r="AU4894" s="156" t="s">
        <v>82</v>
      </c>
      <c r="AV4894" s="13" t="s">
        <v>82</v>
      </c>
      <c r="AW4894" s="13" t="s">
        <v>33</v>
      </c>
      <c r="AX4894" s="13" t="s">
        <v>72</v>
      </c>
      <c r="AY4894" s="156" t="s">
        <v>193</v>
      </c>
    </row>
    <row r="4895" spans="2:65" s="13" customFormat="1" ht="11.25">
      <c r="B4895" s="155"/>
      <c r="D4895" s="149" t="s">
        <v>203</v>
      </c>
      <c r="E4895" s="156" t="s">
        <v>19</v>
      </c>
      <c r="F4895" s="157" t="s">
        <v>1465</v>
      </c>
      <c r="H4895" s="158">
        <v>143.505</v>
      </c>
      <c r="I4895" s="159"/>
      <c r="L4895" s="155"/>
      <c r="M4895" s="160"/>
      <c r="T4895" s="161"/>
      <c r="AT4895" s="156" t="s">
        <v>203</v>
      </c>
      <c r="AU4895" s="156" t="s">
        <v>82</v>
      </c>
      <c r="AV4895" s="13" t="s">
        <v>82</v>
      </c>
      <c r="AW4895" s="13" t="s">
        <v>33</v>
      </c>
      <c r="AX4895" s="13" t="s">
        <v>72</v>
      </c>
      <c r="AY4895" s="156" t="s">
        <v>193</v>
      </c>
    </row>
    <row r="4896" spans="2:65" s="13" customFormat="1" ht="11.25">
      <c r="B4896" s="155"/>
      <c r="D4896" s="149" t="s">
        <v>203</v>
      </c>
      <c r="E4896" s="156" t="s">
        <v>19</v>
      </c>
      <c r="F4896" s="157" t="s">
        <v>1466</v>
      </c>
      <c r="H4896" s="158">
        <v>149.71199999999999</v>
      </c>
      <c r="I4896" s="159"/>
      <c r="L4896" s="155"/>
      <c r="M4896" s="160"/>
      <c r="T4896" s="161"/>
      <c r="AT4896" s="156" t="s">
        <v>203</v>
      </c>
      <c r="AU4896" s="156" t="s">
        <v>82</v>
      </c>
      <c r="AV4896" s="13" t="s">
        <v>82</v>
      </c>
      <c r="AW4896" s="13" t="s">
        <v>33</v>
      </c>
      <c r="AX4896" s="13" t="s">
        <v>72</v>
      </c>
      <c r="AY4896" s="156" t="s">
        <v>193</v>
      </c>
    </row>
    <row r="4897" spans="2:51" s="13" customFormat="1" ht="11.25">
      <c r="B4897" s="155"/>
      <c r="D4897" s="149" t="s">
        <v>203</v>
      </c>
      <c r="E4897" s="156" t="s">
        <v>19</v>
      </c>
      <c r="F4897" s="157" t="s">
        <v>1467</v>
      </c>
      <c r="H4897" s="158">
        <v>100.405</v>
      </c>
      <c r="I4897" s="159"/>
      <c r="L4897" s="155"/>
      <c r="M4897" s="160"/>
      <c r="T4897" s="161"/>
      <c r="AT4897" s="156" t="s">
        <v>203</v>
      </c>
      <c r="AU4897" s="156" t="s">
        <v>82</v>
      </c>
      <c r="AV4897" s="13" t="s">
        <v>82</v>
      </c>
      <c r="AW4897" s="13" t="s">
        <v>33</v>
      </c>
      <c r="AX4897" s="13" t="s">
        <v>72</v>
      </c>
      <c r="AY4897" s="156" t="s">
        <v>193</v>
      </c>
    </row>
    <row r="4898" spans="2:51" s="13" customFormat="1" ht="11.25">
      <c r="B4898" s="155"/>
      <c r="D4898" s="149" t="s">
        <v>203</v>
      </c>
      <c r="E4898" s="156" t="s">
        <v>19</v>
      </c>
      <c r="F4898" s="157" t="s">
        <v>1468</v>
      </c>
      <c r="H4898" s="158">
        <v>31.177</v>
      </c>
      <c r="I4898" s="159"/>
      <c r="L4898" s="155"/>
      <c r="M4898" s="160"/>
      <c r="T4898" s="161"/>
      <c r="AT4898" s="156" t="s">
        <v>203</v>
      </c>
      <c r="AU4898" s="156" t="s">
        <v>82</v>
      </c>
      <c r="AV4898" s="13" t="s">
        <v>82</v>
      </c>
      <c r="AW4898" s="13" t="s">
        <v>33</v>
      </c>
      <c r="AX4898" s="13" t="s">
        <v>72</v>
      </c>
      <c r="AY4898" s="156" t="s">
        <v>193</v>
      </c>
    </row>
    <row r="4899" spans="2:51" s="13" customFormat="1" ht="11.25">
      <c r="B4899" s="155"/>
      <c r="D4899" s="149" t="s">
        <v>203</v>
      </c>
      <c r="E4899" s="156" t="s">
        <v>19</v>
      </c>
      <c r="F4899" s="157" t="s">
        <v>1469</v>
      </c>
      <c r="H4899" s="158">
        <v>25.962</v>
      </c>
      <c r="I4899" s="159"/>
      <c r="L4899" s="155"/>
      <c r="M4899" s="160"/>
      <c r="T4899" s="161"/>
      <c r="AT4899" s="156" t="s">
        <v>203</v>
      </c>
      <c r="AU4899" s="156" t="s">
        <v>82</v>
      </c>
      <c r="AV4899" s="13" t="s">
        <v>82</v>
      </c>
      <c r="AW4899" s="13" t="s">
        <v>33</v>
      </c>
      <c r="AX4899" s="13" t="s">
        <v>72</v>
      </c>
      <c r="AY4899" s="156" t="s">
        <v>193</v>
      </c>
    </row>
    <row r="4900" spans="2:51" s="12" customFormat="1" ht="11.25">
      <c r="B4900" s="148"/>
      <c r="D4900" s="149" t="s">
        <v>203</v>
      </c>
      <c r="E4900" s="150" t="s">
        <v>19</v>
      </c>
      <c r="F4900" s="151" t="s">
        <v>205</v>
      </c>
      <c r="H4900" s="150" t="s">
        <v>19</v>
      </c>
      <c r="I4900" s="152"/>
      <c r="L4900" s="148"/>
      <c r="M4900" s="153"/>
      <c r="T4900" s="154"/>
      <c r="AT4900" s="150" t="s">
        <v>203</v>
      </c>
      <c r="AU4900" s="150" t="s">
        <v>82</v>
      </c>
      <c r="AV4900" s="12" t="s">
        <v>80</v>
      </c>
      <c r="AW4900" s="12" t="s">
        <v>33</v>
      </c>
      <c r="AX4900" s="12" t="s">
        <v>72</v>
      </c>
      <c r="AY4900" s="150" t="s">
        <v>193</v>
      </c>
    </row>
    <row r="4901" spans="2:51" s="12" customFormat="1" ht="11.25">
      <c r="B4901" s="148"/>
      <c r="D4901" s="149" t="s">
        <v>203</v>
      </c>
      <c r="E4901" s="150" t="s">
        <v>19</v>
      </c>
      <c r="F4901" s="151" t="s">
        <v>822</v>
      </c>
      <c r="H4901" s="150" t="s">
        <v>19</v>
      </c>
      <c r="I4901" s="152"/>
      <c r="L4901" s="148"/>
      <c r="M4901" s="153"/>
      <c r="T4901" s="154"/>
      <c r="AT4901" s="150" t="s">
        <v>203</v>
      </c>
      <c r="AU4901" s="150" t="s">
        <v>82</v>
      </c>
      <c r="AV4901" s="12" t="s">
        <v>80</v>
      </c>
      <c r="AW4901" s="12" t="s">
        <v>33</v>
      </c>
      <c r="AX4901" s="12" t="s">
        <v>72</v>
      </c>
      <c r="AY4901" s="150" t="s">
        <v>193</v>
      </c>
    </row>
    <row r="4902" spans="2:51" s="13" customFormat="1" ht="11.25">
      <c r="B4902" s="155"/>
      <c r="D4902" s="149" t="s">
        <v>203</v>
      </c>
      <c r="E4902" s="156" t="s">
        <v>19</v>
      </c>
      <c r="F4902" s="157" t="s">
        <v>1470</v>
      </c>
      <c r="H4902" s="158">
        <v>207.2</v>
      </c>
      <c r="I4902" s="159"/>
      <c r="L4902" s="155"/>
      <c r="M4902" s="160"/>
      <c r="T4902" s="161"/>
      <c r="AT4902" s="156" t="s">
        <v>203</v>
      </c>
      <c r="AU4902" s="156" t="s">
        <v>82</v>
      </c>
      <c r="AV4902" s="13" t="s">
        <v>82</v>
      </c>
      <c r="AW4902" s="13" t="s">
        <v>33</v>
      </c>
      <c r="AX4902" s="13" t="s">
        <v>72</v>
      </c>
      <c r="AY4902" s="156" t="s">
        <v>193</v>
      </c>
    </row>
    <row r="4903" spans="2:51" s="13" customFormat="1" ht="22.5">
      <c r="B4903" s="155"/>
      <c r="D4903" s="149" t="s">
        <v>203</v>
      </c>
      <c r="E4903" s="156" t="s">
        <v>19</v>
      </c>
      <c r="F4903" s="157" t="s">
        <v>1471</v>
      </c>
      <c r="H4903" s="158">
        <v>-26.567</v>
      </c>
      <c r="I4903" s="159"/>
      <c r="L4903" s="155"/>
      <c r="M4903" s="160"/>
      <c r="T4903" s="161"/>
      <c r="AT4903" s="156" t="s">
        <v>203</v>
      </c>
      <c r="AU4903" s="156" t="s">
        <v>82</v>
      </c>
      <c r="AV4903" s="13" t="s">
        <v>82</v>
      </c>
      <c r="AW4903" s="13" t="s">
        <v>33</v>
      </c>
      <c r="AX4903" s="13" t="s">
        <v>72</v>
      </c>
      <c r="AY4903" s="156" t="s">
        <v>193</v>
      </c>
    </row>
    <row r="4904" spans="2:51" s="13" customFormat="1" ht="11.25">
      <c r="B4904" s="155"/>
      <c r="D4904" s="149" t="s">
        <v>203</v>
      </c>
      <c r="E4904" s="156" t="s">
        <v>19</v>
      </c>
      <c r="F4904" s="157" t="s">
        <v>1472</v>
      </c>
      <c r="H4904" s="158">
        <v>139.57499999999999</v>
      </c>
      <c r="I4904" s="159"/>
      <c r="L4904" s="155"/>
      <c r="M4904" s="160"/>
      <c r="T4904" s="161"/>
      <c r="AT4904" s="156" t="s">
        <v>203</v>
      </c>
      <c r="AU4904" s="156" t="s">
        <v>82</v>
      </c>
      <c r="AV4904" s="13" t="s">
        <v>82</v>
      </c>
      <c r="AW4904" s="13" t="s">
        <v>33</v>
      </c>
      <c r="AX4904" s="13" t="s">
        <v>72</v>
      </c>
      <c r="AY4904" s="156" t="s">
        <v>193</v>
      </c>
    </row>
    <row r="4905" spans="2:51" s="13" customFormat="1" ht="11.25">
      <c r="B4905" s="155"/>
      <c r="D4905" s="149" t="s">
        <v>203</v>
      </c>
      <c r="E4905" s="156" t="s">
        <v>19</v>
      </c>
      <c r="F4905" s="157" t="s">
        <v>1473</v>
      </c>
      <c r="H4905" s="158">
        <v>145.78200000000001</v>
      </c>
      <c r="I4905" s="159"/>
      <c r="L4905" s="155"/>
      <c r="M4905" s="160"/>
      <c r="T4905" s="161"/>
      <c r="AT4905" s="156" t="s">
        <v>203</v>
      </c>
      <c r="AU4905" s="156" t="s">
        <v>82</v>
      </c>
      <c r="AV4905" s="13" t="s">
        <v>82</v>
      </c>
      <c r="AW4905" s="13" t="s">
        <v>33</v>
      </c>
      <c r="AX4905" s="13" t="s">
        <v>72</v>
      </c>
      <c r="AY4905" s="156" t="s">
        <v>193</v>
      </c>
    </row>
    <row r="4906" spans="2:51" s="13" customFormat="1" ht="11.25">
      <c r="B4906" s="155"/>
      <c r="D4906" s="149" t="s">
        <v>203</v>
      </c>
      <c r="E4906" s="156" t="s">
        <v>19</v>
      </c>
      <c r="F4906" s="157" t="s">
        <v>1474</v>
      </c>
      <c r="H4906" s="158">
        <v>112.88500000000001</v>
      </c>
      <c r="I4906" s="159"/>
      <c r="L4906" s="155"/>
      <c r="M4906" s="160"/>
      <c r="T4906" s="161"/>
      <c r="AT4906" s="156" t="s">
        <v>203</v>
      </c>
      <c r="AU4906" s="156" t="s">
        <v>82</v>
      </c>
      <c r="AV4906" s="13" t="s">
        <v>82</v>
      </c>
      <c r="AW4906" s="13" t="s">
        <v>33</v>
      </c>
      <c r="AX4906" s="13" t="s">
        <v>72</v>
      </c>
      <c r="AY4906" s="156" t="s">
        <v>193</v>
      </c>
    </row>
    <row r="4907" spans="2:51" s="13" customFormat="1" ht="11.25">
      <c r="B4907" s="155"/>
      <c r="D4907" s="149" t="s">
        <v>203</v>
      </c>
      <c r="E4907" s="156" t="s">
        <v>19</v>
      </c>
      <c r="F4907" s="157" t="s">
        <v>1475</v>
      </c>
      <c r="H4907" s="158">
        <v>28.242000000000001</v>
      </c>
      <c r="I4907" s="159"/>
      <c r="L4907" s="155"/>
      <c r="M4907" s="160"/>
      <c r="T4907" s="161"/>
      <c r="AT4907" s="156" t="s">
        <v>203</v>
      </c>
      <c r="AU4907" s="156" t="s">
        <v>82</v>
      </c>
      <c r="AV4907" s="13" t="s">
        <v>82</v>
      </c>
      <c r="AW4907" s="13" t="s">
        <v>33</v>
      </c>
      <c r="AX4907" s="13" t="s">
        <v>72</v>
      </c>
      <c r="AY4907" s="156" t="s">
        <v>193</v>
      </c>
    </row>
    <row r="4908" spans="2:51" s="12" customFormat="1" ht="11.25">
      <c r="B4908" s="148"/>
      <c r="D4908" s="149" t="s">
        <v>203</v>
      </c>
      <c r="E4908" s="150" t="s">
        <v>19</v>
      </c>
      <c r="F4908" s="151" t="s">
        <v>205</v>
      </c>
      <c r="H4908" s="150" t="s">
        <v>19</v>
      </c>
      <c r="I4908" s="152"/>
      <c r="L4908" s="148"/>
      <c r="M4908" s="153"/>
      <c r="T4908" s="154"/>
      <c r="AT4908" s="150" t="s">
        <v>203</v>
      </c>
      <c r="AU4908" s="150" t="s">
        <v>82</v>
      </c>
      <c r="AV4908" s="12" t="s">
        <v>80</v>
      </c>
      <c r="AW4908" s="12" t="s">
        <v>33</v>
      </c>
      <c r="AX4908" s="12" t="s">
        <v>72</v>
      </c>
      <c r="AY4908" s="150" t="s">
        <v>193</v>
      </c>
    </row>
    <row r="4909" spans="2:51" s="12" customFormat="1" ht="11.25">
      <c r="B4909" s="148"/>
      <c r="D4909" s="149" t="s">
        <v>203</v>
      </c>
      <c r="E4909" s="150" t="s">
        <v>19</v>
      </c>
      <c r="F4909" s="151" t="s">
        <v>828</v>
      </c>
      <c r="H4909" s="150" t="s">
        <v>19</v>
      </c>
      <c r="I4909" s="152"/>
      <c r="L4909" s="148"/>
      <c r="M4909" s="153"/>
      <c r="T4909" s="154"/>
      <c r="AT4909" s="150" t="s">
        <v>203</v>
      </c>
      <c r="AU4909" s="150" t="s">
        <v>82</v>
      </c>
      <c r="AV4909" s="12" t="s">
        <v>80</v>
      </c>
      <c r="AW4909" s="12" t="s">
        <v>33</v>
      </c>
      <c r="AX4909" s="12" t="s">
        <v>72</v>
      </c>
      <c r="AY4909" s="150" t="s">
        <v>193</v>
      </c>
    </row>
    <row r="4910" spans="2:51" s="13" customFormat="1" ht="11.25">
      <c r="B4910" s="155"/>
      <c r="D4910" s="149" t="s">
        <v>203</v>
      </c>
      <c r="E4910" s="156" t="s">
        <v>19</v>
      </c>
      <c r="F4910" s="157" t="s">
        <v>1476</v>
      </c>
      <c r="H4910" s="158">
        <v>180.18</v>
      </c>
      <c r="I4910" s="159"/>
      <c r="L4910" s="155"/>
      <c r="M4910" s="160"/>
      <c r="T4910" s="161"/>
      <c r="AT4910" s="156" t="s">
        <v>203</v>
      </c>
      <c r="AU4910" s="156" t="s">
        <v>82</v>
      </c>
      <c r="AV4910" s="13" t="s">
        <v>82</v>
      </c>
      <c r="AW4910" s="13" t="s">
        <v>33</v>
      </c>
      <c r="AX4910" s="13" t="s">
        <v>72</v>
      </c>
      <c r="AY4910" s="156" t="s">
        <v>193</v>
      </c>
    </row>
    <row r="4911" spans="2:51" s="13" customFormat="1" ht="11.25">
      <c r="B4911" s="155"/>
      <c r="D4911" s="149" t="s">
        <v>203</v>
      </c>
      <c r="E4911" s="156" t="s">
        <v>19</v>
      </c>
      <c r="F4911" s="157" t="s">
        <v>1477</v>
      </c>
      <c r="H4911" s="158">
        <v>68.646000000000001</v>
      </c>
      <c r="I4911" s="159"/>
      <c r="L4911" s="155"/>
      <c r="M4911" s="160"/>
      <c r="T4911" s="161"/>
      <c r="AT4911" s="156" t="s">
        <v>203</v>
      </c>
      <c r="AU4911" s="156" t="s">
        <v>82</v>
      </c>
      <c r="AV4911" s="13" t="s">
        <v>82</v>
      </c>
      <c r="AW4911" s="13" t="s">
        <v>33</v>
      </c>
      <c r="AX4911" s="13" t="s">
        <v>72</v>
      </c>
      <c r="AY4911" s="156" t="s">
        <v>193</v>
      </c>
    </row>
    <row r="4912" spans="2:51" s="13" customFormat="1" ht="11.25">
      <c r="B4912" s="155"/>
      <c r="D4912" s="149" t="s">
        <v>203</v>
      </c>
      <c r="E4912" s="156" t="s">
        <v>19</v>
      </c>
      <c r="F4912" s="157" t="s">
        <v>1478</v>
      </c>
      <c r="H4912" s="158">
        <v>60.668999999999997</v>
      </c>
      <c r="I4912" s="159"/>
      <c r="L4912" s="155"/>
      <c r="M4912" s="160"/>
      <c r="T4912" s="161"/>
      <c r="AT4912" s="156" t="s">
        <v>203</v>
      </c>
      <c r="AU4912" s="156" t="s">
        <v>82</v>
      </c>
      <c r="AV4912" s="13" t="s">
        <v>82</v>
      </c>
      <c r="AW4912" s="13" t="s">
        <v>33</v>
      </c>
      <c r="AX4912" s="13" t="s">
        <v>72</v>
      </c>
      <c r="AY4912" s="156" t="s">
        <v>193</v>
      </c>
    </row>
    <row r="4913" spans="2:51" s="13" customFormat="1" ht="11.25">
      <c r="B4913" s="155"/>
      <c r="D4913" s="149" t="s">
        <v>203</v>
      </c>
      <c r="E4913" s="156" t="s">
        <v>19</v>
      </c>
      <c r="F4913" s="157" t="s">
        <v>1479</v>
      </c>
      <c r="H4913" s="158">
        <v>52.494</v>
      </c>
      <c r="I4913" s="159"/>
      <c r="L4913" s="155"/>
      <c r="M4913" s="160"/>
      <c r="T4913" s="161"/>
      <c r="AT4913" s="156" t="s">
        <v>203</v>
      </c>
      <c r="AU4913" s="156" t="s">
        <v>82</v>
      </c>
      <c r="AV4913" s="13" t="s">
        <v>82</v>
      </c>
      <c r="AW4913" s="13" t="s">
        <v>33</v>
      </c>
      <c r="AX4913" s="13" t="s">
        <v>72</v>
      </c>
      <c r="AY4913" s="156" t="s">
        <v>193</v>
      </c>
    </row>
    <row r="4914" spans="2:51" s="13" customFormat="1" ht="11.25">
      <c r="B4914" s="155"/>
      <c r="D4914" s="149" t="s">
        <v>203</v>
      </c>
      <c r="E4914" s="156" t="s">
        <v>19</v>
      </c>
      <c r="F4914" s="157" t="s">
        <v>1480</v>
      </c>
      <c r="H4914" s="158">
        <v>39.936</v>
      </c>
      <c r="I4914" s="159"/>
      <c r="L4914" s="155"/>
      <c r="M4914" s="160"/>
      <c r="T4914" s="161"/>
      <c r="AT4914" s="156" t="s">
        <v>203</v>
      </c>
      <c r="AU4914" s="156" t="s">
        <v>82</v>
      </c>
      <c r="AV4914" s="13" t="s">
        <v>82</v>
      </c>
      <c r="AW4914" s="13" t="s">
        <v>33</v>
      </c>
      <c r="AX4914" s="13" t="s">
        <v>72</v>
      </c>
      <c r="AY4914" s="156" t="s">
        <v>193</v>
      </c>
    </row>
    <row r="4915" spans="2:51" s="13" customFormat="1" ht="11.25">
      <c r="B4915" s="155"/>
      <c r="D4915" s="149" t="s">
        <v>203</v>
      </c>
      <c r="E4915" s="156" t="s">
        <v>19</v>
      </c>
      <c r="F4915" s="157" t="s">
        <v>1481</v>
      </c>
      <c r="H4915" s="158">
        <v>54.673999999999999</v>
      </c>
      <c r="I4915" s="159"/>
      <c r="L4915" s="155"/>
      <c r="M4915" s="160"/>
      <c r="T4915" s="161"/>
      <c r="AT4915" s="156" t="s">
        <v>203</v>
      </c>
      <c r="AU4915" s="156" t="s">
        <v>82</v>
      </c>
      <c r="AV4915" s="13" t="s">
        <v>82</v>
      </c>
      <c r="AW4915" s="13" t="s">
        <v>33</v>
      </c>
      <c r="AX4915" s="13" t="s">
        <v>72</v>
      </c>
      <c r="AY4915" s="156" t="s">
        <v>193</v>
      </c>
    </row>
    <row r="4916" spans="2:51" s="13" customFormat="1" ht="11.25">
      <c r="B4916" s="155"/>
      <c r="D4916" s="149" t="s">
        <v>203</v>
      </c>
      <c r="E4916" s="156" t="s">
        <v>19</v>
      </c>
      <c r="F4916" s="157" t="s">
        <v>1482</v>
      </c>
      <c r="H4916" s="158">
        <v>54.256999999999998</v>
      </c>
      <c r="I4916" s="159"/>
      <c r="L4916" s="155"/>
      <c r="M4916" s="160"/>
      <c r="T4916" s="161"/>
      <c r="AT4916" s="156" t="s">
        <v>203</v>
      </c>
      <c r="AU4916" s="156" t="s">
        <v>82</v>
      </c>
      <c r="AV4916" s="13" t="s">
        <v>82</v>
      </c>
      <c r="AW4916" s="13" t="s">
        <v>33</v>
      </c>
      <c r="AX4916" s="13" t="s">
        <v>72</v>
      </c>
      <c r="AY4916" s="156" t="s">
        <v>193</v>
      </c>
    </row>
    <row r="4917" spans="2:51" s="12" customFormat="1" ht="11.25">
      <c r="B4917" s="148"/>
      <c r="D4917" s="149" t="s">
        <v>203</v>
      </c>
      <c r="E4917" s="150" t="s">
        <v>19</v>
      </c>
      <c r="F4917" s="151" t="s">
        <v>205</v>
      </c>
      <c r="H4917" s="150" t="s">
        <v>19</v>
      </c>
      <c r="I4917" s="152"/>
      <c r="L4917" s="148"/>
      <c r="M4917" s="153"/>
      <c r="T4917" s="154"/>
      <c r="AT4917" s="150" t="s">
        <v>203</v>
      </c>
      <c r="AU4917" s="150" t="s">
        <v>82</v>
      </c>
      <c r="AV4917" s="12" t="s">
        <v>80</v>
      </c>
      <c r="AW4917" s="12" t="s">
        <v>33</v>
      </c>
      <c r="AX4917" s="12" t="s">
        <v>72</v>
      </c>
      <c r="AY4917" s="150" t="s">
        <v>193</v>
      </c>
    </row>
    <row r="4918" spans="2:51" s="12" customFormat="1" ht="11.25">
      <c r="B4918" s="148"/>
      <c r="D4918" s="149" t="s">
        <v>203</v>
      </c>
      <c r="E4918" s="150" t="s">
        <v>19</v>
      </c>
      <c r="F4918" s="151" t="s">
        <v>1501</v>
      </c>
      <c r="H4918" s="150" t="s">
        <v>19</v>
      </c>
      <c r="I4918" s="152"/>
      <c r="L4918" s="148"/>
      <c r="M4918" s="153"/>
      <c r="T4918" s="154"/>
      <c r="AT4918" s="150" t="s">
        <v>203</v>
      </c>
      <c r="AU4918" s="150" t="s">
        <v>82</v>
      </c>
      <c r="AV4918" s="12" t="s">
        <v>80</v>
      </c>
      <c r="AW4918" s="12" t="s">
        <v>33</v>
      </c>
      <c r="AX4918" s="12" t="s">
        <v>72</v>
      </c>
      <c r="AY4918" s="150" t="s">
        <v>193</v>
      </c>
    </row>
    <row r="4919" spans="2:51" s="12" customFormat="1" ht="11.25">
      <c r="B4919" s="148"/>
      <c r="D4919" s="149" t="s">
        <v>203</v>
      </c>
      <c r="E4919" s="150" t="s">
        <v>19</v>
      </c>
      <c r="F4919" s="151" t="s">
        <v>644</v>
      </c>
      <c r="H4919" s="150" t="s">
        <v>19</v>
      </c>
      <c r="I4919" s="152"/>
      <c r="L4919" s="148"/>
      <c r="M4919" s="153"/>
      <c r="T4919" s="154"/>
      <c r="AT4919" s="150" t="s">
        <v>203</v>
      </c>
      <c r="AU4919" s="150" t="s">
        <v>82</v>
      </c>
      <c r="AV4919" s="12" t="s">
        <v>80</v>
      </c>
      <c r="AW4919" s="12" t="s">
        <v>33</v>
      </c>
      <c r="AX4919" s="12" t="s">
        <v>72</v>
      </c>
      <c r="AY4919" s="150" t="s">
        <v>193</v>
      </c>
    </row>
    <row r="4920" spans="2:51" s="13" customFormat="1" ht="11.25">
      <c r="B4920" s="155"/>
      <c r="D4920" s="149" t="s">
        <v>203</v>
      </c>
      <c r="E4920" s="156" t="s">
        <v>19</v>
      </c>
      <c r="F4920" s="157" t="s">
        <v>1502</v>
      </c>
      <c r="H4920" s="158">
        <v>-45.213000000000001</v>
      </c>
      <c r="I4920" s="159"/>
      <c r="L4920" s="155"/>
      <c r="M4920" s="160"/>
      <c r="T4920" s="161"/>
      <c r="AT4920" s="156" t="s">
        <v>203</v>
      </c>
      <c r="AU4920" s="156" t="s">
        <v>82</v>
      </c>
      <c r="AV4920" s="13" t="s">
        <v>82</v>
      </c>
      <c r="AW4920" s="13" t="s">
        <v>33</v>
      </c>
      <c r="AX4920" s="13" t="s">
        <v>72</v>
      </c>
      <c r="AY4920" s="156" t="s">
        <v>193</v>
      </c>
    </row>
    <row r="4921" spans="2:51" s="12" customFormat="1" ht="11.25">
      <c r="B4921" s="148"/>
      <c r="D4921" s="149" t="s">
        <v>203</v>
      </c>
      <c r="E4921" s="150" t="s">
        <v>19</v>
      </c>
      <c r="F4921" s="151" t="s">
        <v>820</v>
      </c>
      <c r="H4921" s="150" t="s">
        <v>19</v>
      </c>
      <c r="I4921" s="152"/>
      <c r="L4921" s="148"/>
      <c r="M4921" s="153"/>
      <c r="T4921" s="154"/>
      <c r="AT4921" s="150" t="s">
        <v>203</v>
      </c>
      <c r="AU4921" s="150" t="s">
        <v>82</v>
      </c>
      <c r="AV4921" s="12" t="s">
        <v>80</v>
      </c>
      <c r="AW4921" s="12" t="s">
        <v>33</v>
      </c>
      <c r="AX4921" s="12" t="s">
        <v>72</v>
      </c>
      <c r="AY4921" s="150" t="s">
        <v>193</v>
      </c>
    </row>
    <row r="4922" spans="2:51" s="13" customFormat="1" ht="11.25">
      <c r="B4922" s="155"/>
      <c r="D4922" s="149" t="s">
        <v>203</v>
      </c>
      <c r="E4922" s="156" t="s">
        <v>19</v>
      </c>
      <c r="F4922" s="157" t="s">
        <v>1503</v>
      </c>
      <c r="H4922" s="158">
        <v>-49.466999999999999</v>
      </c>
      <c r="I4922" s="159"/>
      <c r="L4922" s="155"/>
      <c r="M4922" s="160"/>
      <c r="T4922" s="161"/>
      <c r="AT4922" s="156" t="s">
        <v>203</v>
      </c>
      <c r="AU4922" s="156" t="s">
        <v>82</v>
      </c>
      <c r="AV4922" s="13" t="s">
        <v>82</v>
      </c>
      <c r="AW4922" s="13" t="s">
        <v>33</v>
      </c>
      <c r="AX4922" s="13" t="s">
        <v>72</v>
      </c>
      <c r="AY4922" s="156" t="s">
        <v>193</v>
      </c>
    </row>
    <row r="4923" spans="2:51" s="13" customFormat="1" ht="11.25">
      <c r="B4923" s="155"/>
      <c r="D4923" s="149" t="s">
        <v>203</v>
      </c>
      <c r="E4923" s="156" t="s">
        <v>19</v>
      </c>
      <c r="F4923" s="157" t="s">
        <v>1504</v>
      </c>
      <c r="H4923" s="158">
        <v>-15.074</v>
      </c>
      <c r="I4923" s="159"/>
      <c r="L4923" s="155"/>
      <c r="M4923" s="160"/>
      <c r="T4923" s="161"/>
      <c r="AT4923" s="156" t="s">
        <v>203</v>
      </c>
      <c r="AU4923" s="156" t="s">
        <v>82</v>
      </c>
      <c r="AV4923" s="13" t="s">
        <v>82</v>
      </c>
      <c r="AW4923" s="13" t="s">
        <v>33</v>
      </c>
      <c r="AX4923" s="13" t="s">
        <v>72</v>
      </c>
      <c r="AY4923" s="156" t="s">
        <v>193</v>
      </c>
    </row>
    <row r="4924" spans="2:51" s="13" customFormat="1" ht="11.25">
      <c r="B4924" s="155"/>
      <c r="D4924" s="149" t="s">
        <v>203</v>
      </c>
      <c r="E4924" s="156" t="s">
        <v>19</v>
      </c>
      <c r="F4924" s="157" t="s">
        <v>1505</v>
      </c>
      <c r="H4924" s="158">
        <v>-12.525</v>
      </c>
      <c r="I4924" s="159"/>
      <c r="L4924" s="155"/>
      <c r="M4924" s="160"/>
      <c r="T4924" s="161"/>
      <c r="AT4924" s="156" t="s">
        <v>203</v>
      </c>
      <c r="AU4924" s="156" t="s">
        <v>82</v>
      </c>
      <c r="AV4924" s="13" t="s">
        <v>82</v>
      </c>
      <c r="AW4924" s="13" t="s">
        <v>33</v>
      </c>
      <c r="AX4924" s="13" t="s">
        <v>72</v>
      </c>
      <c r="AY4924" s="156" t="s">
        <v>193</v>
      </c>
    </row>
    <row r="4925" spans="2:51" s="12" customFormat="1" ht="11.25">
      <c r="B4925" s="148"/>
      <c r="D4925" s="149" t="s">
        <v>203</v>
      </c>
      <c r="E4925" s="150" t="s">
        <v>19</v>
      </c>
      <c r="F4925" s="151" t="s">
        <v>822</v>
      </c>
      <c r="H4925" s="150" t="s">
        <v>19</v>
      </c>
      <c r="I4925" s="152"/>
      <c r="L4925" s="148"/>
      <c r="M4925" s="153"/>
      <c r="T4925" s="154"/>
      <c r="AT4925" s="150" t="s">
        <v>203</v>
      </c>
      <c r="AU4925" s="150" t="s">
        <v>82</v>
      </c>
      <c r="AV4925" s="12" t="s">
        <v>80</v>
      </c>
      <c r="AW4925" s="12" t="s">
        <v>33</v>
      </c>
      <c r="AX4925" s="12" t="s">
        <v>72</v>
      </c>
      <c r="AY4925" s="150" t="s">
        <v>193</v>
      </c>
    </row>
    <row r="4926" spans="2:51" s="13" customFormat="1" ht="11.25">
      <c r="B4926" s="155"/>
      <c r="D4926" s="149" t="s">
        <v>203</v>
      </c>
      <c r="E4926" s="156" t="s">
        <v>19</v>
      </c>
      <c r="F4926" s="157" t="s">
        <v>1506</v>
      </c>
      <c r="H4926" s="158">
        <v>-55.875</v>
      </c>
      <c r="I4926" s="159"/>
      <c r="L4926" s="155"/>
      <c r="M4926" s="160"/>
      <c r="T4926" s="161"/>
      <c r="AT4926" s="156" t="s">
        <v>203</v>
      </c>
      <c r="AU4926" s="156" t="s">
        <v>82</v>
      </c>
      <c r="AV4926" s="13" t="s">
        <v>82</v>
      </c>
      <c r="AW4926" s="13" t="s">
        <v>33</v>
      </c>
      <c r="AX4926" s="13" t="s">
        <v>72</v>
      </c>
      <c r="AY4926" s="156" t="s">
        <v>193</v>
      </c>
    </row>
    <row r="4927" spans="2:51" s="13" customFormat="1" ht="11.25">
      <c r="B4927" s="155"/>
      <c r="D4927" s="149" t="s">
        <v>203</v>
      </c>
      <c r="E4927" s="156" t="s">
        <v>19</v>
      </c>
      <c r="F4927" s="157" t="s">
        <v>1507</v>
      </c>
      <c r="H4927" s="158">
        <v>-13.89</v>
      </c>
      <c r="I4927" s="159"/>
      <c r="L4927" s="155"/>
      <c r="M4927" s="160"/>
      <c r="T4927" s="161"/>
      <c r="AT4927" s="156" t="s">
        <v>203</v>
      </c>
      <c r="AU4927" s="156" t="s">
        <v>82</v>
      </c>
      <c r="AV4927" s="13" t="s">
        <v>82</v>
      </c>
      <c r="AW4927" s="13" t="s">
        <v>33</v>
      </c>
      <c r="AX4927" s="13" t="s">
        <v>72</v>
      </c>
      <c r="AY4927" s="156" t="s">
        <v>193</v>
      </c>
    </row>
    <row r="4928" spans="2:51" s="12" customFormat="1" ht="11.25">
      <c r="B4928" s="148"/>
      <c r="D4928" s="149" t="s">
        <v>203</v>
      </c>
      <c r="E4928" s="150" t="s">
        <v>19</v>
      </c>
      <c r="F4928" s="151" t="s">
        <v>828</v>
      </c>
      <c r="H4928" s="150" t="s">
        <v>19</v>
      </c>
      <c r="I4928" s="152"/>
      <c r="L4928" s="148"/>
      <c r="M4928" s="153"/>
      <c r="T4928" s="154"/>
      <c r="AT4928" s="150" t="s">
        <v>203</v>
      </c>
      <c r="AU4928" s="150" t="s">
        <v>82</v>
      </c>
      <c r="AV4928" s="12" t="s">
        <v>80</v>
      </c>
      <c r="AW4928" s="12" t="s">
        <v>33</v>
      </c>
      <c r="AX4928" s="12" t="s">
        <v>72</v>
      </c>
      <c r="AY4928" s="150" t="s">
        <v>193</v>
      </c>
    </row>
    <row r="4929" spans="2:51" s="13" customFormat="1" ht="11.25">
      <c r="B4929" s="155"/>
      <c r="D4929" s="149" t="s">
        <v>203</v>
      </c>
      <c r="E4929" s="156" t="s">
        <v>19</v>
      </c>
      <c r="F4929" s="157" t="s">
        <v>1508</v>
      </c>
      <c r="H4929" s="158">
        <v>-9.4860000000000007</v>
      </c>
      <c r="I4929" s="159"/>
      <c r="L4929" s="155"/>
      <c r="M4929" s="160"/>
      <c r="T4929" s="161"/>
      <c r="AT4929" s="156" t="s">
        <v>203</v>
      </c>
      <c r="AU4929" s="156" t="s">
        <v>82</v>
      </c>
      <c r="AV4929" s="13" t="s">
        <v>82</v>
      </c>
      <c r="AW4929" s="13" t="s">
        <v>33</v>
      </c>
      <c r="AX4929" s="13" t="s">
        <v>72</v>
      </c>
      <c r="AY4929" s="156" t="s">
        <v>193</v>
      </c>
    </row>
    <row r="4930" spans="2:51" s="13" customFormat="1" ht="11.25">
      <c r="B4930" s="155"/>
      <c r="D4930" s="149" t="s">
        <v>203</v>
      </c>
      <c r="E4930" s="156" t="s">
        <v>19</v>
      </c>
      <c r="F4930" s="157" t="s">
        <v>1509</v>
      </c>
      <c r="H4930" s="158">
        <v>-9.3490000000000002</v>
      </c>
      <c r="I4930" s="159"/>
      <c r="L4930" s="155"/>
      <c r="M4930" s="160"/>
      <c r="T4930" s="161"/>
      <c r="AT4930" s="156" t="s">
        <v>203</v>
      </c>
      <c r="AU4930" s="156" t="s">
        <v>82</v>
      </c>
      <c r="AV4930" s="13" t="s">
        <v>82</v>
      </c>
      <c r="AW4930" s="13" t="s">
        <v>33</v>
      </c>
      <c r="AX4930" s="13" t="s">
        <v>72</v>
      </c>
      <c r="AY4930" s="156" t="s">
        <v>193</v>
      </c>
    </row>
    <row r="4931" spans="2:51" s="12" customFormat="1" ht="11.25">
      <c r="B4931" s="148"/>
      <c r="D4931" s="149" t="s">
        <v>203</v>
      </c>
      <c r="E4931" s="150" t="s">
        <v>19</v>
      </c>
      <c r="F4931" s="151" t="s">
        <v>205</v>
      </c>
      <c r="H4931" s="150" t="s">
        <v>19</v>
      </c>
      <c r="I4931" s="152"/>
      <c r="L4931" s="148"/>
      <c r="M4931" s="153"/>
      <c r="T4931" s="154"/>
      <c r="AT4931" s="150" t="s">
        <v>203</v>
      </c>
      <c r="AU4931" s="150" t="s">
        <v>82</v>
      </c>
      <c r="AV4931" s="12" t="s">
        <v>80</v>
      </c>
      <c r="AW4931" s="12" t="s">
        <v>33</v>
      </c>
      <c r="AX4931" s="12" t="s">
        <v>72</v>
      </c>
      <c r="AY4931" s="150" t="s">
        <v>193</v>
      </c>
    </row>
    <row r="4932" spans="2:51" s="12" customFormat="1" ht="11.25">
      <c r="B4932" s="148"/>
      <c r="D4932" s="149" t="s">
        <v>203</v>
      </c>
      <c r="E4932" s="150" t="s">
        <v>19</v>
      </c>
      <c r="F4932" s="151" t="s">
        <v>205</v>
      </c>
      <c r="H4932" s="150" t="s">
        <v>19</v>
      </c>
      <c r="I4932" s="152"/>
      <c r="L4932" s="148"/>
      <c r="M4932" s="153"/>
      <c r="T4932" s="154"/>
      <c r="AT4932" s="150" t="s">
        <v>203</v>
      </c>
      <c r="AU4932" s="150" t="s">
        <v>82</v>
      </c>
      <c r="AV4932" s="12" t="s">
        <v>80</v>
      </c>
      <c r="AW4932" s="12" t="s">
        <v>33</v>
      </c>
      <c r="AX4932" s="12" t="s">
        <v>72</v>
      </c>
      <c r="AY4932" s="150" t="s">
        <v>193</v>
      </c>
    </row>
    <row r="4933" spans="2:51" s="12" customFormat="1" ht="11.25">
      <c r="B4933" s="148"/>
      <c r="D4933" s="149" t="s">
        <v>203</v>
      </c>
      <c r="E4933" s="150" t="s">
        <v>19</v>
      </c>
      <c r="F4933" s="151" t="s">
        <v>3823</v>
      </c>
      <c r="H4933" s="150" t="s">
        <v>19</v>
      </c>
      <c r="I4933" s="152"/>
      <c r="L4933" s="148"/>
      <c r="M4933" s="153"/>
      <c r="T4933" s="154"/>
      <c r="AT4933" s="150" t="s">
        <v>203</v>
      </c>
      <c r="AU4933" s="150" t="s">
        <v>82</v>
      </c>
      <c r="AV4933" s="12" t="s">
        <v>80</v>
      </c>
      <c r="AW4933" s="12" t="s">
        <v>33</v>
      </c>
      <c r="AX4933" s="12" t="s">
        <v>72</v>
      </c>
      <c r="AY4933" s="150" t="s">
        <v>193</v>
      </c>
    </row>
    <row r="4934" spans="2:51" s="12" customFormat="1" ht="11.25">
      <c r="B4934" s="148"/>
      <c r="D4934" s="149" t="s">
        <v>203</v>
      </c>
      <c r="E4934" s="150" t="s">
        <v>19</v>
      </c>
      <c r="F4934" s="151" t="s">
        <v>644</v>
      </c>
      <c r="H4934" s="150" t="s">
        <v>19</v>
      </c>
      <c r="I4934" s="152"/>
      <c r="L4934" s="148"/>
      <c r="M4934" s="153"/>
      <c r="T4934" s="154"/>
      <c r="AT4934" s="150" t="s">
        <v>203</v>
      </c>
      <c r="AU4934" s="150" t="s">
        <v>82</v>
      </c>
      <c r="AV4934" s="12" t="s">
        <v>80</v>
      </c>
      <c r="AW4934" s="12" t="s">
        <v>33</v>
      </c>
      <c r="AX4934" s="12" t="s">
        <v>72</v>
      </c>
      <c r="AY4934" s="150" t="s">
        <v>193</v>
      </c>
    </row>
    <row r="4935" spans="2:51" s="13" customFormat="1" ht="11.25">
      <c r="B4935" s="155"/>
      <c r="D4935" s="149" t="s">
        <v>203</v>
      </c>
      <c r="E4935" s="156" t="s">
        <v>19</v>
      </c>
      <c r="F4935" s="157" t="s">
        <v>1418</v>
      </c>
      <c r="H4935" s="158">
        <v>18.98</v>
      </c>
      <c r="I4935" s="159"/>
      <c r="L4935" s="155"/>
      <c r="M4935" s="160"/>
      <c r="T4935" s="161"/>
      <c r="AT4935" s="156" t="s">
        <v>203</v>
      </c>
      <c r="AU4935" s="156" t="s">
        <v>82</v>
      </c>
      <c r="AV4935" s="13" t="s">
        <v>82</v>
      </c>
      <c r="AW4935" s="13" t="s">
        <v>33</v>
      </c>
      <c r="AX4935" s="13" t="s">
        <v>72</v>
      </c>
      <c r="AY4935" s="156" t="s">
        <v>193</v>
      </c>
    </row>
    <row r="4936" spans="2:51" s="13" customFormat="1" ht="11.25">
      <c r="B4936" s="155"/>
      <c r="D4936" s="149" t="s">
        <v>203</v>
      </c>
      <c r="E4936" s="156" t="s">
        <v>19</v>
      </c>
      <c r="F4936" s="157" t="s">
        <v>1419</v>
      </c>
      <c r="H4936" s="158">
        <v>9.94</v>
      </c>
      <c r="I4936" s="159"/>
      <c r="L4936" s="155"/>
      <c r="M4936" s="160"/>
      <c r="T4936" s="161"/>
      <c r="AT4936" s="156" t="s">
        <v>203</v>
      </c>
      <c r="AU4936" s="156" t="s">
        <v>82</v>
      </c>
      <c r="AV4936" s="13" t="s">
        <v>82</v>
      </c>
      <c r="AW4936" s="13" t="s">
        <v>33</v>
      </c>
      <c r="AX4936" s="13" t="s">
        <v>72</v>
      </c>
      <c r="AY4936" s="156" t="s">
        <v>193</v>
      </c>
    </row>
    <row r="4937" spans="2:51" s="13" customFormat="1" ht="11.25">
      <c r="B4937" s="155"/>
      <c r="D4937" s="149" t="s">
        <v>203</v>
      </c>
      <c r="E4937" s="156" t="s">
        <v>19</v>
      </c>
      <c r="F4937" s="157" t="s">
        <v>1420</v>
      </c>
      <c r="H4937" s="158">
        <v>30.74</v>
      </c>
      <c r="I4937" s="159"/>
      <c r="L4937" s="155"/>
      <c r="M4937" s="160"/>
      <c r="T4937" s="161"/>
      <c r="AT4937" s="156" t="s">
        <v>203</v>
      </c>
      <c r="AU4937" s="156" t="s">
        <v>82</v>
      </c>
      <c r="AV4937" s="13" t="s">
        <v>82</v>
      </c>
      <c r="AW4937" s="13" t="s">
        <v>33</v>
      </c>
      <c r="AX4937" s="13" t="s">
        <v>72</v>
      </c>
      <c r="AY4937" s="156" t="s">
        <v>193</v>
      </c>
    </row>
    <row r="4938" spans="2:51" s="13" customFormat="1" ht="11.25">
      <c r="B4938" s="155"/>
      <c r="D4938" s="149" t="s">
        <v>203</v>
      </c>
      <c r="E4938" s="156" t="s">
        <v>19</v>
      </c>
      <c r="F4938" s="157" t="s">
        <v>1421</v>
      </c>
      <c r="H4938" s="158">
        <v>41.64</v>
      </c>
      <c r="I4938" s="159"/>
      <c r="L4938" s="155"/>
      <c r="M4938" s="160"/>
      <c r="T4938" s="161"/>
      <c r="AT4938" s="156" t="s">
        <v>203</v>
      </c>
      <c r="AU4938" s="156" t="s">
        <v>82</v>
      </c>
      <c r="AV4938" s="13" t="s">
        <v>82</v>
      </c>
      <c r="AW4938" s="13" t="s">
        <v>33</v>
      </c>
      <c r="AX4938" s="13" t="s">
        <v>72</v>
      </c>
      <c r="AY4938" s="156" t="s">
        <v>193</v>
      </c>
    </row>
    <row r="4939" spans="2:51" s="12" customFormat="1" ht="11.25">
      <c r="B4939" s="148"/>
      <c r="D4939" s="149" t="s">
        <v>203</v>
      </c>
      <c r="E4939" s="150" t="s">
        <v>19</v>
      </c>
      <c r="F4939" s="151" t="s">
        <v>205</v>
      </c>
      <c r="H4939" s="150" t="s">
        <v>19</v>
      </c>
      <c r="I4939" s="152"/>
      <c r="L4939" s="148"/>
      <c r="M4939" s="153"/>
      <c r="T4939" s="154"/>
      <c r="AT4939" s="150" t="s">
        <v>203</v>
      </c>
      <c r="AU4939" s="150" t="s">
        <v>82</v>
      </c>
      <c r="AV4939" s="12" t="s">
        <v>80</v>
      </c>
      <c r="AW4939" s="12" t="s">
        <v>33</v>
      </c>
      <c r="AX4939" s="12" t="s">
        <v>72</v>
      </c>
      <c r="AY4939" s="150" t="s">
        <v>193</v>
      </c>
    </row>
    <row r="4940" spans="2:51" s="12" customFormat="1" ht="11.25">
      <c r="B4940" s="148"/>
      <c r="D4940" s="149" t="s">
        <v>203</v>
      </c>
      <c r="E4940" s="150" t="s">
        <v>19</v>
      </c>
      <c r="F4940" s="151" t="s">
        <v>820</v>
      </c>
      <c r="H4940" s="150" t="s">
        <v>19</v>
      </c>
      <c r="I4940" s="152"/>
      <c r="L4940" s="148"/>
      <c r="M4940" s="153"/>
      <c r="T4940" s="154"/>
      <c r="AT4940" s="150" t="s">
        <v>203</v>
      </c>
      <c r="AU4940" s="150" t="s">
        <v>82</v>
      </c>
      <c r="AV4940" s="12" t="s">
        <v>80</v>
      </c>
      <c r="AW4940" s="12" t="s">
        <v>33</v>
      </c>
      <c r="AX4940" s="12" t="s">
        <v>72</v>
      </c>
      <c r="AY4940" s="150" t="s">
        <v>193</v>
      </c>
    </row>
    <row r="4941" spans="2:51" s="13" customFormat="1" ht="11.25">
      <c r="B4941" s="155"/>
      <c r="D4941" s="149" t="s">
        <v>203</v>
      </c>
      <c r="E4941" s="156" t="s">
        <v>19</v>
      </c>
      <c r="F4941" s="157" t="s">
        <v>1422</v>
      </c>
      <c r="H4941" s="158">
        <v>12.038</v>
      </c>
      <c r="I4941" s="159"/>
      <c r="L4941" s="155"/>
      <c r="M4941" s="160"/>
      <c r="T4941" s="161"/>
      <c r="AT4941" s="156" t="s">
        <v>203</v>
      </c>
      <c r="AU4941" s="156" t="s">
        <v>82</v>
      </c>
      <c r="AV4941" s="13" t="s">
        <v>82</v>
      </c>
      <c r="AW4941" s="13" t="s">
        <v>33</v>
      </c>
      <c r="AX4941" s="13" t="s">
        <v>72</v>
      </c>
      <c r="AY4941" s="156" t="s">
        <v>193</v>
      </c>
    </row>
    <row r="4942" spans="2:51" s="12" customFormat="1" ht="11.25">
      <c r="B4942" s="148"/>
      <c r="D4942" s="149" t="s">
        <v>203</v>
      </c>
      <c r="E4942" s="150" t="s">
        <v>19</v>
      </c>
      <c r="F4942" s="151" t="s">
        <v>205</v>
      </c>
      <c r="H4942" s="150" t="s">
        <v>19</v>
      </c>
      <c r="I4942" s="152"/>
      <c r="L4942" s="148"/>
      <c r="M4942" s="153"/>
      <c r="T4942" s="154"/>
      <c r="AT4942" s="150" t="s">
        <v>203</v>
      </c>
      <c r="AU4942" s="150" t="s">
        <v>82</v>
      </c>
      <c r="AV4942" s="12" t="s">
        <v>80</v>
      </c>
      <c r="AW4942" s="12" t="s">
        <v>33</v>
      </c>
      <c r="AX4942" s="12" t="s">
        <v>72</v>
      </c>
      <c r="AY4942" s="150" t="s">
        <v>193</v>
      </c>
    </row>
    <row r="4943" spans="2:51" s="12" customFormat="1" ht="11.25">
      <c r="B4943" s="148"/>
      <c r="D4943" s="149" t="s">
        <v>203</v>
      </c>
      <c r="E4943" s="150" t="s">
        <v>19</v>
      </c>
      <c r="F4943" s="151" t="s">
        <v>822</v>
      </c>
      <c r="H4943" s="150" t="s">
        <v>19</v>
      </c>
      <c r="I4943" s="152"/>
      <c r="L4943" s="148"/>
      <c r="M4943" s="153"/>
      <c r="T4943" s="154"/>
      <c r="AT4943" s="150" t="s">
        <v>203</v>
      </c>
      <c r="AU4943" s="150" t="s">
        <v>82</v>
      </c>
      <c r="AV4943" s="12" t="s">
        <v>80</v>
      </c>
      <c r="AW4943" s="12" t="s">
        <v>33</v>
      </c>
      <c r="AX4943" s="12" t="s">
        <v>72</v>
      </c>
      <c r="AY4943" s="150" t="s">
        <v>193</v>
      </c>
    </row>
    <row r="4944" spans="2:51" s="13" customFormat="1" ht="11.25">
      <c r="B4944" s="155"/>
      <c r="D4944" s="149" t="s">
        <v>203</v>
      </c>
      <c r="E4944" s="156" t="s">
        <v>19</v>
      </c>
      <c r="F4944" s="157" t="s">
        <v>1423</v>
      </c>
      <c r="H4944" s="158">
        <v>12.038</v>
      </c>
      <c r="I4944" s="159"/>
      <c r="L4944" s="155"/>
      <c r="M4944" s="160"/>
      <c r="T4944" s="161"/>
      <c r="AT4944" s="156" t="s">
        <v>203</v>
      </c>
      <c r="AU4944" s="156" t="s">
        <v>82</v>
      </c>
      <c r="AV4944" s="13" t="s">
        <v>82</v>
      </c>
      <c r="AW4944" s="13" t="s">
        <v>33</v>
      </c>
      <c r="AX4944" s="13" t="s">
        <v>72</v>
      </c>
      <c r="AY4944" s="156" t="s">
        <v>193</v>
      </c>
    </row>
    <row r="4945" spans="2:65" s="12" customFormat="1" ht="11.25">
      <c r="B4945" s="148"/>
      <c r="D4945" s="149" t="s">
        <v>203</v>
      </c>
      <c r="E4945" s="150" t="s">
        <v>19</v>
      </c>
      <c r="F4945" s="151" t="s">
        <v>205</v>
      </c>
      <c r="H4945" s="150" t="s">
        <v>19</v>
      </c>
      <c r="I4945" s="152"/>
      <c r="L4945" s="148"/>
      <c r="M4945" s="153"/>
      <c r="T4945" s="154"/>
      <c r="AT4945" s="150" t="s">
        <v>203</v>
      </c>
      <c r="AU4945" s="150" t="s">
        <v>82</v>
      </c>
      <c r="AV4945" s="12" t="s">
        <v>80</v>
      </c>
      <c r="AW4945" s="12" t="s">
        <v>33</v>
      </c>
      <c r="AX4945" s="12" t="s">
        <v>72</v>
      </c>
      <c r="AY4945" s="150" t="s">
        <v>193</v>
      </c>
    </row>
    <row r="4946" spans="2:65" s="12" customFormat="1" ht="11.25">
      <c r="B4946" s="148"/>
      <c r="D4946" s="149" t="s">
        <v>203</v>
      </c>
      <c r="E4946" s="150" t="s">
        <v>19</v>
      </c>
      <c r="F4946" s="151" t="s">
        <v>828</v>
      </c>
      <c r="H4946" s="150" t="s">
        <v>19</v>
      </c>
      <c r="I4946" s="152"/>
      <c r="L4946" s="148"/>
      <c r="M4946" s="153"/>
      <c r="T4946" s="154"/>
      <c r="AT4946" s="150" t="s">
        <v>203</v>
      </c>
      <c r="AU4946" s="150" t="s">
        <v>82</v>
      </c>
      <c r="AV4946" s="12" t="s">
        <v>80</v>
      </c>
      <c r="AW4946" s="12" t="s">
        <v>33</v>
      </c>
      <c r="AX4946" s="12" t="s">
        <v>72</v>
      </c>
      <c r="AY4946" s="150" t="s">
        <v>193</v>
      </c>
    </row>
    <row r="4947" spans="2:65" s="13" customFormat="1" ht="11.25">
      <c r="B4947" s="155"/>
      <c r="D4947" s="149" t="s">
        <v>203</v>
      </c>
      <c r="E4947" s="156" t="s">
        <v>19</v>
      </c>
      <c r="F4947" s="157" t="s">
        <v>2769</v>
      </c>
      <c r="H4947" s="158">
        <v>117.983</v>
      </c>
      <c r="I4947" s="159"/>
      <c r="L4947" s="155"/>
      <c r="M4947" s="160"/>
      <c r="T4947" s="161"/>
      <c r="AT4947" s="156" t="s">
        <v>203</v>
      </c>
      <c r="AU4947" s="156" t="s">
        <v>82</v>
      </c>
      <c r="AV4947" s="13" t="s">
        <v>82</v>
      </c>
      <c r="AW4947" s="13" t="s">
        <v>33</v>
      </c>
      <c r="AX4947" s="13" t="s">
        <v>72</v>
      </c>
      <c r="AY4947" s="156" t="s">
        <v>193</v>
      </c>
    </row>
    <row r="4948" spans="2:65" s="1" customFormat="1" ht="24.2" customHeight="1">
      <c r="B4948" s="32"/>
      <c r="C4948" s="131" t="s">
        <v>3824</v>
      </c>
      <c r="D4948" s="131" t="s">
        <v>195</v>
      </c>
      <c r="E4948" s="132" t="s">
        <v>3825</v>
      </c>
      <c r="F4948" s="133" t="s">
        <v>3826</v>
      </c>
      <c r="G4948" s="134" t="s">
        <v>198</v>
      </c>
      <c r="H4948" s="135">
        <v>367.99</v>
      </c>
      <c r="I4948" s="136"/>
      <c r="J4948" s="137">
        <f>ROUND(I4948*H4948,2)</f>
        <v>0</v>
      </c>
      <c r="K4948" s="133" t="s">
        <v>199</v>
      </c>
      <c r="L4948" s="32"/>
      <c r="M4948" s="138" t="s">
        <v>19</v>
      </c>
      <c r="N4948" s="139" t="s">
        <v>43</v>
      </c>
      <c r="P4948" s="140">
        <f>O4948*H4948</f>
        <v>0</v>
      </c>
      <c r="Q4948" s="140">
        <v>2.1000000000000001E-4</v>
      </c>
      <c r="R4948" s="140">
        <f>Q4948*H4948</f>
        <v>7.727790000000001E-2</v>
      </c>
      <c r="S4948" s="140">
        <v>0</v>
      </c>
      <c r="T4948" s="141">
        <f>S4948*H4948</f>
        <v>0</v>
      </c>
      <c r="AR4948" s="142" t="s">
        <v>328</v>
      </c>
      <c r="AT4948" s="142" t="s">
        <v>195</v>
      </c>
      <c r="AU4948" s="142" t="s">
        <v>82</v>
      </c>
      <c r="AY4948" s="17" t="s">
        <v>193</v>
      </c>
      <c r="BE4948" s="143">
        <f>IF(N4948="základní",J4948,0)</f>
        <v>0</v>
      </c>
      <c r="BF4948" s="143">
        <f>IF(N4948="snížená",J4948,0)</f>
        <v>0</v>
      </c>
      <c r="BG4948" s="143">
        <f>IF(N4948="zákl. přenesená",J4948,0)</f>
        <v>0</v>
      </c>
      <c r="BH4948" s="143">
        <f>IF(N4948="sníž. přenesená",J4948,0)</f>
        <v>0</v>
      </c>
      <c r="BI4948" s="143">
        <f>IF(N4948="nulová",J4948,0)</f>
        <v>0</v>
      </c>
      <c r="BJ4948" s="17" t="s">
        <v>80</v>
      </c>
      <c r="BK4948" s="143">
        <f>ROUND(I4948*H4948,2)</f>
        <v>0</v>
      </c>
      <c r="BL4948" s="17" t="s">
        <v>328</v>
      </c>
      <c r="BM4948" s="142" t="s">
        <v>3827</v>
      </c>
    </row>
    <row r="4949" spans="2:65" s="1" customFormat="1" ht="11.25">
      <c r="B4949" s="32"/>
      <c r="D4949" s="144" t="s">
        <v>201</v>
      </c>
      <c r="F4949" s="145" t="s">
        <v>3828</v>
      </c>
      <c r="I4949" s="146"/>
      <c r="L4949" s="32"/>
      <c r="M4949" s="147"/>
      <c r="T4949" s="53"/>
      <c r="AT4949" s="17" t="s">
        <v>201</v>
      </c>
      <c r="AU4949" s="17" t="s">
        <v>82</v>
      </c>
    </row>
    <row r="4950" spans="2:65" s="12" customFormat="1" ht="11.25">
      <c r="B4950" s="148"/>
      <c r="D4950" s="149" t="s">
        <v>203</v>
      </c>
      <c r="E4950" s="150" t="s">
        <v>19</v>
      </c>
      <c r="F4950" s="151" t="s">
        <v>286</v>
      </c>
      <c r="H4950" s="150" t="s">
        <v>19</v>
      </c>
      <c r="I4950" s="152"/>
      <c r="L4950" s="148"/>
      <c r="M4950" s="153"/>
      <c r="T4950" s="154"/>
      <c r="AT4950" s="150" t="s">
        <v>203</v>
      </c>
      <c r="AU4950" s="150" t="s">
        <v>82</v>
      </c>
      <c r="AV4950" s="12" t="s">
        <v>80</v>
      </c>
      <c r="AW4950" s="12" t="s">
        <v>33</v>
      </c>
      <c r="AX4950" s="12" t="s">
        <v>72</v>
      </c>
      <c r="AY4950" s="150" t="s">
        <v>193</v>
      </c>
    </row>
    <row r="4951" spans="2:65" s="12" customFormat="1" ht="11.25">
      <c r="B4951" s="148"/>
      <c r="D4951" s="149" t="s">
        <v>203</v>
      </c>
      <c r="E4951" s="150" t="s">
        <v>19</v>
      </c>
      <c r="F4951" s="151" t="s">
        <v>205</v>
      </c>
      <c r="H4951" s="150" t="s">
        <v>19</v>
      </c>
      <c r="I4951" s="152"/>
      <c r="L4951" s="148"/>
      <c r="M4951" s="153"/>
      <c r="T4951" s="154"/>
      <c r="AT4951" s="150" t="s">
        <v>203</v>
      </c>
      <c r="AU4951" s="150" t="s">
        <v>82</v>
      </c>
      <c r="AV4951" s="12" t="s">
        <v>80</v>
      </c>
      <c r="AW4951" s="12" t="s">
        <v>33</v>
      </c>
      <c r="AX4951" s="12" t="s">
        <v>72</v>
      </c>
      <c r="AY4951" s="150" t="s">
        <v>193</v>
      </c>
    </row>
    <row r="4952" spans="2:65" s="12" customFormat="1" ht="11.25">
      <c r="B4952" s="148"/>
      <c r="D4952" s="149" t="s">
        <v>203</v>
      </c>
      <c r="E4952" s="150" t="s">
        <v>19</v>
      </c>
      <c r="F4952" s="151" t="s">
        <v>206</v>
      </c>
      <c r="H4952" s="150" t="s">
        <v>19</v>
      </c>
      <c r="I4952" s="152"/>
      <c r="L4952" s="148"/>
      <c r="M4952" s="153"/>
      <c r="T4952" s="154"/>
      <c r="AT4952" s="150" t="s">
        <v>203</v>
      </c>
      <c r="AU4952" s="150" t="s">
        <v>82</v>
      </c>
      <c r="AV4952" s="12" t="s">
        <v>80</v>
      </c>
      <c r="AW4952" s="12" t="s">
        <v>33</v>
      </c>
      <c r="AX4952" s="12" t="s">
        <v>72</v>
      </c>
      <c r="AY4952" s="150" t="s">
        <v>193</v>
      </c>
    </row>
    <row r="4953" spans="2:65" s="12" customFormat="1" ht="11.25">
      <c r="B4953" s="148"/>
      <c r="D4953" s="149" t="s">
        <v>203</v>
      </c>
      <c r="E4953" s="150" t="s">
        <v>19</v>
      </c>
      <c r="F4953" s="151" t="s">
        <v>205</v>
      </c>
      <c r="H4953" s="150" t="s">
        <v>19</v>
      </c>
      <c r="I4953" s="152"/>
      <c r="L4953" s="148"/>
      <c r="M4953" s="153"/>
      <c r="T4953" s="154"/>
      <c r="AT4953" s="150" t="s">
        <v>203</v>
      </c>
      <c r="AU4953" s="150" t="s">
        <v>82</v>
      </c>
      <c r="AV4953" s="12" t="s">
        <v>80</v>
      </c>
      <c r="AW4953" s="12" t="s">
        <v>33</v>
      </c>
      <c r="AX4953" s="12" t="s">
        <v>72</v>
      </c>
      <c r="AY4953" s="150" t="s">
        <v>193</v>
      </c>
    </row>
    <row r="4954" spans="2:65" s="12" customFormat="1" ht="11.25">
      <c r="B4954" s="148"/>
      <c r="D4954" s="149" t="s">
        <v>203</v>
      </c>
      <c r="E4954" s="150" t="s">
        <v>19</v>
      </c>
      <c r="F4954" s="151" t="s">
        <v>1305</v>
      </c>
      <c r="H4954" s="150" t="s">
        <v>19</v>
      </c>
      <c r="I4954" s="152"/>
      <c r="L4954" s="148"/>
      <c r="M4954" s="153"/>
      <c r="T4954" s="154"/>
      <c r="AT4954" s="150" t="s">
        <v>203</v>
      </c>
      <c r="AU4954" s="150" t="s">
        <v>82</v>
      </c>
      <c r="AV4954" s="12" t="s">
        <v>80</v>
      </c>
      <c r="AW4954" s="12" t="s">
        <v>33</v>
      </c>
      <c r="AX4954" s="12" t="s">
        <v>72</v>
      </c>
      <c r="AY4954" s="150" t="s">
        <v>193</v>
      </c>
    </row>
    <row r="4955" spans="2:65" s="13" customFormat="1" ht="11.25">
      <c r="B4955" s="155"/>
      <c r="D4955" s="149" t="s">
        <v>203</v>
      </c>
      <c r="E4955" s="156" t="s">
        <v>19</v>
      </c>
      <c r="F4955" s="157" t="s">
        <v>1323</v>
      </c>
      <c r="H4955" s="158">
        <v>34.200000000000003</v>
      </c>
      <c r="I4955" s="159"/>
      <c r="L4955" s="155"/>
      <c r="M4955" s="160"/>
      <c r="T4955" s="161"/>
      <c r="AT4955" s="156" t="s">
        <v>203</v>
      </c>
      <c r="AU4955" s="156" t="s">
        <v>82</v>
      </c>
      <c r="AV4955" s="13" t="s">
        <v>82</v>
      </c>
      <c r="AW4955" s="13" t="s">
        <v>33</v>
      </c>
      <c r="AX4955" s="13" t="s">
        <v>72</v>
      </c>
      <c r="AY4955" s="156" t="s">
        <v>193</v>
      </c>
    </row>
    <row r="4956" spans="2:65" s="12" customFormat="1" ht="11.25">
      <c r="B4956" s="148"/>
      <c r="D4956" s="149" t="s">
        <v>203</v>
      </c>
      <c r="E4956" s="150" t="s">
        <v>19</v>
      </c>
      <c r="F4956" s="151" t="s">
        <v>1307</v>
      </c>
      <c r="H4956" s="150" t="s">
        <v>19</v>
      </c>
      <c r="I4956" s="152"/>
      <c r="L4956" s="148"/>
      <c r="M4956" s="153"/>
      <c r="T4956" s="154"/>
      <c r="AT4956" s="150" t="s">
        <v>203</v>
      </c>
      <c r="AU4956" s="150" t="s">
        <v>82</v>
      </c>
      <c r="AV4956" s="12" t="s">
        <v>80</v>
      </c>
      <c r="AW4956" s="12" t="s">
        <v>33</v>
      </c>
      <c r="AX4956" s="12" t="s">
        <v>72</v>
      </c>
      <c r="AY4956" s="150" t="s">
        <v>193</v>
      </c>
    </row>
    <row r="4957" spans="2:65" s="13" customFormat="1" ht="11.25">
      <c r="B4957" s="155"/>
      <c r="D4957" s="149" t="s">
        <v>203</v>
      </c>
      <c r="E4957" s="156" t="s">
        <v>19</v>
      </c>
      <c r="F4957" s="157" t="s">
        <v>1324</v>
      </c>
      <c r="H4957" s="158">
        <v>14.625</v>
      </c>
      <c r="I4957" s="159"/>
      <c r="L4957" s="155"/>
      <c r="M4957" s="160"/>
      <c r="T4957" s="161"/>
      <c r="AT4957" s="156" t="s">
        <v>203</v>
      </c>
      <c r="AU4957" s="156" t="s">
        <v>82</v>
      </c>
      <c r="AV4957" s="13" t="s">
        <v>82</v>
      </c>
      <c r="AW4957" s="13" t="s">
        <v>33</v>
      </c>
      <c r="AX4957" s="13" t="s">
        <v>72</v>
      </c>
      <c r="AY4957" s="156" t="s">
        <v>193</v>
      </c>
    </row>
    <row r="4958" spans="2:65" s="12" customFormat="1" ht="11.25">
      <c r="B4958" s="148"/>
      <c r="D4958" s="149" t="s">
        <v>203</v>
      </c>
      <c r="E4958" s="150" t="s">
        <v>19</v>
      </c>
      <c r="F4958" s="151" t="s">
        <v>1387</v>
      </c>
      <c r="H4958" s="150" t="s">
        <v>19</v>
      </c>
      <c r="I4958" s="152"/>
      <c r="L4958" s="148"/>
      <c r="M4958" s="153"/>
      <c r="T4958" s="154"/>
      <c r="AT4958" s="150" t="s">
        <v>203</v>
      </c>
      <c r="AU4958" s="150" t="s">
        <v>82</v>
      </c>
      <c r="AV4958" s="12" t="s">
        <v>80</v>
      </c>
      <c r="AW4958" s="12" t="s">
        <v>33</v>
      </c>
      <c r="AX4958" s="12" t="s">
        <v>72</v>
      </c>
      <c r="AY4958" s="150" t="s">
        <v>193</v>
      </c>
    </row>
    <row r="4959" spans="2:65" s="13" customFormat="1" ht="11.25">
      <c r="B4959" s="155"/>
      <c r="D4959" s="149" t="s">
        <v>203</v>
      </c>
      <c r="E4959" s="156" t="s">
        <v>19</v>
      </c>
      <c r="F4959" s="157" t="s">
        <v>1388</v>
      </c>
      <c r="H4959" s="158">
        <v>303.95499999999998</v>
      </c>
      <c r="I4959" s="159"/>
      <c r="L4959" s="155"/>
      <c r="M4959" s="160"/>
      <c r="T4959" s="161"/>
      <c r="AT4959" s="156" t="s">
        <v>203</v>
      </c>
      <c r="AU4959" s="156" t="s">
        <v>82</v>
      </c>
      <c r="AV4959" s="13" t="s">
        <v>82</v>
      </c>
      <c r="AW4959" s="13" t="s">
        <v>33</v>
      </c>
      <c r="AX4959" s="13" t="s">
        <v>72</v>
      </c>
      <c r="AY4959" s="156" t="s">
        <v>193</v>
      </c>
    </row>
    <row r="4960" spans="2:65" s="12" customFormat="1" ht="11.25">
      <c r="B4960" s="148"/>
      <c r="D4960" s="149" t="s">
        <v>203</v>
      </c>
      <c r="E4960" s="150" t="s">
        <v>19</v>
      </c>
      <c r="F4960" s="151" t="s">
        <v>1389</v>
      </c>
      <c r="H4960" s="150" t="s">
        <v>19</v>
      </c>
      <c r="I4960" s="152"/>
      <c r="L4960" s="148"/>
      <c r="M4960" s="153"/>
      <c r="T4960" s="154"/>
      <c r="AT4960" s="150" t="s">
        <v>203</v>
      </c>
      <c r="AU4960" s="150" t="s">
        <v>82</v>
      </c>
      <c r="AV4960" s="12" t="s">
        <v>80</v>
      </c>
      <c r="AW4960" s="12" t="s">
        <v>33</v>
      </c>
      <c r="AX4960" s="12" t="s">
        <v>72</v>
      </c>
      <c r="AY4960" s="150" t="s">
        <v>193</v>
      </c>
    </row>
    <row r="4961" spans="2:65" s="13" customFormat="1" ht="11.25">
      <c r="B4961" s="155"/>
      <c r="D4961" s="149" t="s">
        <v>203</v>
      </c>
      <c r="E4961" s="156" t="s">
        <v>19</v>
      </c>
      <c r="F4961" s="157" t="s">
        <v>1390</v>
      </c>
      <c r="H4961" s="158">
        <v>15.21</v>
      </c>
      <c r="I4961" s="159"/>
      <c r="L4961" s="155"/>
      <c r="M4961" s="160"/>
      <c r="T4961" s="161"/>
      <c r="AT4961" s="156" t="s">
        <v>203</v>
      </c>
      <c r="AU4961" s="156" t="s">
        <v>82</v>
      </c>
      <c r="AV4961" s="13" t="s">
        <v>82</v>
      </c>
      <c r="AW4961" s="13" t="s">
        <v>33</v>
      </c>
      <c r="AX4961" s="13" t="s">
        <v>72</v>
      </c>
      <c r="AY4961" s="156" t="s">
        <v>193</v>
      </c>
    </row>
    <row r="4962" spans="2:65" s="1" customFormat="1" ht="24.2" customHeight="1">
      <c r="B4962" s="32"/>
      <c r="C4962" s="131" t="s">
        <v>3829</v>
      </c>
      <c r="D4962" s="131" t="s">
        <v>195</v>
      </c>
      <c r="E4962" s="132" t="s">
        <v>3830</v>
      </c>
      <c r="F4962" s="133" t="s">
        <v>3831</v>
      </c>
      <c r="G4962" s="134" t="s">
        <v>198</v>
      </c>
      <c r="H4962" s="135">
        <v>2076.8939999999998</v>
      </c>
      <c r="I4962" s="136"/>
      <c r="J4962" s="137">
        <f>ROUND(I4962*H4962,2)</f>
        <v>0</v>
      </c>
      <c r="K4962" s="133" t="s">
        <v>199</v>
      </c>
      <c r="L4962" s="32"/>
      <c r="M4962" s="138" t="s">
        <v>19</v>
      </c>
      <c r="N4962" s="139" t="s">
        <v>43</v>
      </c>
      <c r="P4962" s="140">
        <f>O4962*H4962</f>
        <v>0</v>
      </c>
      <c r="Q4962" s="140">
        <v>2.9E-4</v>
      </c>
      <c r="R4962" s="140">
        <f>Q4962*H4962</f>
        <v>0.60229925999999989</v>
      </c>
      <c r="S4962" s="140">
        <v>0</v>
      </c>
      <c r="T4962" s="141">
        <f>S4962*H4962</f>
        <v>0</v>
      </c>
      <c r="AR4962" s="142" t="s">
        <v>328</v>
      </c>
      <c r="AT4962" s="142" t="s">
        <v>195</v>
      </c>
      <c r="AU4962" s="142" t="s">
        <v>82</v>
      </c>
      <c r="AY4962" s="17" t="s">
        <v>193</v>
      </c>
      <c r="BE4962" s="143">
        <f>IF(N4962="základní",J4962,0)</f>
        <v>0</v>
      </c>
      <c r="BF4962" s="143">
        <f>IF(N4962="snížená",J4962,0)</f>
        <v>0</v>
      </c>
      <c r="BG4962" s="143">
        <f>IF(N4962="zákl. přenesená",J4962,0)</f>
        <v>0</v>
      </c>
      <c r="BH4962" s="143">
        <f>IF(N4962="sníž. přenesená",J4962,0)</f>
        <v>0</v>
      </c>
      <c r="BI4962" s="143">
        <f>IF(N4962="nulová",J4962,0)</f>
        <v>0</v>
      </c>
      <c r="BJ4962" s="17" t="s">
        <v>80</v>
      </c>
      <c r="BK4962" s="143">
        <f>ROUND(I4962*H4962,2)</f>
        <v>0</v>
      </c>
      <c r="BL4962" s="17" t="s">
        <v>328</v>
      </c>
      <c r="BM4962" s="142" t="s">
        <v>3832</v>
      </c>
    </row>
    <row r="4963" spans="2:65" s="1" customFormat="1" ht="11.25">
      <c r="B4963" s="32"/>
      <c r="D4963" s="144" t="s">
        <v>201</v>
      </c>
      <c r="F4963" s="145" t="s">
        <v>3833</v>
      </c>
      <c r="I4963" s="146"/>
      <c r="L4963" s="32"/>
      <c r="M4963" s="147"/>
      <c r="T4963" s="53"/>
      <c r="AT4963" s="17" t="s">
        <v>201</v>
      </c>
      <c r="AU4963" s="17" t="s">
        <v>82</v>
      </c>
    </row>
    <row r="4964" spans="2:65" s="12" customFormat="1" ht="11.25">
      <c r="B4964" s="148"/>
      <c r="D4964" s="149" t="s">
        <v>203</v>
      </c>
      <c r="E4964" s="150" t="s">
        <v>19</v>
      </c>
      <c r="F4964" s="151" t="s">
        <v>204</v>
      </c>
      <c r="H4964" s="150" t="s">
        <v>19</v>
      </c>
      <c r="I4964" s="152"/>
      <c r="L4964" s="148"/>
      <c r="M4964" s="153"/>
      <c r="T4964" s="154"/>
      <c r="AT4964" s="150" t="s">
        <v>203</v>
      </c>
      <c r="AU4964" s="150" t="s">
        <v>82</v>
      </c>
      <c r="AV4964" s="12" t="s">
        <v>80</v>
      </c>
      <c r="AW4964" s="12" t="s">
        <v>33</v>
      </c>
      <c r="AX4964" s="12" t="s">
        <v>72</v>
      </c>
      <c r="AY4964" s="150" t="s">
        <v>193</v>
      </c>
    </row>
    <row r="4965" spans="2:65" s="12" customFormat="1" ht="11.25">
      <c r="B4965" s="148"/>
      <c r="D4965" s="149" t="s">
        <v>203</v>
      </c>
      <c r="E4965" s="150" t="s">
        <v>19</v>
      </c>
      <c r="F4965" s="151" t="s">
        <v>205</v>
      </c>
      <c r="H4965" s="150" t="s">
        <v>19</v>
      </c>
      <c r="I4965" s="152"/>
      <c r="L4965" s="148"/>
      <c r="M4965" s="153"/>
      <c r="T4965" s="154"/>
      <c r="AT4965" s="150" t="s">
        <v>203</v>
      </c>
      <c r="AU4965" s="150" t="s">
        <v>82</v>
      </c>
      <c r="AV4965" s="12" t="s">
        <v>80</v>
      </c>
      <c r="AW4965" s="12" t="s">
        <v>33</v>
      </c>
      <c r="AX4965" s="12" t="s">
        <v>72</v>
      </c>
      <c r="AY4965" s="150" t="s">
        <v>193</v>
      </c>
    </row>
    <row r="4966" spans="2:65" s="12" customFormat="1" ht="11.25">
      <c r="B4966" s="148"/>
      <c r="D4966" s="149" t="s">
        <v>203</v>
      </c>
      <c r="E4966" s="150" t="s">
        <v>19</v>
      </c>
      <c r="F4966" s="151" t="s">
        <v>1387</v>
      </c>
      <c r="H4966" s="150" t="s">
        <v>19</v>
      </c>
      <c r="I4966" s="152"/>
      <c r="L4966" s="148"/>
      <c r="M4966" s="153"/>
      <c r="T4966" s="154"/>
      <c r="AT4966" s="150" t="s">
        <v>203</v>
      </c>
      <c r="AU4966" s="150" t="s">
        <v>82</v>
      </c>
      <c r="AV4966" s="12" t="s">
        <v>80</v>
      </c>
      <c r="AW4966" s="12" t="s">
        <v>33</v>
      </c>
      <c r="AX4966" s="12" t="s">
        <v>72</v>
      </c>
      <c r="AY4966" s="150" t="s">
        <v>193</v>
      </c>
    </row>
    <row r="4967" spans="2:65" s="12" customFormat="1" ht="11.25">
      <c r="B4967" s="148"/>
      <c r="D4967" s="149" t="s">
        <v>203</v>
      </c>
      <c r="E4967" s="150" t="s">
        <v>19</v>
      </c>
      <c r="F4967" s="151" t="s">
        <v>644</v>
      </c>
      <c r="H4967" s="150" t="s">
        <v>19</v>
      </c>
      <c r="I4967" s="152"/>
      <c r="L4967" s="148"/>
      <c r="M4967" s="153"/>
      <c r="T4967" s="154"/>
      <c r="AT4967" s="150" t="s">
        <v>203</v>
      </c>
      <c r="AU4967" s="150" t="s">
        <v>82</v>
      </c>
      <c r="AV4967" s="12" t="s">
        <v>80</v>
      </c>
      <c r="AW4967" s="12" t="s">
        <v>33</v>
      </c>
      <c r="AX4967" s="12" t="s">
        <v>72</v>
      </c>
      <c r="AY4967" s="150" t="s">
        <v>193</v>
      </c>
    </row>
    <row r="4968" spans="2:65" s="13" customFormat="1" ht="11.25">
      <c r="B4968" s="155"/>
      <c r="D4968" s="149" t="s">
        <v>203</v>
      </c>
      <c r="E4968" s="156" t="s">
        <v>19</v>
      </c>
      <c r="F4968" s="157" t="s">
        <v>1459</v>
      </c>
      <c r="H4968" s="158">
        <v>73.590999999999994</v>
      </c>
      <c r="I4968" s="159"/>
      <c r="L4968" s="155"/>
      <c r="M4968" s="160"/>
      <c r="T4968" s="161"/>
      <c r="AT4968" s="156" t="s">
        <v>203</v>
      </c>
      <c r="AU4968" s="156" t="s">
        <v>82</v>
      </c>
      <c r="AV4968" s="13" t="s">
        <v>82</v>
      </c>
      <c r="AW4968" s="13" t="s">
        <v>33</v>
      </c>
      <c r="AX4968" s="13" t="s">
        <v>72</v>
      </c>
      <c r="AY4968" s="156" t="s">
        <v>193</v>
      </c>
    </row>
    <row r="4969" spans="2:65" s="13" customFormat="1" ht="11.25">
      <c r="B4969" s="155"/>
      <c r="D4969" s="149" t="s">
        <v>203</v>
      </c>
      <c r="E4969" s="156" t="s">
        <v>19</v>
      </c>
      <c r="F4969" s="157" t="s">
        <v>1460</v>
      </c>
      <c r="H4969" s="158">
        <v>52.063000000000002</v>
      </c>
      <c r="I4969" s="159"/>
      <c r="L4969" s="155"/>
      <c r="M4969" s="160"/>
      <c r="T4969" s="161"/>
      <c r="AT4969" s="156" t="s">
        <v>203</v>
      </c>
      <c r="AU4969" s="156" t="s">
        <v>82</v>
      </c>
      <c r="AV4969" s="13" t="s">
        <v>82</v>
      </c>
      <c r="AW4969" s="13" t="s">
        <v>33</v>
      </c>
      <c r="AX4969" s="13" t="s">
        <v>72</v>
      </c>
      <c r="AY4969" s="156" t="s">
        <v>193</v>
      </c>
    </row>
    <row r="4970" spans="2:65" s="13" customFormat="1" ht="11.25">
      <c r="B4970" s="155"/>
      <c r="D4970" s="149" t="s">
        <v>203</v>
      </c>
      <c r="E4970" s="156" t="s">
        <v>19</v>
      </c>
      <c r="F4970" s="157" t="s">
        <v>1461</v>
      </c>
      <c r="H4970" s="158">
        <v>73.040999999999997</v>
      </c>
      <c r="I4970" s="159"/>
      <c r="L4970" s="155"/>
      <c r="M4970" s="160"/>
      <c r="T4970" s="161"/>
      <c r="AT4970" s="156" t="s">
        <v>203</v>
      </c>
      <c r="AU4970" s="156" t="s">
        <v>82</v>
      </c>
      <c r="AV4970" s="13" t="s">
        <v>82</v>
      </c>
      <c r="AW4970" s="13" t="s">
        <v>33</v>
      </c>
      <c r="AX4970" s="13" t="s">
        <v>72</v>
      </c>
      <c r="AY4970" s="156" t="s">
        <v>193</v>
      </c>
    </row>
    <row r="4971" spans="2:65" s="13" customFormat="1" ht="11.25">
      <c r="B4971" s="155"/>
      <c r="D4971" s="149" t="s">
        <v>203</v>
      </c>
      <c r="E4971" s="156" t="s">
        <v>19</v>
      </c>
      <c r="F4971" s="157" t="s">
        <v>1462</v>
      </c>
      <c r="H4971" s="158">
        <v>101.065</v>
      </c>
      <c r="I4971" s="159"/>
      <c r="L4971" s="155"/>
      <c r="M4971" s="160"/>
      <c r="T4971" s="161"/>
      <c r="AT4971" s="156" t="s">
        <v>203</v>
      </c>
      <c r="AU4971" s="156" t="s">
        <v>82</v>
      </c>
      <c r="AV4971" s="13" t="s">
        <v>82</v>
      </c>
      <c r="AW4971" s="13" t="s">
        <v>33</v>
      </c>
      <c r="AX4971" s="13" t="s">
        <v>72</v>
      </c>
      <c r="AY4971" s="156" t="s">
        <v>193</v>
      </c>
    </row>
    <row r="4972" spans="2:65" s="12" customFormat="1" ht="11.25">
      <c r="B4972" s="148"/>
      <c r="D4972" s="149" t="s">
        <v>203</v>
      </c>
      <c r="E4972" s="150" t="s">
        <v>19</v>
      </c>
      <c r="F4972" s="151" t="s">
        <v>205</v>
      </c>
      <c r="H4972" s="150" t="s">
        <v>19</v>
      </c>
      <c r="I4972" s="152"/>
      <c r="L4972" s="148"/>
      <c r="M4972" s="153"/>
      <c r="T4972" s="154"/>
      <c r="AT4972" s="150" t="s">
        <v>203</v>
      </c>
      <c r="AU4972" s="150" t="s">
        <v>82</v>
      </c>
      <c r="AV4972" s="12" t="s">
        <v>80</v>
      </c>
      <c r="AW4972" s="12" t="s">
        <v>33</v>
      </c>
      <c r="AX4972" s="12" t="s">
        <v>72</v>
      </c>
      <c r="AY4972" s="150" t="s">
        <v>193</v>
      </c>
    </row>
    <row r="4973" spans="2:65" s="12" customFormat="1" ht="11.25">
      <c r="B4973" s="148"/>
      <c r="D4973" s="149" t="s">
        <v>203</v>
      </c>
      <c r="E4973" s="150" t="s">
        <v>19</v>
      </c>
      <c r="F4973" s="151" t="s">
        <v>820</v>
      </c>
      <c r="H4973" s="150" t="s">
        <v>19</v>
      </c>
      <c r="I4973" s="152"/>
      <c r="L4973" s="148"/>
      <c r="M4973" s="153"/>
      <c r="T4973" s="154"/>
      <c r="AT4973" s="150" t="s">
        <v>203</v>
      </c>
      <c r="AU4973" s="150" t="s">
        <v>82</v>
      </c>
      <c r="AV4973" s="12" t="s">
        <v>80</v>
      </c>
      <c r="AW4973" s="12" t="s">
        <v>33</v>
      </c>
      <c r="AX4973" s="12" t="s">
        <v>72</v>
      </c>
      <c r="AY4973" s="150" t="s">
        <v>193</v>
      </c>
    </row>
    <row r="4974" spans="2:65" s="13" customFormat="1" ht="11.25">
      <c r="B4974" s="155"/>
      <c r="D4974" s="149" t="s">
        <v>203</v>
      </c>
      <c r="E4974" s="156" t="s">
        <v>19</v>
      </c>
      <c r="F4974" s="157" t="s">
        <v>1463</v>
      </c>
      <c r="H4974" s="158">
        <v>207.2</v>
      </c>
      <c r="I4974" s="159"/>
      <c r="L4974" s="155"/>
      <c r="M4974" s="160"/>
      <c r="T4974" s="161"/>
      <c r="AT4974" s="156" t="s">
        <v>203</v>
      </c>
      <c r="AU4974" s="156" t="s">
        <v>82</v>
      </c>
      <c r="AV4974" s="13" t="s">
        <v>82</v>
      </c>
      <c r="AW4974" s="13" t="s">
        <v>33</v>
      </c>
      <c r="AX4974" s="13" t="s">
        <v>72</v>
      </c>
      <c r="AY4974" s="156" t="s">
        <v>193</v>
      </c>
    </row>
    <row r="4975" spans="2:65" s="13" customFormat="1" ht="22.5">
      <c r="B4975" s="155"/>
      <c r="D4975" s="149" t="s">
        <v>203</v>
      </c>
      <c r="E4975" s="156" t="s">
        <v>19</v>
      </c>
      <c r="F4975" s="157" t="s">
        <v>1464</v>
      </c>
      <c r="H4975" s="158">
        <v>-31.28</v>
      </c>
      <c r="I4975" s="159"/>
      <c r="L4975" s="155"/>
      <c r="M4975" s="160"/>
      <c r="T4975" s="161"/>
      <c r="AT4975" s="156" t="s">
        <v>203</v>
      </c>
      <c r="AU4975" s="156" t="s">
        <v>82</v>
      </c>
      <c r="AV4975" s="13" t="s">
        <v>82</v>
      </c>
      <c r="AW4975" s="13" t="s">
        <v>33</v>
      </c>
      <c r="AX4975" s="13" t="s">
        <v>72</v>
      </c>
      <c r="AY4975" s="156" t="s">
        <v>193</v>
      </c>
    </row>
    <row r="4976" spans="2:65" s="13" customFormat="1" ht="11.25">
      <c r="B4976" s="155"/>
      <c r="D4976" s="149" t="s">
        <v>203</v>
      </c>
      <c r="E4976" s="156" t="s">
        <v>19</v>
      </c>
      <c r="F4976" s="157" t="s">
        <v>1465</v>
      </c>
      <c r="H4976" s="158">
        <v>143.505</v>
      </c>
      <c r="I4976" s="159"/>
      <c r="L4976" s="155"/>
      <c r="M4976" s="160"/>
      <c r="T4976" s="161"/>
      <c r="AT4976" s="156" t="s">
        <v>203</v>
      </c>
      <c r="AU4976" s="156" t="s">
        <v>82</v>
      </c>
      <c r="AV4976" s="13" t="s">
        <v>82</v>
      </c>
      <c r="AW4976" s="13" t="s">
        <v>33</v>
      </c>
      <c r="AX4976" s="13" t="s">
        <v>72</v>
      </c>
      <c r="AY4976" s="156" t="s">
        <v>193</v>
      </c>
    </row>
    <row r="4977" spans="2:51" s="13" customFormat="1" ht="11.25">
      <c r="B4977" s="155"/>
      <c r="D4977" s="149" t="s">
        <v>203</v>
      </c>
      <c r="E4977" s="156" t="s">
        <v>19</v>
      </c>
      <c r="F4977" s="157" t="s">
        <v>1466</v>
      </c>
      <c r="H4977" s="158">
        <v>149.71199999999999</v>
      </c>
      <c r="I4977" s="159"/>
      <c r="L4977" s="155"/>
      <c r="M4977" s="160"/>
      <c r="T4977" s="161"/>
      <c r="AT4977" s="156" t="s">
        <v>203</v>
      </c>
      <c r="AU4977" s="156" t="s">
        <v>82</v>
      </c>
      <c r="AV4977" s="13" t="s">
        <v>82</v>
      </c>
      <c r="AW4977" s="13" t="s">
        <v>33</v>
      </c>
      <c r="AX4977" s="13" t="s">
        <v>72</v>
      </c>
      <c r="AY4977" s="156" t="s">
        <v>193</v>
      </c>
    </row>
    <row r="4978" spans="2:51" s="13" customFormat="1" ht="11.25">
      <c r="B4978" s="155"/>
      <c r="D4978" s="149" t="s">
        <v>203</v>
      </c>
      <c r="E4978" s="156" t="s">
        <v>19</v>
      </c>
      <c r="F4978" s="157" t="s">
        <v>1467</v>
      </c>
      <c r="H4978" s="158">
        <v>100.405</v>
      </c>
      <c r="I4978" s="159"/>
      <c r="L4978" s="155"/>
      <c r="M4978" s="160"/>
      <c r="T4978" s="161"/>
      <c r="AT4978" s="156" t="s">
        <v>203</v>
      </c>
      <c r="AU4978" s="156" t="s">
        <v>82</v>
      </c>
      <c r="AV4978" s="13" t="s">
        <v>82</v>
      </c>
      <c r="AW4978" s="13" t="s">
        <v>33</v>
      </c>
      <c r="AX4978" s="13" t="s">
        <v>72</v>
      </c>
      <c r="AY4978" s="156" t="s">
        <v>193</v>
      </c>
    </row>
    <row r="4979" spans="2:51" s="13" customFormat="1" ht="11.25">
      <c r="B4979" s="155"/>
      <c r="D4979" s="149" t="s">
        <v>203</v>
      </c>
      <c r="E4979" s="156" t="s">
        <v>19</v>
      </c>
      <c r="F4979" s="157" t="s">
        <v>1468</v>
      </c>
      <c r="H4979" s="158">
        <v>31.177</v>
      </c>
      <c r="I4979" s="159"/>
      <c r="L4979" s="155"/>
      <c r="M4979" s="160"/>
      <c r="T4979" s="161"/>
      <c r="AT4979" s="156" t="s">
        <v>203</v>
      </c>
      <c r="AU4979" s="156" t="s">
        <v>82</v>
      </c>
      <c r="AV4979" s="13" t="s">
        <v>82</v>
      </c>
      <c r="AW4979" s="13" t="s">
        <v>33</v>
      </c>
      <c r="AX4979" s="13" t="s">
        <v>72</v>
      </c>
      <c r="AY4979" s="156" t="s">
        <v>193</v>
      </c>
    </row>
    <row r="4980" spans="2:51" s="13" customFormat="1" ht="11.25">
      <c r="B4980" s="155"/>
      <c r="D4980" s="149" t="s">
        <v>203</v>
      </c>
      <c r="E4980" s="156" t="s">
        <v>19</v>
      </c>
      <c r="F4980" s="157" t="s">
        <v>1469</v>
      </c>
      <c r="H4980" s="158">
        <v>25.962</v>
      </c>
      <c r="I4980" s="159"/>
      <c r="L4980" s="155"/>
      <c r="M4980" s="160"/>
      <c r="T4980" s="161"/>
      <c r="AT4980" s="156" t="s">
        <v>203</v>
      </c>
      <c r="AU4980" s="156" t="s">
        <v>82</v>
      </c>
      <c r="AV4980" s="13" t="s">
        <v>82</v>
      </c>
      <c r="AW4980" s="13" t="s">
        <v>33</v>
      </c>
      <c r="AX4980" s="13" t="s">
        <v>72</v>
      </c>
      <c r="AY4980" s="156" t="s">
        <v>193</v>
      </c>
    </row>
    <row r="4981" spans="2:51" s="12" customFormat="1" ht="11.25">
      <c r="B4981" s="148"/>
      <c r="D4981" s="149" t="s">
        <v>203</v>
      </c>
      <c r="E4981" s="150" t="s">
        <v>19</v>
      </c>
      <c r="F4981" s="151" t="s">
        <v>205</v>
      </c>
      <c r="H4981" s="150" t="s">
        <v>19</v>
      </c>
      <c r="I4981" s="152"/>
      <c r="L4981" s="148"/>
      <c r="M4981" s="153"/>
      <c r="T4981" s="154"/>
      <c r="AT4981" s="150" t="s">
        <v>203</v>
      </c>
      <c r="AU4981" s="150" t="s">
        <v>82</v>
      </c>
      <c r="AV4981" s="12" t="s">
        <v>80</v>
      </c>
      <c r="AW4981" s="12" t="s">
        <v>33</v>
      </c>
      <c r="AX4981" s="12" t="s">
        <v>72</v>
      </c>
      <c r="AY4981" s="150" t="s">
        <v>193</v>
      </c>
    </row>
    <row r="4982" spans="2:51" s="12" customFormat="1" ht="11.25">
      <c r="B4982" s="148"/>
      <c r="D4982" s="149" t="s">
        <v>203</v>
      </c>
      <c r="E4982" s="150" t="s">
        <v>19</v>
      </c>
      <c r="F4982" s="151" t="s">
        <v>822</v>
      </c>
      <c r="H4982" s="150" t="s">
        <v>19</v>
      </c>
      <c r="I4982" s="152"/>
      <c r="L4982" s="148"/>
      <c r="M4982" s="153"/>
      <c r="T4982" s="154"/>
      <c r="AT4982" s="150" t="s">
        <v>203</v>
      </c>
      <c r="AU4982" s="150" t="s">
        <v>82</v>
      </c>
      <c r="AV4982" s="12" t="s">
        <v>80</v>
      </c>
      <c r="AW4982" s="12" t="s">
        <v>33</v>
      </c>
      <c r="AX4982" s="12" t="s">
        <v>72</v>
      </c>
      <c r="AY4982" s="150" t="s">
        <v>193</v>
      </c>
    </row>
    <row r="4983" spans="2:51" s="13" customFormat="1" ht="11.25">
      <c r="B4983" s="155"/>
      <c r="D4983" s="149" t="s">
        <v>203</v>
      </c>
      <c r="E4983" s="156" t="s">
        <v>19</v>
      </c>
      <c r="F4983" s="157" t="s">
        <v>1470</v>
      </c>
      <c r="H4983" s="158">
        <v>207.2</v>
      </c>
      <c r="I4983" s="159"/>
      <c r="L4983" s="155"/>
      <c r="M4983" s="160"/>
      <c r="T4983" s="161"/>
      <c r="AT4983" s="156" t="s">
        <v>203</v>
      </c>
      <c r="AU4983" s="156" t="s">
        <v>82</v>
      </c>
      <c r="AV4983" s="13" t="s">
        <v>82</v>
      </c>
      <c r="AW4983" s="13" t="s">
        <v>33</v>
      </c>
      <c r="AX4983" s="13" t="s">
        <v>72</v>
      </c>
      <c r="AY4983" s="156" t="s">
        <v>193</v>
      </c>
    </row>
    <row r="4984" spans="2:51" s="13" customFormat="1" ht="22.5">
      <c r="B4984" s="155"/>
      <c r="D4984" s="149" t="s">
        <v>203</v>
      </c>
      <c r="E4984" s="156" t="s">
        <v>19</v>
      </c>
      <c r="F4984" s="157" t="s">
        <v>1471</v>
      </c>
      <c r="H4984" s="158">
        <v>-26.567</v>
      </c>
      <c r="I4984" s="159"/>
      <c r="L4984" s="155"/>
      <c r="M4984" s="160"/>
      <c r="T4984" s="161"/>
      <c r="AT4984" s="156" t="s">
        <v>203</v>
      </c>
      <c r="AU4984" s="156" t="s">
        <v>82</v>
      </c>
      <c r="AV4984" s="13" t="s">
        <v>82</v>
      </c>
      <c r="AW4984" s="13" t="s">
        <v>33</v>
      </c>
      <c r="AX4984" s="13" t="s">
        <v>72</v>
      </c>
      <c r="AY4984" s="156" t="s">
        <v>193</v>
      </c>
    </row>
    <row r="4985" spans="2:51" s="13" customFormat="1" ht="11.25">
      <c r="B4985" s="155"/>
      <c r="D4985" s="149" t="s">
        <v>203</v>
      </c>
      <c r="E4985" s="156" t="s">
        <v>19</v>
      </c>
      <c r="F4985" s="157" t="s">
        <v>1472</v>
      </c>
      <c r="H4985" s="158">
        <v>139.57499999999999</v>
      </c>
      <c r="I4985" s="159"/>
      <c r="L4985" s="155"/>
      <c r="M4985" s="160"/>
      <c r="T4985" s="161"/>
      <c r="AT4985" s="156" t="s">
        <v>203</v>
      </c>
      <c r="AU4985" s="156" t="s">
        <v>82</v>
      </c>
      <c r="AV4985" s="13" t="s">
        <v>82</v>
      </c>
      <c r="AW4985" s="13" t="s">
        <v>33</v>
      </c>
      <c r="AX4985" s="13" t="s">
        <v>72</v>
      </c>
      <c r="AY4985" s="156" t="s">
        <v>193</v>
      </c>
    </row>
    <row r="4986" spans="2:51" s="13" customFormat="1" ht="11.25">
      <c r="B4986" s="155"/>
      <c r="D4986" s="149" t="s">
        <v>203</v>
      </c>
      <c r="E4986" s="156" t="s">
        <v>19</v>
      </c>
      <c r="F4986" s="157" t="s">
        <v>1473</v>
      </c>
      <c r="H4986" s="158">
        <v>145.78200000000001</v>
      </c>
      <c r="I4986" s="159"/>
      <c r="L4986" s="155"/>
      <c r="M4986" s="160"/>
      <c r="T4986" s="161"/>
      <c r="AT4986" s="156" t="s">
        <v>203</v>
      </c>
      <c r="AU4986" s="156" t="s">
        <v>82</v>
      </c>
      <c r="AV4986" s="13" t="s">
        <v>82</v>
      </c>
      <c r="AW4986" s="13" t="s">
        <v>33</v>
      </c>
      <c r="AX4986" s="13" t="s">
        <v>72</v>
      </c>
      <c r="AY4986" s="156" t="s">
        <v>193</v>
      </c>
    </row>
    <row r="4987" spans="2:51" s="13" customFormat="1" ht="11.25">
      <c r="B4987" s="155"/>
      <c r="D4987" s="149" t="s">
        <v>203</v>
      </c>
      <c r="E4987" s="156" t="s">
        <v>19</v>
      </c>
      <c r="F4987" s="157" t="s">
        <v>1474</v>
      </c>
      <c r="H4987" s="158">
        <v>112.88500000000001</v>
      </c>
      <c r="I4987" s="159"/>
      <c r="L4987" s="155"/>
      <c r="M4987" s="160"/>
      <c r="T4987" s="161"/>
      <c r="AT4987" s="156" t="s">
        <v>203</v>
      </c>
      <c r="AU4987" s="156" t="s">
        <v>82</v>
      </c>
      <c r="AV4987" s="13" t="s">
        <v>82</v>
      </c>
      <c r="AW4987" s="13" t="s">
        <v>33</v>
      </c>
      <c r="AX4987" s="13" t="s">
        <v>72</v>
      </c>
      <c r="AY4987" s="156" t="s">
        <v>193</v>
      </c>
    </row>
    <row r="4988" spans="2:51" s="13" customFormat="1" ht="11.25">
      <c r="B4988" s="155"/>
      <c r="D4988" s="149" t="s">
        <v>203</v>
      </c>
      <c r="E4988" s="156" t="s">
        <v>19</v>
      </c>
      <c r="F4988" s="157" t="s">
        <v>1475</v>
      </c>
      <c r="H4988" s="158">
        <v>28.242000000000001</v>
      </c>
      <c r="I4988" s="159"/>
      <c r="L4988" s="155"/>
      <c r="M4988" s="160"/>
      <c r="T4988" s="161"/>
      <c r="AT4988" s="156" t="s">
        <v>203</v>
      </c>
      <c r="AU4988" s="156" t="s">
        <v>82</v>
      </c>
      <c r="AV4988" s="13" t="s">
        <v>82</v>
      </c>
      <c r="AW4988" s="13" t="s">
        <v>33</v>
      </c>
      <c r="AX4988" s="13" t="s">
        <v>72</v>
      </c>
      <c r="AY4988" s="156" t="s">
        <v>193</v>
      </c>
    </row>
    <row r="4989" spans="2:51" s="12" customFormat="1" ht="11.25">
      <c r="B4989" s="148"/>
      <c r="D4989" s="149" t="s">
        <v>203</v>
      </c>
      <c r="E4989" s="150" t="s">
        <v>19</v>
      </c>
      <c r="F4989" s="151" t="s">
        <v>205</v>
      </c>
      <c r="H4989" s="150" t="s">
        <v>19</v>
      </c>
      <c r="I4989" s="152"/>
      <c r="L4989" s="148"/>
      <c r="M4989" s="153"/>
      <c r="T4989" s="154"/>
      <c r="AT4989" s="150" t="s">
        <v>203</v>
      </c>
      <c r="AU4989" s="150" t="s">
        <v>82</v>
      </c>
      <c r="AV4989" s="12" t="s">
        <v>80</v>
      </c>
      <c r="AW4989" s="12" t="s">
        <v>33</v>
      </c>
      <c r="AX4989" s="12" t="s">
        <v>72</v>
      </c>
      <c r="AY4989" s="150" t="s">
        <v>193</v>
      </c>
    </row>
    <row r="4990" spans="2:51" s="12" customFormat="1" ht="11.25">
      <c r="B4990" s="148"/>
      <c r="D4990" s="149" t="s">
        <v>203</v>
      </c>
      <c r="E4990" s="150" t="s">
        <v>19</v>
      </c>
      <c r="F4990" s="151" t="s">
        <v>828</v>
      </c>
      <c r="H4990" s="150" t="s">
        <v>19</v>
      </c>
      <c r="I4990" s="152"/>
      <c r="L4990" s="148"/>
      <c r="M4990" s="153"/>
      <c r="T4990" s="154"/>
      <c r="AT4990" s="150" t="s">
        <v>203</v>
      </c>
      <c r="AU4990" s="150" t="s">
        <v>82</v>
      </c>
      <c r="AV4990" s="12" t="s">
        <v>80</v>
      </c>
      <c r="AW4990" s="12" t="s">
        <v>33</v>
      </c>
      <c r="AX4990" s="12" t="s">
        <v>72</v>
      </c>
      <c r="AY4990" s="150" t="s">
        <v>193</v>
      </c>
    </row>
    <row r="4991" spans="2:51" s="13" customFormat="1" ht="11.25">
      <c r="B4991" s="155"/>
      <c r="D4991" s="149" t="s">
        <v>203</v>
      </c>
      <c r="E4991" s="156" t="s">
        <v>19</v>
      </c>
      <c r="F4991" s="157" t="s">
        <v>1476</v>
      </c>
      <c r="H4991" s="158">
        <v>180.18</v>
      </c>
      <c r="I4991" s="159"/>
      <c r="L4991" s="155"/>
      <c r="M4991" s="160"/>
      <c r="T4991" s="161"/>
      <c r="AT4991" s="156" t="s">
        <v>203</v>
      </c>
      <c r="AU4991" s="156" t="s">
        <v>82</v>
      </c>
      <c r="AV4991" s="13" t="s">
        <v>82</v>
      </c>
      <c r="AW4991" s="13" t="s">
        <v>33</v>
      </c>
      <c r="AX4991" s="13" t="s">
        <v>72</v>
      </c>
      <c r="AY4991" s="156" t="s">
        <v>193</v>
      </c>
    </row>
    <row r="4992" spans="2:51" s="13" customFormat="1" ht="11.25">
      <c r="B4992" s="155"/>
      <c r="D4992" s="149" t="s">
        <v>203</v>
      </c>
      <c r="E4992" s="156" t="s">
        <v>19</v>
      </c>
      <c r="F4992" s="157" t="s">
        <v>1477</v>
      </c>
      <c r="H4992" s="158">
        <v>68.646000000000001</v>
      </c>
      <c r="I4992" s="159"/>
      <c r="L4992" s="155"/>
      <c r="M4992" s="160"/>
      <c r="T4992" s="161"/>
      <c r="AT4992" s="156" t="s">
        <v>203</v>
      </c>
      <c r="AU4992" s="156" t="s">
        <v>82</v>
      </c>
      <c r="AV4992" s="13" t="s">
        <v>82</v>
      </c>
      <c r="AW4992" s="13" t="s">
        <v>33</v>
      </c>
      <c r="AX4992" s="13" t="s">
        <v>72</v>
      </c>
      <c r="AY4992" s="156" t="s">
        <v>193</v>
      </c>
    </row>
    <row r="4993" spans="2:51" s="13" customFormat="1" ht="11.25">
      <c r="B4993" s="155"/>
      <c r="D4993" s="149" t="s">
        <v>203</v>
      </c>
      <c r="E4993" s="156" t="s">
        <v>19</v>
      </c>
      <c r="F4993" s="157" t="s">
        <v>1478</v>
      </c>
      <c r="H4993" s="158">
        <v>60.668999999999997</v>
      </c>
      <c r="I4993" s="159"/>
      <c r="L4993" s="155"/>
      <c r="M4993" s="160"/>
      <c r="T4993" s="161"/>
      <c r="AT4993" s="156" t="s">
        <v>203</v>
      </c>
      <c r="AU4993" s="156" t="s">
        <v>82</v>
      </c>
      <c r="AV4993" s="13" t="s">
        <v>82</v>
      </c>
      <c r="AW4993" s="13" t="s">
        <v>33</v>
      </c>
      <c r="AX4993" s="13" t="s">
        <v>72</v>
      </c>
      <c r="AY4993" s="156" t="s">
        <v>193</v>
      </c>
    </row>
    <row r="4994" spans="2:51" s="13" customFormat="1" ht="11.25">
      <c r="B4994" s="155"/>
      <c r="D4994" s="149" t="s">
        <v>203</v>
      </c>
      <c r="E4994" s="156" t="s">
        <v>19</v>
      </c>
      <c r="F4994" s="157" t="s">
        <v>1479</v>
      </c>
      <c r="H4994" s="158">
        <v>52.494</v>
      </c>
      <c r="I4994" s="159"/>
      <c r="L4994" s="155"/>
      <c r="M4994" s="160"/>
      <c r="T4994" s="161"/>
      <c r="AT4994" s="156" t="s">
        <v>203</v>
      </c>
      <c r="AU4994" s="156" t="s">
        <v>82</v>
      </c>
      <c r="AV4994" s="13" t="s">
        <v>82</v>
      </c>
      <c r="AW4994" s="13" t="s">
        <v>33</v>
      </c>
      <c r="AX4994" s="13" t="s">
        <v>72</v>
      </c>
      <c r="AY4994" s="156" t="s">
        <v>193</v>
      </c>
    </row>
    <row r="4995" spans="2:51" s="13" customFormat="1" ht="11.25">
      <c r="B4995" s="155"/>
      <c r="D4995" s="149" t="s">
        <v>203</v>
      </c>
      <c r="E4995" s="156" t="s">
        <v>19</v>
      </c>
      <c r="F4995" s="157" t="s">
        <v>1480</v>
      </c>
      <c r="H4995" s="158">
        <v>39.936</v>
      </c>
      <c r="I4995" s="159"/>
      <c r="L4995" s="155"/>
      <c r="M4995" s="160"/>
      <c r="T4995" s="161"/>
      <c r="AT4995" s="156" t="s">
        <v>203</v>
      </c>
      <c r="AU4995" s="156" t="s">
        <v>82</v>
      </c>
      <c r="AV4995" s="13" t="s">
        <v>82</v>
      </c>
      <c r="AW4995" s="13" t="s">
        <v>33</v>
      </c>
      <c r="AX4995" s="13" t="s">
        <v>72</v>
      </c>
      <c r="AY4995" s="156" t="s">
        <v>193</v>
      </c>
    </row>
    <row r="4996" spans="2:51" s="13" customFormat="1" ht="11.25">
      <c r="B4996" s="155"/>
      <c r="D4996" s="149" t="s">
        <v>203</v>
      </c>
      <c r="E4996" s="156" t="s">
        <v>19</v>
      </c>
      <c r="F4996" s="157" t="s">
        <v>1481</v>
      </c>
      <c r="H4996" s="158">
        <v>54.673999999999999</v>
      </c>
      <c r="I4996" s="159"/>
      <c r="L4996" s="155"/>
      <c r="M4996" s="160"/>
      <c r="T4996" s="161"/>
      <c r="AT4996" s="156" t="s">
        <v>203</v>
      </c>
      <c r="AU4996" s="156" t="s">
        <v>82</v>
      </c>
      <c r="AV4996" s="13" t="s">
        <v>82</v>
      </c>
      <c r="AW4996" s="13" t="s">
        <v>33</v>
      </c>
      <c r="AX4996" s="13" t="s">
        <v>72</v>
      </c>
      <c r="AY4996" s="156" t="s">
        <v>193</v>
      </c>
    </row>
    <row r="4997" spans="2:51" s="13" customFormat="1" ht="11.25">
      <c r="B4997" s="155"/>
      <c r="D4997" s="149" t="s">
        <v>203</v>
      </c>
      <c r="E4997" s="156" t="s">
        <v>19</v>
      </c>
      <c r="F4997" s="157" t="s">
        <v>1482</v>
      </c>
      <c r="H4997" s="158">
        <v>54.256999999999998</v>
      </c>
      <c r="I4997" s="159"/>
      <c r="L4997" s="155"/>
      <c r="M4997" s="160"/>
      <c r="T4997" s="161"/>
      <c r="AT4997" s="156" t="s">
        <v>203</v>
      </c>
      <c r="AU4997" s="156" t="s">
        <v>82</v>
      </c>
      <c r="AV4997" s="13" t="s">
        <v>82</v>
      </c>
      <c r="AW4997" s="13" t="s">
        <v>33</v>
      </c>
      <c r="AX4997" s="13" t="s">
        <v>72</v>
      </c>
      <c r="AY4997" s="156" t="s">
        <v>193</v>
      </c>
    </row>
    <row r="4998" spans="2:51" s="12" customFormat="1" ht="11.25">
      <c r="B4998" s="148"/>
      <c r="D4998" s="149" t="s">
        <v>203</v>
      </c>
      <c r="E4998" s="150" t="s">
        <v>19</v>
      </c>
      <c r="F4998" s="151" t="s">
        <v>205</v>
      </c>
      <c r="H4998" s="150" t="s">
        <v>19</v>
      </c>
      <c r="I4998" s="152"/>
      <c r="L4998" s="148"/>
      <c r="M4998" s="153"/>
      <c r="T4998" s="154"/>
      <c r="AT4998" s="150" t="s">
        <v>203</v>
      </c>
      <c r="AU4998" s="150" t="s">
        <v>82</v>
      </c>
      <c r="AV4998" s="12" t="s">
        <v>80</v>
      </c>
      <c r="AW4998" s="12" t="s">
        <v>33</v>
      </c>
      <c r="AX4998" s="12" t="s">
        <v>72</v>
      </c>
      <c r="AY4998" s="150" t="s">
        <v>193</v>
      </c>
    </row>
    <row r="4999" spans="2:51" s="12" customFormat="1" ht="11.25">
      <c r="B4999" s="148"/>
      <c r="D4999" s="149" t="s">
        <v>203</v>
      </c>
      <c r="E4999" s="150" t="s">
        <v>19</v>
      </c>
      <c r="F4999" s="151" t="s">
        <v>1501</v>
      </c>
      <c r="H4999" s="150" t="s">
        <v>19</v>
      </c>
      <c r="I4999" s="152"/>
      <c r="L4999" s="148"/>
      <c r="M4999" s="153"/>
      <c r="T4999" s="154"/>
      <c r="AT4999" s="150" t="s">
        <v>203</v>
      </c>
      <c r="AU4999" s="150" t="s">
        <v>82</v>
      </c>
      <c r="AV4999" s="12" t="s">
        <v>80</v>
      </c>
      <c r="AW4999" s="12" t="s">
        <v>33</v>
      </c>
      <c r="AX4999" s="12" t="s">
        <v>72</v>
      </c>
      <c r="AY4999" s="150" t="s">
        <v>193</v>
      </c>
    </row>
    <row r="5000" spans="2:51" s="12" customFormat="1" ht="11.25">
      <c r="B5000" s="148"/>
      <c r="D5000" s="149" t="s">
        <v>203</v>
      </c>
      <c r="E5000" s="150" t="s">
        <v>19</v>
      </c>
      <c r="F5000" s="151" t="s">
        <v>644</v>
      </c>
      <c r="H5000" s="150" t="s">
        <v>19</v>
      </c>
      <c r="I5000" s="152"/>
      <c r="L5000" s="148"/>
      <c r="M5000" s="153"/>
      <c r="T5000" s="154"/>
      <c r="AT5000" s="150" t="s">
        <v>203</v>
      </c>
      <c r="AU5000" s="150" t="s">
        <v>82</v>
      </c>
      <c r="AV5000" s="12" t="s">
        <v>80</v>
      </c>
      <c r="AW5000" s="12" t="s">
        <v>33</v>
      </c>
      <c r="AX5000" s="12" t="s">
        <v>72</v>
      </c>
      <c r="AY5000" s="150" t="s">
        <v>193</v>
      </c>
    </row>
    <row r="5001" spans="2:51" s="13" customFormat="1" ht="11.25">
      <c r="B5001" s="155"/>
      <c r="D5001" s="149" t="s">
        <v>203</v>
      </c>
      <c r="E5001" s="156" t="s">
        <v>19</v>
      </c>
      <c r="F5001" s="157" t="s">
        <v>1502</v>
      </c>
      <c r="H5001" s="158">
        <v>-45.213000000000001</v>
      </c>
      <c r="I5001" s="159"/>
      <c r="L5001" s="155"/>
      <c r="M5001" s="160"/>
      <c r="T5001" s="161"/>
      <c r="AT5001" s="156" t="s">
        <v>203</v>
      </c>
      <c r="AU5001" s="156" t="s">
        <v>82</v>
      </c>
      <c r="AV5001" s="13" t="s">
        <v>82</v>
      </c>
      <c r="AW5001" s="13" t="s">
        <v>33</v>
      </c>
      <c r="AX5001" s="13" t="s">
        <v>72</v>
      </c>
      <c r="AY5001" s="156" t="s">
        <v>193</v>
      </c>
    </row>
    <row r="5002" spans="2:51" s="12" customFormat="1" ht="11.25">
      <c r="B5002" s="148"/>
      <c r="D5002" s="149" t="s">
        <v>203</v>
      </c>
      <c r="E5002" s="150" t="s">
        <v>19</v>
      </c>
      <c r="F5002" s="151" t="s">
        <v>820</v>
      </c>
      <c r="H5002" s="150" t="s">
        <v>19</v>
      </c>
      <c r="I5002" s="152"/>
      <c r="L5002" s="148"/>
      <c r="M5002" s="153"/>
      <c r="T5002" s="154"/>
      <c r="AT5002" s="150" t="s">
        <v>203</v>
      </c>
      <c r="AU5002" s="150" t="s">
        <v>82</v>
      </c>
      <c r="AV5002" s="12" t="s">
        <v>80</v>
      </c>
      <c r="AW5002" s="12" t="s">
        <v>33</v>
      </c>
      <c r="AX5002" s="12" t="s">
        <v>72</v>
      </c>
      <c r="AY5002" s="150" t="s">
        <v>193</v>
      </c>
    </row>
    <row r="5003" spans="2:51" s="13" customFormat="1" ht="11.25">
      <c r="B5003" s="155"/>
      <c r="D5003" s="149" t="s">
        <v>203</v>
      </c>
      <c r="E5003" s="156" t="s">
        <v>19</v>
      </c>
      <c r="F5003" s="157" t="s">
        <v>1503</v>
      </c>
      <c r="H5003" s="158">
        <v>-49.466999999999999</v>
      </c>
      <c r="I5003" s="159"/>
      <c r="L5003" s="155"/>
      <c r="M5003" s="160"/>
      <c r="T5003" s="161"/>
      <c r="AT5003" s="156" t="s">
        <v>203</v>
      </c>
      <c r="AU5003" s="156" t="s">
        <v>82</v>
      </c>
      <c r="AV5003" s="13" t="s">
        <v>82</v>
      </c>
      <c r="AW5003" s="13" t="s">
        <v>33</v>
      </c>
      <c r="AX5003" s="13" t="s">
        <v>72</v>
      </c>
      <c r="AY5003" s="156" t="s">
        <v>193</v>
      </c>
    </row>
    <row r="5004" spans="2:51" s="13" customFormat="1" ht="11.25">
      <c r="B5004" s="155"/>
      <c r="D5004" s="149" t="s">
        <v>203</v>
      </c>
      <c r="E5004" s="156" t="s">
        <v>19</v>
      </c>
      <c r="F5004" s="157" t="s">
        <v>1504</v>
      </c>
      <c r="H5004" s="158">
        <v>-15.074</v>
      </c>
      <c r="I5004" s="159"/>
      <c r="L5004" s="155"/>
      <c r="M5004" s="160"/>
      <c r="T5004" s="161"/>
      <c r="AT5004" s="156" t="s">
        <v>203</v>
      </c>
      <c r="AU5004" s="156" t="s">
        <v>82</v>
      </c>
      <c r="AV5004" s="13" t="s">
        <v>82</v>
      </c>
      <c r="AW5004" s="13" t="s">
        <v>33</v>
      </c>
      <c r="AX5004" s="13" t="s">
        <v>72</v>
      </c>
      <c r="AY5004" s="156" t="s">
        <v>193</v>
      </c>
    </row>
    <row r="5005" spans="2:51" s="13" customFormat="1" ht="11.25">
      <c r="B5005" s="155"/>
      <c r="D5005" s="149" t="s">
        <v>203</v>
      </c>
      <c r="E5005" s="156" t="s">
        <v>19</v>
      </c>
      <c r="F5005" s="157" t="s">
        <v>1505</v>
      </c>
      <c r="H5005" s="158">
        <v>-12.525</v>
      </c>
      <c r="I5005" s="159"/>
      <c r="L5005" s="155"/>
      <c r="M5005" s="160"/>
      <c r="T5005" s="161"/>
      <c r="AT5005" s="156" t="s">
        <v>203</v>
      </c>
      <c r="AU5005" s="156" t="s">
        <v>82</v>
      </c>
      <c r="AV5005" s="13" t="s">
        <v>82</v>
      </c>
      <c r="AW5005" s="13" t="s">
        <v>33</v>
      </c>
      <c r="AX5005" s="13" t="s">
        <v>72</v>
      </c>
      <c r="AY5005" s="156" t="s">
        <v>193</v>
      </c>
    </row>
    <row r="5006" spans="2:51" s="12" customFormat="1" ht="11.25">
      <c r="B5006" s="148"/>
      <c r="D5006" s="149" t="s">
        <v>203</v>
      </c>
      <c r="E5006" s="150" t="s">
        <v>19</v>
      </c>
      <c r="F5006" s="151" t="s">
        <v>822</v>
      </c>
      <c r="H5006" s="150" t="s">
        <v>19</v>
      </c>
      <c r="I5006" s="152"/>
      <c r="L5006" s="148"/>
      <c r="M5006" s="153"/>
      <c r="T5006" s="154"/>
      <c r="AT5006" s="150" t="s">
        <v>203</v>
      </c>
      <c r="AU5006" s="150" t="s">
        <v>82</v>
      </c>
      <c r="AV5006" s="12" t="s">
        <v>80</v>
      </c>
      <c r="AW5006" s="12" t="s">
        <v>33</v>
      </c>
      <c r="AX5006" s="12" t="s">
        <v>72</v>
      </c>
      <c r="AY5006" s="150" t="s">
        <v>193</v>
      </c>
    </row>
    <row r="5007" spans="2:51" s="13" customFormat="1" ht="11.25">
      <c r="B5007" s="155"/>
      <c r="D5007" s="149" t="s">
        <v>203</v>
      </c>
      <c r="E5007" s="156" t="s">
        <v>19</v>
      </c>
      <c r="F5007" s="157" t="s">
        <v>1506</v>
      </c>
      <c r="H5007" s="158">
        <v>-55.875</v>
      </c>
      <c r="I5007" s="159"/>
      <c r="L5007" s="155"/>
      <c r="M5007" s="160"/>
      <c r="T5007" s="161"/>
      <c r="AT5007" s="156" t="s">
        <v>203</v>
      </c>
      <c r="AU5007" s="156" t="s">
        <v>82</v>
      </c>
      <c r="AV5007" s="13" t="s">
        <v>82</v>
      </c>
      <c r="AW5007" s="13" t="s">
        <v>33</v>
      </c>
      <c r="AX5007" s="13" t="s">
        <v>72</v>
      </c>
      <c r="AY5007" s="156" t="s">
        <v>193</v>
      </c>
    </row>
    <row r="5008" spans="2:51" s="13" customFormat="1" ht="11.25">
      <c r="B5008" s="155"/>
      <c r="D5008" s="149" t="s">
        <v>203</v>
      </c>
      <c r="E5008" s="156" t="s">
        <v>19</v>
      </c>
      <c r="F5008" s="157" t="s">
        <v>1507</v>
      </c>
      <c r="H5008" s="158">
        <v>-13.89</v>
      </c>
      <c r="I5008" s="159"/>
      <c r="L5008" s="155"/>
      <c r="M5008" s="160"/>
      <c r="T5008" s="161"/>
      <c r="AT5008" s="156" t="s">
        <v>203</v>
      </c>
      <c r="AU5008" s="156" t="s">
        <v>82</v>
      </c>
      <c r="AV5008" s="13" t="s">
        <v>82</v>
      </c>
      <c r="AW5008" s="13" t="s">
        <v>33</v>
      </c>
      <c r="AX5008" s="13" t="s">
        <v>72</v>
      </c>
      <c r="AY5008" s="156" t="s">
        <v>193</v>
      </c>
    </row>
    <row r="5009" spans="2:51" s="12" customFormat="1" ht="11.25">
      <c r="B5009" s="148"/>
      <c r="D5009" s="149" t="s">
        <v>203</v>
      </c>
      <c r="E5009" s="150" t="s">
        <v>19</v>
      </c>
      <c r="F5009" s="151" t="s">
        <v>828</v>
      </c>
      <c r="H5009" s="150" t="s">
        <v>19</v>
      </c>
      <c r="I5009" s="152"/>
      <c r="L5009" s="148"/>
      <c r="M5009" s="153"/>
      <c r="T5009" s="154"/>
      <c r="AT5009" s="150" t="s">
        <v>203</v>
      </c>
      <c r="AU5009" s="150" t="s">
        <v>82</v>
      </c>
      <c r="AV5009" s="12" t="s">
        <v>80</v>
      </c>
      <c r="AW5009" s="12" t="s">
        <v>33</v>
      </c>
      <c r="AX5009" s="12" t="s">
        <v>72</v>
      </c>
      <c r="AY5009" s="150" t="s">
        <v>193</v>
      </c>
    </row>
    <row r="5010" spans="2:51" s="13" customFormat="1" ht="11.25">
      <c r="B5010" s="155"/>
      <c r="D5010" s="149" t="s">
        <v>203</v>
      </c>
      <c r="E5010" s="156" t="s">
        <v>19</v>
      </c>
      <c r="F5010" s="157" t="s">
        <v>1508</v>
      </c>
      <c r="H5010" s="158">
        <v>-9.4860000000000007</v>
      </c>
      <c r="I5010" s="159"/>
      <c r="L5010" s="155"/>
      <c r="M5010" s="160"/>
      <c r="T5010" s="161"/>
      <c r="AT5010" s="156" t="s">
        <v>203</v>
      </c>
      <c r="AU5010" s="156" t="s">
        <v>82</v>
      </c>
      <c r="AV5010" s="13" t="s">
        <v>82</v>
      </c>
      <c r="AW5010" s="13" t="s">
        <v>33</v>
      </c>
      <c r="AX5010" s="13" t="s">
        <v>72</v>
      </c>
      <c r="AY5010" s="156" t="s">
        <v>193</v>
      </c>
    </row>
    <row r="5011" spans="2:51" s="13" customFormat="1" ht="11.25">
      <c r="B5011" s="155"/>
      <c r="D5011" s="149" t="s">
        <v>203</v>
      </c>
      <c r="E5011" s="156" t="s">
        <v>19</v>
      </c>
      <c r="F5011" s="157" t="s">
        <v>1509</v>
      </c>
      <c r="H5011" s="158">
        <v>-9.3490000000000002</v>
      </c>
      <c r="I5011" s="159"/>
      <c r="L5011" s="155"/>
      <c r="M5011" s="160"/>
      <c r="T5011" s="161"/>
      <c r="AT5011" s="156" t="s">
        <v>203</v>
      </c>
      <c r="AU5011" s="156" t="s">
        <v>82</v>
      </c>
      <c r="AV5011" s="13" t="s">
        <v>82</v>
      </c>
      <c r="AW5011" s="13" t="s">
        <v>33</v>
      </c>
      <c r="AX5011" s="13" t="s">
        <v>72</v>
      </c>
      <c r="AY5011" s="156" t="s">
        <v>193</v>
      </c>
    </row>
    <row r="5012" spans="2:51" s="12" customFormat="1" ht="11.25">
      <c r="B5012" s="148"/>
      <c r="D5012" s="149" t="s">
        <v>203</v>
      </c>
      <c r="E5012" s="150" t="s">
        <v>19</v>
      </c>
      <c r="F5012" s="151" t="s">
        <v>205</v>
      </c>
      <c r="H5012" s="150" t="s">
        <v>19</v>
      </c>
      <c r="I5012" s="152"/>
      <c r="L5012" s="148"/>
      <c r="M5012" s="153"/>
      <c r="T5012" s="154"/>
      <c r="AT5012" s="150" t="s">
        <v>203</v>
      </c>
      <c r="AU5012" s="150" t="s">
        <v>82</v>
      </c>
      <c r="AV5012" s="12" t="s">
        <v>80</v>
      </c>
      <c r="AW5012" s="12" t="s">
        <v>33</v>
      </c>
      <c r="AX5012" s="12" t="s">
        <v>72</v>
      </c>
      <c r="AY5012" s="150" t="s">
        <v>193</v>
      </c>
    </row>
    <row r="5013" spans="2:51" s="12" customFormat="1" ht="11.25">
      <c r="B5013" s="148"/>
      <c r="D5013" s="149" t="s">
        <v>203</v>
      </c>
      <c r="E5013" s="150" t="s">
        <v>19</v>
      </c>
      <c r="F5013" s="151" t="s">
        <v>205</v>
      </c>
      <c r="H5013" s="150" t="s">
        <v>19</v>
      </c>
      <c r="I5013" s="152"/>
      <c r="L5013" s="148"/>
      <c r="M5013" s="153"/>
      <c r="T5013" s="154"/>
      <c r="AT5013" s="150" t="s">
        <v>203</v>
      </c>
      <c r="AU5013" s="150" t="s">
        <v>82</v>
      </c>
      <c r="AV5013" s="12" t="s">
        <v>80</v>
      </c>
      <c r="AW5013" s="12" t="s">
        <v>33</v>
      </c>
      <c r="AX5013" s="12" t="s">
        <v>72</v>
      </c>
      <c r="AY5013" s="150" t="s">
        <v>193</v>
      </c>
    </row>
    <row r="5014" spans="2:51" s="12" customFormat="1" ht="11.25">
      <c r="B5014" s="148"/>
      <c r="D5014" s="149" t="s">
        <v>203</v>
      </c>
      <c r="E5014" s="150" t="s">
        <v>19</v>
      </c>
      <c r="F5014" s="151" t="s">
        <v>3823</v>
      </c>
      <c r="H5014" s="150" t="s">
        <v>19</v>
      </c>
      <c r="I5014" s="152"/>
      <c r="L5014" s="148"/>
      <c r="M5014" s="153"/>
      <c r="T5014" s="154"/>
      <c r="AT5014" s="150" t="s">
        <v>203</v>
      </c>
      <c r="AU5014" s="150" t="s">
        <v>82</v>
      </c>
      <c r="AV5014" s="12" t="s">
        <v>80</v>
      </c>
      <c r="AW5014" s="12" t="s">
        <v>33</v>
      </c>
      <c r="AX5014" s="12" t="s">
        <v>72</v>
      </c>
      <c r="AY5014" s="150" t="s">
        <v>193</v>
      </c>
    </row>
    <row r="5015" spans="2:51" s="12" customFormat="1" ht="11.25">
      <c r="B5015" s="148"/>
      <c r="D5015" s="149" t="s">
        <v>203</v>
      </c>
      <c r="E5015" s="150" t="s">
        <v>19</v>
      </c>
      <c r="F5015" s="151" t="s">
        <v>644</v>
      </c>
      <c r="H5015" s="150" t="s">
        <v>19</v>
      </c>
      <c r="I5015" s="152"/>
      <c r="L5015" s="148"/>
      <c r="M5015" s="153"/>
      <c r="T5015" s="154"/>
      <c r="AT5015" s="150" t="s">
        <v>203</v>
      </c>
      <c r="AU5015" s="150" t="s">
        <v>82</v>
      </c>
      <c r="AV5015" s="12" t="s">
        <v>80</v>
      </c>
      <c r="AW5015" s="12" t="s">
        <v>33</v>
      </c>
      <c r="AX5015" s="12" t="s">
        <v>72</v>
      </c>
      <c r="AY5015" s="150" t="s">
        <v>193</v>
      </c>
    </row>
    <row r="5016" spans="2:51" s="13" customFormat="1" ht="11.25">
      <c r="B5016" s="155"/>
      <c r="D5016" s="149" t="s">
        <v>203</v>
      </c>
      <c r="E5016" s="156" t="s">
        <v>19</v>
      </c>
      <c r="F5016" s="157" t="s">
        <v>1418</v>
      </c>
      <c r="H5016" s="158">
        <v>18.98</v>
      </c>
      <c r="I5016" s="159"/>
      <c r="L5016" s="155"/>
      <c r="M5016" s="160"/>
      <c r="T5016" s="161"/>
      <c r="AT5016" s="156" t="s">
        <v>203</v>
      </c>
      <c r="AU5016" s="156" t="s">
        <v>82</v>
      </c>
      <c r="AV5016" s="13" t="s">
        <v>82</v>
      </c>
      <c r="AW5016" s="13" t="s">
        <v>33</v>
      </c>
      <c r="AX5016" s="13" t="s">
        <v>72</v>
      </c>
      <c r="AY5016" s="156" t="s">
        <v>193</v>
      </c>
    </row>
    <row r="5017" spans="2:51" s="13" customFormat="1" ht="11.25">
      <c r="B5017" s="155"/>
      <c r="D5017" s="149" t="s">
        <v>203</v>
      </c>
      <c r="E5017" s="156" t="s">
        <v>19</v>
      </c>
      <c r="F5017" s="157" t="s">
        <v>1419</v>
      </c>
      <c r="H5017" s="158">
        <v>9.94</v>
      </c>
      <c r="I5017" s="159"/>
      <c r="L5017" s="155"/>
      <c r="M5017" s="160"/>
      <c r="T5017" s="161"/>
      <c r="AT5017" s="156" t="s">
        <v>203</v>
      </c>
      <c r="AU5017" s="156" t="s">
        <v>82</v>
      </c>
      <c r="AV5017" s="13" t="s">
        <v>82</v>
      </c>
      <c r="AW5017" s="13" t="s">
        <v>33</v>
      </c>
      <c r="AX5017" s="13" t="s">
        <v>72</v>
      </c>
      <c r="AY5017" s="156" t="s">
        <v>193</v>
      </c>
    </row>
    <row r="5018" spans="2:51" s="13" customFormat="1" ht="11.25">
      <c r="B5018" s="155"/>
      <c r="D5018" s="149" t="s">
        <v>203</v>
      </c>
      <c r="E5018" s="156" t="s">
        <v>19</v>
      </c>
      <c r="F5018" s="157" t="s">
        <v>1420</v>
      </c>
      <c r="H5018" s="158">
        <v>30.74</v>
      </c>
      <c r="I5018" s="159"/>
      <c r="L5018" s="155"/>
      <c r="M5018" s="160"/>
      <c r="T5018" s="161"/>
      <c r="AT5018" s="156" t="s">
        <v>203</v>
      </c>
      <c r="AU5018" s="156" t="s">
        <v>82</v>
      </c>
      <c r="AV5018" s="13" t="s">
        <v>82</v>
      </c>
      <c r="AW5018" s="13" t="s">
        <v>33</v>
      </c>
      <c r="AX5018" s="13" t="s">
        <v>72</v>
      </c>
      <c r="AY5018" s="156" t="s">
        <v>193</v>
      </c>
    </row>
    <row r="5019" spans="2:51" s="13" customFormat="1" ht="11.25">
      <c r="B5019" s="155"/>
      <c r="D5019" s="149" t="s">
        <v>203</v>
      </c>
      <c r="E5019" s="156" t="s">
        <v>19</v>
      </c>
      <c r="F5019" s="157" t="s">
        <v>1421</v>
      </c>
      <c r="H5019" s="158">
        <v>41.64</v>
      </c>
      <c r="I5019" s="159"/>
      <c r="L5019" s="155"/>
      <c r="M5019" s="160"/>
      <c r="T5019" s="161"/>
      <c r="AT5019" s="156" t="s">
        <v>203</v>
      </c>
      <c r="AU5019" s="156" t="s">
        <v>82</v>
      </c>
      <c r="AV5019" s="13" t="s">
        <v>82</v>
      </c>
      <c r="AW5019" s="13" t="s">
        <v>33</v>
      </c>
      <c r="AX5019" s="13" t="s">
        <v>72</v>
      </c>
      <c r="AY5019" s="156" t="s">
        <v>193</v>
      </c>
    </row>
    <row r="5020" spans="2:51" s="12" customFormat="1" ht="11.25">
      <c r="B5020" s="148"/>
      <c r="D5020" s="149" t="s">
        <v>203</v>
      </c>
      <c r="E5020" s="150" t="s">
        <v>19</v>
      </c>
      <c r="F5020" s="151" t="s">
        <v>205</v>
      </c>
      <c r="H5020" s="150" t="s">
        <v>19</v>
      </c>
      <c r="I5020" s="152"/>
      <c r="L5020" s="148"/>
      <c r="M5020" s="153"/>
      <c r="T5020" s="154"/>
      <c r="AT5020" s="150" t="s">
        <v>203</v>
      </c>
      <c r="AU5020" s="150" t="s">
        <v>82</v>
      </c>
      <c r="AV5020" s="12" t="s">
        <v>80</v>
      </c>
      <c r="AW5020" s="12" t="s">
        <v>33</v>
      </c>
      <c r="AX5020" s="12" t="s">
        <v>72</v>
      </c>
      <c r="AY5020" s="150" t="s">
        <v>193</v>
      </c>
    </row>
    <row r="5021" spans="2:51" s="12" customFormat="1" ht="11.25">
      <c r="B5021" s="148"/>
      <c r="D5021" s="149" t="s">
        <v>203</v>
      </c>
      <c r="E5021" s="150" t="s">
        <v>19</v>
      </c>
      <c r="F5021" s="151" t="s">
        <v>820</v>
      </c>
      <c r="H5021" s="150" t="s">
        <v>19</v>
      </c>
      <c r="I5021" s="152"/>
      <c r="L5021" s="148"/>
      <c r="M5021" s="153"/>
      <c r="T5021" s="154"/>
      <c r="AT5021" s="150" t="s">
        <v>203</v>
      </c>
      <c r="AU5021" s="150" t="s">
        <v>82</v>
      </c>
      <c r="AV5021" s="12" t="s">
        <v>80</v>
      </c>
      <c r="AW5021" s="12" t="s">
        <v>33</v>
      </c>
      <c r="AX5021" s="12" t="s">
        <v>72</v>
      </c>
      <c r="AY5021" s="150" t="s">
        <v>193</v>
      </c>
    </row>
    <row r="5022" spans="2:51" s="13" customFormat="1" ht="11.25">
      <c r="B5022" s="155"/>
      <c r="D5022" s="149" t="s">
        <v>203</v>
      </c>
      <c r="E5022" s="156" t="s">
        <v>19</v>
      </c>
      <c r="F5022" s="157" t="s">
        <v>1422</v>
      </c>
      <c r="H5022" s="158">
        <v>12.038</v>
      </c>
      <c r="I5022" s="159"/>
      <c r="L5022" s="155"/>
      <c r="M5022" s="160"/>
      <c r="T5022" s="161"/>
      <c r="AT5022" s="156" t="s">
        <v>203</v>
      </c>
      <c r="AU5022" s="156" t="s">
        <v>82</v>
      </c>
      <c r="AV5022" s="13" t="s">
        <v>82</v>
      </c>
      <c r="AW5022" s="13" t="s">
        <v>33</v>
      </c>
      <c r="AX5022" s="13" t="s">
        <v>72</v>
      </c>
      <c r="AY5022" s="156" t="s">
        <v>193</v>
      </c>
    </row>
    <row r="5023" spans="2:51" s="12" customFormat="1" ht="11.25">
      <c r="B5023" s="148"/>
      <c r="D5023" s="149" t="s">
        <v>203</v>
      </c>
      <c r="E5023" s="150" t="s">
        <v>19</v>
      </c>
      <c r="F5023" s="151" t="s">
        <v>205</v>
      </c>
      <c r="H5023" s="150" t="s">
        <v>19</v>
      </c>
      <c r="I5023" s="152"/>
      <c r="L5023" s="148"/>
      <c r="M5023" s="153"/>
      <c r="T5023" s="154"/>
      <c r="AT5023" s="150" t="s">
        <v>203</v>
      </c>
      <c r="AU5023" s="150" t="s">
        <v>82</v>
      </c>
      <c r="AV5023" s="12" t="s">
        <v>80</v>
      </c>
      <c r="AW5023" s="12" t="s">
        <v>33</v>
      </c>
      <c r="AX5023" s="12" t="s">
        <v>72</v>
      </c>
      <c r="AY5023" s="150" t="s">
        <v>193</v>
      </c>
    </row>
    <row r="5024" spans="2:51" s="12" customFormat="1" ht="11.25">
      <c r="B5024" s="148"/>
      <c r="D5024" s="149" t="s">
        <v>203</v>
      </c>
      <c r="E5024" s="150" t="s">
        <v>19</v>
      </c>
      <c r="F5024" s="151" t="s">
        <v>822</v>
      </c>
      <c r="H5024" s="150" t="s">
        <v>19</v>
      </c>
      <c r="I5024" s="152"/>
      <c r="L5024" s="148"/>
      <c r="M5024" s="153"/>
      <c r="T5024" s="154"/>
      <c r="AT5024" s="150" t="s">
        <v>203</v>
      </c>
      <c r="AU5024" s="150" t="s">
        <v>82</v>
      </c>
      <c r="AV5024" s="12" t="s">
        <v>80</v>
      </c>
      <c r="AW5024" s="12" t="s">
        <v>33</v>
      </c>
      <c r="AX5024" s="12" t="s">
        <v>72</v>
      </c>
      <c r="AY5024" s="150" t="s">
        <v>193</v>
      </c>
    </row>
    <row r="5025" spans="2:65" s="13" customFormat="1" ht="11.25">
      <c r="B5025" s="155"/>
      <c r="D5025" s="149" t="s">
        <v>203</v>
      </c>
      <c r="E5025" s="156" t="s">
        <v>19</v>
      </c>
      <c r="F5025" s="157" t="s">
        <v>1423</v>
      </c>
      <c r="H5025" s="158">
        <v>12.038</v>
      </c>
      <c r="I5025" s="159"/>
      <c r="L5025" s="155"/>
      <c r="M5025" s="160"/>
      <c r="T5025" s="161"/>
      <c r="AT5025" s="156" t="s">
        <v>203</v>
      </c>
      <c r="AU5025" s="156" t="s">
        <v>82</v>
      </c>
      <c r="AV5025" s="13" t="s">
        <v>82</v>
      </c>
      <c r="AW5025" s="13" t="s">
        <v>33</v>
      </c>
      <c r="AX5025" s="13" t="s">
        <v>72</v>
      </c>
      <c r="AY5025" s="156" t="s">
        <v>193</v>
      </c>
    </row>
    <row r="5026" spans="2:65" s="12" customFormat="1" ht="11.25">
      <c r="B5026" s="148"/>
      <c r="D5026" s="149" t="s">
        <v>203</v>
      </c>
      <c r="E5026" s="150" t="s">
        <v>19</v>
      </c>
      <c r="F5026" s="151" t="s">
        <v>205</v>
      </c>
      <c r="H5026" s="150" t="s">
        <v>19</v>
      </c>
      <c r="I5026" s="152"/>
      <c r="L5026" s="148"/>
      <c r="M5026" s="153"/>
      <c r="T5026" s="154"/>
      <c r="AT5026" s="150" t="s">
        <v>203</v>
      </c>
      <c r="AU5026" s="150" t="s">
        <v>82</v>
      </c>
      <c r="AV5026" s="12" t="s">
        <v>80</v>
      </c>
      <c r="AW5026" s="12" t="s">
        <v>33</v>
      </c>
      <c r="AX5026" s="12" t="s">
        <v>72</v>
      </c>
      <c r="AY5026" s="150" t="s">
        <v>193</v>
      </c>
    </row>
    <row r="5027" spans="2:65" s="12" customFormat="1" ht="11.25">
      <c r="B5027" s="148"/>
      <c r="D5027" s="149" t="s">
        <v>203</v>
      </c>
      <c r="E5027" s="150" t="s">
        <v>19</v>
      </c>
      <c r="F5027" s="151" t="s">
        <v>828</v>
      </c>
      <c r="H5027" s="150" t="s">
        <v>19</v>
      </c>
      <c r="I5027" s="152"/>
      <c r="L5027" s="148"/>
      <c r="M5027" s="153"/>
      <c r="T5027" s="154"/>
      <c r="AT5027" s="150" t="s">
        <v>203</v>
      </c>
      <c r="AU5027" s="150" t="s">
        <v>82</v>
      </c>
      <c r="AV5027" s="12" t="s">
        <v>80</v>
      </c>
      <c r="AW5027" s="12" t="s">
        <v>33</v>
      </c>
      <c r="AX5027" s="12" t="s">
        <v>72</v>
      </c>
      <c r="AY5027" s="150" t="s">
        <v>193</v>
      </c>
    </row>
    <row r="5028" spans="2:65" s="13" customFormat="1" ht="11.25">
      <c r="B5028" s="155"/>
      <c r="D5028" s="149" t="s">
        <v>203</v>
      </c>
      <c r="E5028" s="156" t="s">
        <v>19</v>
      </c>
      <c r="F5028" s="157" t="s">
        <v>2769</v>
      </c>
      <c r="H5028" s="158">
        <v>117.983</v>
      </c>
      <c r="I5028" s="159"/>
      <c r="L5028" s="155"/>
      <c r="M5028" s="160"/>
      <c r="T5028" s="161"/>
      <c r="AT5028" s="156" t="s">
        <v>203</v>
      </c>
      <c r="AU5028" s="156" t="s">
        <v>82</v>
      </c>
      <c r="AV5028" s="13" t="s">
        <v>82</v>
      </c>
      <c r="AW5028" s="13" t="s">
        <v>33</v>
      </c>
      <c r="AX5028" s="13" t="s">
        <v>72</v>
      </c>
      <c r="AY5028" s="156" t="s">
        <v>193</v>
      </c>
    </row>
    <row r="5029" spans="2:65" s="1" customFormat="1" ht="24.2" customHeight="1">
      <c r="B5029" s="32"/>
      <c r="C5029" s="131" t="s">
        <v>3834</v>
      </c>
      <c r="D5029" s="131" t="s">
        <v>195</v>
      </c>
      <c r="E5029" s="132" t="s">
        <v>3835</v>
      </c>
      <c r="F5029" s="133" t="s">
        <v>3836</v>
      </c>
      <c r="G5029" s="134" t="s">
        <v>198</v>
      </c>
      <c r="H5029" s="135">
        <v>367.99</v>
      </c>
      <c r="I5029" s="136"/>
      <c r="J5029" s="137">
        <f>ROUND(I5029*H5029,2)</f>
        <v>0</v>
      </c>
      <c r="K5029" s="133" t="s">
        <v>199</v>
      </c>
      <c r="L5029" s="32"/>
      <c r="M5029" s="138" t="s">
        <v>19</v>
      </c>
      <c r="N5029" s="139" t="s">
        <v>43</v>
      </c>
      <c r="P5029" s="140">
        <f>O5029*H5029</f>
        <v>0</v>
      </c>
      <c r="Q5029" s="140">
        <v>2.9E-4</v>
      </c>
      <c r="R5029" s="140">
        <f>Q5029*H5029</f>
        <v>0.10671710000000001</v>
      </c>
      <c r="S5029" s="140">
        <v>0</v>
      </c>
      <c r="T5029" s="141">
        <f>S5029*H5029</f>
        <v>0</v>
      </c>
      <c r="AR5029" s="142" t="s">
        <v>328</v>
      </c>
      <c r="AT5029" s="142" t="s">
        <v>195</v>
      </c>
      <c r="AU5029" s="142" t="s">
        <v>82</v>
      </c>
      <c r="AY5029" s="17" t="s">
        <v>193</v>
      </c>
      <c r="BE5029" s="143">
        <f>IF(N5029="základní",J5029,0)</f>
        <v>0</v>
      </c>
      <c r="BF5029" s="143">
        <f>IF(N5029="snížená",J5029,0)</f>
        <v>0</v>
      </c>
      <c r="BG5029" s="143">
        <f>IF(N5029="zákl. přenesená",J5029,0)</f>
        <v>0</v>
      </c>
      <c r="BH5029" s="143">
        <f>IF(N5029="sníž. přenesená",J5029,0)</f>
        <v>0</v>
      </c>
      <c r="BI5029" s="143">
        <f>IF(N5029="nulová",J5029,0)</f>
        <v>0</v>
      </c>
      <c r="BJ5029" s="17" t="s">
        <v>80</v>
      </c>
      <c r="BK5029" s="143">
        <f>ROUND(I5029*H5029,2)</f>
        <v>0</v>
      </c>
      <c r="BL5029" s="17" t="s">
        <v>328</v>
      </c>
      <c r="BM5029" s="142" t="s">
        <v>3837</v>
      </c>
    </row>
    <row r="5030" spans="2:65" s="1" customFormat="1" ht="11.25">
      <c r="B5030" s="32"/>
      <c r="D5030" s="144" t="s">
        <v>201</v>
      </c>
      <c r="F5030" s="145" t="s">
        <v>3838</v>
      </c>
      <c r="I5030" s="146"/>
      <c r="L5030" s="32"/>
      <c r="M5030" s="147"/>
      <c r="T5030" s="53"/>
      <c r="AT5030" s="17" t="s">
        <v>201</v>
      </c>
      <c r="AU5030" s="17" t="s">
        <v>82</v>
      </c>
    </row>
    <row r="5031" spans="2:65" s="12" customFormat="1" ht="11.25">
      <c r="B5031" s="148"/>
      <c r="D5031" s="149" t="s">
        <v>203</v>
      </c>
      <c r="E5031" s="150" t="s">
        <v>19</v>
      </c>
      <c r="F5031" s="151" t="s">
        <v>286</v>
      </c>
      <c r="H5031" s="150" t="s">
        <v>19</v>
      </c>
      <c r="I5031" s="152"/>
      <c r="L5031" s="148"/>
      <c r="M5031" s="153"/>
      <c r="T5031" s="154"/>
      <c r="AT5031" s="150" t="s">
        <v>203</v>
      </c>
      <c r="AU5031" s="150" t="s">
        <v>82</v>
      </c>
      <c r="AV5031" s="12" t="s">
        <v>80</v>
      </c>
      <c r="AW5031" s="12" t="s">
        <v>33</v>
      </c>
      <c r="AX5031" s="12" t="s">
        <v>72</v>
      </c>
      <c r="AY5031" s="150" t="s">
        <v>193</v>
      </c>
    </row>
    <row r="5032" spans="2:65" s="12" customFormat="1" ht="11.25">
      <c r="B5032" s="148"/>
      <c r="D5032" s="149" t="s">
        <v>203</v>
      </c>
      <c r="E5032" s="150" t="s">
        <v>19</v>
      </c>
      <c r="F5032" s="151" t="s">
        <v>205</v>
      </c>
      <c r="H5032" s="150" t="s">
        <v>19</v>
      </c>
      <c r="I5032" s="152"/>
      <c r="L5032" s="148"/>
      <c r="M5032" s="153"/>
      <c r="T5032" s="154"/>
      <c r="AT5032" s="150" t="s">
        <v>203</v>
      </c>
      <c r="AU5032" s="150" t="s">
        <v>82</v>
      </c>
      <c r="AV5032" s="12" t="s">
        <v>80</v>
      </c>
      <c r="AW5032" s="12" t="s">
        <v>33</v>
      </c>
      <c r="AX5032" s="12" t="s">
        <v>72</v>
      </c>
      <c r="AY5032" s="150" t="s">
        <v>193</v>
      </c>
    </row>
    <row r="5033" spans="2:65" s="12" customFormat="1" ht="11.25">
      <c r="B5033" s="148"/>
      <c r="D5033" s="149" t="s">
        <v>203</v>
      </c>
      <c r="E5033" s="150" t="s">
        <v>19</v>
      </c>
      <c r="F5033" s="151" t="s">
        <v>206</v>
      </c>
      <c r="H5033" s="150" t="s">
        <v>19</v>
      </c>
      <c r="I5033" s="152"/>
      <c r="L5033" s="148"/>
      <c r="M5033" s="153"/>
      <c r="T5033" s="154"/>
      <c r="AT5033" s="150" t="s">
        <v>203</v>
      </c>
      <c r="AU5033" s="150" t="s">
        <v>82</v>
      </c>
      <c r="AV5033" s="12" t="s">
        <v>80</v>
      </c>
      <c r="AW5033" s="12" t="s">
        <v>33</v>
      </c>
      <c r="AX5033" s="12" t="s">
        <v>72</v>
      </c>
      <c r="AY5033" s="150" t="s">
        <v>193</v>
      </c>
    </row>
    <row r="5034" spans="2:65" s="12" customFormat="1" ht="11.25">
      <c r="B5034" s="148"/>
      <c r="D5034" s="149" t="s">
        <v>203</v>
      </c>
      <c r="E5034" s="150" t="s">
        <v>19</v>
      </c>
      <c r="F5034" s="151" t="s">
        <v>205</v>
      </c>
      <c r="H5034" s="150" t="s">
        <v>19</v>
      </c>
      <c r="I5034" s="152"/>
      <c r="L5034" s="148"/>
      <c r="M5034" s="153"/>
      <c r="T5034" s="154"/>
      <c r="AT5034" s="150" t="s">
        <v>203</v>
      </c>
      <c r="AU5034" s="150" t="s">
        <v>82</v>
      </c>
      <c r="AV5034" s="12" t="s">
        <v>80</v>
      </c>
      <c r="AW5034" s="12" t="s">
        <v>33</v>
      </c>
      <c r="AX5034" s="12" t="s">
        <v>72</v>
      </c>
      <c r="AY5034" s="150" t="s">
        <v>193</v>
      </c>
    </row>
    <row r="5035" spans="2:65" s="12" customFormat="1" ht="11.25">
      <c r="B5035" s="148"/>
      <c r="D5035" s="149" t="s">
        <v>203</v>
      </c>
      <c r="E5035" s="150" t="s">
        <v>19</v>
      </c>
      <c r="F5035" s="151" t="s">
        <v>1305</v>
      </c>
      <c r="H5035" s="150" t="s">
        <v>19</v>
      </c>
      <c r="I5035" s="152"/>
      <c r="L5035" s="148"/>
      <c r="M5035" s="153"/>
      <c r="T5035" s="154"/>
      <c r="AT5035" s="150" t="s">
        <v>203</v>
      </c>
      <c r="AU5035" s="150" t="s">
        <v>82</v>
      </c>
      <c r="AV5035" s="12" t="s">
        <v>80</v>
      </c>
      <c r="AW5035" s="12" t="s">
        <v>33</v>
      </c>
      <c r="AX5035" s="12" t="s">
        <v>72</v>
      </c>
      <c r="AY5035" s="150" t="s">
        <v>193</v>
      </c>
    </row>
    <row r="5036" spans="2:65" s="13" customFormat="1" ht="11.25">
      <c r="B5036" s="155"/>
      <c r="D5036" s="149" t="s">
        <v>203</v>
      </c>
      <c r="E5036" s="156" t="s">
        <v>19</v>
      </c>
      <c r="F5036" s="157" t="s">
        <v>1323</v>
      </c>
      <c r="H5036" s="158">
        <v>34.200000000000003</v>
      </c>
      <c r="I5036" s="159"/>
      <c r="L5036" s="155"/>
      <c r="M5036" s="160"/>
      <c r="T5036" s="161"/>
      <c r="AT5036" s="156" t="s">
        <v>203</v>
      </c>
      <c r="AU5036" s="156" t="s">
        <v>82</v>
      </c>
      <c r="AV5036" s="13" t="s">
        <v>82</v>
      </c>
      <c r="AW5036" s="13" t="s">
        <v>33</v>
      </c>
      <c r="AX5036" s="13" t="s">
        <v>72</v>
      </c>
      <c r="AY5036" s="156" t="s">
        <v>193</v>
      </c>
    </row>
    <row r="5037" spans="2:65" s="12" customFormat="1" ht="11.25">
      <c r="B5037" s="148"/>
      <c r="D5037" s="149" t="s">
        <v>203</v>
      </c>
      <c r="E5037" s="150" t="s">
        <v>19</v>
      </c>
      <c r="F5037" s="151" t="s">
        <v>1307</v>
      </c>
      <c r="H5037" s="150" t="s">
        <v>19</v>
      </c>
      <c r="I5037" s="152"/>
      <c r="L5037" s="148"/>
      <c r="M5037" s="153"/>
      <c r="T5037" s="154"/>
      <c r="AT5037" s="150" t="s">
        <v>203</v>
      </c>
      <c r="AU5037" s="150" t="s">
        <v>82</v>
      </c>
      <c r="AV5037" s="12" t="s">
        <v>80</v>
      </c>
      <c r="AW5037" s="12" t="s">
        <v>33</v>
      </c>
      <c r="AX5037" s="12" t="s">
        <v>72</v>
      </c>
      <c r="AY5037" s="150" t="s">
        <v>193</v>
      </c>
    </row>
    <row r="5038" spans="2:65" s="13" customFormat="1" ht="11.25">
      <c r="B5038" s="155"/>
      <c r="D5038" s="149" t="s">
        <v>203</v>
      </c>
      <c r="E5038" s="156" t="s">
        <v>19</v>
      </c>
      <c r="F5038" s="157" t="s">
        <v>1324</v>
      </c>
      <c r="H5038" s="158">
        <v>14.625</v>
      </c>
      <c r="I5038" s="159"/>
      <c r="L5038" s="155"/>
      <c r="M5038" s="160"/>
      <c r="T5038" s="161"/>
      <c r="AT5038" s="156" t="s">
        <v>203</v>
      </c>
      <c r="AU5038" s="156" t="s">
        <v>82</v>
      </c>
      <c r="AV5038" s="13" t="s">
        <v>82</v>
      </c>
      <c r="AW5038" s="13" t="s">
        <v>33</v>
      </c>
      <c r="AX5038" s="13" t="s">
        <v>72</v>
      </c>
      <c r="AY5038" s="156" t="s">
        <v>193</v>
      </c>
    </row>
    <row r="5039" spans="2:65" s="12" customFormat="1" ht="11.25">
      <c r="B5039" s="148"/>
      <c r="D5039" s="149" t="s">
        <v>203</v>
      </c>
      <c r="E5039" s="150" t="s">
        <v>19</v>
      </c>
      <c r="F5039" s="151" t="s">
        <v>1387</v>
      </c>
      <c r="H5039" s="150" t="s">
        <v>19</v>
      </c>
      <c r="I5039" s="152"/>
      <c r="L5039" s="148"/>
      <c r="M5039" s="153"/>
      <c r="T5039" s="154"/>
      <c r="AT5039" s="150" t="s">
        <v>203</v>
      </c>
      <c r="AU5039" s="150" t="s">
        <v>82</v>
      </c>
      <c r="AV5039" s="12" t="s">
        <v>80</v>
      </c>
      <c r="AW5039" s="12" t="s">
        <v>33</v>
      </c>
      <c r="AX5039" s="12" t="s">
        <v>72</v>
      </c>
      <c r="AY5039" s="150" t="s">
        <v>193</v>
      </c>
    </row>
    <row r="5040" spans="2:65" s="13" customFormat="1" ht="11.25">
      <c r="B5040" s="155"/>
      <c r="D5040" s="149" t="s">
        <v>203</v>
      </c>
      <c r="E5040" s="156" t="s">
        <v>19</v>
      </c>
      <c r="F5040" s="157" t="s">
        <v>1388</v>
      </c>
      <c r="H5040" s="158">
        <v>303.95499999999998</v>
      </c>
      <c r="I5040" s="159"/>
      <c r="L5040" s="155"/>
      <c r="M5040" s="160"/>
      <c r="T5040" s="161"/>
      <c r="AT5040" s="156" t="s">
        <v>203</v>
      </c>
      <c r="AU5040" s="156" t="s">
        <v>82</v>
      </c>
      <c r="AV5040" s="13" t="s">
        <v>82</v>
      </c>
      <c r="AW5040" s="13" t="s">
        <v>33</v>
      </c>
      <c r="AX5040" s="13" t="s">
        <v>72</v>
      </c>
      <c r="AY5040" s="156" t="s">
        <v>193</v>
      </c>
    </row>
    <row r="5041" spans="2:65" s="12" customFormat="1" ht="11.25">
      <c r="B5041" s="148"/>
      <c r="D5041" s="149" t="s">
        <v>203</v>
      </c>
      <c r="E5041" s="150" t="s">
        <v>19</v>
      </c>
      <c r="F5041" s="151" t="s">
        <v>1389</v>
      </c>
      <c r="H5041" s="150" t="s">
        <v>19</v>
      </c>
      <c r="I5041" s="152"/>
      <c r="L5041" s="148"/>
      <c r="M5041" s="153"/>
      <c r="T5041" s="154"/>
      <c r="AT5041" s="150" t="s">
        <v>203</v>
      </c>
      <c r="AU5041" s="150" t="s">
        <v>82</v>
      </c>
      <c r="AV5041" s="12" t="s">
        <v>80</v>
      </c>
      <c r="AW5041" s="12" t="s">
        <v>33</v>
      </c>
      <c r="AX5041" s="12" t="s">
        <v>72</v>
      </c>
      <c r="AY5041" s="150" t="s">
        <v>193</v>
      </c>
    </row>
    <row r="5042" spans="2:65" s="13" customFormat="1" ht="11.25">
      <c r="B5042" s="155"/>
      <c r="D5042" s="149" t="s">
        <v>203</v>
      </c>
      <c r="E5042" s="156" t="s">
        <v>19</v>
      </c>
      <c r="F5042" s="157" t="s">
        <v>1390</v>
      </c>
      <c r="H5042" s="158">
        <v>15.21</v>
      </c>
      <c r="I5042" s="159"/>
      <c r="L5042" s="155"/>
      <c r="M5042" s="160"/>
      <c r="T5042" s="161"/>
      <c r="AT5042" s="156" t="s">
        <v>203</v>
      </c>
      <c r="AU5042" s="156" t="s">
        <v>82</v>
      </c>
      <c r="AV5042" s="13" t="s">
        <v>82</v>
      </c>
      <c r="AW5042" s="13" t="s">
        <v>33</v>
      </c>
      <c r="AX5042" s="13" t="s">
        <v>72</v>
      </c>
      <c r="AY5042" s="156" t="s">
        <v>193</v>
      </c>
    </row>
    <row r="5043" spans="2:65" s="1" customFormat="1" ht="24.2" customHeight="1">
      <c r="B5043" s="32"/>
      <c r="C5043" s="131" t="s">
        <v>3839</v>
      </c>
      <c r="D5043" s="131" t="s">
        <v>195</v>
      </c>
      <c r="E5043" s="132" t="s">
        <v>3840</v>
      </c>
      <c r="F5043" s="133" t="s">
        <v>3841</v>
      </c>
      <c r="G5043" s="134" t="s">
        <v>198</v>
      </c>
      <c r="H5043" s="135">
        <v>733.46500000000003</v>
      </c>
      <c r="I5043" s="136"/>
      <c r="J5043" s="137">
        <f>ROUND(I5043*H5043,2)</f>
        <v>0</v>
      </c>
      <c r="K5043" s="133" t="s">
        <v>199</v>
      </c>
      <c r="L5043" s="32"/>
      <c r="M5043" s="138" t="s">
        <v>19</v>
      </c>
      <c r="N5043" s="139" t="s">
        <v>43</v>
      </c>
      <c r="P5043" s="140">
        <f>O5043*H5043</f>
        <v>0</v>
      </c>
      <c r="Q5043" s="140">
        <v>3.0000000000000001E-5</v>
      </c>
      <c r="R5043" s="140">
        <f>Q5043*H5043</f>
        <v>2.2003950000000001E-2</v>
      </c>
      <c r="S5043" s="140">
        <v>0</v>
      </c>
      <c r="T5043" s="141">
        <f>S5043*H5043</f>
        <v>0</v>
      </c>
      <c r="AR5043" s="142" t="s">
        <v>328</v>
      </c>
      <c r="AT5043" s="142" t="s">
        <v>195</v>
      </c>
      <c r="AU5043" s="142" t="s">
        <v>82</v>
      </c>
      <c r="AY5043" s="17" t="s">
        <v>193</v>
      </c>
      <c r="BE5043" s="143">
        <f>IF(N5043="základní",J5043,0)</f>
        <v>0</v>
      </c>
      <c r="BF5043" s="143">
        <f>IF(N5043="snížená",J5043,0)</f>
        <v>0</v>
      </c>
      <c r="BG5043" s="143">
        <f>IF(N5043="zákl. přenesená",J5043,0)</f>
        <v>0</v>
      </c>
      <c r="BH5043" s="143">
        <f>IF(N5043="sníž. přenesená",J5043,0)</f>
        <v>0</v>
      </c>
      <c r="BI5043" s="143">
        <f>IF(N5043="nulová",J5043,0)</f>
        <v>0</v>
      </c>
      <c r="BJ5043" s="17" t="s">
        <v>80</v>
      </c>
      <c r="BK5043" s="143">
        <f>ROUND(I5043*H5043,2)</f>
        <v>0</v>
      </c>
      <c r="BL5043" s="17" t="s">
        <v>328</v>
      </c>
      <c r="BM5043" s="142" t="s">
        <v>3842</v>
      </c>
    </row>
    <row r="5044" spans="2:65" s="1" customFormat="1" ht="11.25">
      <c r="B5044" s="32"/>
      <c r="D5044" s="144" t="s">
        <v>201</v>
      </c>
      <c r="F5044" s="145" t="s">
        <v>3843</v>
      </c>
      <c r="I5044" s="146"/>
      <c r="L5044" s="32"/>
      <c r="M5044" s="147"/>
      <c r="T5044" s="53"/>
      <c r="AT5044" s="17" t="s">
        <v>201</v>
      </c>
      <c r="AU5044" s="17" t="s">
        <v>82</v>
      </c>
    </row>
    <row r="5045" spans="2:65" s="13" customFormat="1" ht="11.25">
      <c r="B5045" s="155"/>
      <c r="D5045" s="149" t="s">
        <v>203</v>
      </c>
      <c r="E5045" s="156" t="s">
        <v>19</v>
      </c>
      <c r="F5045" s="157" t="s">
        <v>3844</v>
      </c>
      <c r="H5045" s="158">
        <v>733.46500000000003</v>
      </c>
      <c r="I5045" s="159"/>
      <c r="L5045" s="155"/>
      <c r="M5045" s="160"/>
      <c r="T5045" s="161"/>
      <c r="AT5045" s="156" t="s">
        <v>203</v>
      </c>
      <c r="AU5045" s="156" t="s">
        <v>82</v>
      </c>
      <c r="AV5045" s="13" t="s">
        <v>82</v>
      </c>
      <c r="AW5045" s="13" t="s">
        <v>33</v>
      </c>
      <c r="AX5045" s="13" t="s">
        <v>72</v>
      </c>
      <c r="AY5045" s="156" t="s">
        <v>193</v>
      </c>
    </row>
    <row r="5046" spans="2:65" s="14" customFormat="1" ht="11.25">
      <c r="B5046" s="174"/>
      <c r="D5046" s="149" t="s">
        <v>203</v>
      </c>
      <c r="E5046" s="175" t="s">
        <v>19</v>
      </c>
      <c r="F5046" s="176" t="s">
        <v>3845</v>
      </c>
      <c r="H5046" s="177">
        <v>733.46500000000003</v>
      </c>
      <c r="I5046" s="178"/>
      <c r="L5046" s="174"/>
      <c r="M5046" s="179"/>
      <c r="T5046" s="180"/>
      <c r="AT5046" s="175" t="s">
        <v>203</v>
      </c>
      <c r="AU5046" s="175" t="s">
        <v>82</v>
      </c>
      <c r="AV5046" s="14" t="s">
        <v>106</v>
      </c>
      <c r="AW5046" s="14" t="s">
        <v>33</v>
      </c>
      <c r="AX5046" s="14" t="s">
        <v>80</v>
      </c>
      <c r="AY5046" s="175" t="s">
        <v>193</v>
      </c>
    </row>
    <row r="5047" spans="2:65" s="11" customFormat="1" ht="22.9" customHeight="1">
      <c r="B5047" s="119"/>
      <c r="D5047" s="120" t="s">
        <v>71</v>
      </c>
      <c r="E5047" s="129" t="s">
        <v>3846</v>
      </c>
      <c r="F5047" s="129" t="s">
        <v>3847</v>
      </c>
      <c r="I5047" s="122"/>
      <c r="J5047" s="130">
        <f>BK5047</f>
        <v>0</v>
      </c>
      <c r="L5047" s="119"/>
      <c r="M5047" s="124"/>
      <c r="P5047" s="125">
        <f>P5048</f>
        <v>0</v>
      </c>
      <c r="R5047" s="125">
        <f>R5048</f>
        <v>0</v>
      </c>
      <c r="T5047" s="126">
        <f>T5048</f>
        <v>0</v>
      </c>
      <c r="AR5047" s="120" t="s">
        <v>82</v>
      </c>
      <c r="AT5047" s="127" t="s">
        <v>71</v>
      </c>
      <c r="AU5047" s="127" t="s">
        <v>80</v>
      </c>
      <c r="AY5047" s="120" t="s">
        <v>193</v>
      </c>
      <c r="BK5047" s="128">
        <f>BK5048</f>
        <v>0</v>
      </c>
    </row>
    <row r="5048" spans="2:65" s="1" customFormat="1" ht="24.2" customHeight="1">
      <c r="B5048" s="32"/>
      <c r="C5048" s="131" t="s">
        <v>3848</v>
      </c>
      <c r="D5048" s="131" t="s">
        <v>195</v>
      </c>
      <c r="E5048" s="132" t="s">
        <v>3849</v>
      </c>
      <c r="F5048" s="133" t="s">
        <v>3850</v>
      </c>
      <c r="G5048" s="134" t="s">
        <v>465</v>
      </c>
      <c r="H5048" s="135">
        <v>1</v>
      </c>
      <c r="I5048" s="136"/>
      <c r="J5048" s="137">
        <f>ROUND(I5048*H5048,2)</f>
        <v>0</v>
      </c>
      <c r="K5048" s="133" t="s">
        <v>19</v>
      </c>
      <c r="L5048" s="32"/>
      <c r="M5048" s="181" t="s">
        <v>19</v>
      </c>
      <c r="N5048" s="182" t="s">
        <v>43</v>
      </c>
      <c r="O5048" s="183"/>
      <c r="P5048" s="184">
        <f>O5048*H5048</f>
        <v>0</v>
      </c>
      <c r="Q5048" s="184">
        <v>0</v>
      </c>
      <c r="R5048" s="184">
        <f>Q5048*H5048</f>
        <v>0</v>
      </c>
      <c r="S5048" s="184">
        <v>0</v>
      </c>
      <c r="T5048" s="185">
        <f>S5048*H5048</f>
        <v>0</v>
      </c>
      <c r="AR5048" s="142" t="s">
        <v>106</v>
      </c>
      <c r="AT5048" s="142" t="s">
        <v>195</v>
      </c>
      <c r="AU5048" s="142" t="s">
        <v>82</v>
      </c>
      <c r="AY5048" s="17" t="s">
        <v>193</v>
      </c>
      <c r="BE5048" s="143">
        <f>IF(N5048="základní",J5048,0)</f>
        <v>0</v>
      </c>
      <c r="BF5048" s="143">
        <f>IF(N5048="snížená",J5048,0)</f>
        <v>0</v>
      </c>
      <c r="BG5048" s="143">
        <f>IF(N5048="zákl. přenesená",J5048,0)</f>
        <v>0</v>
      </c>
      <c r="BH5048" s="143">
        <f>IF(N5048="sníž. přenesená",J5048,0)</f>
        <v>0</v>
      </c>
      <c r="BI5048" s="143">
        <f>IF(N5048="nulová",J5048,0)</f>
        <v>0</v>
      </c>
      <c r="BJ5048" s="17" t="s">
        <v>80</v>
      </c>
      <c r="BK5048" s="143">
        <f>ROUND(I5048*H5048,2)</f>
        <v>0</v>
      </c>
      <c r="BL5048" s="17" t="s">
        <v>106</v>
      </c>
      <c r="BM5048" s="142" t="s">
        <v>3851</v>
      </c>
    </row>
    <row r="5049" spans="2:65" s="1" customFormat="1" ht="6.95" customHeight="1">
      <c r="B5049" s="41"/>
      <c r="C5049" s="42"/>
      <c r="D5049" s="42"/>
      <c r="E5049" s="42"/>
      <c r="F5049" s="42"/>
      <c r="G5049" s="42"/>
      <c r="H5049" s="42"/>
      <c r="I5049" s="42"/>
      <c r="J5049" s="42"/>
      <c r="K5049" s="42"/>
      <c r="L5049" s="32"/>
    </row>
  </sheetData>
  <sheetProtection algorithmName="SHA-512" hashValue="G8akj46/MC3bmxDjrdOfgNPi4K/fkuLfBAaZaAEb5XUEy08K2XTMQh7GkQ2vFOcQZm/L6fdXc14g/FvHA9IHqw==" saltValue="ms/U/E0lhYZ1vbZ3vPii2ip6pR4HswrNjU5pN1XgRdRn9bVjgJdVCR1nIA1UCUdjSq3BSeM9qrMau6WI18/j3Q==" spinCount="100000" sheet="1" objects="1" scenarios="1" formatColumns="0" formatRows="0" autoFilter="0"/>
  <autoFilter ref="C117:K5048" xr:uid="{00000000-0009-0000-0000-000001000000}"/>
  <mergeCells count="9">
    <mergeCell ref="E50:H50"/>
    <mergeCell ref="E108:H108"/>
    <mergeCell ref="E110:H110"/>
    <mergeCell ref="L2:V2"/>
    <mergeCell ref="E7:H7"/>
    <mergeCell ref="E9:H9"/>
    <mergeCell ref="E18:H18"/>
    <mergeCell ref="E27:H27"/>
    <mergeCell ref="E48:H48"/>
  </mergeCells>
  <hyperlinks>
    <hyperlink ref="F122" r:id="rId1" xr:uid="{00000000-0004-0000-0100-000000000000}"/>
    <hyperlink ref="F128" r:id="rId2" xr:uid="{00000000-0004-0000-0100-000001000000}"/>
    <hyperlink ref="F141" r:id="rId3" xr:uid="{00000000-0004-0000-0100-000002000000}"/>
    <hyperlink ref="F153" r:id="rId4" xr:uid="{00000000-0004-0000-0100-000003000000}"/>
    <hyperlink ref="F165" r:id="rId5" xr:uid="{00000000-0004-0000-0100-000004000000}"/>
    <hyperlink ref="F176" r:id="rId6" xr:uid="{00000000-0004-0000-0100-000005000000}"/>
    <hyperlink ref="F187" r:id="rId7" xr:uid="{00000000-0004-0000-0100-000006000000}"/>
    <hyperlink ref="F198" r:id="rId8" xr:uid="{00000000-0004-0000-0100-000007000000}"/>
    <hyperlink ref="F208" r:id="rId9" xr:uid="{00000000-0004-0000-0100-000008000000}"/>
    <hyperlink ref="F218" r:id="rId10" xr:uid="{00000000-0004-0000-0100-000009000000}"/>
    <hyperlink ref="F228" r:id="rId11" xr:uid="{00000000-0004-0000-0100-00000A000000}"/>
    <hyperlink ref="F238" r:id="rId12" xr:uid="{00000000-0004-0000-0100-00000B000000}"/>
    <hyperlink ref="F258" r:id="rId13" xr:uid="{00000000-0004-0000-0100-00000C000000}"/>
    <hyperlink ref="F278" r:id="rId14" xr:uid="{00000000-0004-0000-0100-00000D000000}"/>
    <hyperlink ref="F298" r:id="rId15" xr:uid="{00000000-0004-0000-0100-00000E000000}"/>
    <hyperlink ref="F301" r:id="rId16" xr:uid="{00000000-0004-0000-0100-00000F000000}"/>
    <hyperlink ref="F304" r:id="rId17" xr:uid="{00000000-0004-0000-0100-000010000000}"/>
    <hyperlink ref="F307" r:id="rId18" xr:uid="{00000000-0004-0000-0100-000011000000}"/>
    <hyperlink ref="F310" r:id="rId19" xr:uid="{00000000-0004-0000-0100-000012000000}"/>
    <hyperlink ref="F314" r:id="rId20" xr:uid="{00000000-0004-0000-0100-000013000000}"/>
    <hyperlink ref="F317" r:id="rId21" xr:uid="{00000000-0004-0000-0100-000014000000}"/>
    <hyperlink ref="F325" r:id="rId22" xr:uid="{00000000-0004-0000-0100-000015000000}"/>
    <hyperlink ref="F347" r:id="rId23" xr:uid="{00000000-0004-0000-0100-000016000000}"/>
    <hyperlink ref="F354" r:id="rId24" xr:uid="{00000000-0004-0000-0100-000017000000}"/>
    <hyperlink ref="F365" r:id="rId25" xr:uid="{00000000-0004-0000-0100-000018000000}"/>
    <hyperlink ref="F370" r:id="rId26" xr:uid="{00000000-0004-0000-0100-000019000000}"/>
    <hyperlink ref="F375" r:id="rId27" xr:uid="{00000000-0004-0000-0100-00001A000000}"/>
    <hyperlink ref="F380" r:id="rId28" xr:uid="{00000000-0004-0000-0100-00001B000000}"/>
    <hyperlink ref="F385" r:id="rId29" xr:uid="{00000000-0004-0000-0100-00001C000000}"/>
    <hyperlink ref="F390" r:id="rId30" xr:uid="{00000000-0004-0000-0100-00001D000000}"/>
    <hyperlink ref="F395" r:id="rId31" xr:uid="{00000000-0004-0000-0100-00001E000000}"/>
    <hyperlink ref="F404" r:id="rId32" xr:uid="{00000000-0004-0000-0100-00001F000000}"/>
    <hyperlink ref="F410" r:id="rId33" xr:uid="{00000000-0004-0000-0100-000020000000}"/>
    <hyperlink ref="F416" r:id="rId34" xr:uid="{00000000-0004-0000-0100-000021000000}"/>
    <hyperlink ref="F422" r:id="rId35" xr:uid="{00000000-0004-0000-0100-000022000000}"/>
    <hyperlink ref="F425" r:id="rId36" xr:uid="{00000000-0004-0000-0100-000023000000}"/>
    <hyperlink ref="F431" r:id="rId37" xr:uid="{00000000-0004-0000-0100-000024000000}"/>
    <hyperlink ref="F437" r:id="rId38" xr:uid="{00000000-0004-0000-0100-000025000000}"/>
    <hyperlink ref="F444" r:id="rId39" xr:uid="{00000000-0004-0000-0100-000026000000}"/>
    <hyperlink ref="F450" r:id="rId40" xr:uid="{00000000-0004-0000-0100-000027000000}"/>
    <hyperlink ref="F456" r:id="rId41" xr:uid="{00000000-0004-0000-0100-000028000000}"/>
    <hyperlink ref="F462" r:id="rId42" xr:uid="{00000000-0004-0000-0100-000029000000}"/>
    <hyperlink ref="F468" r:id="rId43" xr:uid="{00000000-0004-0000-0100-00002A000000}"/>
    <hyperlink ref="F474" r:id="rId44" xr:uid="{00000000-0004-0000-0100-00002B000000}"/>
    <hyperlink ref="F481" r:id="rId45" xr:uid="{00000000-0004-0000-0100-00002C000000}"/>
    <hyperlink ref="F488" r:id="rId46" xr:uid="{00000000-0004-0000-0100-00002D000000}"/>
    <hyperlink ref="F494" r:id="rId47" xr:uid="{00000000-0004-0000-0100-00002E000000}"/>
    <hyperlink ref="F501" r:id="rId48" xr:uid="{00000000-0004-0000-0100-00002F000000}"/>
    <hyperlink ref="F522" r:id="rId49" xr:uid="{00000000-0004-0000-0100-000030000000}"/>
    <hyperlink ref="F541" r:id="rId50" xr:uid="{00000000-0004-0000-0100-000031000000}"/>
    <hyperlink ref="F553" r:id="rId51" xr:uid="{00000000-0004-0000-0100-000032000000}"/>
    <hyperlink ref="F555" r:id="rId52" xr:uid="{00000000-0004-0000-0100-000033000000}"/>
    <hyperlink ref="F572" r:id="rId53" xr:uid="{00000000-0004-0000-0100-000034000000}"/>
    <hyperlink ref="F590" r:id="rId54" xr:uid="{00000000-0004-0000-0100-000035000000}"/>
    <hyperlink ref="F608" r:id="rId55" xr:uid="{00000000-0004-0000-0100-000036000000}"/>
    <hyperlink ref="F610" r:id="rId56" xr:uid="{00000000-0004-0000-0100-000037000000}"/>
    <hyperlink ref="F617" r:id="rId57" xr:uid="{00000000-0004-0000-0100-000038000000}"/>
    <hyperlink ref="F629" r:id="rId58" xr:uid="{00000000-0004-0000-0100-000039000000}"/>
    <hyperlink ref="F641" r:id="rId59" xr:uid="{00000000-0004-0000-0100-00003A000000}"/>
    <hyperlink ref="F644" r:id="rId60" xr:uid="{00000000-0004-0000-0100-00003B000000}"/>
    <hyperlink ref="F662" r:id="rId61" xr:uid="{00000000-0004-0000-0100-00003C000000}"/>
    <hyperlink ref="F668" r:id="rId62" xr:uid="{00000000-0004-0000-0100-00003D000000}"/>
    <hyperlink ref="F674" r:id="rId63" xr:uid="{00000000-0004-0000-0100-00003E000000}"/>
    <hyperlink ref="F676" r:id="rId64" xr:uid="{00000000-0004-0000-0100-00003F000000}"/>
    <hyperlink ref="F695" r:id="rId65" xr:uid="{00000000-0004-0000-0100-000040000000}"/>
    <hyperlink ref="F700" r:id="rId66" xr:uid="{00000000-0004-0000-0100-000041000000}"/>
    <hyperlink ref="F710" r:id="rId67" xr:uid="{00000000-0004-0000-0100-000042000000}"/>
    <hyperlink ref="F715" r:id="rId68" xr:uid="{00000000-0004-0000-0100-000043000000}"/>
    <hyperlink ref="F720" r:id="rId69" xr:uid="{00000000-0004-0000-0100-000044000000}"/>
    <hyperlink ref="F729" r:id="rId70" xr:uid="{00000000-0004-0000-0100-000045000000}"/>
    <hyperlink ref="F736" r:id="rId71" xr:uid="{00000000-0004-0000-0100-000046000000}"/>
    <hyperlink ref="F743" r:id="rId72" xr:uid="{00000000-0004-0000-0100-000047000000}"/>
    <hyperlink ref="F750" r:id="rId73" xr:uid="{00000000-0004-0000-0100-000048000000}"/>
    <hyperlink ref="F757" r:id="rId74" xr:uid="{00000000-0004-0000-0100-000049000000}"/>
    <hyperlink ref="F764" r:id="rId75" xr:uid="{00000000-0004-0000-0100-00004A000000}"/>
    <hyperlink ref="F769" r:id="rId76" xr:uid="{00000000-0004-0000-0100-00004B000000}"/>
    <hyperlink ref="F772" r:id="rId77" xr:uid="{00000000-0004-0000-0100-00004C000000}"/>
    <hyperlink ref="F775" r:id="rId78" xr:uid="{00000000-0004-0000-0100-00004D000000}"/>
    <hyperlink ref="F778" r:id="rId79" xr:uid="{00000000-0004-0000-0100-00004E000000}"/>
    <hyperlink ref="F781" r:id="rId80" xr:uid="{00000000-0004-0000-0100-00004F000000}"/>
    <hyperlink ref="F785" r:id="rId81" xr:uid="{00000000-0004-0000-0100-000050000000}"/>
    <hyperlink ref="F789" r:id="rId82" xr:uid="{00000000-0004-0000-0100-000051000000}"/>
    <hyperlink ref="F800" r:id="rId83" xr:uid="{00000000-0004-0000-0100-000052000000}"/>
    <hyperlink ref="F808" r:id="rId84" xr:uid="{00000000-0004-0000-0100-000053000000}"/>
    <hyperlink ref="F816" r:id="rId85" xr:uid="{00000000-0004-0000-0100-000054000000}"/>
    <hyperlink ref="F828" r:id="rId86" xr:uid="{00000000-0004-0000-0100-000055000000}"/>
    <hyperlink ref="F836" r:id="rId87" xr:uid="{00000000-0004-0000-0100-000056000000}"/>
    <hyperlink ref="F871" r:id="rId88" xr:uid="{00000000-0004-0000-0100-000057000000}"/>
    <hyperlink ref="F906" r:id="rId89" xr:uid="{00000000-0004-0000-0100-000058000000}"/>
    <hyperlink ref="F918" r:id="rId90" xr:uid="{00000000-0004-0000-0100-000059000000}"/>
    <hyperlink ref="F926" r:id="rId91" xr:uid="{00000000-0004-0000-0100-00005A000000}"/>
    <hyperlink ref="F936" r:id="rId92" xr:uid="{00000000-0004-0000-0100-00005B000000}"/>
    <hyperlink ref="F946" r:id="rId93" xr:uid="{00000000-0004-0000-0100-00005C000000}"/>
    <hyperlink ref="F956" r:id="rId94" xr:uid="{00000000-0004-0000-0100-00005D000000}"/>
    <hyperlink ref="F964" r:id="rId95" xr:uid="{00000000-0004-0000-0100-00005E000000}"/>
    <hyperlink ref="F976" r:id="rId96" xr:uid="{00000000-0004-0000-0100-00005F000000}"/>
    <hyperlink ref="F1018" r:id="rId97" xr:uid="{00000000-0004-0000-0100-000060000000}"/>
    <hyperlink ref="F1032" r:id="rId98" xr:uid="{00000000-0004-0000-0100-000061000000}"/>
    <hyperlink ref="F1041" r:id="rId99" xr:uid="{00000000-0004-0000-0100-000062000000}"/>
    <hyperlink ref="F1051" r:id="rId100" xr:uid="{00000000-0004-0000-0100-000063000000}"/>
    <hyperlink ref="F1063" r:id="rId101" xr:uid="{00000000-0004-0000-0100-000064000000}"/>
    <hyperlink ref="F1081" r:id="rId102" xr:uid="{00000000-0004-0000-0100-000065000000}"/>
    <hyperlink ref="F1093" r:id="rId103" xr:uid="{00000000-0004-0000-0100-000066000000}"/>
    <hyperlink ref="F1105" r:id="rId104" xr:uid="{00000000-0004-0000-0100-000067000000}"/>
    <hyperlink ref="F1120" r:id="rId105" xr:uid="{00000000-0004-0000-0100-000068000000}"/>
    <hyperlink ref="F1129" r:id="rId106" xr:uid="{00000000-0004-0000-0100-000069000000}"/>
    <hyperlink ref="F1142" r:id="rId107" xr:uid="{00000000-0004-0000-0100-00006A000000}"/>
    <hyperlink ref="F1155" r:id="rId108" xr:uid="{00000000-0004-0000-0100-00006B000000}"/>
    <hyperlink ref="F1168" r:id="rId109" xr:uid="{00000000-0004-0000-0100-00006C000000}"/>
    <hyperlink ref="F1181" r:id="rId110" xr:uid="{00000000-0004-0000-0100-00006D000000}"/>
    <hyperlink ref="F1194" r:id="rId111" xr:uid="{00000000-0004-0000-0100-00006E000000}"/>
    <hyperlink ref="F1207" r:id="rId112" xr:uid="{00000000-0004-0000-0100-00006F000000}"/>
    <hyperlink ref="F1210" r:id="rId113" xr:uid="{00000000-0004-0000-0100-000070000000}"/>
    <hyperlink ref="F1213" r:id="rId114" xr:uid="{00000000-0004-0000-0100-000071000000}"/>
    <hyperlink ref="F1216" r:id="rId115" xr:uid="{00000000-0004-0000-0100-000072000000}"/>
    <hyperlink ref="F1219" r:id="rId116" xr:uid="{00000000-0004-0000-0100-000073000000}"/>
    <hyperlink ref="F1223" r:id="rId117" xr:uid="{00000000-0004-0000-0100-000074000000}"/>
    <hyperlink ref="F1226" r:id="rId118" xr:uid="{00000000-0004-0000-0100-000075000000}"/>
    <hyperlink ref="F1239" r:id="rId119" xr:uid="{00000000-0004-0000-0100-000076000000}"/>
    <hyperlink ref="F1250" r:id="rId120" xr:uid="{00000000-0004-0000-0100-000077000000}"/>
    <hyperlink ref="F1261" r:id="rId121" xr:uid="{00000000-0004-0000-0100-000078000000}"/>
    <hyperlink ref="F1272" r:id="rId122" xr:uid="{00000000-0004-0000-0100-000079000000}"/>
    <hyperlink ref="F1274" r:id="rId123" xr:uid="{00000000-0004-0000-0100-00007A000000}"/>
    <hyperlink ref="F1285" r:id="rId124" xr:uid="{00000000-0004-0000-0100-00007B000000}"/>
    <hyperlink ref="F1288" r:id="rId125" xr:uid="{00000000-0004-0000-0100-00007C000000}"/>
    <hyperlink ref="F1300" r:id="rId126" xr:uid="{00000000-0004-0000-0100-00007D000000}"/>
    <hyperlink ref="F1314" r:id="rId127" xr:uid="{00000000-0004-0000-0100-00007E000000}"/>
    <hyperlink ref="F1328" r:id="rId128" xr:uid="{00000000-0004-0000-0100-00007F000000}"/>
    <hyperlink ref="F1330" r:id="rId129" xr:uid="{00000000-0004-0000-0100-000080000000}"/>
    <hyperlink ref="F1342" r:id="rId130" xr:uid="{00000000-0004-0000-0100-000081000000}"/>
    <hyperlink ref="F1344" r:id="rId131" xr:uid="{00000000-0004-0000-0100-000082000000}"/>
    <hyperlink ref="F1350" r:id="rId132" xr:uid="{00000000-0004-0000-0100-000083000000}"/>
    <hyperlink ref="F1361" r:id="rId133" xr:uid="{00000000-0004-0000-0100-000084000000}"/>
    <hyperlink ref="F1374" r:id="rId134" xr:uid="{00000000-0004-0000-0100-000085000000}"/>
    <hyperlink ref="F1376" r:id="rId135" xr:uid="{00000000-0004-0000-0100-000086000000}"/>
    <hyperlink ref="F1387" r:id="rId136" xr:uid="{00000000-0004-0000-0100-000087000000}"/>
    <hyperlink ref="F1389" r:id="rId137" xr:uid="{00000000-0004-0000-0100-000088000000}"/>
    <hyperlink ref="F1394" r:id="rId138" xr:uid="{00000000-0004-0000-0100-000089000000}"/>
    <hyperlink ref="F1407" r:id="rId139" xr:uid="{00000000-0004-0000-0100-00008A000000}"/>
    <hyperlink ref="F1429" r:id="rId140" xr:uid="{00000000-0004-0000-0100-00008B000000}"/>
    <hyperlink ref="F1454" r:id="rId141" xr:uid="{00000000-0004-0000-0100-00008C000000}"/>
    <hyperlink ref="F1456" r:id="rId142" xr:uid="{00000000-0004-0000-0100-00008D000000}"/>
    <hyperlink ref="F1462" r:id="rId143" xr:uid="{00000000-0004-0000-0100-00008E000000}"/>
    <hyperlink ref="F1475" r:id="rId144" xr:uid="{00000000-0004-0000-0100-00008F000000}"/>
    <hyperlink ref="F1482" r:id="rId145" xr:uid="{00000000-0004-0000-0100-000090000000}"/>
    <hyperlink ref="F1492" r:id="rId146" xr:uid="{00000000-0004-0000-0100-000091000000}"/>
    <hyperlink ref="F1494" r:id="rId147" xr:uid="{00000000-0004-0000-0100-000092000000}"/>
    <hyperlink ref="F1502" r:id="rId148" xr:uid="{00000000-0004-0000-0100-000093000000}"/>
    <hyperlink ref="F1513" r:id="rId149" xr:uid="{00000000-0004-0000-0100-000094000000}"/>
    <hyperlink ref="F1516" r:id="rId150" xr:uid="{00000000-0004-0000-0100-000095000000}"/>
    <hyperlink ref="F1524" r:id="rId151" xr:uid="{00000000-0004-0000-0100-000096000000}"/>
    <hyperlink ref="F1532" r:id="rId152" xr:uid="{00000000-0004-0000-0100-000097000000}"/>
    <hyperlink ref="F1540" r:id="rId153" xr:uid="{00000000-0004-0000-0100-000098000000}"/>
    <hyperlink ref="F1550" r:id="rId154" xr:uid="{00000000-0004-0000-0100-000099000000}"/>
    <hyperlink ref="F1560" r:id="rId155" xr:uid="{00000000-0004-0000-0100-00009A000000}"/>
    <hyperlink ref="F1575" r:id="rId156" xr:uid="{00000000-0004-0000-0100-00009B000000}"/>
    <hyperlink ref="F1589" r:id="rId157" xr:uid="{00000000-0004-0000-0100-00009C000000}"/>
    <hyperlink ref="F1603" r:id="rId158" xr:uid="{00000000-0004-0000-0100-00009D000000}"/>
    <hyperlink ref="F1610" r:id="rId159" xr:uid="{00000000-0004-0000-0100-00009E000000}"/>
    <hyperlink ref="F1617" r:id="rId160" xr:uid="{00000000-0004-0000-0100-00009F000000}"/>
    <hyperlink ref="F1635" r:id="rId161" xr:uid="{00000000-0004-0000-0100-0000A0000000}"/>
    <hyperlink ref="F1652" r:id="rId162" xr:uid="{00000000-0004-0000-0100-0000A1000000}"/>
    <hyperlink ref="F1669" r:id="rId163" xr:uid="{00000000-0004-0000-0100-0000A2000000}"/>
    <hyperlink ref="F1684" r:id="rId164" xr:uid="{00000000-0004-0000-0100-0000A3000000}"/>
    <hyperlink ref="F1687" r:id="rId165" xr:uid="{00000000-0004-0000-0100-0000A4000000}"/>
    <hyperlink ref="F1726" r:id="rId166" xr:uid="{00000000-0004-0000-0100-0000A5000000}"/>
    <hyperlink ref="F1761" r:id="rId167" xr:uid="{00000000-0004-0000-0100-0000A6000000}"/>
    <hyperlink ref="F1796" r:id="rId168" xr:uid="{00000000-0004-0000-0100-0000A7000000}"/>
    <hyperlink ref="F1846" r:id="rId169" xr:uid="{00000000-0004-0000-0100-0000A8000000}"/>
    <hyperlink ref="F1852" r:id="rId170" xr:uid="{00000000-0004-0000-0100-0000A9000000}"/>
    <hyperlink ref="F1871" r:id="rId171" xr:uid="{00000000-0004-0000-0100-0000AA000000}"/>
    <hyperlink ref="F1894" r:id="rId172" xr:uid="{00000000-0004-0000-0100-0000AB000000}"/>
    <hyperlink ref="F1910" r:id="rId173" xr:uid="{00000000-0004-0000-0100-0000AC000000}"/>
    <hyperlink ref="F1926" r:id="rId174" xr:uid="{00000000-0004-0000-0100-0000AD000000}"/>
    <hyperlink ref="F1959" r:id="rId175" xr:uid="{00000000-0004-0000-0100-0000AE000000}"/>
    <hyperlink ref="F1992" r:id="rId176" xr:uid="{00000000-0004-0000-0100-0000AF000000}"/>
    <hyperlink ref="F2025" r:id="rId177" xr:uid="{00000000-0004-0000-0100-0000B0000000}"/>
    <hyperlink ref="F2035" r:id="rId178" xr:uid="{00000000-0004-0000-0100-0000B1000000}"/>
    <hyperlink ref="F2056" r:id="rId179" xr:uid="{00000000-0004-0000-0100-0000B2000000}"/>
    <hyperlink ref="F2088" r:id="rId180" xr:uid="{00000000-0004-0000-0100-0000B3000000}"/>
    <hyperlink ref="F2104" r:id="rId181" xr:uid="{00000000-0004-0000-0100-0000B4000000}"/>
    <hyperlink ref="F2137" r:id="rId182" xr:uid="{00000000-0004-0000-0100-0000B5000000}"/>
    <hyperlink ref="F2170" r:id="rId183" xr:uid="{00000000-0004-0000-0100-0000B6000000}"/>
    <hyperlink ref="F2187" r:id="rId184" xr:uid="{00000000-0004-0000-0100-0000B7000000}"/>
    <hyperlink ref="F2203" r:id="rId185" xr:uid="{00000000-0004-0000-0100-0000B8000000}"/>
    <hyperlink ref="F2219" r:id="rId186" xr:uid="{00000000-0004-0000-0100-0000B9000000}"/>
    <hyperlink ref="F2253" r:id="rId187" xr:uid="{00000000-0004-0000-0100-0000BA000000}"/>
    <hyperlink ref="F2269" r:id="rId188" xr:uid="{00000000-0004-0000-0100-0000BB000000}"/>
    <hyperlink ref="F2283" r:id="rId189" xr:uid="{00000000-0004-0000-0100-0000BC000000}"/>
    <hyperlink ref="F2298" r:id="rId190" xr:uid="{00000000-0004-0000-0100-0000BD000000}"/>
    <hyperlink ref="F2313" r:id="rId191" xr:uid="{00000000-0004-0000-0100-0000BE000000}"/>
    <hyperlink ref="F2330" r:id="rId192" xr:uid="{00000000-0004-0000-0100-0000BF000000}"/>
    <hyperlink ref="F2370" r:id="rId193" xr:uid="{00000000-0004-0000-0100-0000C0000000}"/>
    <hyperlink ref="F2402" r:id="rId194" xr:uid="{00000000-0004-0000-0100-0000C1000000}"/>
    <hyperlink ref="F2405" r:id="rId195" xr:uid="{00000000-0004-0000-0100-0000C2000000}"/>
    <hyperlink ref="F2408" r:id="rId196" xr:uid="{00000000-0004-0000-0100-0000C3000000}"/>
    <hyperlink ref="F2411" r:id="rId197" xr:uid="{00000000-0004-0000-0100-0000C4000000}"/>
    <hyperlink ref="F2428" r:id="rId198" xr:uid="{00000000-0004-0000-0100-0000C5000000}"/>
    <hyperlink ref="F2430" r:id="rId199" xr:uid="{00000000-0004-0000-0100-0000C6000000}"/>
    <hyperlink ref="F2473" r:id="rId200" xr:uid="{00000000-0004-0000-0100-0000C7000000}"/>
    <hyperlink ref="F2485" r:id="rId201" xr:uid="{00000000-0004-0000-0100-0000C8000000}"/>
    <hyperlink ref="F2489" r:id="rId202" xr:uid="{00000000-0004-0000-0100-0000C9000000}"/>
    <hyperlink ref="F2491" r:id="rId203" xr:uid="{00000000-0004-0000-0100-0000CA000000}"/>
    <hyperlink ref="F2503" r:id="rId204" xr:uid="{00000000-0004-0000-0100-0000CB000000}"/>
    <hyperlink ref="F2507" r:id="rId205" xr:uid="{00000000-0004-0000-0100-0000CC000000}"/>
    <hyperlink ref="F2509" r:id="rId206" xr:uid="{00000000-0004-0000-0100-0000CD000000}"/>
    <hyperlink ref="F2525" r:id="rId207" xr:uid="{00000000-0004-0000-0100-0000CE000000}"/>
    <hyperlink ref="F2529" r:id="rId208" xr:uid="{00000000-0004-0000-0100-0000CF000000}"/>
    <hyperlink ref="F2531" r:id="rId209" xr:uid="{00000000-0004-0000-0100-0000D0000000}"/>
    <hyperlink ref="F2539" r:id="rId210" xr:uid="{00000000-0004-0000-0100-0000D1000000}"/>
    <hyperlink ref="F2544" r:id="rId211" xr:uid="{00000000-0004-0000-0100-0000D2000000}"/>
    <hyperlink ref="F2546" r:id="rId212" xr:uid="{00000000-0004-0000-0100-0000D3000000}"/>
    <hyperlink ref="F2548" r:id="rId213" xr:uid="{00000000-0004-0000-0100-0000D4000000}"/>
    <hyperlink ref="F2553" r:id="rId214" xr:uid="{00000000-0004-0000-0100-0000D5000000}"/>
    <hyperlink ref="F2555" r:id="rId215" xr:uid="{00000000-0004-0000-0100-0000D6000000}"/>
    <hyperlink ref="F2557" r:id="rId216" xr:uid="{00000000-0004-0000-0100-0000D7000000}"/>
    <hyperlink ref="F2559" r:id="rId217" xr:uid="{00000000-0004-0000-0100-0000D8000000}"/>
    <hyperlink ref="F2562" r:id="rId218" xr:uid="{00000000-0004-0000-0100-0000D9000000}"/>
    <hyperlink ref="F2564" r:id="rId219" xr:uid="{00000000-0004-0000-0100-0000DA000000}"/>
    <hyperlink ref="F2569" r:id="rId220" xr:uid="{00000000-0004-0000-0100-0000DB000000}"/>
    <hyperlink ref="F2575" r:id="rId221" xr:uid="{00000000-0004-0000-0100-0000DC000000}"/>
    <hyperlink ref="F2583" r:id="rId222" xr:uid="{00000000-0004-0000-0100-0000DD000000}"/>
    <hyperlink ref="F2593" r:id="rId223" xr:uid="{00000000-0004-0000-0100-0000DE000000}"/>
    <hyperlink ref="F2607" r:id="rId224" xr:uid="{00000000-0004-0000-0100-0000DF000000}"/>
    <hyperlink ref="F2614" r:id="rId225" xr:uid="{00000000-0004-0000-0100-0000E0000000}"/>
    <hyperlink ref="F2621" r:id="rId226" xr:uid="{00000000-0004-0000-0100-0000E1000000}"/>
    <hyperlink ref="F2628" r:id="rId227" xr:uid="{00000000-0004-0000-0100-0000E2000000}"/>
    <hyperlink ref="F2635" r:id="rId228" xr:uid="{00000000-0004-0000-0100-0000E3000000}"/>
    <hyperlink ref="F2642" r:id="rId229" xr:uid="{00000000-0004-0000-0100-0000E4000000}"/>
    <hyperlink ref="F2649" r:id="rId230" xr:uid="{00000000-0004-0000-0100-0000E5000000}"/>
    <hyperlink ref="F2656" r:id="rId231" xr:uid="{00000000-0004-0000-0100-0000E6000000}"/>
    <hyperlink ref="F2663" r:id="rId232" xr:uid="{00000000-0004-0000-0100-0000E7000000}"/>
    <hyperlink ref="F2670" r:id="rId233" xr:uid="{00000000-0004-0000-0100-0000E8000000}"/>
    <hyperlink ref="F2677" r:id="rId234" xr:uid="{00000000-0004-0000-0100-0000E9000000}"/>
    <hyperlink ref="F2684" r:id="rId235" xr:uid="{00000000-0004-0000-0100-0000EA000000}"/>
    <hyperlink ref="F2691" r:id="rId236" xr:uid="{00000000-0004-0000-0100-0000EB000000}"/>
    <hyperlink ref="F2696" r:id="rId237" xr:uid="{00000000-0004-0000-0100-0000EC000000}"/>
    <hyperlink ref="F2702" r:id="rId238" xr:uid="{00000000-0004-0000-0100-0000ED000000}"/>
    <hyperlink ref="F2708" r:id="rId239" xr:uid="{00000000-0004-0000-0100-0000EE000000}"/>
    <hyperlink ref="F2714" r:id="rId240" xr:uid="{00000000-0004-0000-0100-0000EF000000}"/>
    <hyperlink ref="F2720" r:id="rId241" xr:uid="{00000000-0004-0000-0100-0000F0000000}"/>
    <hyperlink ref="F2726" r:id="rId242" xr:uid="{00000000-0004-0000-0100-0000F1000000}"/>
    <hyperlink ref="F2732" r:id="rId243" xr:uid="{00000000-0004-0000-0100-0000F2000000}"/>
    <hyperlink ref="F2738" r:id="rId244" xr:uid="{00000000-0004-0000-0100-0000F3000000}"/>
    <hyperlink ref="F2744" r:id="rId245" xr:uid="{00000000-0004-0000-0100-0000F4000000}"/>
    <hyperlink ref="F2750" r:id="rId246" xr:uid="{00000000-0004-0000-0100-0000F5000000}"/>
    <hyperlink ref="F2757" r:id="rId247" xr:uid="{00000000-0004-0000-0100-0000F6000000}"/>
    <hyperlink ref="F2764" r:id="rId248" xr:uid="{00000000-0004-0000-0100-0000F7000000}"/>
    <hyperlink ref="F2771" r:id="rId249" xr:uid="{00000000-0004-0000-0100-0000F8000000}"/>
    <hyperlink ref="F2778" r:id="rId250" xr:uid="{00000000-0004-0000-0100-0000F9000000}"/>
    <hyperlink ref="F2785" r:id="rId251" xr:uid="{00000000-0004-0000-0100-0000FA000000}"/>
    <hyperlink ref="F2792" r:id="rId252" xr:uid="{00000000-0004-0000-0100-0000FB000000}"/>
    <hyperlink ref="F2799" r:id="rId253" xr:uid="{00000000-0004-0000-0100-0000FC000000}"/>
    <hyperlink ref="F2806" r:id="rId254" xr:uid="{00000000-0004-0000-0100-0000FD000000}"/>
    <hyperlink ref="F2813" r:id="rId255" xr:uid="{00000000-0004-0000-0100-0000FE000000}"/>
    <hyperlink ref="F2821" r:id="rId256" xr:uid="{00000000-0004-0000-0100-0000FF000000}"/>
    <hyperlink ref="F2823" r:id="rId257" xr:uid="{00000000-0004-0000-0100-000000010000}"/>
    <hyperlink ref="F2825" r:id="rId258" xr:uid="{00000000-0004-0000-0100-000001010000}"/>
    <hyperlink ref="F2828" r:id="rId259" xr:uid="{00000000-0004-0000-0100-000002010000}"/>
    <hyperlink ref="F2830" r:id="rId260" xr:uid="{00000000-0004-0000-0100-000003010000}"/>
    <hyperlink ref="F2832" r:id="rId261" xr:uid="{00000000-0004-0000-0100-000004010000}"/>
    <hyperlink ref="F2834" r:id="rId262" xr:uid="{00000000-0004-0000-0100-000005010000}"/>
    <hyperlink ref="F2836" r:id="rId263" xr:uid="{00000000-0004-0000-0100-000006010000}"/>
    <hyperlink ref="F2841" r:id="rId264" xr:uid="{00000000-0004-0000-0100-000007010000}"/>
    <hyperlink ref="F2855" r:id="rId265" xr:uid="{00000000-0004-0000-0100-000008010000}"/>
    <hyperlink ref="F2869" r:id="rId266" xr:uid="{00000000-0004-0000-0100-000009010000}"/>
    <hyperlink ref="F2878" r:id="rId267" xr:uid="{00000000-0004-0000-0100-00000A010000}"/>
    <hyperlink ref="F2894" r:id="rId268" xr:uid="{00000000-0004-0000-0100-00000B010000}"/>
    <hyperlink ref="F2913" r:id="rId269" xr:uid="{00000000-0004-0000-0100-00000C010000}"/>
    <hyperlink ref="F2922" r:id="rId270" xr:uid="{00000000-0004-0000-0100-00000D010000}"/>
    <hyperlink ref="F2943" r:id="rId271" xr:uid="{00000000-0004-0000-0100-00000E010000}"/>
    <hyperlink ref="F2949" r:id="rId272" xr:uid="{00000000-0004-0000-0100-00000F010000}"/>
    <hyperlink ref="F2958" r:id="rId273" xr:uid="{00000000-0004-0000-0100-000010010000}"/>
    <hyperlink ref="F2968" r:id="rId274" xr:uid="{00000000-0004-0000-0100-000011010000}"/>
    <hyperlink ref="F2980" r:id="rId275" xr:uid="{00000000-0004-0000-0100-000012010000}"/>
    <hyperlink ref="F2992" r:id="rId276" xr:uid="{00000000-0004-0000-0100-000013010000}"/>
    <hyperlink ref="F2998" r:id="rId277" xr:uid="{00000000-0004-0000-0100-000014010000}"/>
    <hyperlink ref="F3004" r:id="rId278" xr:uid="{00000000-0004-0000-0100-000015010000}"/>
    <hyperlink ref="F3014" r:id="rId279" xr:uid="{00000000-0004-0000-0100-000016010000}"/>
    <hyperlink ref="F3022" r:id="rId280" xr:uid="{00000000-0004-0000-0100-000017010000}"/>
    <hyperlink ref="F3032" r:id="rId281" xr:uid="{00000000-0004-0000-0100-000018010000}"/>
    <hyperlink ref="F3043" r:id="rId282" xr:uid="{00000000-0004-0000-0100-000019010000}"/>
    <hyperlink ref="F3060" r:id="rId283" xr:uid="{00000000-0004-0000-0100-00001A010000}"/>
    <hyperlink ref="F3071" r:id="rId284" xr:uid="{00000000-0004-0000-0100-00001B010000}"/>
    <hyperlink ref="F3101" r:id="rId285" xr:uid="{00000000-0004-0000-0100-00001C010000}"/>
    <hyperlink ref="F3109" r:id="rId286" xr:uid="{00000000-0004-0000-0100-00001D010000}"/>
    <hyperlink ref="F3117" r:id="rId287" xr:uid="{00000000-0004-0000-0100-00001E010000}"/>
    <hyperlink ref="F3120" r:id="rId288" xr:uid="{00000000-0004-0000-0100-00001F010000}"/>
    <hyperlink ref="F3177" r:id="rId289" xr:uid="{00000000-0004-0000-0100-000020010000}"/>
    <hyperlink ref="F3194" r:id="rId290" xr:uid="{00000000-0004-0000-0100-000021010000}"/>
    <hyperlink ref="F3238" r:id="rId291" xr:uid="{00000000-0004-0000-0100-000022010000}"/>
    <hyperlink ref="F3257" r:id="rId292" xr:uid="{00000000-0004-0000-0100-000023010000}"/>
    <hyperlink ref="F3279" r:id="rId293" xr:uid="{00000000-0004-0000-0100-000024010000}"/>
    <hyperlink ref="F3292" r:id="rId294" xr:uid="{00000000-0004-0000-0100-000025010000}"/>
    <hyperlink ref="F3301" r:id="rId295" xr:uid="{00000000-0004-0000-0100-000026010000}"/>
    <hyperlink ref="F3308" r:id="rId296" xr:uid="{00000000-0004-0000-0100-000027010000}"/>
    <hyperlink ref="F3326" r:id="rId297" xr:uid="{00000000-0004-0000-0100-000028010000}"/>
    <hyperlink ref="F3335" r:id="rId298" xr:uid="{00000000-0004-0000-0100-000029010000}"/>
    <hyperlink ref="F3377" r:id="rId299" xr:uid="{00000000-0004-0000-0100-00002A010000}"/>
    <hyperlink ref="F3380" r:id="rId300" xr:uid="{00000000-0004-0000-0100-00002B010000}"/>
    <hyperlink ref="F3395" r:id="rId301" xr:uid="{00000000-0004-0000-0100-00002C010000}"/>
    <hyperlink ref="F3408" r:id="rId302" xr:uid="{00000000-0004-0000-0100-00002D010000}"/>
    <hyperlink ref="F3411" r:id="rId303" xr:uid="{00000000-0004-0000-0100-00002E010000}"/>
    <hyperlink ref="F3421" r:id="rId304" xr:uid="{00000000-0004-0000-0100-00002F010000}"/>
    <hyperlink ref="F3437" r:id="rId305" xr:uid="{00000000-0004-0000-0100-000030010000}"/>
    <hyperlink ref="F3451" r:id="rId306" xr:uid="{00000000-0004-0000-0100-000031010000}"/>
    <hyperlink ref="F3463" r:id="rId307" xr:uid="{00000000-0004-0000-0100-000032010000}"/>
    <hyperlink ref="F3469" r:id="rId308" xr:uid="{00000000-0004-0000-0100-000033010000}"/>
    <hyperlink ref="F3472" r:id="rId309" xr:uid="{00000000-0004-0000-0100-000034010000}"/>
    <hyperlink ref="F3481" r:id="rId310" xr:uid="{00000000-0004-0000-0100-000035010000}"/>
    <hyperlink ref="F3484" r:id="rId311" xr:uid="{00000000-0004-0000-0100-000036010000}"/>
    <hyperlink ref="F3490" r:id="rId312" xr:uid="{00000000-0004-0000-0100-000037010000}"/>
    <hyperlink ref="F3492" r:id="rId313" xr:uid="{00000000-0004-0000-0100-000038010000}"/>
    <hyperlink ref="F3501" r:id="rId314" xr:uid="{00000000-0004-0000-0100-000039010000}"/>
    <hyperlink ref="F3508" r:id="rId315" xr:uid="{00000000-0004-0000-0100-00003A010000}"/>
    <hyperlink ref="F3510" r:id="rId316" xr:uid="{00000000-0004-0000-0100-00003B010000}"/>
    <hyperlink ref="F3519" r:id="rId317" xr:uid="{00000000-0004-0000-0100-00003C010000}"/>
    <hyperlink ref="F3529" r:id="rId318" xr:uid="{00000000-0004-0000-0100-00003D010000}"/>
    <hyperlink ref="F3536" r:id="rId319" xr:uid="{00000000-0004-0000-0100-00003E010000}"/>
    <hyperlink ref="F3579" r:id="rId320" xr:uid="{00000000-0004-0000-0100-00003F010000}"/>
    <hyperlink ref="F3596" r:id="rId321" xr:uid="{00000000-0004-0000-0100-000040010000}"/>
    <hyperlink ref="F3607" r:id="rId322" xr:uid="{00000000-0004-0000-0100-000041010000}"/>
    <hyperlink ref="F3610" r:id="rId323" xr:uid="{00000000-0004-0000-0100-000042010000}"/>
    <hyperlink ref="F3671" r:id="rId324" xr:uid="{00000000-0004-0000-0100-000043010000}"/>
    <hyperlink ref="F3678" r:id="rId325" xr:uid="{00000000-0004-0000-0100-000044010000}"/>
    <hyperlink ref="F3685" r:id="rId326" xr:uid="{00000000-0004-0000-0100-000045010000}"/>
    <hyperlink ref="F3688" r:id="rId327" xr:uid="{00000000-0004-0000-0100-000046010000}"/>
    <hyperlink ref="F3887" r:id="rId328" xr:uid="{00000000-0004-0000-0100-000047010000}"/>
    <hyperlink ref="F3890" r:id="rId329" xr:uid="{00000000-0004-0000-0100-000048010000}"/>
    <hyperlink ref="F4338" r:id="rId330" xr:uid="{00000000-0004-0000-0100-000049010000}"/>
    <hyperlink ref="F4345" r:id="rId331" xr:uid="{00000000-0004-0000-0100-00004A010000}"/>
    <hyperlink ref="F4358" r:id="rId332" xr:uid="{00000000-0004-0000-0100-00004B010000}"/>
    <hyperlink ref="F4366" r:id="rId333" xr:uid="{00000000-0004-0000-0100-00004C010000}"/>
    <hyperlink ref="F4374" r:id="rId334" xr:uid="{00000000-0004-0000-0100-00004D010000}"/>
    <hyperlink ref="F4395" r:id="rId335" xr:uid="{00000000-0004-0000-0100-00004E010000}"/>
    <hyperlink ref="F4402" r:id="rId336" xr:uid="{00000000-0004-0000-0100-00004F010000}"/>
    <hyperlink ref="F4433" r:id="rId337" xr:uid="{00000000-0004-0000-0100-000050010000}"/>
    <hyperlink ref="F4444" r:id="rId338" xr:uid="{00000000-0004-0000-0100-000051010000}"/>
    <hyperlink ref="F4447" r:id="rId339" xr:uid="{00000000-0004-0000-0100-000052010000}"/>
    <hyperlink ref="F4449" r:id="rId340" xr:uid="{00000000-0004-0000-0100-000053010000}"/>
    <hyperlink ref="F4470" r:id="rId341" xr:uid="{00000000-0004-0000-0100-000054010000}"/>
    <hyperlink ref="F4512" r:id="rId342" xr:uid="{00000000-0004-0000-0100-000055010000}"/>
    <hyperlink ref="F4537" r:id="rId343" xr:uid="{00000000-0004-0000-0100-000056010000}"/>
    <hyperlink ref="F4560" r:id="rId344" xr:uid="{00000000-0004-0000-0100-000057010000}"/>
    <hyperlink ref="F4563" r:id="rId345" xr:uid="{00000000-0004-0000-0100-000058010000}"/>
    <hyperlink ref="F4582" r:id="rId346" xr:uid="{00000000-0004-0000-0100-000059010000}"/>
    <hyperlink ref="F4601" r:id="rId347" xr:uid="{00000000-0004-0000-0100-00005A010000}"/>
    <hyperlink ref="F4620" r:id="rId348" xr:uid="{00000000-0004-0000-0100-00005B010000}"/>
    <hyperlink ref="F4643" r:id="rId349" xr:uid="{00000000-0004-0000-0100-00005C010000}"/>
    <hyperlink ref="F4683" r:id="rId350" xr:uid="{00000000-0004-0000-0100-00005D010000}"/>
    <hyperlink ref="F4687" r:id="rId351" xr:uid="{00000000-0004-0000-0100-00005E010000}"/>
    <hyperlink ref="F4690" r:id="rId352" xr:uid="{00000000-0004-0000-0100-00005F010000}"/>
    <hyperlink ref="F4695" r:id="rId353" xr:uid="{00000000-0004-0000-0100-000060010000}"/>
    <hyperlink ref="F4698" r:id="rId354" xr:uid="{00000000-0004-0000-0100-000061010000}"/>
    <hyperlink ref="F4702" r:id="rId355" xr:uid="{00000000-0004-0000-0100-000062010000}"/>
    <hyperlink ref="F4706" r:id="rId356" xr:uid="{00000000-0004-0000-0100-000063010000}"/>
    <hyperlink ref="F4708" r:id="rId357" xr:uid="{00000000-0004-0000-0100-000064010000}"/>
    <hyperlink ref="F4711" r:id="rId358" xr:uid="{00000000-0004-0000-0100-000065010000}"/>
    <hyperlink ref="F4727" r:id="rId359" xr:uid="{00000000-0004-0000-0100-000066010000}"/>
    <hyperlink ref="F4735" r:id="rId360" xr:uid="{00000000-0004-0000-0100-000067010000}"/>
    <hyperlink ref="F4742" r:id="rId361" xr:uid="{00000000-0004-0000-0100-000068010000}"/>
    <hyperlink ref="F4747" r:id="rId362" xr:uid="{00000000-0004-0000-0100-000069010000}"/>
    <hyperlink ref="F4775" r:id="rId363" xr:uid="{00000000-0004-0000-0100-00006A010000}"/>
    <hyperlink ref="F4838" r:id="rId364" xr:uid="{00000000-0004-0000-0100-00006B010000}"/>
    <hyperlink ref="F4841" r:id="rId365" xr:uid="{00000000-0004-0000-0100-00006C010000}"/>
    <hyperlink ref="F4849" r:id="rId366" xr:uid="{00000000-0004-0000-0100-00006D010000}"/>
    <hyperlink ref="F4852" r:id="rId367" xr:uid="{00000000-0004-0000-0100-00006E010000}"/>
    <hyperlink ref="F4861" r:id="rId368" xr:uid="{00000000-0004-0000-0100-00006F010000}"/>
    <hyperlink ref="F4863" r:id="rId369" xr:uid="{00000000-0004-0000-0100-000070010000}"/>
    <hyperlink ref="F4874" r:id="rId370" xr:uid="{00000000-0004-0000-0100-000071010000}"/>
    <hyperlink ref="F4879" r:id="rId371" xr:uid="{00000000-0004-0000-0100-000072010000}"/>
    <hyperlink ref="F4882" r:id="rId372" xr:uid="{00000000-0004-0000-0100-000073010000}"/>
    <hyperlink ref="F4949" r:id="rId373" xr:uid="{00000000-0004-0000-0100-000074010000}"/>
    <hyperlink ref="F4963" r:id="rId374" xr:uid="{00000000-0004-0000-0100-000075010000}"/>
    <hyperlink ref="F5030" r:id="rId375" xr:uid="{00000000-0004-0000-0100-000076010000}"/>
    <hyperlink ref="F5044" r:id="rId376" xr:uid="{00000000-0004-0000-0100-00007701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37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395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AT2" s="17" t="s">
        <v>89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132</v>
      </c>
      <c r="L4" s="20"/>
      <c r="M4" s="90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318" t="str">
        <f>'Rekapitulace stavby'!K6</f>
        <v>SPgŠ Boskovice - Výstavba nových prostor pro vzdělávání</v>
      </c>
      <c r="F7" s="319"/>
      <c r="G7" s="319"/>
      <c r="H7" s="319"/>
      <c r="L7" s="20"/>
    </row>
    <row r="8" spans="2:46" ht="12" customHeight="1">
      <c r="B8" s="20"/>
      <c r="D8" s="27" t="s">
        <v>133</v>
      </c>
      <c r="L8" s="20"/>
    </row>
    <row r="9" spans="2:46" s="1" customFormat="1" ht="16.5" customHeight="1">
      <c r="B9" s="32"/>
      <c r="E9" s="318" t="s">
        <v>3852</v>
      </c>
      <c r="F9" s="320"/>
      <c r="G9" s="320"/>
      <c r="H9" s="320"/>
      <c r="L9" s="32"/>
    </row>
    <row r="10" spans="2:46" s="1" customFormat="1" ht="12" customHeight="1">
      <c r="B10" s="32"/>
      <c r="D10" s="27" t="s">
        <v>3853</v>
      </c>
      <c r="L10" s="32"/>
    </row>
    <row r="11" spans="2:46" s="1" customFormat="1" ht="16.5" customHeight="1">
      <c r="B11" s="32"/>
      <c r="E11" s="281" t="s">
        <v>3854</v>
      </c>
      <c r="F11" s="320"/>
      <c r="G11" s="320"/>
      <c r="H11" s="320"/>
      <c r="L11" s="32"/>
    </row>
    <row r="12" spans="2:46" s="1" customFormat="1" ht="11.25">
      <c r="B12" s="32"/>
      <c r="L12" s="32"/>
    </row>
    <row r="13" spans="2:46" s="1" customFormat="1" ht="12" customHeight="1">
      <c r="B13" s="32"/>
      <c r="D13" s="27" t="s">
        <v>18</v>
      </c>
      <c r="F13" s="25" t="s">
        <v>19</v>
      </c>
      <c r="I13" s="27" t="s">
        <v>20</v>
      </c>
      <c r="J13" s="25" t="s">
        <v>19</v>
      </c>
      <c r="L13" s="32"/>
    </row>
    <row r="14" spans="2:46" s="1" customFormat="1" ht="12" customHeight="1">
      <c r="B14" s="32"/>
      <c r="D14" s="27" t="s">
        <v>21</v>
      </c>
      <c r="F14" s="25" t="s">
        <v>3855</v>
      </c>
      <c r="I14" s="27" t="s">
        <v>23</v>
      </c>
      <c r="J14" s="49" t="str">
        <f>'Rekapitulace stavby'!AN8</f>
        <v>19. 5. 2025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25</v>
      </c>
      <c r="I16" s="27" t="s">
        <v>26</v>
      </c>
      <c r="J16" s="25" t="str">
        <f>IF('Rekapitulace stavby'!AN10="","",'Rekapitulace stavby'!AN10)</f>
        <v/>
      </c>
      <c r="L16" s="32"/>
    </row>
    <row r="17" spans="2:12" s="1" customFormat="1" ht="18" customHeight="1">
      <c r="B17" s="32"/>
      <c r="E17" s="25" t="str">
        <f>IF('Rekapitulace stavby'!E11="","",'Rekapitulace stavby'!E11)</f>
        <v>Střední pedagogická škola Boskovice</v>
      </c>
      <c r="I17" s="27" t="s">
        <v>28</v>
      </c>
      <c r="J17" s="25" t="str">
        <f>IF('Rekapitulace stavby'!AN11="","",'Rekapitulace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26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321" t="str">
        <f>'Rekapitulace stavby'!E14</f>
        <v>Vyplň údaj</v>
      </c>
      <c r="F20" s="287"/>
      <c r="G20" s="287"/>
      <c r="H20" s="287"/>
      <c r="I20" s="27" t="s">
        <v>28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26</v>
      </c>
      <c r="J22" s="25" t="str">
        <f>IF('Rekapitulace stavby'!AN16="","",'Rekapitulace stavby'!AN16)</f>
        <v/>
      </c>
      <c r="L22" s="32"/>
    </row>
    <row r="23" spans="2:12" s="1" customFormat="1" ht="18" customHeight="1">
      <c r="B23" s="32"/>
      <c r="E23" s="25" t="str">
        <f>IF('Rekapitulace stavby'!E17="","",'Rekapitulace stavby'!E17)</f>
        <v>ERPLAN, U Borové 69, Havlíčkův Brod</v>
      </c>
      <c r="I23" s="27" t="s">
        <v>28</v>
      </c>
      <c r="J23" s="25" t="str">
        <f>IF('Rekapitulace stavby'!AN17="","",'Rekapitulace stavby'!AN17)</f>
        <v/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26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>Ing. Avuk</v>
      </c>
      <c r="I26" s="27" t="s">
        <v>28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1"/>
      <c r="E29" s="292" t="s">
        <v>19</v>
      </c>
      <c r="F29" s="292"/>
      <c r="G29" s="292"/>
      <c r="H29" s="292"/>
      <c r="L29" s="91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0"/>
      <c r="E31" s="50"/>
      <c r="F31" s="50"/>
      <c r="G31" s="50"/>
      <c r="H31" s="50"/>
      <c r="I31" s="50"/>
      <c r="J31" s="50"/>
      <c r="K31" s="50"/>
      <c r="L31" s="32"/>
    </row>
    <row r="32" spans="2:12" s="1" customFormat="1" ht="25.35" customHeight="1">
      <c r="B32" s="32"/>
      <c r="D32" s="92" t="s">
        <v>38</v>
      </c>
      <c r="J32" s="63">
        <f>ROUND(J100, 2)</f>
        <v>0</v>
      </c>
      <c r="L32" s="32"/>
    </row>
    <row r="33" spans="2:12" s="1" customFormat="1" ht="6.95" customHeight="1">
      <c r="B33" s="32"/>
      <c r="D33" s="50"/>
      <c r="E33" s="50"/>
      <c r="F33" s="50"/>
      <c r="G33" s="50"/>
      <c r="H33" s="50"/>
      <c r="I33" s="50"/>
      <c r="J33" s="50"/>
      <c r="K33" s="50"/>
      <c r="L33" s="32"/>
    </row>
    <row r="34" spans="2:12" s="1" customFormat="1" ht="14.45" customHeight="1">
      <c r="B34" s="32"/>
      <c r="F34" s="35" t="s">
        <v>40</v>
      </c>
      <c r="I34" s="35" t="s">
        <v>39</v>
      </c>
      <c r="J34" s="35" t="s">
        <v>41</v>
      </c>
      <c r="L34" s="32"/>
    </row>
    <row r="35" spans="2:12" s="1" customFormat="1" ht="14.45" customHeight="1">
      <c r="B35" s="32"/>
      <c r="D35" s="52" t="s">
        <v>42</v>
      </c>
      <c r="E35" s="27" t="s">
        <v>43</v>
      </c>
      <c r="F35" s="83">
        <f>ROUND((SUM(BE100:BE394)),  2)</f>
        <v>0</v>
      </c>
      <c r="I35" s="93">
        <v>0.21</v>
      </c>
      <c r="J35" s="83">
        <f>ROUND(((SUM(BE100:BE394))*I35),  2)</f>
        <v>0</v>
      </c>
      <c r="L35" s="32"/>
    </row>
    <row r="36" spans="2:12" s="1" customFormat="1" ht="14.45" customHeight="1">
      <c r="B36" s="32"/>
      <c r="E36" s="27" t="s">
        <v>44</v>
      </c>
      <c r="F36" s="83">
        <f>ROUND((SUM(BF100:BF394)),  2)</f>
        <v>0</v>
      </c>
      <c r="I36" s="93">
        <v>0.12</v>
      </c>
      <c r="J36" s="83">
        <f>ROUND(((SUM(BF100:BF394))*I36),  2)</f>
        <v>0</v>
      </c>
      <c r="L36" s="32"/>
    </row>
    <row r="37" spans="2:12" s="1" customFormat="1" ht="14.45" hidden="1" customHeight="1">
      <c r="B37" s="32"/>
      <c r="E37" s="27" t="s">
        <v>45</v>
      </c>
      <c r="F37" s="83">
        <f>ROUND((SUM(BG100:BG394)),  2)</f>
        <v>0</v>
      </c>
      <c r="I37" s="93">
        <v>0.21</v>
      </c>
      <c r="J37" s="83">
        <f>0</f>
        <v>0</v>
      </c>
      <c r="L37" s="32"/>
    </row>
    <row r="38" spans="2:12" s="1" customFormat="1" ht="14.45" hidden="1" customHeight="1">
      <c r="B38" s="32"/>
      <c r="E38" s="27" t="s">
        <v>46</v>
      </c>
      <c r="F38" s="83">
        <f>ROUND((SUM(BH100:BH394)),  2)</f>
        <v>0</v>
      </c>
      <c r="I38" s="93">
        <v>0.12</v>
      </c>
      <c r="J38" s="83">
        <f>0</f>
        <v>0</v>
      </c>
      <c r="L38" s="32"/>
    </row>
    <row r="39" spans="2:12" s="1" customFormat="1" ht="14.45" hidden="1" customHeight="1">
      <c r="B39" s="32"/>
      <c r="E39" s="27" t="s">
        <v>47</v>
      </c>
      <c r="F39" s="83">
        <f>ROUND((SUM(BI100:BI394)),  2)</f>
        <v>0</v>
      </c>
      <c r="I39" s="93">
        <v>0</v>
      </c>
      <c r="J39" s="83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4"/>
      <c r="D41" s="95" t="s">
        <v>48</v>
      </c>
      <c r="E41" s="54"/>
      <c r="F41" s="54"/>
      <c r="G41" s="96" t="s">
        <v>49</v>
      </c>
      <c r="H41" s="97" t="s">
        <v>50</v>
      </c>
      <c r="I41" s="54"/>
      <c r="J41" s="98">
        <f>SUM(J32:J39)</f>
        <v>0</v>
      </c>
      <c r="K41" s="99"/>
      <c r="L41" s="32"/>
    </row>
    <row r="42" spans="2:12" s="1" customFormat="1" ht="14.45" customHeight="1">
      <c r="B42" s="41"/>
      <c r="C42" s="42"/>
      <c r="D42" s="42"/>
      <c r="E42" s="42"/>
      <c r="F42" s="42"/>
      <c r="G42" s="42"/>
      <c r="H42" s="42"/>
      <c r="I42" s="42"/>
      <c r="J42" s="42"/>
      <c r="K42" s="42"/>
      <c r="L42" s="32"/>
    </row>
    <row r="46" spans="2:12" s="1" customFormat="1" ht="6.95" customHeight="1">
      <c r="B46" s="43"/>
      <c r="C46" s="44"/>
      <c r="D46" s="44"/>
      <c r="E46" s="44"/>
      <c r="F46" s="44"/>
      <c r="G46" s="44"/>
      <c r="H46" s="44"/>
      <c r="I46" s="44"/>
      <c r="J46" s="44"/>
      <c r="K46" s="44"/>
      <c r="L46" s="32"/>
    </row>
    <row r="47" spans="2:12" s="1" customFormat="1" ht="24.95" customHeight="1">
      <c r="B47" s="32"/>
      <c r="C47" s="21" t="s">
        <v>135</v>
      </c>
      <c r="L47" s="32"/>
    </row>
    <row r="48" spans="2:12" s="1" customFormat="1" ht="6.95" customHeight="1">
      <c r="B48" s="32"/>
      <c r="L48" s="32"/>
    </row>
    <row r="49" spans="2:47" s="1" customFormat="1" ht="12" customHeight="1">
      <c r="B49" s="32"/>
      <c r="C49" s="27" t="s">
        <v>16</v>
      </c>
      <c r="L49" s="32"/>
    </row>
    <row r="50" spans="2:47" s="1" customFormat="1" ht="16.5" customHeight="1">
      <c r="B50" s="32"/>
      <c r="E50" s="318" t="str">
        <f>E7</f>
        <v>SPgŠ Boskovice - Výstavba nových prostor pro vzdělávání</v>
      </c>
      <c r="F50" s="319"/>
      <c r="G50" s="319"/>
      <c r="H50" s="319"/>
      <c r="L50" s="32"/>
    </row>
    <row r="51" spans="2:47" ht="12" customHeight="1">
      <c r="B51" s="20"/>
      <c r="C51" s="27" t="s">
        <v>133</v>
      </c>
      <c r="L51" s="20"/>
    </row>
    <row r="52" spans="2:47" s="1" customFormat="1" ht="16.5" customHeight="1">
      <c r="B52" s="32"/>
      <c r="E52" s="318" t="s">
        <v>3852</v>
      </c>
      <c r="F52" s="320"/>
      <c r="G52" s="320"/>
      <c r="H52" s="320"/>
      <c r="L52" s="32"/>
    </row>
    <row r="53" spans="2:47" s="1" customFormat="1" ht="12" customHeight="1">
      <c r="B53" s="32"/>
      <c r="C53" s="27" t="s">
        <v>3853</v>
      </c>
      <c r="L53" s="32"/>
    </row>
    <row r="54" spans="2:47" s="1" customFormat="1" ht="16.5" customHeight="1">
      <c r="B54" s="32"/>
      <c r="E54" s="281" t="str">
        <f>E11</f>
        <v>D.1.4.1 - Zdravotně techn...</v>
      </c>
      <c r="F54" s="320"/>
      <c r="G54" s="320"/>
      <c r="H54" s="320"/>
      <c r="L54" s="32"/>
    </row>
    <row r="55" spans="2:47" s="1" customFormat="1" ht="6.95" customHeight="1">
      <c r="B55" s="32"/>
      <c r="L55" s="32"/>
    </row>
    <row r="56" spans="2:47" s="1" customFormat="1" ht="12" customHeight="1">
      <c r="B56" s="32"/>
      <c r="C56" s="27" t="s">
        <v>21</v>
      </c>
      <c r="F56" s="25" t="str">
        <f>F14</f>
        <v xml:space="preserve"> </v>
      </c>
      <c r="I56" s="27" t="s">
        <v>23</v>
      </c>
      <c r="J56" s="49" t="str">
        <f>IF(J14="","",J14)</f>
        <v>19. 5. 2025</v>
      </c>
      <c r="L56" s="32"/>
    </row>
    <row r="57" spans="2:47" s="1" customFormat="1" ht="6.95" customHeight="1">
      <c r="B57" s="32"/>
      <c r="L57" s="32"/>
    </row>
    <row r="58" spans="2:47" s="1" customFormat="1" ht="25.7" customHeight="1">
      <c r="B58" s="32"/>
      <c r="C58" s="27" t="s">
        <v>25</v>
      </c>
      <c r="F58" s="25" t="str">
        <f>E17</f>
        <v>Střední pedagogická škola Boskovice</v>
      </c>
      <c r="I58" s="27" t="s">
        <v>31</v>
      </c>
      <c r="J58" s="30" t="str">
        <f>E23</f>
        <v>ERPLAN, U Borové 69, Havlíčkův Brod</v>
      </c>
      <c r="L58" s="32"/>
    </row>
    <row r="59" spans="2:47" s="1" customFormat="1" ht="15.2" customHeight="1">
      <c r="B59" s="32"/>
      <c r="C59" s="27" t="s">
        <v>29</v>
      </c>
      <c r="F59" s="25" t="str">
        <f>IF(E20="","",E20)</f>
        <v>Vyplň údaj</v>
      </c>
      <c r="I59" s="27" t="s">
        <v>34</v>
      </c>
      <c r="J59" s="30" t="str">
        <f>E26</f>
        <v>Ing. Avuk</v>
      </c>
      <c r="L59" s="32"/>
    </row>
    <row r="60" spans="2:47" s="1" customFormat="1" ht="10.35" customHeight="1">
      <c r="B60" s="32"/>
      <c r="L60" s="32"/>
    </row>
    <row r="61" spans="2:47" s="1" customFormat="1" ht="29.25" customHeight="1">
      <c r="B61" s="32"/>
      <c r="C61" s="100" t="s">
        <v>136</v>
      </c>
      <c r="D61" s="94"/>
      <c r="E61" s="94"/>
      <c r="F61" s="94"/>
      <c r="G61" s="94"/>
      <c r="H61" s="94"/>
      <c r="I61" s="94"/>
      <c r="J61" s="101" t="s">
        <v>137</v>
      </c>
      <c r="K61" s="94"/>
      <c r="L61" s="32"/>
    </row>
    <row r="62" spans="2:47" s="1" customFormat="1" ht="10.35" customHeight="1">
      <c r="B62" s="32"/>
      <c r="L62" s="32"/>
    </row>
    <row r="63" spans="2:47" s="1" customFormat="1" ht="22.9" customHeight="1">
      <c r="B63" s="32"/>
      <c r="C63" s="102" t="s">
        <v>70</v>
      </c>
      <c r="J63" s="63">
        <f>J100</f>
        <v>0</v>
      </c>
      <c r="L63" s="32"/>
      <c r="AU63" s="17" t="s">
        <v>138</v>
      </c>
    </row>
    <row r="64" spans="2:47" s="8" customFormat="1" ht="24.95" customHeight="1">
      <c r="B64" s="103"/>
      <c r="D64" s="104" t="s">
        <v>139</v>
      </c>
      <c r="E64" s="105"/>
      <c r="F64" s="105"/>
      <c r="G64" s="105"/>
      <c r="H64" s="105"/>
      <c r="I64" s="105"/>
      <c r="J64" s="106">
        <f>J101</f>
        <v>0</v>
      </c>
      <c r="L64" s="103"/>
    </row>
    <row r="65" spans="2:12" s="9" customFormat="1" ht="19.899999999999999" customHeight="1">
      <c r="B65" s="107"/>
      <c r="D65" s="108" t="s">
        <v>140</v>
      </c>
      <c r="E65" s="109"/>
      <c r="F65" s="109"/>
      <c r="G65" s="109"/>
      <c r="H65" s="109"/>
      <c r="I65" s="109"/>
      <c r="J65" s="110">
        <f>J102</f>
        <v>0</v>
      </c>
      <c r="L65" s="107"/>
    </row>
    <row r="66" spans="2:12" s="9" customFormat="1" ht="19.899999999999999" customHeight="1">
      <c r="B66" s="107"/>
      <c r="D66" s="108" t="s">
        <v>143</v>
      </c>
      <c r="E66" s="109"/>
      <c r="F66" s="109"/>
      <c r="G66" s="109"/>
      <c r="H66" s="109"/>
      <c r="I66" s="109"/>
      <c r="J66" s="110">
        <f>J134</f>
        <v>0</v>
      </c>
      <c r="L66" s="107"/>
    </row>
    <row r="67" spans="2:12" s="9" customFormat="1" ht="19.899999999999999" customHeight="1">
      <c r="B67" s="107"/>
      <c r="D67" s="108" t="s">
        <v>145</v>
      </c>
      <c r="E67" s="109"/>
      <c r="F67" s="109"/>
      <c r="G67" s="109"/>
      <c r="H67" s="109"/>
      <c r="I67" s="109"/>
      <c r="J67" s="110">
        <f>J137</f>
        <v>0</v>
      </c>
      <c r="L67" s="107"/>
    </row>
    <row r="68" spans="2:12" s="9" customFormat="1" ht="19.899999999999999" customHeight="1">
      <c r="B68" s="107"/>
      <c r="D68" s="108" t="s">
        <v>147</v>
      </c>
      <c r="E68" s="109"/>
      <c r="F68" s="109"/>
      <c r="G68" s="109"/>
      <c r="H68" s="109"/>
      <c r="I68" s="109"/>
      <c r="J68" s="110">
        <f>J140</f>
        <v>0</v>
      </c>
      <c r="L68" s="107"/>
    </row>
    <row r="69" spans="2:12" s="9" customFormat="1" ht="19.899999999999999" customHeight="1">
      <c r="B69" s="107"/>
      <c r="D69" s="108" t="s">
        <v>3856</v>
      </c>
      <c r="E69" s="109"/>
      <c r="F69" s="109"/>
      <c r="G69" s="109"/>
      <c r="H69" s="109"/>
      <c r="I69" s="109"/>
      <c r="J69" s="110">
        <f>J150</f>
        <v>0</v>
      </c>
      <c r="L69" s="107"/>
    </row>
    <row r="70" spans="2:12" s="9" customFormat="1" ht="19.899999999999999" customHeight="1">
      <c r="B70" s="107"/>
      <c r="D70" s="108" t="s">
        <v>3857</v>
      </c>
      <c r="E70" s="109"/>
      <c r="F70" s="109"/>
      <c r="G70" s="109"/>
      <c r="H70" s="109"/>
      <c r="I70" s="109"/>
      <c r="J70" s="110">
        <f>J211</f>
        <v>0</v>
      </c>
      <c r="L70" s="107"/>
    </row>
    <row r="71" spans="2:12" s="8" customFormat="1" ht="24.95" customHeight="1">
      <c r="B71" s="103"/>
      <c r="D71" s="104" t="s">
        <v>158</v>
      </c>
      <c r="E71" s="105"/>
      <c r="F71" s="105"/>
      <c r="G71" s="105"/>
      <c r="H71" s="105"/>
      <c r="I71" s="105"/>
      <c r="J71" s="106">
        <f>J216</f>
        <v>0</v>
      </c>
      <c r="L71" s="103"/>
    </row>
    <row r="72" spans="2:12" s="9" customFormat="1" ht="19.899999999999999" customHeight="1">
      <c r="B72" s="107"/>
      <c r="D72" s="108" t="s">
        <v>161</v>
      </c>
      <c r="E72" s="109"/>
      <c r="F72" s="109"/>
      <c r="G72" s="109"/>
      <c r="H72" s="109"/>
      <c r="I72" s="109"/>
      <c r="J72" s="110">
        <f>J217</f>
        <v>0</v>
      </c>
      <c r="L72" s="107"/>
    </row>
    <row r="73" spans="2:12" s="9" customFormat="1" ht="19.899999999999999" customHeight="1">
      <c r="B73" s="107"/>
      <c r="D73" s="108" t="s">
        <v>3858</v>
      </c>
      <c r="E73" s="109"/>
      <c r="F73" s="109"/>
      <c r="G73" s="109"/>
      <c r="H73" s="109"/>
      <c r="I73" s="109"/>
      <c r="J73" s="110">
        <f>J228</f>
        <v>0</v>
      </c>
      <c r="L73" s="107"/>
    </row>
    <row r="74" spans="2:12" s="9" customFormat="1" ht="19.899999999999999" customHeight="1">
      <c r="B74" s="107"/>
      <c r="D74" s="108" t="s">
        <v>3859</v>
      </c>
      <c r="E74" s="109"/>
      <c r="F74" s="109"/>
      <c r="G74" s="109"/>
      <c r="H74" s="109"/>
      <c r="I74" s="109"/>
      <c r="J74" s="110">
        <f>J277</f>
        <v>0</v>
      </c>
      <c r="L74" s="107"/>
    </row>
    <row r="75" spans="2:12" s="9" customFormat="1" ht="19.899999999999999" customHeight="1">
      <c r="B75" s="107"/>
      <c r="D75" s="108" t="s">
        <v>3860</v>
      </c>
      <c r="E75" s="109"/>
      <c r="F75" s="109"/>
      <c r="G75" s="109"/>
      <c r="H75" s="109"/>
      <c r="I75" s="109"/>
      <c r="J75" s="110">
        <f>J329</f>
        <v>0</v>
      </c>
      <c r="L75" s="107"/>
    </row>
    <row r="76" spans="2:12" s="9" customFormat="1" ht="19.899999999999999" customHeight="1">
      <c r="B76" s="107"/>
      <c r="D76" s="108" t="s">
        <v>3861</v>
      </c>
      <c r="E76" s="109"/>
      <c r="F76" s="109"/>
      <c r="G76" s="109"/>
      <c r="H76" s="109"/>
      <c r="I76" s="109"/>
      <c r="J76" s="110">
        <f>J341</f>
        <v>0</v>
      </c>
      <c r="L76" s="107"/>
    </row>
    <row r="77" spans="2:12" s="9" customFormat="1" ht="19.899999999999999" customHeight="1">
      <c r="B77" s="107"/>
      <c r="D77" s="108" t="s">
        <v>3862</v>
      </c>
      <c r="E77" s="109"/>
      <c r="F77" s="109"/>
      <c r="G77" s="109"/>
      <c r="H77" s="109"/>
      <c r="I77" s="109"/>
      <c r="J77" s="110">
        <f>J384</f>
        <v>0</v>
      </c>
      <c r="L77" s="107"/>
    </row>
    <row r="78" spans="2:12" s="8" customFormat="1" ht="24.95" customHeight="1">
      <c r="B78" s="103"/>
      <c r="D78" s="104" t="s">
        <v>3863</v>
      </c>
      <c r="E78" s="105"/>
      <c r="F78" s="105"/>
      <c r="G78" s="105"/>
      <c r="H78" s="105"/>
      <c r="I78" s="105"/>
      <c r="J78" s="106">
        <f>J392</f>
        <v>0</v>
      </c>
      <c r="L78" s="103"/>
    </row>
    <row r="79" spans="2:12" s="1" customFormat="1" ht="21.75" customHeight="1">
      <c r="B79" s="32"/>
      <c r="L79" s="32"/>
    </row>
    <row r="80" spans="2:12" s="1" customFormat="1" ht="6.95" customHeight="1"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32"/>
    </row>
    <row r="84" spans="2:12" s="1" customFormat="1" ht="6.95" customHeight="1">
      <c r="B84" s="43"/>
      <c r="C84" s="44"/>
      <c r="D84" s="44"/>
      <c r="E84" s="44"/>
      <c r="F84" s="44"/>
      <c r="G84" s="44"/>
      <c r="H84" s="44"/>
      <c r="I84" s="44"/>
      <c r="J84" s="44"/>
      <c r="K84" s="44"/>
      <c r="L84" s="32"/>
    </row>
    <row r="85" spans="2:12" s="1" customFormat="1" ht="24.95" customHeight="1">
      <c r="B85" s="32"/>
      <c r="C85" s="21" t="s">
        <v>178</v>
      </c>
      <c r="L85" s="32"/>
    </row>
    <row r="86" spans="2:12" s="1" customFormat="1" ht="6.95" customHeight="1">
      <c r="B86" s="32"/>
      <c r="L86" s="32"/>
    </row>
    <row r="87" spans="2:12" s="1" customFormat="1" ht="12" customHeight="1">
      <c r="B87" s="32"/>
      <c r="C87" s="27" t="s">
        <v>16</v>
      </c>
      <c r="L87" s="32"/>
    </row>
    <row r="88" spans="2:12" s="1" customFormat="1" ht="16.5" customHeight="1">
      <c r="B88" s="32"/>
      <c r="E88" s="318" t="str">
        <f>E7</f>
        <v>SPgŠ Boskovice - Výstavba nových prostor pro vzdělávání</v>
      </c>
      <c r="F88" s="319"/>
      <c r="G88" s="319"/>
      <c r="H88" s="319"/>
      <c r="L88" s="32"/>
    </row>
    <row r="89" spans="2:12" ht="12" customHeight="1">
      <c r="B89" s="20"/>
      <c r="C89" s="27" t="s">
        <v>133</v>
      </c>
      <c r="L89" s="20"/>
    </row>
    <row r="90" spans="2:12" s="1" customFormat="1" ht="16.5" customHeight="1">
      <c r="B90" s="32"/>
      <c r="E90" s="318" t="s">
        <v>3852</v>
      </c>
      <c r="F90" s="320"/>
      <c r="G90" s="320"/>
      <c r="H90" s="320"/>
      <c r="L90" s="32"/>
    </row>
    <row r="91" spans="2:12" s="1" customFormat="1" ht="12" customHeight="1">
      <c r="B91" s="32"/>
      <c r="C91" s="27" t="s">
        <v>3853</v>
      </c>
      <c r="L91" s="32"/>
    </row>
    <row r="92" spans="2:12" s="1" customFormat="1" ht="16.5" customHeight="1">
      <c r="B92" s="32"/>
      <c r="E92" s="281" t="str">
        <f>E11</f>
        <v>D.1.4.1 - Zdravotně techn...</v>
      </c>
      <c r="F92" s="320"/>
      <c r="G92" s="320"/>
      <c r="H92" s="320"/>
      <c r="L92" s="32"/>
    </row>
    <row r="93" spans="2:12" s="1" customFormat="1" ht="6.95" customHeight="1">
      <c r="B93" s="32"/>
      <c r="L93" s="32"/>
    </row>
    <row r="94" spans="2:12" s="1" customFormat="1" ht="12" customHeight="1">
      <c r="B94" s="32"/>
      <c r="C94" s="27" t="s">
        <v>21</v>
      </c>
      <c r="F94" s="25" t="str">
        <f>F14</f>
        <v xml:space="preserve"> </v>
      </c>
      <c r="I94" s="27" t="s">
        <v>23</v>
      </c>
      <c r="J94" s="49" t="str">
        <f>IF(J14="","",J14)</f>
        <v>19. 5. 2025</v>
      </c>
      <c r="L94" s="32"/>
    </row>
    <row r="95" spans="2:12" s="1" customFormat="1" ht="6.95" customHeight="1">
      <c r="B95" s="32"/>
      <c r="L95" s="32"/>
    </row>
    <row r="96" spans="2:12" s="1" customFormat="1" ht="25.7" customHeight="1">
      <c r="B96" s="32"/>
      <c r="C96" s="27" t="s">
        <v>25</v>
      </c>
      <c r="F96" s="25" t="str">
        <f>E17</f>
        <v>Střední pedagogická škola Boskovice</v>
      </c>
      <c r="I96" s="27" t="s">
        <v>31</v>
      </c>
      <c r="J96" s="30" t="str">
        <f>E23</f>
        <v>ERPLAN, U Borové 69, Havlíčkův Brod</v>
      </c>
      <c r="L96" s="32"/>
    </row>
    <row r="97" spans="2:65" s="1" customFormat="1" ht="15.2" customHeight="1">
      <c r="B97" s="32"/>
      <c r="C97" s="27" t="s">
        <v>29</v>
      </c>
      <c r="F97" s="25" t="str">
        <f>IF(E20="","",E20)</f>
        <v>Vyplň údaj</v>
      </c>
      <c r="I97" s="27" t="s">
        <v>34</v>
      </c>
      <c r="J97" s="30" t="str">
        <f>E26</f>
        <v>Ing. Avuk</v>
      </c>
      <c r="L97" s="32"/>
    </row>
    <row r="98" spans="2:65" s="1" customFormat="1" ht="10.35" customHeight="1">
      <c r="B98" s="32"/>
      <c r="L98" s="32"/>
    </row>
    <row r="99" spans="2:65" s="10" customFormat="1" ht="29.25" customHeight="1">
      <c r="B99" s="111"/>
      <c r="C99" s="112" t="s">
        <v>179</v>
      </c>
      <c r="D99" s="113" t="s">
        <v>57</v>
      </c>
      <c r="E99" s="113" t="s">
        <v>53</v>
      </c>
      <c r="F99" s="113" t="s">
        <v>54</v>
      </c>
      <c r="G99" s="113" t="s">
        <v>180</v>
      </c>
      <c r="H99" s="113" t="s">
        <v>181</v>
      </c>
      <c r="I99" s="113" t="s">
        <v>182</v>
      </c>
      <c r="J99" s="113" t="s">
        <v>137</v>
      </c>
      <c r="K99" s="114" t="s">
        <v>183</v>
      </c>
      <c r="L99" s="111"/>
      <c r="M99" s="56" t="s">
        <v>19</v>
      </c>
      <c r="N99" s="57" t="s">
        <v>42</v>
      </c>
      <c r="O99" s="57" t="s">
        <v>184</v>
      </c>
      <c r="P99" s="57" t="s">
        <v>185</v>
      </c>
      <c r="Q99" s="57" t="s">
        <v>186</v>
      </c>
      <c r="R99" s="57" t="s">
        <v>187</v>
      </c>
      <c r="S99" s="57" t="s">
        <v>188</v>
      </c>
      <c r="T99" s="58" t="s">
        <v>189</v>
      </c>
    </row>
    <row r="100" spans="2:65" s="1" customFormat="1" ht="22.9" customHeight="1">
      <c r="B100" s="32"/>
      <c r="C100" s="61" t="s">
        <v>190</v>
      </c>
      <c r="J100" s="115">
        <f>BK100</f>
        <v>0</v>
      </c>
      <c r="L100" s="32"/>
      <c r="M100" s="59"/>
      <c r="N100" s="50"/>
      <c r="O100" s="50"/>
      <c r="P100" s="116">
        <f>P101+P216+P392</f>
        <v>0</v>
      </c>
      <c r="Q100" s="50"/>
      <c r="R100" s="116">
        <f>R101+R216+R392</f>
        <v>0</v>
      </c>
      <c r="S100" s="50"/>
      <c r="T100" s="117">
        <f>T101+T216+T392</f>
        <v>0</v>
      </c>
      <c r="AT100" s="17" t="s">
        <v>71</v>
      </c>
      <c r="AU100" s="17" t="s">
        <v>138</v>
      </c>
      <c r="BK100" s="118">
        <f>BK101+BK216+BK392</f>
        <v>0</v>
      </c>
    </row>
    <row r="101" spans="2:65" s="11" customFormat="1" ht="25.9" customHeight="1">
      <c r="B101" s="119"/>
      <c r="D101" s="120" t="s">
        <v>71</v>
      </c>
      <c r="E101" s="121" t="s">
        <v>191</v>
      </c>
      <c r="F101" s="121" t="s">
        <v>192</v>
      </c>
      <c r="I101" s="122"/>
      <c r="J101" s="123">
        <f>BK101</f>
        <v>0</v>
      </c>
      <c r="L101" s="119"/>
      <c r="M101" s="124"/>
      <c r="P101" s="125">
        <f>P102+P134+P137+P140+P150+P211</f>
        <v>0</v>
      </c>
      <c r="R101" s="125">
        <f>R102+R134+R137+R140+R150+R211</f>
        <v>0</v>
      </c>
      <c r="T101" s="126">
        <f>T102+T134+T137+T140+T150+T211</f>
        <v>0</v>
      </c>
      <c r="AR101" s="120" t="s">
        <v>80</v>
      </c>
      <c r="AT101" s="127" t="s">
        <v>71</v>
      </c>
      <c r="AU101" s="127" t="s">
        <v>72</v>
      </c>
      <c r="AY101" s="120" t="s">
        <v>193</v>
      </c>
      <c r="BK101" s="128">
        <f>BK102+BK134+BK137+BK140+BK150+BK211</f>
        <v>0</v>
      </c>
    </row>
    <row r="102" spans="2:65" s="11" customFormat="1" ht="22.9" customHeight="1">
      <c r="B102" s="119"/>
      <c r="D102" s="120" t="s">
        <v>71</v>
      </c>
      <c r="E102" s="129" t="s">
        <v>80</v>
      </c>
      <c r="F102" s="129" t="s">
        <v>194</v>
      </c>
      <c r="I102" s="122"/>
      <c r="J102" s="130">
        <f>BK102</f>
        <v>0</v>
      </c>
      <c r="L102" s="119"/>
      <c r="M102" s="124"/>
      <c r="P102" s="125">
        <f>SUM(P103:P133)</f>
        <v>0</v>
      </c>
      <c r="R102" s="125">
        <f>SUM(R103:R133)</f>
        <v>0</v>
      </c>
      <c r="T102" s="126">
        <f>SUM(T103:T133)</f>
        <v>0</v>
      </c>
      <c r="AR102" s="120" t="s">
        <v>80</v>
      </c>
      <c r="AT102" s="127" t="s">
        <v>71</v>
      </c>
      <c r="AU102" s="127" t="s">
        <v>80</v>
      </c>
      <c r="AY102" s="120" t="s">
        <v>193</v>
      </c>
      <c r="BK102" s="128">
        <f>SUM(BK103:BK133)</f>
        <v>0</v>
      </c>
    </row>
    <row r="103" spans="2:65" s="1" customFormat="1" ht="24.2" customHeight="1">
      <c r="B103" s="32"/>
      <c r="C103" s="131" t="s">
        <v>80</v>
      </c>
      <c r="D103" s="131" t="s">
        <v>195</v>
      </c>
      <c r="E103" s="132" t="s">
        <v>3864</v>
      </c>
      <c r="F103" s="133" t="s">
        <v>3865</v>
      </c>
      <c r="G103" s="134" t="s">
        <v>210</v>
      </c>
      <c r="H103" s="135">
        <v>106.39</v>
      </c>
      <c r="I103" s="136"/>
      <c r="J103" s="137">
        <f>ROUND(I103*H103,2)</f>
        <v>0</v>
      </c>
      <c r="K103" s="133" t="s">
        <v>19</v>
      </c>
      <c r="L103" s="32"/>
      <c r="M103" s="138" t="s">
        <v>19</v>
      </c>
      <c r="N103" s="139" t="s">
        <v>43</v>
      </c>
      <c r="P103" s="140">
        <f>O103*H103</f>
        <v>0</v>
      </c>
      <c r="Q103" s="140">
        <v>0</v>
      </c>
      <c r="R103" s="140">
        <f>Q103*H103</f>
        <v>0</v>
      </c>
      <c r="S103" s="140">
        <v>0</v>
      </c>
      <c r="T103" s="141">
        <f>S103*H103</f>
        <v>0</v>
      </c>
      <c r="AR103" s="142" t="s">
        <v>106</v>
      </c>
      <c r="AT103" s="142" t="s">
        <v>195</v>
      </c>
      <c r="AU103" s="142" t="s">
        <v>82</v>
      </c>
      <c r="AY103" s="17" t="s">
        <v>193</v>
      </c>
      <c r="BE103" s="143">
        <f>IF(N103="základní",J103,0)</f>
        <v>0</v>
      </c>
      <c r="BF103" s="143">
        <f>IF(N103="snížená",J103,0)</f>
        <v>0</v>
      </c>
      <c r="BG103" s="143">
        <f>IF(N103="zákl. přenesená",J103,0)</f>
        <v>0</v>
      </c>
      <c r="BH103" s="143">
        <f>IF(N103="sníž. přenesená",J103,0)</f>
        <v>0</v>
      </c>
      <c r="BI103" s="143">
        <f>IF(N103="nulová",J103,0)</f>
        <v>0</v>
      </c>
      <c r="BJ103" s="17" t="s">
        <v>80</v>
      </c>
      <c r="BK103" s="143">
        <f>ROUND(I103*H103,2)</f>
        <v>0</v>
      </c>
      <c r="BL103" s="17" t="s">
        <v>106</v>
      </c>
      <c r="BM103" s="142" t="s">
        <v>82</v>
      </c>
    </row>
    <row r="104" spans="2:65" s="13" customFormat="1" ht="11.25">
      <c r="B104" s="155"/>
      <c r="D104" s="149" t="s">
        <v>203</v>
      </c>
      <c r="E104" s="156" t="s">
        <v>19</v>
      </c>
      <c r="F104" s="157" t="s">
        <v>3866</v>
      </c>
      <c r="H104" s="158">
        <v>44.64</v>
      </c>
      <c r="I104" s="159"/>
      <c r="L104" s="155"/>
      <c r="M104" s="160"/>
      <c r="T104" s="161"/>
      <c r="AT104" s="156" t="s">
        <v>203</v>
      </c>
      <c r="AU104" s="156" t="s">
        <v>82</v>
      </c>
      <c r="AV104" s="13" t="s">
        <v>82</v>
      </c>
      <c r="AW104" s="13" t="s">
        <v>33</v>
      </c>
      <c r="AX104" s="13" t="s">
        <v>72</v>
      </c>
      <c r="AY104" s="156" t="s">
        <v>193</v>
      </c>
    </row>
    <row r="105" spans="2:65" s="13" customFormat="1" ht="11.25">
      <c r="B105" s="155"/>
      <c r="D105" s="149" t="s">
        <v>203</v>
      </c>
      <c r="E105" s="156" t="s">
        <v>19</v>
      </c>
      <c r="F105" s="157" t="s">
        <v>3867</v>
      </c>
      <c r="H105" s="158">
        <v>36.75</v>
      </c>
      <c r="I105" s="159"/>
      <c r="L105" s="155"/>
      <c r="M105" s="160"/>
      <c r="T105" s="161"/>
      <c r="AT105" s="156" t="s">
        <v>203</v>
      </c>
      <c r="AU105" s="156" t="s">
        <v>82</v>
      </c>
      <c r="AV105" s="13" t="s">
        <v>82</v>
      </c>
      <c r="AW105" s="13" t="s">
        <v>33</v>
      </c>
      <c r="AX105" s="13" t="s">
        <v>72</v>
      </c>
      <c r="AY105" s="156" t="s">
        <v>193</v>
      </c>
    </row>
    <row r="106" spans="2:65" s="13" customFormat="1" ht="11.25">
      <c r="B106" s="155"/>
      <c r="D106" s="149" t="s">
        <v>203</v>
      </c>
      <c r="E106" s="156" t="s">
        <v>19</v>
      </c>
      <c r="F106" s="157" t="s">
        <v>3868</v>
      </c>
      <c r="H106" s="158">
        <v>25</v>
      </c>
      <c r="I106" s="159"/>
      <c r="L106" s="155"/>
      <c r="M106" s="160"/>
      <c r="T106" s="161"/>
      <c r="AT106" s="156" t="s">
        <v>203</v>
      </c>
      <c r="AU106" s="156" t="s">
        <v>82</v>
      </c>
      <c r="AV106" s="13" t="s">
        <v>82</v>
      </c>
      <c r="AW106" s="13" t="s">
        <v>33</v>
      </c>
      <c r="AX106" s="13" t="s">
        <v>72</v>
      </c>
      <c r="AY106" s="156" t="s">
        <v>193</v>
      </c>
    </row>
    <row r="107" spans="2:65" s="14" customFormat="1" ht="11.25">
      <c r="B107" s="174"/>
      <c r="D107" s="149" t="s">
        <v>203</v>
      </c>
      <c r="E107" s="175" t="s">
        <v>19</v>
      </c>
      <c r="F107" s="176" t="s">
        <v>3845</v>
      </c>
      <c r="H107" s="177">
        <v>106.39</v>
      </c>
      <c r="I107" s="178"/>
      <c r="L107" s="174"/>
      <c r="M107" s="179"/>
      <c r="T107" s="180"/>
      <c r="AT107" s="175" t="s">
        <v>203</v>
      </c>
      <c r="AU107" s="175" t="s">
        <v>82</v>
      </c>
      <c r="AV107" s="14" t="s">
        <v>106</v>
      </c>
      <c r="AW107" s="14" t="s">
        <v>33</v>
      </c>
      <c r="AX107" s="14" t="s">
        <v>80</v>
      </c>
      <c r="AY107" s="175" t="s">
        <v>193</v>
      </c>
    </row>
    <row r="108" spans="2:65" s="1" customFormat="1" ht="24.2" customHeight="1">
      <c r="B108" s="32"/>
      <c r="C108" s="131" t="s">
        <v>82</v>
      </c>
      <c r="D108" s="131" t="s">
        <v>195</v>
      </c>
      <c r="E108" s="132" t="s">
        <v>3869</v>
      </c>
      <c r="F108" s="133" t="s">
        <v>3870</v>
      </c>
      <c r="G108" s="134" t="s">
        <v>210</v>
      </c>
      <c r="H108" s="135">
        <v>204.88</v>
      </c>
      <c r="I108" s="136"/>
      <c r="J108" s="137">
        <f>ROUND(I108*H108,2)</f>
        <v>0</v>
      </c>
      <c r="K108" s="133" t="s">
        <v>19</v>
      </c>
      <c r="L108" s="32"/>
      <c r="M108" s="138" t="s">
        <v>19</v>
      </c>
      <c r="N108" s="139" t="s">
        <v>43</v>
      </c>
      <c r="P108" s="140">
        <f>O108*H108</f>
        <v>0</v>
      </c>
      <c r="Q108" s="140">
        <v>0</v>
      </c>
      <c r="R108" s="140">
        <f>Q108*H108</f>
        <v>0</v>
      </c>
      <c r="S108" s="140">
        <v>0</v>
      </c>
      <c r="T108" s="141">
        <f>S108*H108</f>
        <v>0</v>
      </c>
      <c r="AR108" s="142" t="s">
        <v>106</v>
      </c>
      <c r="AT108" s="142" t="s">
        <v>195</v>
      </c>
      <c r="AU108" s="142" t="s">
        <v>82</v>
      </c>
      <c r="AY108" s="17" t="s">
        <v>193</v>
      </c>
      <c r="BE108" s="143">
        <f>IF(N108="základní",J108,0)</f>
        <v>0</v>
      </c>
      <c r="BF108" s="143">
        <f>IF(N108="snížená",J108,0)</f>
        <v>0</v>
      </c>
      <c r="BG108" s="143">
        <f>IF(N108="zákl. přenesená",J108,0)</f>
        <v>0</v>
      </c>
      <c r="BH108" s="143">
        <f>IF(N108="sníž. přenesená",J108,0)</f>
        <v>0</v>
      </c>
      <c r="BI108" s="143">
        <f>IF(N108="nulová",J108,0)</f>
        <v>0</v>
      </c>
      <c r="BJ108" s="17" t="s">
        <v>80</v>
      </c>
      <c r="BK108" s="143">
        <f>ROUND(I108*H108,2)</f>
        <v>0</v>
      </c>
      <c r="BL108" s="17" t="s">
        <v>106</v>
      </c>
      <c r="BM108" s="142" t="s">
        <v>106</v>
      </c>
    </row>
    <row r="109" spans="2:65" s="13" customFormat="1" ht="11.25">
      <c r="B109" s="155"/>
      <c r="D109" s="149" t="s">
        <v>203</v>
      </c>
      <c r="E109" s="156" t="s">
        <v>19</v>
      </c>
      <c r="F109" s="157" t="s">
        <v>3871</v>
      </c>
      <c r="H109" s="158">
        <v>204.88</v>
      </c>
      <c r="I109" s="159"/>
      <c r="L109" s="155"/>
      <c r="M109" s="160"/>
      <c r="T109" s="161"/>
      <c r="AT109" s="156" t="s">
        <v>203</v>
      </c>
      <c r="AU109" s="156" t="s">
        <v>82</v>
      </c>
      <c r="AV109" s="13" t="s">
        <v>82</v>
      </c>
      <c r="AW109" s="13" t="s">
        <v>33</v>
      </c>
      <c r="AX109" s="13" t="s">
        <v>72</v>
      </c>
      <c r="AY109" s="156" t="s">
        <v>193</v>
      </c>
    </row>
    <row r="110" spans="2:65" s="14" customFormat="1" ht="11.25">
      <c r="B110" s="174"/>
      <c r="D110" s="149" t="s">
        <v>203</v>
      </c>
      <c r="E110" s="175" t="s">
        <v>19</v>
      </c>
      <c r="F110" s="176" t="s">
        <v>3845</v>
      </c>
      <c r="H110" s="177">
        <v>204.88</v>
      </c>
      <c r="I110" s="178"/>
      <c r="L110" s="174"/>
      <c r="M110" s="179"/>
      <c r="T110" s="180"/>
      <c r="AT110" s="175" t="s">
        <v>203</v>
      </c>
      <c r="AU110" s="175" t="s">
        <v>82</v>
      </c>
      <c r="AV110" s="14" t="s">
        <v>106</v>
      </c>
      <c r="AW110" s="14" t="s">
        <v>33</v>
      </c>
      <c r="AX110" s="14" t="s">
        <v>80</v>
      </c>
      <c r="AY110" s="175" t="s">
        <v>193</v>
      </c>
    </row>
    <row r="111" spans="2:65" s="1" customFormat="1" ht="37.9" customHeight="1">
      <c r="B111" s="32"/>
      <c r="C111" s="131" t="s">
        <v>100</v>
      </c>
      <c r="D111" s="131" t="s">
        <v>195</v>
      </c>
      <c r="E111" s="132" t="s">
        <v>3872</v>
      </c>
      <c r="F111" s="133" t="s">
        <v>3873</v>
      </c>
      <c r="G111" s="134" t="s">
        <v>210</v>
      </c>
      <c r="H111" s="135">
        <v>401.76</v>
      </c>
      <c r="I111" s="136"/>
      <c r="J111" s="137">
        <f>ROUND(I111*H111,2)</f>
        <v>0</v>
      </c>
      <c r="K111" s="133" t="s">
        <v>3874</v>
      </c>
      <c r="L111" s="32"/>
      <c r="M111" s="138" t="s">
        <v>19</v>
      </c>
      <c r="N111" s="139" t="s">
        <v>43</v>
      </c>
      <c r="P111" s="140">
        <f>O111*H111</f>
        <v>0</v>
      </c>
      <c r="Q111" s="140">
        <v>0</v>
      </c>
      <c r="R111" s="140">
        <f>Q111*H111</f>
        <v>0</v>
      </c>
      <c r="S111" s="140">
        <v>0</v>
      </c>
      <c r="T111" s="141">
        <f>S111*H111</f>
        <v>0</v>
      </c>
      <c r="AR111" s="142" t="s">
        <v>106</v>
      </c>
      <c r="AT111" s="142" t="s">
        <v>195</v>
      </c>
      <c r="AU111" s="142" t="s">
        <v>82</v>
      </c>
      <c r="AY111" s="17" t="s">
        <v>193</v>
      </c>
      <c r="BE111" s="143">
        <f>IF(N111="základní",J111,0)</f>
        <v>0</v>
      </c>
      <c r="BF111" s="143">
        <f>IF(N111="snížená",J111,0)</f>
        <v>0</v>
      </c>
      <c r="BG111" s="143">
        <f>IF(N111="zákl. přenesená",J111,0)</f>
        <v>0</v>
      </c>
      <c r="BH111" s="143">
        <f>IF(N111="sníž. přenesená",J111,0)</f>
        <v>0</v>
      </c>
      <c r="BI111" s="143">
        <f>IF(N111="nulová",J111,0)</f>
        <v>0</v>
      </c>
      <c r="BJ111" s="17" t="s">
        <v>80</v>
      </c>
      <c r="BK111" s="143">
        <f>ROUND(I111*H111,2)</f>
        <v>0</v>
      </c>
      <c r="BL111" s="17" t="s">
        <v>106</v>
      </c>
      <c r="BM111" s="142" t="s">
        <v>240</v>
      </c>
    </row>
    <row r="112" spans="2:65" s="1" customFormat="1" ht="11.25">
      <c r="B112" s="32"/>
      <c r="D112" s="144" t="s">
        <v>201</v>
      </c>
      <c r="F112" s="145" t="s">
        <v>3875</v>
      </c>
      <c r="I112" s="146"/>
      <c r="L112" s="32"/>
      <c r="M112" s="147"/>
      <c r="T112" s="53"/>
      <c r="AT112" s="17" t="s">
        <v>201</v>
      </c>
      <c r="AU112" s="17" t="s">
        <v>82</v>
      </c>
    </row>
    <row r="113" spans="2:65" s="1" customFormat="1" ht="37.9" customHeight="1">
      <c r="B113" s="32"/>
      <c r="C113" s="131" t="s">
        <v>106</v>
      </c>
      <c r="D113" s="131" t="s">
        <v>195</v>
      </c>
      <c r="E113" s="132" t="s">
        <v>323</v>
      </c>
      <c r="F113" s="133" t="s">
        <v>324</v>
      </c>
      <c r="G113" s="134" t="s">
        <v>210</v>
      </c>
      <c r="H113" s="135">
        <v>110.39</v>
      </c>
      <c r="I113" s="136"/>
      <c r="J113" s="137">
        <f>ROUND(I113*H113,2)</f>
        <v>0</v>
      </c>
      <c r="K113" s="133" t="s">
        <v>3874</v>
      </c>
      <c r="L113" s="32"/>
      <c r="M113" s="138" t="s">
        <v>19</v>
      </c>
      <c r="N113" s="139" t="s">
        <v>43</v>
      </c>
      <c r="P113" s="140">
        <f>O113*H113</f>
        <v>0</v>
      </c>
      <c r="Q113" s="140">
        <v>0</v>
      </c>
      <c r="R113" s="140">
        <f>Q113*H113</f>
        <v>0</v>
      </c>
      <c r="S113" s="140">
        <v>0</v>
      </c>
      <c r="T113" s="141">
        <f>S113*H113</f>
        <v>0</v>
      </c>
      <c r="AR113" s="142" t="s">
        <v>106</v>
      </c>
      <c r="AT113" s="142" t="s">
        <v>195</v>
      </c>
      <c r="AU113" s="142" t="s">
        <v>82</v>
      </c>
      <c r="AY113" s="17" t="s">
        <v>193</v>
      </c>
      <c r="BE113" s="143">
        <f>IF(N113="základní",J113,0)</f>
        <v>0</v>
      </c>
      <c r="BF113" s="143">
        <f>IF(N113="snížená",J113,0)</f>
        <v>0</v>
      </c>
      <c r="BG113" s="143">
        <f>IF(N113="zákl. přenesená",J113,0)</f>
        <v>0</v>
      </c>
      <c r="BH113" s="143">
        <f>IF(N113="sníž. přenesená",J113,0)</f>
        <v>0</v>
      </c>
      <c r="BI113" s="143">
        <f>IF(N113="nulová",J113,0)</f>
        <v>0</v>
      </c>
      <c r="BJ113" s="17" t="s">
        <v>80</v>
      </c>
      <c r="BK113" s="143">
        <f>ROUND(I113*H113,2)</f>
        <v>0</v>
      </c>
      <c r="BL113" s="17" t="s">
        <v>106</v>
      </c>
      <c r="BM113" s="142" t="s">
        <v>254</v>
      </c>
    </row>
    <row r="114" spans="2:65" s="1" customFormat="1" ht="11.25">
      <c r="B114" s="32"/>
      <c r="D114" s="144" t="s">
        <v>201</v>
      </c>
      <c r="F114" s="145" t="s">
        <v>3876</v>
      </c>
      <c r="I114" s="146"/>
      <c r="L114" s="32"/>
      <c r="M114" s="147"/>
      <c r="T114" s="53"/>
      <c r="AT114" s="17" t="s">
        <v>201</v>
      </c>
      <c r="AU114" s="17" t="s">
        <v>82</v>
      </c>
    </row>
    <row r="115" spans="2:65" s="1" customFormat="1" ht="24.2" customHeight="1">
      <c r="B115" s="32"/>
      <c r="C115" s="131" t="s">
        <v>231</v>
      </c>
      <c r="D115" s="131" t="s">
        <v>195</v>
      </c>
      <c r="E115" s="132" t="s">
        <v>3877</v>
      </c>
      <c r="F115" s="133" t="s">
        <v>3878</v>
      </c>
      <c r="G115" s="134" t="s">
        <v>210</v>
      </c>
      <c r="H115" s="135">
        <v>311.27</v>
      </c>
      <c r="I115" s="136"/>
      <c r="J115" s="137">
        <f>ROUND(I115*H115,2)</f>
        <v>0</v>
      </c>
      <c r="K115" s="133" t="s">
        <v>3874</v>
      </c>
      <c r="L115" s="32"/>
      <c r="M115" s="138" t="s">
        <v>19</v>
      </c>
      <c r="N115" s="139" t="s">
        <v>43</v>
      </c>
      <c r="P115" s="140">
        <f>O115*H115</f>
        <v>0</v>
      </c>
      <c r="Q115" s="140">
        <v>0</v>
      </c>
      <c r="R115" s="140">
        <f>Q115*H115</f>
        <v>0</v>
      </c>
      <c r="S115" s="140">
        <v>0</v>
      </c>
      <c r="T115" s="141">
        <f>S115*H115</f>
        <v>0</v>
      </c>
      <c r="AR115" s="142" t="s">
        <v>106</v>
      </c>
      <c r="AT115" s="142" t="s">
        <v>195</v>
      </c>
      <c r="AU115" s="142" t="s">
        <v>82</v>
      </c>
      <c r="AY115" s="17" t="s">
        <v>193</v>
      </c>
      <c r="BE115" s="143">
        <f>IF(N115="základní",J115,0)</f>
        <v>0</v>
      </c>
      <c r="BF115" s="143">
        <f>IF(N115="snížená",J115,0)</f>
        <v>0</v>
      </c>
      <c r="BG115" s="143">
        <f>IF(N115="zákl. přenesená",J115,0)</f>
        <v>0</v>
      </c>
      <c r="BH115" s="143">
        <f>IF(N115="sníž. přenesená",J115,0)</f>
        <v>0</v>
      </c>
      <c r="BI115" s="143">
        <f>IF(N115="nulová",J115,0)</f>
        <v>0</v>
      </c>
      <c r="BJ115" s="17" t="s">
        <v>80</v>
      </c>
      <c r="BK115" s="143">
        <f>ROUND(I115*H115,2)</f>
        <v>0</v>
      </c>
      <c r="BL115" s="17" t="s">
        <v>106</v>
      </c>
      <c r="BM115" s="142" t="s">
        <v>267</v>
      </c>
    </row>
    <row r="116" spans="2:65" s="1" customFormat="1" ht="11.25">
      <c r="B116" s="32"/>
      <c r="D116" s="144" t="s">
        <v>201</v>
      </c>
      <c r="F116" s="145" t="s">
        <v>3879</v>
      </c>
      <c r="I116" s="146"/>
      <c r="L116" s="32"/>
      <c r="M116" s="147"/>
      <c r="T116" s="53"/>
      <c r="AT116" s="17" t="s">
        <v>201</v>
      </c>
      <c r="AU116" s="17" t="s">
        <v>82</v>
      </c>
    </row>
    <row r="117" spans="2:65" s="1" customFormat="1" ht="24.2" customHeight="1">
      <c r="B117" s="32"/>
      <c r="C117" s="131" t="s">
        <v>240</v>
      </c>
      <c r="D117" s="131" t="s">
        <v>195</v>
      </c>
      <c r="E117" s="132" t="s">
        <v>347</v>
      </c>
      <c r="F117" s="133" t="s">
        <v>348</v>
      </c>
      <c r="G117" s="134" t="s">
        <v>349</v>
      </c>
      <c r="H117" s="135">
        <v>220.78</v>
      </c>
      <c r="I117" s="136"/>
      <c r="J117" s="137">
        <f>ROUND(I117*H117,2)</f>
        <v>0</v>
      </c>
      <c r="K117" s="133" t="s">
        <v>3874</v>
      </c>
      <c r="L117" s="32"/>
      <c r="M117" s="138" t="s">
        <v>19</v>
      </c>
      <c r="N117" s="139" t="s">
        <v>43</v>
      </c>
      <c r="P117" s="140">
        <f>O117*H117</f>
        <v>0</v>
      </c>
      <c r="Q117" s="140">
        <v>0</v>
      </c>
      <c r="R117" s="140">
        <f>Q117*H117</f>
        <v>0</v>
      </c>
      <c r="S117" s="140">
        <v>0</v>
      </c>
      <c r="T117" s="141">
        <f>S117*H117</f>
        <v>0</v>
      </c>
      <c r="AR117" s="142" t="s">
        <v>106</v>
      </c>
      <c r="AT117" s="142" t="s">
        <v>195</v>
      </c>
      <c r="AU117" s="142" t="s">
        <v>82</v>
      </c>
      <c r="AY117" s="17" t="s">
        <v>193</v>
      </c>
      <c r="BE117" s="143">
        <f>IF(N117="základní",J117,0)</f>
        <v>0</v>
      </c>
      <c r="BF117" s="143">
        <f>IF(N117="snížená",J117,0)</f>
        <v>0</v>
      </c>
      <c r="BG117" s="143">
        <f>IF(N117="zákl. přenesená",J117,0)</f>
        <v>0</v>
      </c>
      <c r="BH117" s="143">
        <f>IF(N117="sníž. přenesená",J117,0)</f>
        <v>0</v>
      </c>
      <c r="BI117" s="143">
        <f>IF(N117="nulová",J117,0)</f>
        <v>0</v>
      </c>
      <c r="BJ117" s="17" t="s">
        <v>80</v>
      </c>
      <c r="BK117" s="143">
        <f>ROUND(I117*H117,2)</f>
        <v>0</v>
      </c>
      <c r="BL117" s="17" t="s">
        <v>106</v>
      </c>
      <c r="BM117" s="142" t="s">
        <v>8</v>
      </c>
    </row>
    <row r="118" spans="2:65" s="1" customFormat="1" ht="11.25">
      <c r="B118" s="32"/>
      <c r="D118" s="144" t="s">
        <v>201</v>
      </c>
      <c r="F118" s="145" t="s">
        <v>3880</v>
      </c>
      <c r="I118" s="146"/>
      <c r="L118" s="32"/>
      <c r="M118" s="147"/>
      <c r="T118" s="53"/>
      <c r="AT118" s="17" t="s">
        <v>201</v>
      </c>
      <c r="AU118" s="17" t="s">
        <v>82</v>
      </c>
    </row>
    <row r="119" spans="2:65" s="12" customFormat="1" ht="11.25">
      <c r="B119" s="148"/>
      <c r="D119" s="149" t="s">
        <v>203</v>
      </c>
      <c r="E119" s="150" t="s">
        <v>19</v>
      </c>
      <c r="F119" s="151" t="s">
        <v>3881</v>
      </c>
      <c r="H119" s="150" t="s">
        <v>19</v>
      </c>
      <c r="I119" s="152"/>
      <c r="L119" s="148"/>
      <c r="M119" s="153"/>
      <c r="T119" s="154"/>
      <c r="AT119" s="150" t="s">
        <v>203</v>
      </c>
      <c r="AU119" s="150" t="s">
        <v>82</v>
      </c>
      <c r="AV119" s="12" t="s">
        <v>80</v>
      </c>
      <c r="AW119" s="12" t="s">
        <v>33</v>
      </c>
      <c r="AX119" s="12" t="s">
        <v>72</v>
      </c>
      <c r="AY119" s="150" t="s">
        <v>193</v>
      </c>
    </row>
    <row r="120" spans="2:65" s="13" customFormat="1" ht="11.25">
      <c r="B120" s="155"/>
      <c r="D120" s="149" t="s">
        <v>203</v>
      </c>
      <c r="E120" s="156" t="s">
        <v>19</v>
      </c>
      <c r="F120" s="157" t="s">
        <v>3882</v>
      </c>
      <c r="H120" s="158">
        <v>220.78</v>
      </c>
      <c r="I120" s="159"/>
      <c r="L120" s="155"/>
      <c r="M120" s="160"/>
      <c r="T120" s="161"/>
      <c r="AT120" s="156" t="s">
        <v>203</v>
      </c>
      <c r="AU120" s="156" t="s">
        <v>82</v>
      </c>
      <c r="AV120" s="13" t="s">
        <v>82</v>
      </c>
      <c r="AW120" s="13" t="s">
        <v>33</v>
      </c>
      <c r="AX120" s="13" t="s">
        <v>72</v>
      </c>
      <c r="AY120" s="156" t="s">
        <v>193</v>
      </c>
    </row>
    <row r="121" spans="2:65" s="14" customFormat="1" ht="11.25">
      <c r="B121" s="174"/>
      <c r="D121" s="149" t="s">
        <v>203</v>
      </c>
      <c r="E121" s="175" t="s">
        <v>19</v>
      </c>
      <c r="F121" s="176" t="s">
        <v>3845</v>
      </c>
      <c r="H121" s="177">
        <v>220.78</v>
      </c>
      <c r="I121" s="178"/>
      <c r="L121" s="174"/>
      <c r="M121" s="179"/>
      <c r="T121" s="180"/>
      <c r="AT121" s="175" t="s">
        <v>203</v>
      </c>
      <c r="AU121" s="175" t="s">
        <v>82</v>
      </c>
      <c r="AV121" s="14" t="s">
        <v>106</v>
      </c>
      <c r="AW121" s="14" t="s">
        <v>33</v>
      </c>
      <c r="AX121" s="14" t="s">
        <v>80</v>
      </c>
      <c r="AY121" s="175" t="s">
        <v>193</v>
      </c>
    </row>
    <row r="122" spans="2:65" s="1" customFormat="1" ht="24.2" customHeight="1">
      <c r="B122" s="32"/>
      <c r="C122" s="131" t="s">
        <v>247</v>
      </c>
      <c r="D122" s="131" t="s">
        <v>195</v>
      </c>
      <c r="E122" s="132" t="s">
        <v>355</v>
      </c>
      <c r="F122" s="133" t="s">
        <v>356</v>
      </c>
      <c r="G122" s="134" t="s">
        <v>210</v>
      </c>
      <c r="H122" s="135">
        <v>110.39</v>
      </c>
      <c r="I122" s="136"/>
      <c r="J122" s="137">
        <f>ROUND(I122*H122,2)</f>
        <v>0</v>
      </c>
      <c r="K122" s="133" t="s">
        <v>3874</v>
      </c>
      <c r="L122" s="32"/>
      <c r="M122" s="138" t="s">
        <v>19</v>
      </c>
      <c r="N122" s="139" t="s">
        <v>43</v>
      </c>
      <c r="P122" s="140">
        <f>O122*H122</f>
        <v>0</v>
      </c>
      <c r="Q122" s="140">
        <v>0</v>
      </c>
      <c r="R122" s="140">
        <f>Q122*H122</f>
        <v>0</v>
      </c>
      <c r="S122" s="140">
        <v>0</v>
      </c>
      <c r="T122" s="141">
        <f>S122*H122</f>
        <v>0</v>
      </c>
      <c r="AR122" s="142" t="s">
        <v>106</v>
      </c>
      <c r="AT122" s="142" t="s">
        <v>195</v>
      </c>
      <c r="AU122" s="142" t="s">
        <v>82</v>
      </c>
      <c r="AY122" s="17" t="s">
        <v>193</v>
      </c>
      <c r="BE122" s="143">
        <f>IF(N122="základní",J122,0)</f>
        <v>0</v>
      </c>
      <c r="BF122" s="143">
        <f>IF(N122="snížená",J122,0)</f>
        <v>0</v>
      </c>
      <c r="BG122" s="143">
        <f>IF(N122="zákl. přenesená",J122,0)</f>
        <v>0</v>
      </c>
      <c r="BH122" s="143">
        <f>IF(N122="sníž. přenesená",J122,0)</f>
        <v>0</v>
      </c>
      <c r="BI122" s="143">
        <f>IF(N122="nulová",J122,0)</f>
        <v>0</v>
      </c>
      <c r="BJ122" s="17" t="s">
        <v>80</v>
      </c>
      <c r="BK122" s="143">
        <f>ROUND(I122*H122,2)</f>
        <v>0</v>
      </c>
      <c r="BL122" s="17" t="s">
        <v>106</v>
      </c>
      <c r="BM122" s="142" t="s">
        <v>310</v>
      </c>
    </row>
    <row r="123" spans="2:65" s="1" customFormat="1" ht="11.25">
      <c r="B123" s="32"/>
      <c r="D123" s="144" t="s">
        <v>201</v>
      </c>
      <c r="F123" s="145" t="s">
        <v>3883</v>
      </c>
      <c r="I123" s="146"/>
      <c r="L123" s="32"/>
      <c r="M123" s="147"/>
      <c r="T123" s="53"/>
      <c r="AT123" s="17" t="s">
        <v>201</v>
      </c>
      <c r="AU123" s="17" t="s">
        <v>82</v>
      </c>
    </row>
    <row r="124" spans="2:65" s="1" customFormat="1" ht="24.2" customHeight="1">
      <c r="B124" s="32"/>
      <c r="C124" s="131" t="s">
        <v>254</v>
      </c>
      <c r="D124" s="131" t="s">
        <v>195</v>
      </c>
      <c r="E124" s="132" t="s">
        <v>367</v>
      </c>
      <c r="F124" s="133" t="s">
        <v>368</v>
      </c>
      <c r="G124" s="134" t="s">
        <v>210</v>
      </c>
      <c r="H124" s="135">
        <v>200.88</v>
      </c>
      <c r="I124" s="136"/>
      <c r="J124" s="137">
        <f>ROUND(I124*H124,2)</f>
        <v>0</v>
      </c>
      <c r="K124" s="133" t="s">
        <v>3874</v>
      </c>
      <c r="L124" s="32"/>
      <c r="M124" s="138" t="s">
        <v>19</v>
      </c>
      <c r="N124" s="139" t="s">
        <v>43</v>
      </c>
      <c r="P124" s="140">
        <f>O124*H124</f>
        <v>0</v>
      </c>
      <c r="Q124" s="140">
        <v>0</v>
      </c>
      <c r="R124" s="140">
        <f>Q124*H124</f>
        <v>0</v>
      </c>
      <c r="S124" s="140">
        <v>0</v>
      </c>
      <c r="T124" s="141">
        <f>S124*H124</f>
        <v>0</v>
      </c>
      <c r="AR124" s="142" t="s">
        <v>106</v>
      </c>
      <c r="AT124" s="142" t="s">
        <v>195</v>
      </c>
      <c r="AU124" s="142" t="s">
        <v>82</v>
      </c>
      <c r="AY124" s="17" t="s">
        <v>193</v>
      </c>
      <c r="BE124" s="143">
        <f>IF(N124="základní",J124,0)</f>
        <v>0</v>
      </c>
      <c r="BF124" s="143">
        <f>IF(N124="snížená",J124,0)</f>
        <v>0</v>
      </c>
      <c r="BG124" s="143">
        <f>IF(N124="zákl. přenesená",J124,0)</f>
        <v>0</v>
      </c>
      <c r="BH124" s="143">
        <f>IF(N124="sníž. přenesená",J124,0)</f>
        <v>0</v>
      </c>
      <c r="BI124" s="143">
        <f>IF(N124="nulová",J124,0)</f>
        <v>0</v>
      </c>
      <c r="BJ124" s="17" t="s">
        <v>80</v>
      </c>
      <c r="BK124" s="143">
        <f>ROUND(I124*H124,2)</f>
        <v>0</v>
      </c>
      <c r="BL124" s="17" t="s">
        <v>106</v>
      </c>
      <c r="BM124" s="142" t="s">
        <v>328</v>
      </c>
    </row>
    <row r="125" spans="2:65" s="1" customFormat="1" ht="11.25">
      <c r="B125" s="32"/>
      <c r="D125" s="144" t="s">
        <v>201</v>
      </c>
      <c r="F125" s="145" t="s">
        <v>3884</v>
      </c>
      <c r="I125" s="146"/>
      <c r="L125" s="32"/>
      <c r="M125" s="147"/>
      <c r="T125" s="53"/>
      <c r="AT125" s="17" t="s">
        <v>201</v>
      </c>
      <c r="AU125" s="17" t="s">
        <v>82</v>
      </c>
    </row>
    <row r="126" spans="2:65" s="1" customFormat="1" ht="37.9" customHeight="1">
      <c r="B126" s="32"/>
      <c r="C126" s="131" t="s">
        <v>261</v>
      </c>
      <c r="D126" s="131" t="s">
        <v>195</v>
      </c>
      <c r="E126" s="132" t="s">
        <v>3885</v>
      </c>
      <c r="F126" s="133" t="s">
        <v>3886</v>
      </c>
      <c r="G126" s="134" t="s">
        <v>210</v>
      </c>
      <c r="H126" s="135">
        <v>63.04</v>
      </c>
      <c r="I126" s="136"/>
      <c r="J126" s="137">
        <f>ROUND(I126*H126,2)</f>
        <v>0</v>
      </c>
      <c r="K126" s="133" t="s">
        <v>3874</v>
      </c>
      <c r="L126" s="32"/>
      <c r="M126" s="138" t="s">
        <v>19</v>
      </c>
      <c r="N126" s="139" t="s">
        <v>43</v>
      </c>
      <c r="P126" s="140">
        <f>O126*H126</f>
        <v>0</v>
      </c>
      <c r="Q126" s="140">
        <v>0</v>
      </c>
      <c r="R126" s="140">
        <f>Q126*H126</f>
        <v>0</v>
      </c>
      <c r="S126" s="140">
        <v>0</v>
      </c>
      <c r="T126" s="141">
        <f>S126*H126</f>
        <v>0</v>
      </c>
      <c r="AR126" s="142" t="s">
        <v>106</v>
      </c>
      <c r="AT126" s="142" t="s">
        <v>195</v>
      </c>
      <c r="AU126" s="142" t="s">
        <v>82</v>
      </c>
      <c r="AY126" s="17" t="s">
        <v>193</v>
      </c>
      <c r="BE126" s="143">
        <f>IF(N126="základní",J126,0)</f>
        <v>0</v>
      </c>
      <c r="BF126" s="143">
        <f>IF(N126="snížená",J126,0)</f>
        <v>0</v>
      </c>
      <c r="BG126" s="143">
        <f>IF(N126="zákl. přenesená",J126,0)</f>
        <v>0</v>
      </c>
      <c r="BH126" s="143">
        <f>IF(N126="sníž. přenesená",J126,0)</f>
        <v>0</v>
      </c>
      <c r="BI126" s="143">
        <f>IF(N126="nulová",J126,0)</f>
        <v>0</v>
      </c>
      <c r="BJ126" s="17" t="s">
        <v>80</v>
      </c>
      <c r="BK126" s="143">
        <f>ROUND(I126*H126,2)</f>
        <v>0</v>
      </c>
      <c r="BL126" s="17" t="s">
        <v>106</v>
      </c>
      <c r="BM126" s="142" t="s">
        <v>340</v>
      </c>
    </row>
    <row r="127" spans="2:65" s="1" customFormat="1" ht="11.25">
      <c r="B127" s="32"/>
      <c r="D127" s="144" t="s">
        <v>201</v>
      </c>
      <c r="F127" s="145" t="s">
        <v>3887</v>
      </c>
      <c r="I127" s="146"/>
      <c r="L127" s="32"/>
      <c r="M127" s="147"/>
      <c r="T127" s="53"/>
      <c r="AT127" s="17" t="s">
        <v>201</v>
      </c>
      <c r="AU127" s="17" t="s">
        <v>82</v>
      </c>
    </row>
    <row r="128" spans="2:65" s="13" customFormat="1" ht="11.25">
      <c r="B128" s="155"/>
      <c r="D128" s="149" t="s">
        <v>203</v>
      </c>
      <c r="E128" s="156" t="s">
        <v>19</v>
      </c>
      <c r="F128" s="157" t="s">
        <v>3888</v>
      </c>
      <c r="H128" s="158">
        <v>63.04</v>
      </c>
      <c r="I128" s="159"/>
      <c r="L128" s="155"/>
      <c r="M128" s="160"/>
      <c r="T128" s="161"/>
      <c r="AT128" s="156" t="s">
        <v>203</v>
      </c>
      <c r="AU128" s="156" t="s">
        <v>82</v>
      </c>
      <c r="AV128" s="13" t="s">
        <v>82</v>
      </c>
      <c r="AW128" s="13" t="s">
        <v>33</v>
      </c>
      <c r="AX128" s="13" t="s">
        <v>72</v>
      </c>
      <c r="AY128" s="156" t="s">
        <v>193</v>
      </c>
    </row>
    <row r="129" spans="2:65" s="14" customFormat="1" ht="11.25">
      <c r="B129" s="174"/>
      <c r="D129" s="149" t="s">
        <v>203</v>
      </c>
      <c r="E129" s="175" t="s">
        <v>19</v>
      </c>
      <c r="F129" s="176" t="s">
        <v>3845</v>
      </c>
      <c r="H129" s="177">
        <v>63.04</v>
      </c>
      <c r="I129" s="178"/>
      <c r="L129" s="174"/>
      <c r="M129" s="179"/>
      <c r="T129" s="180"/>
      <c r="AT129" s="175" t="s">
        <v>203</v>
      </c>
      <c r="AU129" s="175" t="s">
        <v>82</v>
      </c>
      <c r="AV129" s="14" t="s">
        <v>106</v>
      </c>
      <c r="AW129" s="14" t="s">
        <v>33</v>
      </c>
      <c r="AX129" s="14" t="s">
        <v>80</v>
      </c>
      <c r="AY129" s="175" t="s">
        <v>193</v>
      </c>
    </row>
    <row r="130" spans="2:65" s="1" customFormat="1" ht="16.5" customHeight="1">
      <c r="B130" s="32"/>
      <c r="C130" s="162" t="s">
        <v>267</v>
      </c>
      <c r="D130" s="162" t="s">
        <v>380</v>
      </c>
      <c r="E130" s="163" t="s">
        <v>3889</v>
      </c>
      <c r="F130" s="164" t="s">
        <v>3890</v>
      </c>
      <c r="G130" s="165" t="s">
        <v>349</v>
      </c>
      <c r="H130" s="166">
        <v>126.08</v>
      </c>
      <c r="I130" s="167"/>
      <c r="J130" s="168">
        <f>ROUND(I130*H130,2)</f>
        <v>0</v>
      </c>
      <c r="K130" s="164" t="s">
        <v>3874</v>
      </c>
      <c r="L130" s="169"/>
      <c r="M130" s="170" t="s">
        <v>19</v>
      </c>
      <c r="N130" s="171" t="s">
        <v>43</v>
      </c>
      <c r="P130" s="140">
        <f>O130*H130</f>
        <v>0</v>
      </c>
      <c r="Q130" s="140">
        <v>0</v>
      </c>
      <c r="R130" s="140">
        <f>Q130*H130</f>
        <v>0</v>
      </c>
      <c r="S130" s="140">
        <v>0</v>
      </c>
      <c r="T130" s="141">
        <f>S130*H130</f>
        <v>0</v>
      </c>
      <c r="AR130" s="142" t="s">
        <v>254</v>
      </c>
      <c r="AT130" s="142" t="s">
        <v>380</v>
      </c>
      <c r="AU130" s="142" t="s">
        <v>82</v>
      </c>
      <c r="AY130" s="17" t="s">
        <v>193</v>
      </c>
      <c r="BE130" s="143">
        <f>IF(N130="základní",J130,0)</f>
        <v>0</v>
      </c>
      <c r="BF130" s="143">
        <f>IF(N130="snížená",J130,0)</f>
        <v>0</v>
      </c>
      <c r="BG130" s="143">
        <f>IF(N130="zákl. přenesená",J130,0)</f>
        <v>0</v>
      </c>
      <c r="BH130" s="143">
        <f>IF(N130="sníž. přenesená",J130,0)</f>
        <v>0</v>
      </c>
      <c r="BI130" s="143">
        <f>IF(N130="nulová",J130,0)</f>
        <v>0</v>
      </c>
      <c r="BJ130" s="17" t="s">
        <v>80</v>
      </c>
      <c r="BK130" s="143">
        <f>ROUND(I130*H130,2)</f>
        <v>0</v>
      </c>
      <c r="BL130" s="17" t="s">
        <v>106</v>
      </c>
      <c r="BM130" s="142" t="s">
        <v>354</v>
      </c>
    </row>
    <row r="131" spans="2:65" s="12" customFormat="1" ht="11.25">
      <c r="B131" s="148"/>
      <c r="D131" s="149" t="s">
        <v>203</v>
      </c>
      <c r="E131" s="150" t="s">
        <v>19</v>
      </c>
      <c r="F131" s="151" t="s">
        <v>3891</v>
      </c>
      <c r="H131" s="150" t="s">
        <v>19</v>
      </c>
      <c r="I131" s="152"/>
      <c r="L131" s="148"/>
      <c r="M131" s="153"/>
      <c r="T131" s="154"/>
      <c r="AT131" s="150" t="s">
        <v>203</v>
      </c>
      <c r="AU131" s="150" t="s">
        <v>82</v>
      </c>
      <c r="AV131" s="12" t="s">
        <v>80</v>
      </c>
      <c r="AW131" s="12" t="s">
        <v>33</v>
      </c>
      <c r="AX131" s="12" t="s">
        <v>72</v>
      </c>
      <c r="AY131" s="150" t="s">
        <v>193</v>
      </c>
    </row>
    <row r="132" spans="2:65" s="13" customFormat="1" ht="11.25">
      <c r="B132" s="155"/>
      <c r="D132" s="149" t="s">
        <v>203</v>
      </c>
      <c r="E132" s="156" t="s">
        <v>19</v>
      </c>
      <c r="F132" s="157" t="s">
        <v>3892</v>
      </c>
      <c r="H132" s="158">
        <v>126.08</v>
      </c>
      <c r="I132" s="159"/>
      <c r="L132" s="155"/>
      <c r="M132" s="160"/>
      <c r="T132" s="161"/>
      <c r="AT132" s="156" t="s">
        <v>203</v>
      </c>
      <c r="AU132" s="156" t="s">
        <v>82</v>
      </c>
      <c r="AV132" s="13" t="s">
        <v>82</v>
      </c>
      <c r="AW132" s="13" t="s">
        <v>33</v>
      </c>
      <c r="AX132" s="13" t="s">
        <v>72</v>
      </c>
      <c r="AY132" s="156" t="s">
        <v>193</v>
      </c>
    </row>
    <row r="133" spans="2:65" s="14" customFormat="1" ht="11.25">
      <c r="B133" s="174"/>
      <c r="D133" s="149" t="s">
        <v>203</v>
      </c>
      <c r="E133" s="175" t="s">
        <v>19</v>
      </c>
      <c r="F133" s="176" t="s">
        <v>3845</v>
      </c>
      <c r="H133" s="177">
        <v>126.08</v>
      </c>
      <c r="I133" s="178"/>
      <c r="L133" s="174"/>
      <c r="M133" s="179"/>
      <c r="T133" s="180"/>
      <c r="AT133" s="175" t="s">
        <v>203</v>
      </c>
      <c r="AU133" s="175" t="s">
        <v>82</v>
      </c>
      <c r="AV133" s="14" t="s">
        <v>106</v>
      </c>
      <c r="AW133" s="14" t="s">
        <v>33</v>
      </c>
      <c r="AX133" s="14" t="s">
        <v>80</v>
      </c>
      <c r="AY133" s="175" t="s">
        <v>193</v>
      </c>
    </row>
    <row r="134" spans="2:65" s="11" customFormat="1" ht="22.9" customHeight="1">
      <c r="B134" s="119"/>
      <c r="D134" s="120" t="s">
        <v>71</v>
      </c>
      <c r="E134" s="129" t="s">
        <v>82</v>
      </c>
      <c r="F134" s="129" t="s">
        <v>550</v>
      </c>
      <c r="I134" s="122"/>
      <c r="J134" s="130">
        <f>BK134</f>
        <v>0</v>
      </c>
      <c r="L134" s="119"/>
      <c r="M134" s="124"/>
      <c r="P134" s="125">
        <f>SUM(P135:P136)</f>
        <v>0</v>
      </c>
      <c r="R134" s="125">
        <f>SUM(R135:R136)</f>
        <v>0</v>
      </c>
      <c r="T134" s="126">
        <f>SUM(T135:T136)</f>
        <v>0</v>
      </c>
      <c r="AR134" s="120" t="s">
        <v>80</v>
      </c>
      <c r="AT134" s="127" t="s">
        <v>71</v>
      </c>
      <c r="AU134" s="127" t="s">
        <v>80</v>
      </c>
      <c r="AY134" s="120" t="s">
        <v>193</v>
      </c>
      <c r="BK134" s="128">
        <f>SUM(BK135:BK136)</f>
        <v>0</v>
      </c>
    </row>
    <row r="135" spans="2:65" s="1" customFormat="1" ht="16.5" customHeight="1">
      <c r="B135" s="32"/>
      <c r="C135" s="131" t="s">
        <v>273</v>
      </c>
      <c r="D135" s="131" t="s">
        <v>195</v>
      </c>
      <c r="E135" s="132" t="s">
        <v>3893</v>
      </c>
      <c r="F135" s="133" t="s">
        <v>3894</v>
      </c>
      <c r="G135" s="134" t="s">
        <v>432</v>
      </c>
      <c r="H135" s="135">
        <v>4</v>
      </c>
      <c r="I135" s="136"/>
      <c r="J135" s="137">
        <f>ROUND(I135*H135,2)</f>
        <v>0</v>
      </c>
      <c r="K135" s="133" t="s">
        <v>3874</v>
      </c>
      <c r="L135" s="32"/>
      <c r="M135" s="138" t="s">
        <v>19</v>
      </c>
      <c r="N135" s="139" t="s">
        <v>43</v>
      </c>
      <c r="P135" s="140">
        <f>O135*H135</f>
        <v>0</v>
      </c>
      <c r="Q135" s="140">
        <v>0</v>
      </c>
      <c r="R135" s="140">
        <f>Q135*H135</f>
        <v>0</v>
      </c>
      <c r="S135" s="140">
        <v>0</v>
      </c>
      <c r="T135" s="141">
        <f>S135*H135</f>
        <v>0</v>
      </c>
      <c r="AR135" s="142" t="s">
        <v>106</v>
      </c>
      <c r="AT135" s="142" t="s">
        <v>195</v>
      </c>
      <c r="AU135" s="142" t="s">
        <v>82</v>
      </c>
      <c r="AY135" s="17" t="s">
        <v>193</v>
      </c>
      <c r="BE135" s="143">
        <f>IF(N135="základní",J135,0)</f>
        <v>0</v>
      </c>
      <c r="BF135" s="143">
        <f>IF(N135="snížená",J135,0)</f>
        <v>0</v>
      </c>
      <c r="BG135" s="143">
        <f>IF(N135="zákl. přenesená",J135,0)</f>
        <v>0</v>
      </c>
      <c r="BH135" s="143">
        <f>IF(N135="sníž. přenesená",J135,0)</f>
        <v>0</v>
      </c>
      <c r="BI135" s="143">
        <f>IF(N135="nulová",J135,0)</f>
        <v>0</v>
      </c>
      <c r="BJ135" s="17" t="s">
        <v>80</v>
      </c>
      <c r="BK135" s="143">
        <f>ROUND(I135*H135,2)</f>
        <v>0</v>
      </c>
      <c r="BL135" s="17" t="s">
        <v>106</v>
      </c>
      <c r="BM135" s="142" t="s">
        <v>366</v>
      </c>
    </row>
    <row r="136" spans="2:65" s="1" customFormat="1" ht="11.25">
      <c r="B136" s="32"/>
      <c r="D136" s="144" t="s">
        <v>201</v>
      </c>
      <c r="F136" s="145" t="s">
        <v>3895</v>
      </c>
      <c r="I136" s="146"/>
      <c r="L136" s="32"/>
      <c r="M136" s="147"/>
      <c r="T136" s="53"/>
      <c r="AT136" s="17" t="s">
        <v>201</v>
      </c>
      <c r="AU136" s="17" t="s">
        <v>82</v>
      </c>
    </row>
    <row r="137" spans="2:65" s="11" customFormat="1" ht="22.9" customHeight="1">
      <c r="B137" s="119"/>
      <c r="D137" s="120" t="s">
        <v>71</v>
      </c>
      <c r="E137" s="129" t="s">
        <v>100</v>
      </c>
      <c r="F137" s="129" t="s">
        <v>813</v>
      </c>
      <c r="I137" s="122"/>
      <c r="J137" s="130">
        <f>BK137</f>
        <v>0</v>
      </c>
      <c r="L137" s="119"/>
      <c r="M137" s="124"/>
      <c r="P137" s="125">
        <f>SUM(P138:P139)</f>
        <v>0</v>
      </c>
      <c r="R137" s="125">
        <f>SUM(R138:R139)</f>
        <v>0</v>
      </c>
      <c r="T137" s="126">
        <f>SUM(T138:T139)</f>
        <v>0</v>
      </c>
      <c r="AR137" s="120" t="s">
        <v>80</v>
      </c>
      <c r="AT137" s="127" t="s">
        <v>71</v>
      </c>
      <c r="AU137" s="127" t="s">
        <v>80</v>
      </c>
      <c r="AY137" s="120" t="s">
        <v>193</v>
      </c>
      <c r="BK137" s="128">
        <f>SUM(BK138:BK139)</f>
        <v>0</v>
      </c>
    </row>
    <row r="138" spans="2:65" s="1" customFormat="1" ht="16.5" customHeight="1">
      <c r="B138" s="32"/>
      <c r="C138" s="131" t="s">
        <v>8</v>
      </c>
      <c r="D138" s="131" t="s">
        <v>195</v>
      </c>
      <c r="E138" s="132" t="s">
        <v>3896</v>
      </c>
      <c r="F138" s="133" t="s">
        <v>3897</v>
      </c>
      <c r="G138" s="134" t="s">
        <v>465</v>
      </c>
      <c r="H138" s="135">
        <v>1</v>
      </c>
      <c r="I138" s="136"/>
      <c r="J138" s="137">
        <f>ROUND(I138*H138,2)</f>
        <v>0</v>
      </c>
      <c r="K138" s="133" t="s">
        <v>19</v>
      </c>
      <c r="L138" s="32"/>
      <c r="M138" s="138" t="s">
        <v>19</v>
      </c>
      <c r="N138" s="139" t="s">
        <v>43</v>
      </c>
      <c r="P138" s="140">
        <f>O138*H138</f>
        <v>0</v>
      </c>
      <c r="Q138" s="140">
        <v>0</v>
      </c>
      <c r="R138" s="140">
        <f>Q138*H138</f>
        <v>0</v>
      </c>
      <c r="S138" s="140">
        <v>0</v>
      </c>
      <c r="T138" s="141">
        <f>S138*H138</f>
        <v>0</v>
      </c>
      <c r="AR138" s="142" t="s">
        <v>106</v>
      </c>
      <c r="AT138" s="142" t="s">
        <v>195</v>
      </c>
      <c r="AU138" s="142" t="s">
        <v>82</v>
      </c>
      <c r="AY138" s="17" t="s">
        <v>193</v>
      </c>
      <c r="BE138" s="143">
        <f>IF(N138="základní",J138,0)</f>
        <v>0</v>
      </c>
      <c r="BF138" s="143">
        <f>IF(N138="snížená",J138,0)</f>
        <v>0</v>
      </c>
      <c r="BG138" s="143">
        <f>IF(N138="zákl. přenesená",J138,0)</f>
        <v>0</v>
      </c>
      <c r="BH138" s="143">
        <f>IF(N138="sníž. přenesená",J138,0)</f>
        <v>0</v>
      </c>
      <c r="BI138" s="143">
        <f>IF(N138="nulová",J138,0)</f>
        <v>0</v>
      </c>
      <c r="BJ138" s="17" t="s">
        <v>80</v>
      </c>
      <c r="BK138" s="143">
        <f>ROUND(I138*H138,2)</f>
        <v>0</v>
      </c>
      <c r="BL138" s="17" t="s">
        <v>106</v>
      </c>
      <c r="BM138" s="142" t="s">
        <v>385</v>
      </c>
    </row>
    <row r="139" spans="2:65" s="1" customFormat="1" ht="24.2" customHeight="1">
      <c r="B139" s="32"/>
      <c r="C139" s="131" t="s">
        <v>298</v>
      </c>
      <c r="D139" s="131" t="s">
        <v>195</v>
      </c>
      <c r="E139" s="132" t="s">
        <v>3898</v>
      </c>
      <c r="F139" s="133" t="s">
        <v>3899</v>
      </c>
      <c r="G139" s="134" t="s">
        <v>3135</v>
      </c>
      <c r="H139" s="135">
        <v>1</v>
      </c>
      <c r="I139" s="136"/>
      <c r="J139" s="137">
        <f>ROUND(I139*H139,2)</f>
        <v>0</v>
      </c>
      <c r="K139" s="133" t="s">
        <v>19</v>
      </c>
      <c r="L139" s="32"/>
      <c r="M139" s="138" t="s">
        <v>19</v>
      </c>
      <c r="N139" s="139" t="s">
        <v>43</v>
      </c>
      <c r="P139" s="140">
        <f>O139*H139</f>
        <v>0</v>
      </c>
      <c r="Q139" s="140">
        <v>0</v>
      </c>
      <c r="R139" s="140">
        <f>Q139*H139</f>
        <v>0</v>
      </c>
      <c r="S139" s="140">
        <v>0</v>
      </c>
      <c r="T139" s="141">
        <f>S139*H139</f>
        <v>0</v>
      </c>
      <c r="AR139" s="142" t="s">
        <v>106</v>
      </c>
      <c r="AT139" s="142" t="s">
        <v>195</v>
      </c>
      <c r="AU139" s="142" t="s">
        <v>82</v>
      </c>
      <c r="AY139" s="17" t="s">
        <v>193</v>
      </c>
      <c r="BE139" s="143">
        <f>IF(N139="základní",J139,0)</f>
        <v>0</v>
      </c>
      <c r="BF139" s="143">
        <f>IF(N139="snížená",J139,0)</f>
        <v>0</v>
      </c>
      <c r="BG139" s="143">
        <f>IF(N139="zákl. přenesená",J139,0)</f>
        <v>0</v>
      </c>
      <c r="BH139" s="143">
        <f>IF(N139="sníž. přenesená",J139,0)</f>
        <v>0</v>
      </c>
      <c r="BI139" s="143">
        <f>IF(N139="nulová",J139,0)</f>
        <v>0</v>
      </c>
      <c r="BJ139" s="17" t="s">
        <v>80</v>
      </c>
      <c r="BK139" s="143">
        <f>ROUND(I139*H139,2)</f>
        <v>0</v>
      </c>
      <c r="BL139" s="17" t="s">
        <v>106</v>
      </c>
      <c r="BM139" s="142" t="s">
        <v>401</v>
      </c>
    </row>
    <row r="140" spans="2:65" s="11" customFormat="1" ht="22.9" customHeight="1">
      <c r="B140" s="119"/>
      <c r="D140" s="120" t="s">
        <v>71</v>
      </c>
      <c r="E140" s="129" t="s">
        <v>106</v>
      </c>
      <c r="F140" s="129" t="s">
        <v>1179</v>
      </c>
      <c r="I140" s="122"/>
      <c r="J140" s="130">
        <f>BK140</f>
        <v>0</v>
      </c>
      <c r="L140" s="119"/>
      <c r="M140" s="124"/>
      <c r="P140" s="125">
        <f>SUM(P141:P149)</f>
        <v>0</v>
      </c>
      <c r="R140" s="125">
        <f>SUM(R141:R149)</f>
        <v>0</v>
      </c>
      <c r="T140" s="126">
        <f>SUM(T141:T149)</f>
        <v>0</v>
      </c>
      <c r="AR140" s="120" t="s">
        <v>80</v>
      </c>
      <c r="AT140" s="127" t="s">
        <v>71</v>
      </c>
      <c r="AU140" s="127" t="s">
        <v>80</v>
      </c>
      <c r="AY140" s="120" t="s">
        <v>193</v>
      </c>
      <c r="BK140" s="128">
        <f>SUM(BK141:BK149)</f>
        <v>0</v>
      </c>
    </row>
    <row r="141" spans="2:65" s="1" customFormat="1" ht="16.5" customHeight="1">
      <c r="B141" s="32"/>
      <c r="C141" s="131" t="s">
        <v>310</v>
      </c>
      <c r="D141" s="131" t="s">
        <v>195</v>
      </c>
      <c r="E141" s="132" t="s">
        <v>3900</v>
      </c>
      <c r="F141" s="133" t="s">
        <v>3901</v>
      </c>
      <c r="G141" s="134" t="s">
        <v>210</v>
      </c>
      <c r="H141" s="135">
        <v>21.34</v>
      </c>
      <c r="I141" s="136"/>
      <c r="J141" s="137">
        <f>ROUND(I141*H141,2)</f>
        <v>0</v>
      </c>
      <c r="K141" s="133" t="s">
        <v>3874</v>
      </c>
      <c r="L141" s="32"/>
      <c r="M141" s="138" t="s">
        <v>19</v>
      </c>
      <c r="N141" s="139" t="s">
        <v>43</v>
      </c>
      <c r="P141" s="140">
        <f>O141*H141</f>
        <v>0</v>
      </c>
      <c r="Q141" s="140">
        <v>0</v>
      </c>
      <c r="R141" s="140">
        <f>Q141*H141</f>
        <v>0</v>
      </c>
      <c r="S141" s="140">
        <v>0</v>
      </c>
      <c r="T141" s="141">
        <f>S141*H141</f>
        <v>0</v>
      </c>
      <c r="AR141" s="142" t="s">
        <v>106</v>
      </c>
      <c r="AT141" s="142" t="s">
        <v>195</v>
      </c>
      <c r="AU141" s="142" t="s">
        <v>82</v>
      </c>
      <c r="AY141" s="17" t="s">
        <v>193</v>
      </c>
      <c r="BE141" s="143">
        <f>IF(N141="základní",J141,0)</f>
        <v>0</v>
      </c>
      <c r="BF141" s="143">
        <f>IF(N141="snížená",J141,0)</f>
        <v>0</v>
      </c>
      <c r="BG141" s="143">
        <f>IF(N141="zákl. přenesená",J141,0)</f>
        <v>0</v>
      </c>
      <c r="BH141" s="143">
        <f>IF(N141="sníž. přenesená",J141,0)</f>
        <v>0</v>
      </c>
      <c r="BI141" s="143">
        <f>IF(N141="nulová",J141,0)</f>
        <v>0</v>
      </c>
      <c r="BJ141" s="17" t="s">
        <v>80</v>
      </c>
      <c r="BK141" s="143">
        <f>ROUND(I141*H141,2)</f>
        <v>0</v>
      </c>
      <c r="BL141" s="17" t="s">
        <v>106</v>
      </c>
      <c r="BM141" s="142" t="s">
        <v>413</v>
      </c>
    </row>
    <row r="142" spans="2:65" s="1" customFormat="1" ht="11.25">
      <c r="B142" s="32"/>
      <c r="D142" s="144" t="s">
        <v>201</v>
      </c>
      <c r="F142" s="145" t="s">
        <v>3902</v>
      </c>
      <c r="I142" s="146"/>
      <c r="L142" s="32"/>
      <c r="M142" s="147"/>
      <c r="T142" s="53"/>
      <c r="AT142" s="17" t="s">
        <v>201</v>
      </c>
      <c r="AU142" s="17" t="s">
        <v>82</v>
      </c>
    </row>
    <row r="143" spans="2:65" s="13" customFormat="1" ht="11.25">
      <c r="B143" s="155"/>
      <c r="D143" s="149" t="s">
        <v>203</v>
      </c>
      <c r="E143" s="156" t="s">
        <v>19</v>
      </c>
      <c r="F143" s="157" t="s">
        <v>3903</v>
      </c>
      <c r="H143" s="158">
        <v>15.76</v>
      </c>
      <c r="I143" s="159"/>
      <c r="L143" s="155"/>
      <c r="M143" s="160"/>
      <c r="T143" s="161"/>
      <c r="AT143" s="156" t="s">
        <v>203</v>
      </c>
      <c r="AU143" s="156" t="s">
        <v>82</v>
      </c>
      <c r="AV143" s="13" t="s">
        <v>82</v>
      </c>
      <c r="AW143" s="13" t="s">
        <v>33</v>
      </c>
      <c r="AX143" s="13" t="s">
        <v>72</v>
      </c>
      <c r="AY143" s="156" t="s">
        <v>193</v>
      </c>
    </row>
    <row r="144" spans="2:65" s="13" customFormat="1" ht="11.25">
      <c r="B144" s="155"/>
      <c r="D144" s="149" t="s">
        <v>203</v>
      </c>
      <c r="E144" s="156" t="s">
        <v>19</v>
      </c>
      <c r="F144" s="157" t="s">
        <v>3904</v>
      </c>
      <c r="H144" s="158">
        <v>4.4640000000000004</v>
      </c>
      <c r="I144" s="159"/>
      <c r="L144" s="155"/>
      <c r="M144" s="160"/>
      <c r="T144" s="161"/>
      <c r="AT144" s="156" t="s">
        <v>203</v>
      </c>
      <c r="AU144" s="156" t="s">
        <v>82</v>
      </c>
      <c r="AV144" s="13" t="s">
        <v>82</v>
      </c>
      <c r="AW144" s="13" t="s">
        <v>33</v>
      </c>
      <c r="AX144" s="13" t="s">
        <v>72</v>
      </c>
      <c r="AY144" s="156" t="s">
        <v>193</v>
      </c>
    </row>
    <row r="145" spans="2:65" s="13" customFormat="1" ht="11.25">
      <c r="B145" s="155"/>
      <c r="D145" s="149" t="s">
        <v>203</v>
      </c>
      <c r="E145" s="156" t="s">
        <v>19</v>
      </c>
      <c r="F145" s="157" t="s">
        <v>3905</v>
      </c>
      <c r="H145" s="158">
        <v>1.1160000000000001</v>
      </c>
      <c r="I145" s="159"/>
      <c r="L145" s="155"/>
      <c r="M145" s="160"/>
      <c r="T145" s="161"/>
      <c r="AT145" s="156" t="s">
        <v>203</v>
      </c>
      <c r="AU145" s="156" t="s">
        <v>82</v>
      </c>
      <c r="AV145" s="13" t="s">
        <v>82</v>
      </c>
      <c r="AW145" s="13" t="s">
        <v>33</v>
      </c>
      <c r="AX145" s="13" t="s">
        <v>72</v>
      </c>
      <c r="AY145" s="156" t="s">
        <v>193</v>
      </c>
    </row>
    <row r="146" spans="2:65" s="14" customFormat="1" ht="11.25">
      <c r="B146" s="174"/>
      <c r="D146" s="149" t="s">
        <v>203</v>
      </c>
      <c r="E146" s="175" t="s">
        <v>19</v>
      </c>
      <c r="F146" s="176" t="s">
        <v>3845</v>
      </c>
      <c r="H146" s="177">
        <v>21.34</v>
      </c>
      <c r="I146" s="178"/>
      <c r="L146" s="174"/>
      <c r="M146" s="179"/>
      <c r="T146" s="180"/>
      <c r="AT146" s="175" t="s">
        <v>203</v>
      </c>
      <c r="AU146" s="175" t="s">
        <v>82</v>
      </c>
      <c r="AV146" s="14" t="s">
        <v>106</v>
      </c>
      <c r="AW146" s="14" t="s">
        <v>33</v>
      </c>
      <c r="AX146" s="14" t="s">
        <v>80</v>
      </c>
      <c r="AY146" s="175" t="s">
        <v>193</v>
      </c>
    </row>
    <row r="147" spans="2:65" s="1" customFormat="1" ht="33" customHeight="1">
      <c r="B147" s="32"/>
      <c r="C147" s="131" t="s">
        <v>322</v>
      </c>
      <c r="D147" s="131" t="s">
        <v>195</v>
      </c>
      <c r="E147" s="132" t="s">
        <v>3906</v>
      </c>
      <c r="F147" s="133" t="s">
        <v>3907</v>
      </c>
      <c r="G147" s="134" t="s">
        <v>210</v>
      </c>
      <c r="H147" s="135">
        <v>2.7</v>
      </c>
      <c r="I147" s="136"/>
      <c r="J147" s="137">
        <f>ROUND(I147*H147,2)</f>
        <v>0</v>
      </c>
      <c r="K147" s="133" t="s">
        <v>19</v>
      </c>
      <c r="L147" s="32"/>
      <c r="M147" s="138" t="s">
        <v>19</v>
      </c>
      <c r="N147" s="139" t="s">
        <v>43</v>
      </c>
      <c r="P147" s="140">
        <f>O147*H147</f>
        <v>0</v>
      </c>
      <c r="Q147" s="140">
        <v>0</v>
      </c>
      <c r="R147" s="140">
        <f>Q147*H147</f>
        <v>0</v>
      </c>
      <c r="S147" s="140">
        <v>0</v>
      </c>
      <c r="T147" s="141">
        <f>S147*H147</f>
        <v>0</v>
      </c>
      <c r="AR147" s="142" t="s">
        <v>106</v>
      </c>
      <c r="AT147" s="142" t="s">
        <v>195</v>
      </c>
      <c r="AU147" s="142" t="s">
        <v>82</v>
      </c>
      <c r="AY147" s="17" t="s">
        <v>193</v>
      </c>
      <c r="BE147" s="143">
        <f>IF(N147="základní",J147,0)</f>
        <v>0</v>
      </c>
      <c r="BF147" s="143">
        <f>IF(N147="snížená",J147,0)</f>
        <v>0</v>
      </c>
      <c r="BG147" s="143">
        <f>IF(N147="zákl. přenesená",J147,0)</f>
        <v>0</v>
      </c>
      <c r="BH147" s="143">
        <f>IF(N147="sníž. přenesená",J147,0)</f>
        <v>0</v>
      </c>
      <c r="BI147" s="143">
        <f>IF(N147="nulová",J147,0)</f>
        <v>0</v>
      </c>
      <c r="BJ147" s="17" t="s">
        <v>80</v>
      </c>
      <c r="BK147" s="143">
        <f>ROUND(I147*H147,2)</f>
        <v>0</v>
      </c>
      <c r="BL147" s="17" t="s">
        <v>106</v>
      </c>
      <c r="BM147" s="142" t="s">
        <v>424</v>
      </c>
    </row>
    <row r="148" spans="2:65" s="13" customFormat="1" ht="11.25">
      <c r="B148" s="155"/>
      <c r="D148" s="149" t="s">
        <v>203</v>
      </c>
      <c r="E148" s="156" t="s">
        <v>19</v>
      </c>
      <c r="F148" s="157" t="s">
        <v>3908</v>
      </c>
      <c r="H148" s="158">
        <v>2.7</v>
      </c>
      <c r="I148" s="159"/>
      <c r="L148" s="155"/>
      <c r="M148" s="160"/>
      <c r="T148" s="161"/>
      <c r="AT148" s="156" t="s">
        <v>203</v>
      </c>
      <c r="AU148" s="156" t="s">
        <v>82</v>
      </c>
      <c r="AV148" s="13" t="s">
        <v>82</v>
      </c>
      <c r="AW148" s="13" t="s">
        <v>33</v>
      </c>
      <c r="AX148" s="13" t="s">
        <v>72</v>
      </c>
      <c r="AY148" s="156" t="s">
        <v>193</v>
      </c>
    </row>
    <row r="149" spans="2:65" s="14" customFormat="1" ht="11.25">
      <c r="B149" s="174"/>
      <c r="D149" s="149" t="s">
        <v>203</v>
      </c>
      <c r="E149" s="175" t="s">
        <v>19</v>
      </c>
      <c r="F149" s="176" t="s">
        <v>3845</v>
      </c>
      <c r="H149" s="177">
        <v>2.7</v>
      </c>
      <c r="I149" s="178"/>
      <c r="L149" s="174"/>
      <c r="M149" s="179"/>
      <c r="T149" s="180"/>
      <c r="AT149" s="175" t="s">
        <v>203</v>
      </c>
      <c r="AU149" s="175" t="s">
        <v>82</v>
      </c>
      <c r="AV149" s="14" t="s">
        <v>106</v>
      </c>
      <c r="AW149" s="14" t="s">
        <v>33</v>
      </c>
      <c r="AX149" s="14" t="s">
        <v>80</v>
      </c>
      <c r="AY149" s="175" t="s">
        <v>193</v>
      </c>
    </row>
    <row r="150" spans="2:65" s="11" customFormat="1" ht="22.9" customHeight="1">
      <c r="B150" s="119"/>
      <c r="D150" s="120" t="s">
        <v>71</v>
      </c>
      <c r="E150" s="129" t="s">
        <v>254</v>
      </c>
      <c r="F150" s="129" t="s">
        <v>3909</v>
      </c>
      <c r="I150" s="122"/>
      <c r="J150" s="130">
        <f>BK150</f>
        <v>0</v>
      </c>
      <c r="L150" s="119"/>
      <c r="M150" s="124"/>
      <c r="P150" s="125">
        <f>SUM(P151:P210)</f>
        <v>0</v>
      </c>
      <c r="R150" s="125">
        <f>SUM(R151:R210)</f>
        <v>0</v>
      </c>
      <c r="T150" s="126">
        <f>SUM(T151:T210)</f>
        <v>0</v>
      </c>
      <c r="AR150" s="120" t="s">
        <v>80</v>
      </c>
      <c r="AT150" s="127" t="s">
        <v>71</v>
      </c>
      <c r="AU150" s="127" t="s">
        <v>80</v>
      </c>
      <c r="AY150" s="120" t="s">
        <v>193</v>
      </c>
      <c r="BK150" s="128">
        <f>SUM(BK151:BK210)</f>
        <v>0</v>
      </c>
    </row>
    <row r="151" spans="2:65" s="1" customFormat="1" ht="24.2" customHeight="1">
      <c r="B151" s="32"/>
      <c r="C151" s="131" t="s">
        <v>328</v>
      </c>
      <c r="D151" s="131" t="s">
        <v>195</v>
      </c>
      <c r="E151" s="132" t="s">
        <v>3910</v>
      </c>
      <c r="F151" s="133" t="s">
        <v>3911</v>
      </c>
      <c r="G151" s="134" t="s">
        <v>432</v>
      </c>
      <c r="H151" s="135">
        <v>24</v>
      </c>
      <c r="I151" s="136"/>
      <c r="J151" s="137">
        <f>ROUND(I151*H151,2)</f>
        <v>0</v>
      </c>
      <c r="K151" s="133" t="s">
        <v>3874</v>
      </c>
      <c r="L151" s="32"/>
      <c r="M151" s="138" t="s">
        <v>19</v>
      </c>
      <c r="N151" s="139" t="s">
        <v>43</v>
      </c>
      <c r="P151" s="140">
        <f>O151*H151</f>
        <v>0</v>
      </c>
      <c r="Q151" s="140">
        <v>0</v>
      </c>
      <c r="R151" s="140">
        <f>Q151*H151</f>
        <v>0</v>
      </c>
      <c r="S151" s="140">
        <v>0</v>
      </c>
      <c r="T151" s="141">
        <f>S151*H151</f>
        <v>0</v>
      </c>
      <c r="AR151" s="142" t="s">
        <v>106</v>
      </c>
      <c r="AT151" s="142" t="s">
        <v>195</v>
      </c>
      <c r="AU151" s="142" t="s">
        <v>82</v>
      </c>
      <c r="AY151" s="17" t="s">
        <v>193</v>
      </c>
      <c r="BE151" s="143">
        <f>IF(N151="základní",J151,0)</f>
        <v>0</v>
      </c>
      <c r="BF151" s="143">
        <f>IF(N151="snížená",J151,0)</f>
        <v>0</v>
      </c>
      <c r="BG151" s="143">
        <f>IF(N151="zákl. přenesená",J151,0)</f>
        <v>0</v>
      </c>
      <c r="BH151" s="143">
        <f>IF(N151="sníž. přenesená",J151,0)</f>
        <v>0</v>
      </c>
      <c r="BI151" s="143">
        <f>IF(N151="nulová",J151,0)</f>
        <v>0</v>
      </c>
      <c r="BJ151" s="17" t="s">
        <v>80</v>
      </c>
      <c r="BK151" s="143">
        <f>ROUND(I151*H151,2)</f>
        <v>0</v>
      </c>
      <c r="BL151" s="17" t="s">
        <v>106</v>
      </c>
      <c r="BM151" s="142" t="s">
        <v>436</v>
      </c>
    </row>
    <row r="152" spans="2:65" s="1" customFormat="1" ht="11.25">
      <c r="B152" s="32"/>
      <c r="D152" s="144" t="s">
        <v>201</v>
      </c>
      <c r="F152" s="145" t="s">
        <v>3912</v>
      </c>
      <c r="I152" s="146"/>
      <c r="L152" s="32"/>
      <c r="M152" s="147"/>
      <c r="T152" s="53"/>
      <c r="AT152" s="17" t="s">
        <v>201</v>
      </c>
      <c r="AU152" s="17" t="s">
        <v>82</v>
      </c>
    </row>
    <row r="153" spans="2:65" s="1" customFormat="1" ht="16.5" customHeight="1">
      <c r="B153" s="32"/>
      <c r="C153" s="162" t="s">
        <v>334</v>
      </c>
      <c r="D153" s="162" t="s">
        <v>380</v>
      </c>
      <c r="E153" s="163" t="s">
        <v>3913</v>
      </c>
      <c r="F153" s="164" t="s">
        <v>3914</v>
      </c>
      <c r="G153" s="165" t="s">
        <v>432</v>
      </c>
      <c r="H153" s="166">
        <v>24</v>
      </c>
      <c r="I153" s="167"/>
      <c r="J153" s="168">
        <f>ROUND(I153*H153,2)</f>
        <v>0</v>
      </c>
      <c r="K153" s="164" t="s">
        <v>3874</v>
      </c>
      <c r="L153" s="169"/>
      <c r="M153" s="170" t="s">
        <v>19</v>
      </c>
      <c r="N153" s="171" t="s">
        <v>43</v>
      </c>
      <c r="P153" s="140">
        <f>O153*H153</f>
        <v>0</v>
      </c>
      <c r="Q153" s="140">
        <v>0</v>
      </c>
      <c r="R153" s="140">
        <f>Q153*H153</f>
        <v>0</v>
      </c>
      <c r="S153" s="140">
        <v>0</v>
      </c>
      <c r="T153" s="141">
        <f>S153*H153</f>
        <v>0</v>
      </c>
      <c r="AR153" s="142" t="s">
        <v>254</v>
      </c>
      <c r="AT153" s="142" t="s">
        <v>380</v>
      </c>
      <c r="AU153" s="142" t="s">
        <v>82</v>
      </c>
      <c r="AY153" s="17" t="s">
        <v>193</v>
      </c>
      <c r="BE153" s="143">
        <f>IF(N153="základní",J153,0)</f>
        <v>0</v>
      </c>
      <c r="BF153" s="143">
        <f>IF(N153="snížená",J153,0)</f>
        <v>0</v>
      </c>
      <c r="BG153" s="143">
        <f>IF(N153="zákl. přenesená",J153,0)</f>
        <v>0</v>
      </c>
      <c r="BH153" s="143">
        <f>IF(N153="sníž. přenesená",J153,0)</f>
        <v>0</v>
      </c>
      <c r="BI153" s="143">
        <f>IF(N153="nulová",J153,0)</f>
        <v>0</v>
      </c>
      <c r="BJ153" s="17" t="s">
        <v>80</v>
      </c>
      <c r="BK153" s="143">
        <f>ROUND(I153*H153,2)</f>
        <v>0</v>
      </c>
      <c r="BL153" s="17" t="s">
        <v>106</v>
      </c>
      <c r="BM153" s="142" t="s">
        <v>450</v>
      </c>
    </row>
    <row r="154" spans="2:65" s="1" customFormat="1" ht="24.2" customHeight="1">
      <c r="B154" s="32"/>
      <c r="C154" s="131" t="s">
        <v>340</v>
      </c>
      <c r="D154" s="131" t="s">
        <v>195</v>
      </c>
      <c r="E154" s="132" t="s">
        <v>3915</v>
      </c>
      <c r="F154" s="133" t="s">
        <v>3916</v>
      </c>
      <c r="G154" s="134" t="s">
        <v>432</v>
      </c>
      <c r="H154" s="135">
        <v>60</v>
      </c>
      <c r="I154" s="136"/>
      <c r="J154" s="137">
        <f>ROUND(I154*H154,2)</f>
        <v>0</v>
      </c>
      <c r="K154" s="133" t="s">
        <v>3874</v>
      </c>
      <c r="L154" s="32"/>
      <c r="M154" s="138" t="s">
        <v>19</v>
      </c>
      <c r="N154" s="139" t="s">
        <v>43</v>
      </c>
      <c r="P154" s="140">
        <f>O154*H154</f>
        <v>0</v>
      </c>
      <c r="Q154" s="140">
        <v>0</v>
      </c>
      <c r="R154" s="140">
        <f>Q154*H154</f>
        <v>0</v>
      </c>
      <c r="S154" s="140">
        <v>0</v>
      </c>
      <c r="T154" s="141">
        <f>S154*H154</f>
        <v>0</v>
      </c>
      <c r="AR154" s="142" t="s">
        <v>106</v>
      </c>
      <c r="AT154" s="142" t="s">
        <v>195</v>
      </c>
      <c r="AU154" s="142" t="s">
        <v>82</v>
      </c>
      <c r="AY154" s="17" t="s">
        <v>193</v>
      </c>
      <c r="BE154" s="143">
        <f>IF(N154="základní",J154,0)</f>
        <v>0</v>
      </c>
      <c r="BF154" s="143">
        <f>IF(N154="snížená",J154,0)</f>
        <v>0</v>
      </c>
      <c r="BG154" s="143">
        <f>IF(N154="zákl. přenesená",J154,0)</f>
        <v>0</v>
      </c>
      <c r="BH154" s="143">
        <f>IF(N154="sníž. přenesená",J154,0)</f>
        <v>0</v>
      </c>
      <c r="BI154" s="143">
        <f>IF(N154="nulová",J154,0)</f>
        <v>0</v>
      </c>
      <c r="BJ154" s="17" t="s">
        <v>80</v>
      </c>
      <c r="BK154" s="143">
        <f>ROUND(I154*H154,2)</f>
        <v>0</v>
      </c>
      <c r="BL154" s="17" t="s">
        <v>106</v>
      </c>
      <c r="BM154" s="142" t="s">
        <v>462</v>
      </c>
    </row>
    <row r="155" spans="2:65" s="1" customFormat="1" ht="11.25">
      <c r="B155" s="32"/>
      <c r="D155" s="144" t="s">
        <v>201</v>
      </c>
      <c r="F155" s="145" t="s">
        <v>3917</v>
      </c>
      <c r="I155" s="146"/>
      <c r="L155" s="32"/>
      <c r="M155" s="147"/>
      <c r="T155" s="53"/>
      <c r="AT155" s="17" t="s">
        <v>201</v>
      </c>
      <c r="AU155" s="17" t="s">
        <v>82</v>
      </c>
    </row>
    <row r="156" spans="2:65" s="1" customFormat="1" ht="16.5" customHeight="1">
      <c r="B156" s="32"/>
      <c r="C156" s="162" t="s">
        <v>346</v>
      </c>
      <c r="D156" s="162" t="s">
        <v>380</v>
      </c>
      <c r="E156" s="163" t="s">
        <v>3918</v>
      </c>
      <c r="F156" s="164" t="s">
        <v>3919</v>
      </c>
      <c r="G156" s="165" t="s">
        <v>432</v>
      </c>
      <c r="H156" s="166">
        <v>60</v>
      </c>
      <c r="I156" s="167"/>
      <c r="J156" s="168">
        <f>ROUND(I156*H156,2)</f>
        <v>0</v>
      </c>
      <c r="K156" s="164" t="s">
        <v>3874</v>
      </c>
      <c r="L156" s="169"/>
      <c r="M156" s="170" t="s">
        <v>19</v>
      </c>
      <c r="N156" s="171" t="s">
        <v>43</v>
      </c>
      <c r="P156" s="140">
        <f>O156*H156</f>
        <v>0</v>
      </c>
      <c r="Q156" s="140">
        <v>0</v>
      </c>
      <c r="R156" s="140">
        <f>Q156*H156</f>
        <v>0</v>
      </c>
      <c r="S156" s="140">
        <v>0</v>
      </c>
      <c r="T156" s="141">
        <f>S156*H156</f>
        <v>0</v>
      </c>
      <c r="AR156" s="142" t="s">
        <v>254</v>
      </c>
      <c r="AT156" s="142" t="s">
        <v>380</v>
      </c>
      <c r="AU156" s="142" t="s">
        <v>82</v>
      </c>
      <c r="AY156" s="17" t="s">
        <v>193</v>
      </c>
      <c r="BE156" s="143">
        <f>IF(N156="základní",J156,0)</f>
        <v>0</v>
      </c>
      <c r="BF156" s="143">
        <f>IF(N156="snížená",J156,0)</f>
        <v>0</v>
      </c>
      <c r="BG156" s="143">
        <f>IF(N156="zákl. přenesená",J156,0)</f>
        <v>0</v>
      </c>
      <c r="BH156" s="143">
        <f>IF(N156="sníž. přenesená",J156,0)</f>
        <v>0</v>
      </c>
      <c r="BI156" s="143">
        <f>IF(N156="nulová",J156,0)</f>
        <v>0</v>
      </c>
      <c r="BJ156" s="17" t="s">
        <v>80</v>
      </c>
      <c r="BK156" s="143">
        <f>ROUND(I156*H156,2)</f>
        <v>0</v>
      </c>
      <c r="BL156" s="17" t="s">
        <v>106</v>
      </c>
      <c r="BM156" s="142" t="s">
        <v>472</v>
      </c>
    </row>
    <row r="157" spans="2:65" s="1" customFormat="1" ht="24.2" customHeight="1">
      <c r="B157" s="32"/>
      <c r="C157" s="131" t="s">
        <v>354</v>
      </c>
      <c r="D157" s="131" t="s">
        <v>195</v>
      </c>
      <c r="E157" s="132" t="s">
        <v>3920</v>
      </c>
      <c r="F157" s="133" t="s">
        <v>3921</v>
      </c>
      <c r="G157" s="134" t="s">
        <v>432</v>
      </c>
      <c r="H157" s="135">
        <v>16</v>
      </c>
      <c r="I157" s="136"/>
      <c r="J157" s="137">
        <f>ROUND(I157*H157,2)</f>
        <v>0</v>
      </c>
      <c r="K157" s="133" t="s">
        <v>3874</v>
      </c>
      <c r="L157" s="32"/>
      <c r="M157" s="138" t="s">
        <v>19</v>
      </c>
      <c r="N157" s="139" t="s">
        <v>43</v>
      </c>
      <c r="P157" s="140">
        <f>O157*H157</f>
        <v>0</v>
      </c>
      <c r="Q157" s="140">
        <v>0</v>
      </c>
      <c r="R157" s="140">
        <f>Q157*H157</f>
        <v>0</v>
      </c>
      <c r="S157" s="140">
        <v>0</v>
      </c>
      <c r="T157" s="141">
        <f>S157*H157</f>
        <v>0</v>
      </c>
      <c r="AR157" s="142" t="s">
        <v>106</v>
      </c>
      <c r="AT157" s="142" t="s">
        <v>195</v>
      </c>
      <c r="AU157" s="142" t="s">
        <v>82</v>
      </c>
      <c r="AY157" s="17" t="s">
        <v>193</v>
      </c>
      <c r="BE157" s="143">
        <f>IF(N157="základní",J157,0)</f>
        <v>0</v>
      </c>
      <c r="BF157" s="143">
        <f>IF(N157="snížená",J157,0)</f>
        <v>0</v>
      </c>
      <c r="BG157" s="143">
        <f>IF(N157="zákl. přenesená",J157,0)</f>
        <v>0</v>
      </c>
      <c r="BH157" s="143">
        <f>IF(N157="sníž. přenesená",J157,0)</f>
        <v>0</v>
      </c>
      <c r="BI157" s="143">
        <f>IF(N157="nulová",J157,0)</f>
        <v>0</v>
      </c>
      <c r="BJ157" s="17" t="s">
        <v>80</v>
      </c>
      <c r="BK157" s="143">
        <f>ROUND(I157*H157,2)</f>
        <v>0</v>
      </c>
      <c r="BL157" s="17" t="s">
        <v>106</v>
      </c>
      <c r="BM157" s="142" t="s">
        <v>486</v>
      </c>
    </row>
    <row r="158" spans="2:65" s="1" customFormat="1" ht="11.25">
      <c r="B158" s="32"/>
      <c r="D158" s="144" t="s">
        <v>201</v>
      </c>
      <c r="F158" s="145" t="s">
        <v>3922</v>
      </c>
      <c r="I158" s="146"/>
      <c r="L158" s="32"/>
      <c r="M158" s="147"/>
      <c r="T158" s="53"/>
      <c r="AT158" s="17" t="s">
        <v>201</v>
      </c>
      <c r="AU158" s="17" t="s">
        <v>82</v>
      </c>
    </row>
    <row r="159" spans="2:65" s="1" customFormat="1" ht="16.5" customHeight="1">
      <c r="B159" s="32"/>
      <c r="C159" s="162" t="s">
        <v>7</v>
      </c>
      <c r="D159" s="162" t="s">
        <v>380</v>
      </c>
      <c r="E159" s="163" t="s">
        <v>3923</v>
      </c>
      <c r="F159" s="164" t="s">
        <v>3924</v>
      </c>
      <c r="G159" s="165" t="s">
        <v>432</v>
      </c>
      <c r="H159" s="166">
        <v>16</v>
      </c>
      <c r="I159" s="167"/>
      <c r="J159" s="168">
        <f>ROUND(I159*H159,2)</f>
        <v>0</v>
      </c>
      <c r="K159" s="164" t="s">
        <v>3874</v>
      </c>
      <c r="L159" s="169"/>
      <c r="M159" s="170" t="s">
        <v>19</v>
      </c>
      <c r="N159" s="171" t="s">
        <v>43</v>
      </c>
      <c r="P159" s="140">
        <f>O159*H159</f>
        <v>0</v>
      </c>
      <c r="Q159" s="140">
        <v>0</v>
      </c>
      <c r="R159" s="140">
        <f>Q159*H159</f>
        <v>0</v>
      </c>
      <c r="S159" s="140">
        <v>0</v>
      </c>
      <c r="T159" s="141">
        <f>S159*H159</f>
        <v>0</v>
      </c>
      <c r="AR159" s="142" t="s">
        <v>254</v>
      </c>
      <c r="AT159" s="142" t="s">
        <v>380</v>
      </c>
      <c r="AU159" s="142" t="s">
        <v>82</v>
      </c>
      <c r="AY159" s="17" t="s">
        <v>193</v>
      </c>
      <c r="BE159" s="143">
        <f>IF(N159="základní",J159,0)</f>
        <v>0</v>
      </c>
      <c r="BF159" s="143">
        <f>IF(N159="snížená",J159,0)</f>
        <v>0</v>
      </c>
      <c r="BG159" s="143">
        <f>IF(N159="zákl. přenesená",J159,0)</f>
        <v>0</v>
      </c>
      <c r="BH159" s="143">
        <f>IF(N159="sníž. přenesená",J159,0)</f>
        <v>0</v>
      </c>
      <c r="BI159" s="143">
        <f>IF(N159="nulová",J159,0)</f>
        <v>0</v>
      </c>
      <c r="BJ159" s="17" t="s">
        <v>80</v>
      </c>
      <c r="BK159" s="143">
        <f>ROUND(I159*H159,2)</f>
        <v>0</v>
      </c>
      <c r="BL159" s="17" t="s">
        <v>106</v>
      </c>
      <c r="BM159" s="142" t="s">
        <v>502</v>
      </c>
    </row>
    <row r="160" spans="2:65" s="1" customFormat="1" ht="16.5" customHeight="1">
      <c r="B160" s="32"/>
      <c r="C160" s="131" t="s">
        <v>366</v>
      </c>
      <c r="D160" s="131" t="s">
        <v>195</v>
      </c>
      <c r="E160" s="132" t="s">
        <v>3925</v>
      </c>
      <c r="F160" s="133" t="s">
        <v>3926</v>
      </c>
      <c r="G160" s="134" t="s">
        <v>465</v>
      </c>
      <c r="H160" s="135">
        <v>9</v>
      </c>
      <c r="I160" s="136"/>
      <c r="J160" s="137">
        <f>ROUND(I160*H160,2)</f>
        <v>0</v>
      </c>
      <c r="K160" s="133" t="s">
        <v>3874</v>
      </c>
      <c r="L160" s="32"/>
      <c r="M160" s="138" t="s">
        <v>19</v>
      </c>
      <c r="N160" s="139" t="s">
        <v>43</v>
      </c>
      <c r="P160" s="140">
        <f>O160*H160</f>
        <v>0</v>
      </c>
      <c r="Q160" s="140">
        <v>0</v>
      </c>
      <c r="R160" s="140">
        <f>Q160*H160</f>
        <v>0</v>
      </c>
      <c r="S160" s="140">
        <v>0</v>
      </c>
      <c r="T160" s="141">
        <f>S160*H160</f>
        <v>0</v>
      </c>
      <c r="AR160" s="142" t="s">
        <v>106</v>
      </c>
      <c r="AT160" s="142" t="s">
        <v>195</v>
      </c>
      <c r="AU160" s="142" t="s">
        <v>82</v>
      </c>
      <c r="AY160" s="17" t="s">
        <v>193</v>
      </c>
      <c r="BE160" s="143">
        <f>IF(N160="základní",J160,0)</f>
        <v>0</v>
      </c>
      <c r="BF160" s="143">
        <f>IF(N160="snížená",J160,0)</f>
        <v>0</v>
      </c>
      <c r="BG160" s="143">
        <f>IF(N160="zákl. přenesená",J160,0)</f>
        <v>0</v>
      </c>
      <c r="BH160" s="143">
        <f>IF(N160="sníž. přenesená",J160,0)</f>
        <v>0</v>
      </c>
      <c r="BI160" s="143">
        <f>IF(N160="nulová",J160,0)</f>
        <v>0</v>
      </c>
      <c r="BJ160" s="17" t="s">
        <v>80</v>
      </c>
      <c r="BK160" s="143">
        <f>ROUND(I160*H160,2)</f>
        <v>0</v>
      </c>
      <c r="BL160" s="17" t="s">
        <v>106</v>
      </c>
      <c r="BM160" s="142" t="s">
        <v>513</v>
      </c>
    </row>
    <row r="161" spans="2:65" s="1" customFormat="1" ht="11.25">
      <c r="B161" s="32"/>
      <c r="D161" s="144" t="s">
        <v>201</v>
      </c>
      <c r="F161" s="145" t="s">
        <v>3927</v>
      </c>
      <c r="I161" s="146"/>
      <c r="L161" s="32"/>
      <c r="M161" s="147"/>
      <c r="T161" s="53"/>
      <c r="AT161" s="17" t="s">
        <v>201</v>
      </c>
      <c r="AU161" s="17" t="s">
        <v>82</v>
      </c>
    </row>
    <row r="162" spans="2:65" s="1" customFormat="1" ht="16.5" customHeight="1">
      <c r="B162" s="32"/>
      <c r="C162" s="162" t="s">
        <v>379</v>
      </c>
      <c r="D162" s="162" t="s">
        <v>380</v>
      </c>
      <c r="E162" s="163" t="s">
        <v>3928</v>
      </c>
      <c r="F162" s="164" t="s">
        <v>3929</v>
      </c>
      <c r="G162" s="165" t="s">
        <v>465</v>
      </c>
      <c r="H162" s="166">
        <v>1</v>
      </c>
      <c r="I162" s="167"/>
      <c r="J162" s="168">
        <f>ROUND(I162*H162,2)</f>
        <v>0</v>
      </c>
      <c r="K162" s="164" t="s">
        <v>3874</v>
      </c>
      <c r="L162" s="169"/>
      <c r="M162" s="170" t="s">
        <v>19</v>
      </c>
      <c r="N162" s="171" t="s">
        <v>43</v>
      </c>
      <c r="P162" s="140">
        <f>O162*H162</f>
        <v>0</v>
      </c>
      <c r="Q162" s="140">
        <v>0</v>
      </c>
      <c r="R162" s="140">
        <f>Q162*H162</f>
        <v>0</v>
      </c>
      <c r="S162" s="140">
        <v>0</v>
      </c>
      <c r="T162" s="141">
        <f>S162*H162</f>
        <v>0</v>
      </c>
      <c r="AR162" s="142" t="s">
        <v>254</v>
      </c>
      <c r="AT162" s="142" t="s">
        <v>380</v>
      </c>
      <c r="AU162" s="142" t="s">
        <v>82</v>
      </c>
      <c r="AY162" s="17" t="s">
        <v>193</v>
      </c>
      <c r="BE162" s="143">
        <f>IF(N162="základní",J162,0)</f>
        <v>0</v>
      </c>
      <c r="BF162" s="143">
        <f>IF(N162="snížená",J162,0)</f>
        <v>0</v>
      </c>
      <c r="BG162" s="143">
        <f>IF(N162="zákl. přenesená",J162,0)</f>
        <v>0</v>
      </c>
      <c r="BH162" s="143">
        <f>IF(N162="sníž. přenesená",J162,0)</f>
        <v>0</v>
      </c>
      <c r="BI162" s="143">
        <f>IF(N162="nulová",J162,0)</f>
        <v>0</v>
      </c>
      <c r="BJ162" s="17" t="s">
        <v>80</v>
      </c>
      <c r="BK162" s="143">
        <f>ROUND(I162*H162,2)</f>
        <v>0</v>
      </c>
      <c r="BL162" s="17" t="s">
        <v>106</v>
      </c>
      <c r="BM162" s="142" t="s">
        <v>524</v>
      </c>
    </row>
    <row r="163" spans="2:65" s="1" customFormat="1" ht="16.5" customHeight="1">
      <c r="B163" s="32"/>
      <c r="C163" s="162" t="s">
        <v>385</v>
      </c>
      <c r="D163" s="162" t="s">
        <v>380</v>
      </c>
      <c r="E163" s="163" t="s">
        <v>3930</v>
      </c>
      <c r="F163" s="164" t="s">
        <v>3931</v>
      </c>
      <c r="G163" s="165" t="s">
        <v>465</v>
      </c>
      <c r="H163" s="166">
        <v>4</v>
      </c>
      <c r="I163" s="167"/>
      <c r="J163" s="168">
        <f>ROUND(I163*H163,2)</f>
        <v>0</v>
      </c>
      <c r="K163" s="164" t="s">
        <v>3874</v>
      </c>
      <c r="L163" s="169"/>
      <c r="M163" s="170" t="s">
        <v>19</v>
      </c>
      <c r="N163" s="171" t="s">
        <v>43</v>
      </c>
      <c r="P163" s="140">
        <f>O163*H163</f>
        <v>0</v>
      </c>
      <c r="Q163" s="140">
        <v>0</v>
      </c>
      <c r="R163" s="140">
        <f>Q163*H163</f>
        <v>0</v>
      </c>
      <c r="S163" s="140">
        <v>0</v>
      </c>
      <c r="T163" s="141">
        <f>S163*H163</f>
        <v>0</v>
      </c>
      <c r="AR163" s="142" t="s">
        <v>254</v>
      </c>
      <c r="AT163" s="142" t="s">
        <v>380</v>
      </c>
      <c r="AU163" s="142" t="s">
        <v>82</v>
      </c>
      <c r="AY163" s="17" t="s">
        <v>193</v>
      </c>
      <c r="BE163" s="143">
        <f>IF(N163="základní",J163,0)</f>
        <v>0</v>
      </c>
      <c r="BF163" s="143">
        <f>IF(N163="snížená",J163,0)</f>
        <v>0</v>
      </c>
      <c r="BG163" s="143">
        <f>IF(N163="zákl. přenesená",J163,0)</f>
        <v>0</v>
      </c>
      <c r="BH163" s="143">
        <f>IF(N163="sníž. přenesená",J163,0)</f>
        <v>0</v>
      </c>
      <c r="BI163" s="143">
        <f>IF(N163="nulová",J163,0)</f>
        <v>0</v>
      </c>
      <c r="BJ163" s="17" t="s">
        <v>80</v>
      </c>
      <c r="BK163" s="143">
        <f>ROUND(I163*H163,2)</f>
        <v>0</v>
      </c>
      <c r="BL163" s="17" t="s">
        <v>106</v>
      </c>
      <c r="BM163" s="142" t="s">
        <v>534</v>
      </c>
    </row>
    <row r="164" spans="2:65" s="1" customFormat="1" ht="16.5" customHeight="1">
      <c r="B164" s="32"/>
      <c r="C164" s="162" t="s">
        <v>391</v>
      </c>
      <c r="D164" s="162" t="s">
        <v>380</v>
      </c>
      <c r="E164" s="163" t="s">
        <v>3932</v>
      </c>
      <c r="F164" s="164" t="s">
        <v>3933</v>
      </c>
      <c r="G164" s="165" t="s">
        <v>465</v>
      </c>
      <c r="H164" s="166">
        <v>1</v>
      </c>
      <c r="I164" s="167"/>
      <c r="J164" s="168">
        <f>ROUND(I164*H164,2)</f>
        <v>0</v>
      </c>
      <c r="K164" s="164" t="s">
        <v>3874</v>
      </c>
      <c r="L164" s="169"/>
      <c r="M164" s="170" t="s">
        <v>19</v>
      </c>
      <c r="N164" s="171" t="s">
        <v>43</v>
      </c>
      <c r="P164" s="140">
        <f>O164*H164</f>
        <v>0</v>
      </c>
      <c r="Q164" s="140">
        <v>0</v>
      </c>
      <c r="R164" s="140">
        <f>Q164*H164</f>
        <v>0</v>
      </c>
      <c r="S164" s="140">
        <v>0</v>
      </c>
      <c r="T164" s="141">
        <f>S164*H164</f>
        <v>0</v>
      </c>
      <c r="AR164" s="142" t="s">
        <v>254</v>
      </c>
      <c r="AT164" s="142" t="s">
        <v>380</v>
      </c>
      <c r="AU164" s="142" t="s">
        <v>82</v>
      </c>
      <c r="AY164" s="17" t="s">
        <v>193</v>
      </c>
      <c r="BE164" s="143">
        <f>IF(N164="základní",J164,0)</f>
        <v>0</v>
      </c>
      <c r="BF164" s="143">
        <f>IF(N164="snížená",J164,0)</f>
        <v>0</v>
      </c>
      <c r="BG164" s="143">
        <f>IF(N164="zákl. přenesená",J164,0)</f>
        <v>0</v>
      </c>
      <c r="BH164" s="143">
        <f>IF(N164="sníž. přenesená",J164,0)</f>
        <v>0</v>
      </c>
      <c r="BI164" s="143">
        <f>IF(N164="nulová",J164,0)</f>
        <v>0</v>
      </c>
      <c r="BJ164" s="17" t="s">
        <v>80</v>
      </c>
      <c r="BK164" s="143">
        <f>ROUND(I164*H164,2)</f>
        <v>0</v>
      </c>
      <c r="BL164" s="17" t="s">
        <v>106</v>
      </c>
      <c r="BM164" s="142" t="s">
        <v>545</v>
      </c>
    </row>
    <row r="165" spans="2:65" s="1" customFormat="1" ht="16.5" customHeight="1">
      <c r="B165" s="32"/>
      <c r="C165" s="162" t="s">
        <v>401</v>
      </c>
      <c r="D165" s="162" t="s">
        <v>380</v>
      </c>
      <c r="E165" s="163" t="s">
        <v>3934</v>
      </c>
      <c r="F165" s="164" t="s">
        <v>3935</v>
      </c>
      <c r="G165" s="165" t="s">
        <v>465</v>
      </c>
      <c r="H165" s="166">
        <v>3</v>
      </c>
      <c r="I165" s="167"/>
      <c r="J165" s="168">
        <f>ROUND(I165*H165,2)</f>
        <v>0</v>
      </c>
      <c r="K165" s="164" t="s">
        <v>3874</v>
      </c>
      <c r="L165" s="169"/>
      <c r="M165" s="170" t="s">
        <v>19</v>
      </c>
      <c r="N165" s="171" t="s">
        <v>43</v>
      </c>
      <c r="P165" s="140">
        <f>O165*H165</f>
        <v>0</v>
      </c>
      <c r="Q165" s="140">
        <v>0</v>
      </c>
      <c r="R165" s="140">
        <f>Q165*H165</f>
        <v>0</v>
      </c>
      <c r="S165" s="140">
        <v>0</v>
      </c>
      <c r="T165" s="141">
        <f>S165*H165</f>
        <v>0</v>
      </c>
      <c r="AR165" s="142" t="s">
        <v>254</v>
      </c>
      <c r="AT165" s="142" t="s">
        <v>380</v>
      </c>
      <c r="AU165" s="142" t="s">
        <v>82</v>
      </c>
      <c r="AY165" s="17" t="s">
        <v>193</v>
      </c>
      <c r="BE165" s="143">
        <f>IF(N165="základní",J165,0)</f>
        <v>0</v>
      </c>
      <c r="BF165" s="143">
        <f>IF(N165="snížená",J165,0)</f>
        <v>0</v>
      </c>
      <c r="BG165" s="143">
        <f>IF(N165="zákl. přenesená",J165,0)</f>
        <v>0</v>
      </c>
      <c r="BH165" s="143">
        <f>IF(N165="sníž. přenesená",J165,0)</f>
        <v>0</v>
      </c>
      <c r="BI165" s="143">
        <f>IF(N165="nulová",J165,0)</f>
        <v>0</v>
      </c>
      <c r="BJ165" s="17" t="s">
        <v>80</v>
      </c>
      <c r="BK165" s="143">
        <f>ROUND(I165*H165,2)</f>
        <v>0</v>
      </c>
      <c r="BL165" s="17" t="s">
        <v>106</v>
      </c>
      <c r="BM165" s="142" t="s">
        <v>567</v>
      </c>
    </row>
    <row r="166" spans="2:65" s="1" customFormat="1" ht="16.5" customHeight="1">
      <c r="B166" s="32"/>
      <c r="C166" s="131" t="s">
        <v>408</v>
      </c>
      <c r="D166" s="131" t="s">
        <v>195</v>
      </c>
      <c r="E166" s="132" t="s">
        <v>3936</v>
      </c>
      <c r="F166" s="133" t="s">
        <v>3937</v>
      </c>
      <c r="G166" s="134" t="s">
        <v>465</v>
      </c>
      <c r="H166" s="135">
        <v>2</v>
      </c>
      <c r="I166" s="136"/>
      <c r="J166" s="137">
        <f>ROUND(I166*H166,2)</f>
        <v>0</v>
      </c>
      <c r="K166" s="133" t="s">
        <v>3874</v>
      </c>
      <c r="L166" s="32"/>
      <c r="M166" s="138" t="s">
        <v>19</v>
      </c>
      <c r="N166" s="139" t="s">
        <v>43</v>
      </c>
      <c r="P166" s="140">
        <f>O166*H166</f>
        <v>0</v>
      </c>
      <c r="Q166" s="140">
        <v>0</v>
      </c>
      <c r="R166" s="140">
        <f>Q166*H166</f>
        <v>0</v>
      </c>
      <c r="S166" s="140">
        <v>0</v>
      </c>
      <c r="T166" s="141">
        <f>S166*H166</f>
        <v>0</v>
      </c>
      <c r="AR166" s="142" t="s">
        <v>106</v>
      </c>
      <c r="AT166" s="142" t="s">
        <v>195</v>
      </c>
      <c r="AU166" s="142" t="s">
        <v>82</v>
      </c>
      <c r="AY166" s="17" t="s">
        <v>193</v>
      </c>
      <c r="BE166" s="143">
        <f>IF(N166="základní",J166,0)</f>
        <v>0</v>
      </c>
      <c r="BF166" s="143">
        <f>IF(N166="snížená",J166,0)</f>
        <v>0</v>
      </c>
      <c r="BG166" s="143">
        <f>IF(N166="zákl. přenesená",J166,0)</f>
        <v>0</v>
      </c>
      <c r="BH166" s="143">
        <f>IF(N166="sníž. přenesená",J166,0)</f>
        <v>0</v>
      </c>
      <c r="BI166" s="143">
        <f>IF(N166="nulová",J166,0)</f>
        <v>0</v>
      </c>
      <c r="BJ166" s="17" t="s">
        <v>80</v>
      </c>
      <c r="BK166" s="143">
        <f>ROUND(I166*H166,2)</f>
        <v>0</v>
      </c>
      <c r="BL166" s="17" t="s">
        <v>106</v>
      </c>
      <c r="BM166" s="142" t="s">
        <v>585</v>
      </c>
    </row>
    <row r="167" spans="2:65" s="1" customFormat="1" ht="11.25">
      <c r="B167" s="32"/>
      <c r="D167" s="144" t="s">
        <v>201</v>
      </c>
      <c r="F167" s="145" t="s">
        <v>3938</v>
      </c>
      <c r="I167" s="146"/>
      <c r="L167" s="32"/>
      <c r="M167" s="147"/>
      <c r="T167" s="53"/>
      <c r="AT167" s="17" t="s">
        <v>201</v>
      </c>
      <c r="AU167" s="17" t="s">
        <v>82</v>
      </c>
    </row>
    <row r="168" spans="2:65" s="1" customFormat="1" ht="16.5" customHeight="1">
      <c r="B168" s="32"/>
      <c r="C168" s="162" t="s">
        <v>413</v>
      </c>
      <c r="D168" s="162" t="s">
        <v>380</v>
      </c>
      <c r="E168" s="163" t="s">
        <v>3939</v>
      </c>
      <c r="F168" s="164" t="s">
        <v>3940</v>
      </c>
      <c r="G168" s="165" t="s">
        <v>465</v>
      </c>
      <c r="H168" s="166">
        <v>1</v>
      </c>
      <c r="I168" s="167"/>
      <c r="J168" s="168">
        <f>ROUND(I168*H168,2)</f>
        <v>0</v>
      </c>
      <c r="K168" s="164" t="s">
        <v>3874</v>
      </c>
      <c r="L168" s="169"/>
      <c r="M168" s="170" t="s">
        <v>19</v>
      </c>
      <c r="N168" s="171" t="s">
        <v>43</v>
      </c>
      <c r="P168" s="140">
        <f>O168*H168</f>
        <v>0</v>
      </c>
      <c r="Q168" s="140">
        <v>0</v>
      </c>
      <c r="R168" s="140">
        <f>Q168*H168</f>
        <v>0</v>
      </c>
      <c r="S168" s="140">
        <v>0</v>
      </c>
      <c r="T168" s="141">
        <f>S168*H168</f>
        <v>0</v>
      </c>
      <c r="AR168" s="142" t="s">
        <v>254</v>
      </c>
      <c r="AT168" s="142" t="s">
        <v>380</v>
      </c>
      <c r="AU168" s="142" t="s">
        <v>82</v>
      </c>
      <c r="AY168" s="17" t="s">
        <v>193</v>
      </c>
      <c r="BE168" s="143">
        <f>IF(N168="základní",J168,0)</f>
        <v>0</v>
      </c>
      <c r="BF168" s="143">
        <f>IF(N168="snížená",J168,0)</f>
        <v>0</v>
      </c>
      <c r="BG168" s="143">
        <f>IF(N168="zákl. přenesená",J168,0)</f>
        <v>0</v>
      </c>
      <c r="BH168" s="143">
        <f>IF(N168="sníž. přenesená",J168,0)</f>
        <v>0</v>
      </c>
      <c r="BI168" s="143">
        <f>IF(N168="nulová",J168,0)</f>
        <v>0</v>
      </c>
      <c r="BJ168" s="17" t="s">
        <v>80</v>
      </c>
      <c r="BK168" s="143">
        <f>ROUND(I168*H168,2)</f>
        <v>0</v>
      </c>
      <c r="BL168" s="17" t="s">
        <v>106</v>
      </c>
      <c r="BM168" s="142" t="s">
        <v>599</v>
      </c>
    </row>
    <row r="169" spans="2:65" s="1" customFormat="1" ht="16.5" customHeight="1">
      <c r="B169" s="32"/>
      <c r="C169" s="162" t="s">
        <v>419</v>
      </c>
      <c r="D169" s="162" t="s">
        <v>380</v>
      </c>
      <c r="E169" s="163" t="s">
        <v>3941</v>
      </c>
      <c r="F169" s="164" t="s">
        <v>3942</v>
      </c>
      <c r="G169" s="165" t="s">
        <v>465</v>
      </c>
      <c r="H169" s="166">
        <v>1</v>
      </c>
      <c r="I169" s="167"/>
      <c r="J169" s="168">
        <f>ROUND(I169*H169,2)</f>
        <v>0</v>
      </c>
      <c r="K169" s="164" t="s">
        <v>3874</v>
      </c>
      <c r="L169" s="169"/>
      <c r="M169" s="170" t="s">
        <v>19</v>
      </c>
      <c r="N169" s="171" t="s">
        <v>43</v>
      </c>
      <c r="P169" s="140">
        <f>O169*H169</f>
        <v>0</v>
      </c>
      <c r="Q169" s="140">
        <v>0</v>
      </c>
      <c r="R169" s="140">
        <f>Q169*H169</f>
        <v>0</v>
      </c>
      <c r="S169" s="140">
        <v>0</v>
      </c>
      <c r="T169" s="141">
        <f>S169*H169</f>
        <v>0</v>
      </c>
      <c r="AR169" s="142" t="s">
        <v>254</v>
      </c>
      <c r="AT169" s="142" t="s">
        <v>380</v>
      </c>
      <c r="AU169" s="142" t="s">
        <v>82</v>
      </c>
      <c r="AY169" s="17" t="s">
        <v>193</v>
      </c>
      <c r="BE169" s="143">
        <f>IF(N169="základní",J169,0)</f>
        <v>0</v>
      </c>
      <c r="BF169" s="143">
        <f>IF(N169="snížená",J169,0)</f>
        <v>0</v>
      </c>
      <c r="BG169" s="143">
        <f>IF(N169="zákl. přenesená",J169,0)</f>
        <v>0</v>
      </c>
      <c r="BH169" s="143">
        <f>IF(N169="sníž. přenesená",J169,0)</f>
        <v>0</v>
      </c>
      <c r="BI169" s="143">
        <f>IF(N169="nulová",J169,0)</f>
        <v>0</v>
      </c>
      <c r="BJ169" s="17" t="s">
        <v>80</v>
      </c>
      <c r="BK169" s="143">
        <f>ROUND(I169*H169,2)</f>
        <v>0</v>
      </c>
      <c r="BL169" s="17" t="s">
        <v>106</v>
      </c>
      <c r="BM169" s="142" t="s">
        <v>626</v>
      </c>
    </row>
    <row r="170" spans="2:65" s="1" customFormat="1" ht="16.5" customHeight="1">
      <c r="B170" s="32"/>
      <c r="C170" s="131" t="s">
        <v>424</v>
      </c>
      <c r="D170" s="131" t="s">
        <v>195</v>
      </c>
      <c r="E170" s="132" t="s">
        <v>3943</v>
      </c>
      <c r="F170" s="133" t="s">
        <v>3944</v>
      </c>
      <c r="G170" s="134" t="s">
        <v>465</v>
      </c>
      <c r="H170" s="135">
        <v>3</v>
      </c>
      <c r="I170" s="136"/>
      <c r="J170" s="137">
        <f>ROUND(I170*H170,2)</f>
        <v>0</v>
      </c>
      <c r="K170" s="133" t="s">
        <v>3874</v>
      </c>
      <c r="L170" s="32"/>
      <c r="M170" s="138" t="s">
        <v>19</v>
      </c>
      <c r="N170" s="139" t="s">
        <v>43</v>
      </c>
      <c r="P170" s="140">
        <f>O170*H170</f>
        <v>0</v>
      </c>
      <c r="Q170" s="140">
        <v>0</v>
      </c>
      <c r="R170" s="140">
        <f>Q170*H170</f>
        <v>0</v>
      </c>
      <c r="S170" s="140">
        <v>0</v>
      </c>
      <c r="T170" s="141">
        <f>S170*H170</f>
        <v>0</v>
      </c>
      <c r="AR170" s="142" t="s">
        <v>106</v>
      </c>
      <c r="AT170" s="142" t="s">
        <v>195</v>
      </c>
      <c r="AU170" s="142" t="s">
        <v>82</v>
      </c>
      <c r="AY170" s="17" t="s">
        <v>193</v>
      </c>
      <c r="BE170" s="143">
        <f>IF(N170="základní",J170,0)</f>
        <v>0</v>
      </c>
      <c r="BF170" s="143">
        <f>IF(N170="snížená",J170,0)</f>
        <v>0</v>
      </c>
      <c r="BG170" s="143">
        <f>IF(N170="zákl. přenesená",J170,0)</f>
        <v>0</v>
      </c>
      <c r="BH170" s="143">
        <f>IF(N170="sníž. přenesená",J170,0)</f>
        <v>0</v>
      </c>
      <c r="BI170" s="143">
        <f>IF(N170="nulová",J170,0)</f>
        <v>0</v>
      </c>
      <c r="BJ170" s="17" t="s">
        <v>80</v>
      </c>
      <c r="BK170" s="143">
        <f>ROUND(I170*H170,2)</f>
        <v>0</v>
      </c>
      <c r="BL170" s="17" t="s">
        <v>106</v>
      </c>
      <c r="BM170" s="142" t="s">
        <v>639</v>
      </c>
    </row>
    <row r="171" spans="2:65" s="1" customFormat="1" ht="11.25">
      <c r="B171" s="32"/>
      <c r="D171" s="144" t="s">
        <v>201</v>
      </c>
      <c r="F171" s="145" t="s">
        <v>3945</v>
      </c>
      <c r="I171" s="146"/>
      <c r="L171" s="32"/>
      <c r="M171" s="147"/>
      <c r="T171" s="53"/>
      <c r="AT171" s="17" t="s">
        <v>201</v>
      </c>
      <c r="AU171" s="17" t="s">
        <v>82</v>
      </c>
    </row>
    <row r="172" spans="2:65" s="1" customFormat="1" ht="16.5" customHeight="1">
      <c r="B172" s="32"/>
      <c r="C172" s="162" t="s">
        <v>429</v>
      </c>
      <c r="D172" s="162" t="s">
        <v>380</v>
      </c>
      <c r="E172" s="163" t="s">
        <v>3946</v>
      </c>
      <c r="F172" s="164" t="s">
        <v>3947</v>
      </c>
      <c r="G172" s="165" t="s">
        <v>465</v>
      </c>
      <c r="H172" s="166">
        <v>3</v>
      </c>
      <c r="I172" s="167"/>
      <c r="J172" s="168">
        <f>ROUND(I172*H172,2)</f>
        <v>0</v>
      </c>
      <c r="K172" s="164" t="s">
        <v>3874</v>
      </c>
      <c r="L172" s="169"/>
      <c r="M172" s="170" t="s">
        <v>19</v>
      </c>
      <c r="N172" s="171" t="s">
        <v>43</v>
      </c>
      <c r="P172" s="140">
        <f>O172*H172</f>
        <v>0</v>
      </c>
      <c r="Q172" s="140">
        <v>0</v>
      </c>
      <c r="R172" s="140">
        <f>Q172*H172</f>
        <v>0</v>
      </c>
      <c r="S172" s="140">
        <v>0</v>
      </c>
      <c r="T172" s="141">
        <f>S172*H172</f>
        <v>0</v>
      </c>
      <c r="AR172" s="142" t="s">
        <v>254</v>
      </c>
      <c r="AT172" s="142" t="s">
        <v>380</v>
      </c>
      <c r="AU172" s="142" t="s">
        <v>82</v>
      </c>
      <c r="AY172" s="17" t="s">
        <v>193</v>
      </c>
      <c r="BE172" s="143">
        <f>IF(N172="základní",J172,0)</f>
        <v>0</v>
      </c>
      <c r="BF172" s="143">
        <f>IF(N172="snížená",J172,0)</f>
        <v>0</v>
      </c>
      <c r="BG172" s="143">
        <f>IF(N172="zákl. přenesená",J172,0)</f>
        <v>0</v>
      </c>
      <c r="BH172" s="143">
        <f>IF(N172="sníž. přenesená",J172,0)</f>
        <v>0</v>
      </c>
      <c r="BI172" s="143">
        <f>IF(N172="nulová",J172,0)</f>
        <v>0</v>
      </c>
      <c r="BJ172" s="17" t="s">
        <v>80</v>
      </c>
      <c r="BK172" s="143">
        <f>ROUND(I172*H172,2)</f>
        <v>0</v>
      </c>
      <c r="BL172" s="17" t="s">
        <v>106</v>
      </c>
      <c r="BM172" s="142" t="s">
        <v>658</v>
      </c>
    </row>
    <row r="173" spans="2:65" s="1" customFormat="1" ht="24.2" customHeight="1">
      <c r="B173" s="32"/>
      <c r="C173" s="131" t="s">
        <v>436</v>
      </c>
      <c r="D173" s="131" t="s">
        <v>195</v>
      </c>
      <c r="E173" s="132" t="s">
        <v>3948</v>
      </c>
      <c r="F173" s="133" t="s">
        <v>3949</v>
      </c>
      <c r="G173" s="134" t="s">
        <v>465</v>
      </c>
      <c r="H173" s="135">
        <v>4</v>
      </c>
      <c r="I173" s="136"/>
      <c r="J173" s="137">
        <f>ROUND(I173*H173,2)</f>
        <v>0</v>
      </c>
      <c r="K173" s="133" t="s">
        <v>3874</v>
      </c>
      <c r="L173" s="32"/>
      <c r="M173" s="138" t="s">
        <v>19</v>
      </c>
      <c r="N173" s="139" t="s">
        <v>43</v>
      </c>
      <c r="P173" s="140">
        <f>O173*H173</f>
        <v>0</v>
      </c>
      <c r="Q173" s="140">
        <v>0</v>
      </c>
      <c r="R173" s="140">
        <f>Q173*H173</f>
        <v>0</v>
      </c>
      <c r="S173" s="140">
        <v>0</v>
      </c>
      <c r="T173" s="141">
        <f>S173*H173</f>
        <v>0</v>
      </c>
      <c r="AR173" s="142" t="s">
        <v>106</v>
      </c>
      <c r="AT173" s="142" t="s">
        <v>195</v>
      </c>
      <c r="AU173" s="142" t="s">
        <v>82</v>
      </c>
      <c r="AY173" s="17" t="s">
        <v>193</v>
      </c>
      <c r="BE173" s="143">
        <f>IF(N173="základní",J173,0)</f>
        <v>0</v>
      </c>
      <c r="BF173" s="143">
        <f>IF(N173="snížená",J173,0)</f>
        <v>0</v>
      </c>
      <c r="BG173" s="143">
        <f>IF(N173="zákl. přenesená",J173,0)</f>
        <v>0</v>
      </c>
      <c r="BH173" s="143">
        <f>IF(N173="sníž. přenesená",J173,0)</f>
        <v>0</v>
      </c>
      <c r="BI173" s="143">
        <f>IF(N173="nulová",J173,0)</f>
        <v>0</v>
      </c>
      <c r="BJ173" s="17" t="s">
        <v>80</v>
      </c>
      <c r="BK173" s="143">
        <f>ROUND(I173*H173,2)</f>
        <v>0</v>
      </c>
      <c r="BL173" s="17" t="s">
        <v>106</v>
      </c>
      <c r="BM173" s="142" t="s">
        <v>674</v>
      </c>
    </row>
    <row r="174" spans="2:65" s="1" customFormat="1" ht="11.25">
      <c r="B174" s="32"/>
      <c r="D174" s="144" t="s">
        <v>201</v>
      </c>
      <c r="F174" s="145" t="s">
        <v>3950</v>
      </c>
      <c r="I174" s="146"/>
      <c r="L174" s="32"/>
      <c r="M174" s="147"/>
      <c r="T174" s="53"/>
      <c r="AT174" s="17" t="s">
        <v>201</v>
      </c>
      <c r="AU174" s="17" t="s">
        <v>82</v>
      </c>
    </row>
    <row r="175" spans="2:65" s="1" customFormat="1" ht="24.2" customHeight="1">
      <c r="B175" s="32"/>
      <c r="C175" s="131" t="s">
        <v>445</v>
      </c>
      <c r="D175" s="131" t="s">
        <v>195</v>
      </c>
      <c r="E175" s="132" t="s">
        <v>3951</v>
      </c>
      <c r="F175" s="133" t="s">
        <v>3952</v>
      </c>
      <c r="G175" s="134" t="s">
        <v>465</v>
      </c>
      <c r="H175" s="135">
        <v>6</v>
      </c>
      <c r="I175" s="136"/>
      <c r="J175" s="137">
        <f>ROUND(I175*H175,2)</f>
        <v>0</v>
      </c>
      <c r="K175" s="133" t="s">
        <v>3874</v>
      </c>
      <c r="L175" s="32"/>
      <c r="M175" s="138" t="s">
        <v>19</v>
      </c>
      <c r="N175" s="139" t="s">
        <v>43</v>
      </c>
      <c r="P175" s="140">
        <f>O175*H175</f>
        <v>0</v>
      </c>
      <c r="Q175" s="140">
        <v>0</v>
      </c>
      <c r="R175" s="140">
        <f>Q175*H175</f>
        <v>0</v>
      </c>
      <c r="S175" s="140">
        <v>0</v>
      </c>
      <c r="T175" s="141">
        <f>S175*H175</f>
        <v>0</v>
      </c>
      <c r="AR175" s="142" t="s">
        <v>106</v>
      </c>
      <c r="AT175" s="142" t="s">
        <v>195</v>
      </c>
      <c r="AU175" s="142" t="s">
        <v>82</v>
      </c>
      <c r="AY175" s="17" t="s">
        <v>193</v>
      </c>
      <c r="BE175" s="143">
        <f>IF(N175="základní",J175,0)</f>
        <v>0</v>
      </c>
      <c r="BF175" s="143">
        <f>IF(N175="snížená",J175,0)</f>
        <v>0</v>
      </c>
      <c r="BG175" s="143">
        <f>IF(N175="zákl. přenesená",J175,0)</f>
        <v>0</v>
      </c>
      <c r="BH175" s="143">
        <f>IF(N175="sníž. přenesená",J175,0)</f>
        <v>0</v>
      </c>
      <c r="BI175" s="143">
        <f>IF(N175="nulová",J175,0)</f>
        <v>0</v>
      </c>
      <c r="BJ175" s="17" t="s">
        <v>80</v>
      </c>
      <c r="BK175" s="143">
        <f>ROUND(I175*H175,2)</f>
        <v>0</v>
      </c>
      <c r="BL175" s="17" t="s">
        <v>106</v>
      </c>
      <c r="BM175" s="142" t="s">
        <v>686</v>
      </c>
    </row>
    <row r="176" spans="2:65" s="1" customFormat="1" ht="11.25">
      <c r="B176" s="32"/>
      <c r="D176" s="144" t="s">
        <v>201</v>
      </c>
      <c r="F176" s="145" t="s">
        <v>3953</v>
      </c>
      <c r="I176" s="146"/>
      <c r="L176" s="32"/>
      <c r="M176" s="147"/>
      <c r="T176" s="53"/>
      <c r="AT176" s="17" t="s">
        <v>201</v>
      </c>
      <c r="AU176" s="17" t="s">
        <v>82</v>
      </c>
    </row>
    <row r="177" spans="2:65" s="1" customFormat="1" ht="24.2" customHeight="1">
      <c r="B177" s="32"/>
      <c r="C177" s="131" t="s">
        <v>450</v>
      </c>
      <c r="D177" s="131" t="s">
        <v>195</v>
      </c>
      <c r="E177" s="132" t="s">
        <v>3954</v>
      </c>
      <c r="F177" s="133" t="s">
        <v>3955</v>
      </c>
      <c r="G177" s="134" t="s">
        <v>465</v>
      </c>
      <c r="H177" s="135">
        <v>1</v>
      </c>
      <c r="I177" s="136"/>
      <c r="J177" s="137">
        <f>ROUND(I177*H177,2)</f>
        <v>0</v>
      </c>
      <c r="K177" s="133" t="s">
        <v>3874</v>
      </c>
      <c r="L177" s="32"/>
      <c r="M177" s="138" t="s">
        <v>19</v>
      </c>
      <c r="N177" s="139" t="s">
        <v>43</v>
      </c>
      <c r="P177" s="140">
        <f>O177*H177</f>
        <v>0</v>
      </c>
      <c r="Q177" s="140">
        <v>0</v>
      </c>
      <c r="R177" s="140">
        <f>Q177*H177</f>
        <v>0</v>
      </c>
      <c r="S177" s="140">
        <v>0</v>
      </c>
      <c r="T177" s="141">
        <f>S177*H177</f>
        <v>0</v>
      </c>
      <c r="AR177" s="142" t="s">
        <v>106</v>
      </c>
      <c r="AT177" s="142" t="s">
        <v>195</v>
      </c>
      <c r="AU177" s="142" t="s">
        <v>82</v>
      </c>
      <c r="AY177" s="17" t="s">
        <v>193</v>
      </c>
      <c r="BE177" s="143">
        <f>IF(N177="základní",J177,0)</f>
        <v>0</v>
      </c>
      <c r="BF177" s="143">
        <f>IF(N177="snížená",J177,0)</f>
        <v>0</v>
      </c>
      <c r="BG177" s="143">
        <f>IF(N177="zákl. přenesená",J177,0)</f>
        <v>0</v>
      </c>
      <c r="BH177" s="143">
        <f>IF(N177="sníž. přenesená",J177,0)</f>
        <v>0</v>
      </c>
      <c r="BI177" s="143">
        <f>IF(N177="nulová",J177,0)</f>
        <v>0</v>
      </c>
      <c r="BJ177" s="17" t="s">
        <v>80</v>
      </c>
      <c r="BK177" s="143">
        <f>ROUND(I177*H177,2)</f>
        <v>0</v>
      </c>
      <c r="BL177" s="17" t="s">
        <v>106</v>
      </c>
      <c r="BM177" s="142" t="s">
        <v>699</v>
      </c>
    </row>
    <row r="178" spans="2:65" s="1" customFormat="1" ht="11.25">
      <c r="B178" s="32"/>
      <c r="D178" s="144" t="s">
        <v>201</v>
      </c>
      <c r="F178" s="145" t="s">
        <v>3956</v>
      </c>
      <c r="I178" s="146"/>
      <c r="L178" s="32"/>
      <c r="M178" s="147"/>
      <c r="T178" s="53"/>
      <c r="AT178" s="17" t="s">
        <v>201</v>
      </c>
      <c r="AU178" s="17" t="s">
        <v>82</v>
      </c>
    </row>
    <row r="179" spans="2:65" s="1" customFormat="1" ht="24.2" customHeight="1">
      <c r="B179" s="32"/>
      <c r="C179" s="131" t="s">
        <v>456</v>
      </c>
      <c r="D179" s="131" t="s">
        <v>195</v>
      </c>
      <c r="E179" s="132" t="s">
        <v>3957</v>
      </c>
      <c r="F179" s="133" t="s">
        <v>3958</v>
      </c>
      <c r="G179" s="134" t="s">
        <v>465</v>
      </c>
      <c r="H179" s="135">
        <v>1</v>
      </c>
      <c r="I179" s="136"/>
      <c r="J179" s="137">
        <f>ROUND(I179*H179,2)</f>
        <v>0</v>
      </c>
      <c r="K179" s="133" t="s">
        <v>3874</v>
      </c>
      <c r="L179" s="32"/>
      <c r="M179" s="138" t="s">
        <v>19</v>
      </c>
      <c r="N179" s="139" t="s">
        <v>43</v>
      </c>
      <c r="P179" s="140">
        <f>O179*H179</f>
        <v>0</v>
      </c>
      <c r="Q179" s="140">
        <v>0</v>
      </c>
      <c r="R179" s="140">
        <f>Q179*H179</f>
        <v>0</v>
      </c>
      <c r="S179" s="140">
        <v>0</v>
      </c>
      <c r="T179" s="141">
        <f>S179*H179</f>
        <v>0</v>
      </c>
      <c r="AR179" s="142" t="s">
        <v>106</v>
      </c>
      <c r="AT179" s="142" t="s">
        <v>195</v>
      </c>
      <c r="AU179" s="142" t="s">
        <v>82</v>
      </c>
      <c r="AY179" s="17" t="s">
        <v>193</v>
      </c>
      <c r="BE179" s="143">
        <f>IF(N179="základní",J179,0)</f>
        <v>0</v>
      </c>
      <c r="BF179" s="143">
        <f>IF(N179="snížená",J179,0)</f>
        <v>0</v>
      </c>
      <c r="BG179" s="143">
        <f>IF(N179="zákl. přenesená",J179,0)</f>
        <v>0</v>
      </c>
      <c r="BH179" s="143">
        <f>IF(N179="sníž. přenesená",J179,0)</f>
        <v>0</v>
      </c>
      <c r="BI179" s="143">
        <f>IF(N179="nulová",J179,0)</f>
        <v>0</v>
      </c>
      <c r="BJ179" s="17" t="s">
        <v>80</v>
      </c>
      <c r="BK179" s="143">
        <f>ROUND(I179*H179,2)</f>
        <v>0</v>
      </c>
      <c r="BL179" s="17" t="s">
        <v>106</v>
      </c>
      <c r="BM179" s="142" t="s">
        <v>710</v>
      </c>
    </row>
    <row r="180" spans="2:65" s="1" customFormat="1" ht="11.25">
      <c r="B180" s="32"/>
      <c r="D180" s="144" t="s">
        <v>201</v>
      </c>
      <c r="F180" s="145" t="s">
        <v>3959</v>
      </c>
      <c r="I180" s="146"/>
      <c r="L180" s="32"/>
      <c r="M180" s="147"/>
      <c r="T180" s="53"/>
      <c r="AT180" s="17" t="s">
        <v>201</v>
      </c>
      <c r="AU180" s="17" t="s">
        <v>82</v>
      </c>
    </row>
    <row r="181" spans="2:65" s="1" customFormat="1" ht="24.2" customHeight="1">
      <c r="B181" s="32"/>
      <c r="C181" s="131" t="s">
        <v>462</v>
      </c>
      <c r="D181" s="131" t="s">
        <v>195</v>
      </c>
      <c r="E181" s="132" t="s">
        <v>3960</v>
      </c>
      <c r="F181" s="133" t="s">
        <v>3961</v>
      </c>
      <c r="G181" s="134" t="s">
        <v>465</v>
      </c>
      <c r="H181" s="135">
        <v>7</v>
      </c>
      <c r="I181" s="136"/>
      <c r="J181" s="137">
        <f>ROUND(I181*H181,2)</f>
        <v>0</v>
      </c>
      <c r="K181" s="133" t="s">
        <v>3874</v>
      </c>
      <c r="L181" s="32"/>
      <c r="M181" s="138" t="s">
        <v>19</v>
      </c>
      <c r="N181" s="139" t="s">
        <v>43</v>
      </c>
      <c r="P181" s="140">
        <f>O181*H181</f>
        <v>0</v>
      </c>
      <c r="Q181" s="140">
        <v>0</v>
      </c>
      <c r="R181" s="140">
        <f>Q181*H181</f>
        <v>0</v>
      </c>
      <c r="S181" s="140">
        <v>0</v>
      </c>
      <c r="T181" s="141">
        <f>S181*H181</f>
        <v>0</v>
      </c>
      <c r="AR181" s="142" t="s">
        <v>106</v>
      </c>
      <c r="AT181" s="142" t="s">
        <v>195</v>
      </c>
      <c r="AU181" s="142" t="s">
        <v>82</v>
      </c>
      <c r="AY181" s="17" t="s">
        <v>193</v>
      </c>
      <c r="BE181" s="143">
        <f>IF(N181="základní",J181,0)</f>
        <v>0</v>
      </c>
      <c r="BF181" s="143">
        <f>IF(N181="snížená",J181,0)</f>
        <v>0</v>
      </c>
      <c r="BG181" s="143">
        <f>IF(N181="zákl. přenesená",J181,0)</f>
        <v>0</v>
      </c>
      <c r="BH181" s="143">
        <f>IF(N181="sníž. přenesená",J181,0)</f>
        <v>0</v>
      </c>
      <c r="BI181" s="143">
        <f>IF(N181="nulová",J181,0)</f>
        <v>0</v>
      </c>
      <c r="BJ181" s="17" t="s">
        <v>80</v>
      </c>
      <c r="BK181" s="143">
        <f>ROUND(I181*H181,2)</f>
        <v>0</v>
      </c>
      <c r="BL181" s="17" t="s">
        <v>106</v>
      </c>
      <c r="BM181" s="142" t="s">
        <v>720</v>
      </c>
    </row>
    <row r="182" spans="2:65" s="1" customFormat="1" ht="11.25">
      <c r="B182" s="32"/>
      <c r="D182" s="144" t="s">
        <v>201</v>
      </c>
      <c r="F182" s="145" t="s">
        <v>3962</v>
      </c>
      <c r="I182" s="146"/>
      <c r="L182" s="32"/>
      <c r="M182" s="147"/>
      <c r="T182" s="53"/>
      <c r="AT182" s="17" t="s">
        <v>201</v>
      </c>
      <c r="AU182" s="17" t="s">
        <v>82</v>
      </c>
    </row>
    <row r="183" spans="2:65" s="1" customFormat="1" ht="24.2" customHeight="1">
      <c r="B183" s="32"/>
      <c r="C183" s="131" t="s">
        <v>468</v>
      </c>
      <c r="D183" s="131" t="s">
        <v>195</v>
      </c>
      <c r="E183" s="132" t="s">
        <v>3963</v>
      </c>
      <c r="F183" s="133" t="s">
        <v>3964</v>
      </c>
      <c r="G183" s="134" t="s">
        <v>465</v>
      </c>
      <c r="H183" s="135">
        <v>7</v>
      </c>
      <c r="I183" s="136"/>
      <c r="J183" s="137">
        <f>ROUND(I183*H183,2)</f>
        <v>0</v>
      </c>
      <c r="K183" s="133" t="s">
        <v>3874</v>
      </c>
      <c r="L183" s="32"/>
      <c r="M183" s="138" t="s">
        <v>19</v>
      </c>
      <c r="N183" s="139" t="s">
        <v>43</v>
      </c>
      <c r="P183" s="140">
        <f>O183*H183</f>
        <v>0</v>
      </c>
      <c r="Q183" s="140">
        <v>0</v>
      </c>
      <c r="R183" s="140">
        <f>Q183*H183</f>
        <v>0</v>
      </c>
      <c r="S183" s="140">
        <v>0</v>
      </c>
      <c r="T183" s="141">
        <f>S183*H183</f>
        <v>0</v>
      </c>
      <c r="AR183" s="142" t="s">
        <v>106</v>
      </c>
      <c r="AT183" s="142" t="s">
        <v>195</v>
      </c>
      <c r="AU183" s="142" t="s">
        <v>82</v>
      </c>
      <c r="AY183" s="17" t="s">
        <v>193</v>
      </c>
      <c r="BE183" s="143">
        <f>IF(N183="základní",J183,0)</f>
        <v>0</v>
      </c>
      <c r="BF183" s="143">
        <f>IF(N183="snížená",J183,0)</f>
        <v>0</v>
      </c>
      <c r="BG183" s="143">
        <f>IF(N183="zákl. přenesená",J183,0)</f>
        <v>0</v>
      </c>
      <c r="BH183" s="143">
        <f>IF(N183="sníž. přenesená",J183,0)</f>
        <v>0</v>
      </c>
      <c r="BI183" s="143">
        <f>IF(N183="nulová",J183,0)</f>
        <v>0</v>
      </c>
      <c r="BJ183" s="17" t="s">
        <v>80</v>
      </c>
      <c r="BK183" s="143">
        <f>ROUND(I183*H183,2)</f>
        <v>0</v>
      </c>
      <c r="BL183" s="17" t="s">
        <v>106</v>
      </c>
      <c r="BM183" s="142" t="s">
        <v>731</v>
      </c>
    </row>
    <row r="184" spans="2:65" s="1" customFormat="1" ht="11.25">
      <c r="B184" s="32"/>
      <c r="D184" s="144" t="s">
        <v>201</v>
      </c>
      <c r="F184" s="145" t="s">
        <v>3965</v>
      </c>
      <c r="I184" s="146"/>
      <c r="L184" s="32"/>
      <c r="M184" s="147"/>
      <c r="T184" s="53"/>
      <c r="AT184" s="17" t="s">
        <v>201</v>
      </c>
      <c r="AU184" s="17" t="s">
        <v>82</v>
      </c>
    </row>
    <row r="185" spans="2:65" s="1" customFormat="1" ht="16.5" customHeight="1">
      <c r="B185" s="32"/>
      <c r="C185" s="131" t="s">
        <v>472</v>
      </c>
      <c r="D185" s="131" t="s">
        <v>195</v>
      </c>
      <c r="E185" s="132" t="s">
        <v>3966</v>
      </c>
      <c r="F185" s="133" t="s">
        <v>3967</v>
      </c>
      <c r="G185" s="134" t="s">
        <v>465</v>
      </c>
      <c r="H185" s="135">
        <v>1</v>
      </c>
      <c r="I185" s="136"/>
      <c r="J185" s="137">
        <f>ROUND(I185*H185,2)</f>
        <v>0</v>
      </c>
      <c r="K185" s="133" t="s">
        <v>19</v>
      </c>
      <c r="L185" s="32"/>
      <c r="M185" s="138" t="s">
        <v>19</v>
      </c>
      <c r="N185" s="139" t="s">
        <v>43</v>
      </c>
      <c r="P185" s="140">
        <f>O185*H185</f>
        <v>0</v>
      </c>
      <c r="Q185" s="140">
        <v>0</v>
      </c>
      <c r="R185" s="140">
        <f>Q185*H185</f>
        <v>0</v>
      </c>
      <c r="S185" s="140">
        <v>0</v>
      </c>
      <c r="T185" s="141">
        <f>S185*H185</f>
        <v>0</v>
      </c>
      <c r="AR185" s="142" t="s">
        <v>106</v>
      </c>
      <c r="AT185" s="142" t="s">
        <v>195</v>
      </c>
      <c r="AU185" s="142" t="s">
        <v>82</v>
      </c>
      <c r="AY185" s="17" t="s">
        <v>193</v>
      </c>
      <c r="BE185" s="143">
        <f>IF(N185="základní",J185,0)</f>
        <v>0</v>
      </c>
      <c r="BF185" s="143">
        <f>IF(N185="snížená",J185,0)</f>
        <v>0</v>
      </c>
      <c r="BG185" s="143">
        <f>IF(N185="zákl. přenesená",J185,0)</f>
        <v>0</v>
      </c>
      <c r="BH185" s="143">
        <f>IF(N185="sníž. přenesená",J185,0)</f>
        <v>0</v>
      </c>
      <c r="BI185" s="143">
        <f>IF(N185="nulová",J185,0)</f>
        <v>0</v>
      </c>
      <c r="BJ185" s="17" t="s">
        <v>80</v>
      </c>
      <c r="BK185" s="143">
        <f>ROUND(I185*H185,2)</f>
        <v>0</v>
      </c>
      <c r="BL185" s="17" t="s">
        <v>106</v>
      </c>
      <c r="BM185" s="142" t="s">
        <v>743</v>
      </c>
    </row>
    <row r="186" spans="2:65" s="1" customFormat="1" ht="24.2" customHeight="1">
      <c r="B186" s="32"/>
      <c r="C186" s="131" t="s">
        <v>479</v>
      </c>
      <c r="D186" s="131" t="s">
        <v>195</v>
      </c>
      <c r="E186" s="132" t="s">
        <v>3968</v>
      </c>
      <c r="F186" s="133" t="s">
        <v>3969</v>
      </c>
      <c r="G186" s="134" t="s">
        <v>210</v>
      </c>
      <c r="H186" s="135">
        <v>9.18</v>
      </c>
      <c r="I186" s="136"/>
      <c r="J186" s="137">
        <f>ROUND(I186*H186,2)</f>
        <v>0</v>
      </c>
      <c r="K186" s="133" t="s">
        <v>3874</v>
      </c>
      <c r="L186" s="32"/>
      <c r="M186" s="138" t="s">
        <v>19</v>
      </c>
      <c r="N186" s="139" t="s">
        <v>43</v>
      </c>
      <c r="P186" s="140">
        <f>O186*H186</f>
        <v>0</v>
      </c>
      <c r="Q186" s="140">
        <v>0</v>
      </c>
      <c r="R186" s="140">
        <f>Q186*H186</f>
        <v>0</v>
      </c>
      <c r="S186" s="140">
        <v>0</v>
      </c>
      <c r="T186" s="141">
        <f>S186*H186</f>
        <v>0</v>
      </c>
      <c r="AR186" s="142" t="s">
        <v>106</v>
      </c>
      <c r="AT186" s="142" t="s">
        <v>195</v>
      </c>
      <c r="AU186" s="142" t="s">
        <v>82</v>
      </c>
      <c r="AY186" s="17" t="s">
        <v>193</v>
      </c>
      <c r="BE186" s="143">
        <f>IF(N186="základní",J186,0)</f>
        <v>0</v>
      </c>
      <c r="BF186" s="143">
        <f>IF(N186="snížená",J186,0)</f>
        <v>0</v>
      </c>
      <c r="BG186" s="143">
        <f>IF(N186="zákl. přenesená",J186,0)</f>
        <v>0</v>
      </c>
      <c r="BH186" s="143">
        <f>IF(N186="sníž. přenesená",J186,0)</f>
        <v>0</v>
      </c>
      <c r="BI186" s="143">
        <f>IF(N186="nulová",J186,0)</f>
        <v>0</v>
      </c>
      <c r="BJ186" s="17" t="s">
        <v>80</v>
      </c>
      <c r="BK186" s="143">
        <f>ROUND(I186*H186,2)</f>
        <v>0</v>
      </c>
      <c r="BL186" s="17" t="s">
        <v>106</v>
      </c>
      <c r="BM186" s="142" t="s">
        <v>753</v>
      </c>
    </row>
    <row r="187" spans="2:65" s="1" customFormat="1" ht="11.25">
      <c r="B187" s="32"/>
      <c r="D187" s="144" t="s">
        <v>201</v>
      </c>
      <c r="F187" s="145" t="s">
        <v>3970</v>
      </c>
      <c r="I187" s="146"/>
      <c r="L187" s="32"/>
      <c r="M187" s="147"/>
      <c r="T187" s="53"/>
      <c r="AT187" s="17" t="s">
        <v>201</v>
      </c>
      <c r="AU187" s="17" t="s">
        <v>82</v>
      </c>
    </row>
    <row r="188" spans="2:65" s="12" customFormat="1" ht="11.25">
      <c r="B188" s="148"/>
      <c r="D188" s="149" t="s">
        <v>203</v>
      </c>
      <c r="E188" s="150" t="s">
        <v>19</v>
      </c>
      <c r="F188" s="151" t="s">
        <v>3971</v>
      </c>
      <c r="H188" s="150" t="s">
        <v>19</v>
      </c>
      <c r="I188" s="152"/>
      <c r="L188" s="148"/>
      <c r="M188" s="153"/>
      <c r="T188" s="154"/>
      <c r="AT188" s="150" t="s">
        <v>203</v>
      </c>
      <c r="AU188" s="150" t="s">
        <v>82</v>
      </c>
      <c r="AV188" s="12" t="s">
        <v>80</v>
      </c>
      <c r="AW188" s="12" t="s">
        <v>33</v>
      </c>
      <c r="AX188" s="12" t="s">
        <v>72</v>
      </c>
      <c r="AY188" s="150" t="s">
        <v>193</v>
      </c>
    </row>
    <row r="189" spans="2:65" s="13" customFormat="1" ht="11.25">
      <c r="B189" s="155"/>
      <c r="D189" s="149" t="s">
        <v>203</v>
      </c>
      <c r="E189" s="156" t="s">
        <v>19</v>
      </c>
      <c r="F189" s="157" t="s">
        <v>3972</v>
      </c>
      <c r="H189" s="158">
        <v>9.18</v>
      </c>
      <c r="I189" s="159"/>
      <c r="L189" s="155"/>
      <c r="M189" s="160"/>
      <c r="T189" s="161"/>
      <c r="AT189" s="156" t="s">
        <v>203</v>
      </c>
      <c r="AU189" s="156" t="s">
        <v>82</v>
      </c>
      <c r="AV189" s="13" t="s">
        <v>82</v>
      </c>
      <c r="AW189" s="13" t="s">
        <v>33</v>
      </c>
      <c r="AX189" s="13" t="s">
        <v>72</v>
      </c>
      <c r="AY189" s="156" t="s">
        <v>193</v>
      </c>
    </row>
    <row r="190" spans="2:65" s="14" customFormat="1" ht="11.25">
      <c r="B190" s="174"/>
      <c r="D190" s="149" t="s">
        <v>203</v>
      </c>
      <c r="E190" s="175" t="s">
        <v>19</v>
      </c>
      <c r="F190" s="176" t="s">
        <v>3845</v>
      </c>
      <c r="H190" s="177">
        <v>9.18</v>
      </c>
      <c r="I190" s="178"/>
      <c r="L190" s="174"/>
      <c r="M190" s="179"/>
      <c r="T190" s="180"/>
      <c r="AT190" s="175" t="s">
        <v>203</v>
      </c>
      <c r="AU190" s="175" t="s">
        <v>82</v>
      </c>
      <c r="AV190" s="14" t="s">
        <v>106</v>
      </c>
      <c r="AW190" s="14" t="s">
        <v>33</v>
      </c>
      <c r="AX190" s="14" t="s">
        <v>80</v>
      </c>
      <c r="AY190" s="175" t="s">
        <v>193</v>
      </c>
    </row>
    <row r="191" spans="2:65" s="1" customFormat="1" ht="16.5" customHeight="1">
      <c r="B191" s="32"/>
      <c r="C191" s="131" t="s">
        <v>486</v>
      </c>
      <c r="D191" s="131" t="s">
        <v>195</v>
      </c>
      <c r="E191" s="132" t="s">
        <v>3973</v>
      </c>
      <c r="F191" s="133" t="s">
        <v>3974</v>
      </c>
      <c r="G191" s="134" t="s">
        <v>3135</v>
      </c>
      <c r="H191" s="135">
        <v>1</v>
      </c>
      <c r="I191" s="136"/>
      <c r="J191" s="137">
        <f>ROUND(I191*H191,2)</f>
        <v>0</v>
      </c>
      <c r="K191" s="133" t="s">
        <v>19</v>
      </c>
      <c r="L191" s="32"/>
      <c r="M191" s="138" t="s">
        <v>19</v>
      </c>
      <c r="N191" s="139" t="s">
        <v>43</v>
      </c>
      <c r="P191" s="140">
        <f>O191*H191</f>
        <v>0</v>
      </c>
      <c r="Q191" s="140">
        <v>0</v>
      </c>
      <c r="R191" s="140">
        <f>Q191*H191</f>
        <v>0</v>
      </c>
      <c r="S191" s="140">
        <v>0</v>
      </c>
      <c r="T191" s="141">
        <f>S191*H191</f>
        <v>0</v>
      </c>
      <c r="AR191" s="142" t="s">
        <v>106</v>
      </c>
      <c r="AT191" s="142" t="s">
        <v>195</v>
      </c>
      <c r="AU191" s="142" t="s">
        <v>82</v>
      </c>
      <c r="AY191" s="17" t="s">
        <v>193</v>
      </c>
      <c r="BE191" s="143">
        <f>IF(N191="základní",J191,0)</f>
        <v>0</v>
      </c>
      <c r="BF191" s="143">
        <f>IF(N191="snížená",J191,0)</f>
        <v>0</v>
      </c>
      <c r="BG191" s="143">
        <f>IF(N191="zákl. přenesená",J191,0)</f>
        <v>0</v>
      </c>
      <c r="BH191" s="143">
        <f>IF(N191="sníž. přenesená",J191,0)</f>
        <v>0</v>
      </c>
      <c r="BI191" s="143">
        <f>IF(N191="nulová",J191,0)</f>
        <v>0</v>
      </c>
      <c r="BJ191" s="17" t="s">
        <v>80</v>
      </c>
      <c r="BK191" s="143">
        <f>ROUND(I191*H191,2)</f>
        <v>0</v>
      </c>
      <c r="BL191" s="17" t="s">
        <v>106</v>
      </c>
      <c r="BM191" s="142" t="s">
        <v>766</v>
      </c>
    </row>
    <row r="192" spans="2:65" s="1" customFormat="1" ht="24.2" customHeight="1">
      <c r="B192" s="32"/>
      <c r="C192" s="131" t="s">
        <v>494</v>
      </c>
      <c r="D192" s="131" t="s">
        <v>195</v>
      </c>
      <c r="E192" s="132" t="s">
        <v>3975</v>
      </c>
      <c r="F192" s="133" t="s">
        <v>3976</v>
      </c>
      <c r="G192" s="134" t="s">
        <v>465</v>
      </c>
      <c r="H192" s="135">
        <v>2</v>
      </c>
      <c r="I192" s="136"/>
      <c r="J192" s="137">
        <f>ROUND(I192*H192,2)</f>
        <v>0</v>
      </c>
      <c r="K192" s="133" t="s">
        <v>3874</v>
      </c>
      <c r="L192" s="32"/>
      <c r="M192" s="138" t="s">
        <v>19</v>
      </c>
      <c r="N192" s="139" t="s">
        <v>43</v>
      </c>
      <c r="P192" s="140">
        <f>O192*H192</f>
        <v>0</v>
      </c>
      <c r="Q192" s="140">
        <v>0</v>
      </c>
      <c r="R192" s="140">
        <f>Q192*H192</f>
        <v>0</v>
      </c>
      <c r="S192" s="140">
        <v>0</v>
      </c>
      <c r="T192" s="141">
        <f>S192*H192</f>
        <v>0</v>
      </c>
      <c r="AR192" s="142" t="s">
        <v>106</v>
      </c>
      <c r="AT192" s="142" t="s">
        <v>195</v>
      </c>
      <c r="AU192" s="142" t="s">
        <v>82</v>
      </c>
      <c r="AY192" s="17" t="s">
        <v>193</v>
      </c>
      <c r="BE192" s="143">
        <f>IF(N192="základní",J192,0)</f>
        <v>0</v>
      </c>
      <c r="BF192" s="143">
        <f>IF(N192="snížená",J192,0)</f>
        <v>0</v>
      </c>
      <c r="BG192" s="143">
        <f>IF(N192="zákl. přenesená",J192,0)</f>
        <v>0</v>
      </c>
      <c r="BH192" s="143">
        <f>IF(N192="sníž. přenesená",J192,0)</f>
        <v>0</v>
      </c>
      <c r="BI192" s="143">
        <f>IF(N192="nulová",J192,0)</f>
        <v>0</v>
      </c>
      <c r="BJ192" s="17" t="s">
        <v>80</v>
      </c>
      <c r="BK192" s="143">
        <f>ROUND(I192*H192,2)</f>
        <v>0</v>
      </c>
      <c r="BL192" s="17" t="s">
        <v>106</v>
      </c>
      <c r="BM192" s="142" t="s">
        <v>778</v>
      </c>
    </row>
    <row r="193" spans="2:65" s="1" customFormat="1" ht="11.25">
      <c r="B193" s="32"/>
      <c r="D193" s="144" t="s">
        <v>201</v>
      </c>
      <c r="F193" s="145" t="s">
        <v>3977</v>
      </c>
      <c r="I193" s="146"/>
      <c r="L193" s="32"/>
      <c r="M193" s="147"/>
      <c r="T193" s="53"/>
      <c r="AT193" s="17" t="s">
        <v>201</v>
      </c>
      <c r="AU193" s="17" t="s">
        <v>82</v>
      </c>
    </row>
    <row r="194" spans="2:65" s="1" customFormat="1" ht="16.5" customHeight="1">
      <c r="B194" s="32"/>
      <c r="C194" s="162" t="s">
        <v>502</v>
      </c>
      <c r="D194" s="162" t="s">
        <v>380</v>
      </c>
      <c r="E194" s="163" t="s">
        <v>3978</v>
      </c>
      <c r="F194" s="164" t="s">
        <v>3979</v>
      </c>
      <c r="G194" s="165" t="s">
        <v>465</v>
      </c>
      <c r="H194" s="166">
        <v>2</v>
      </c>
      <c r="I194" s="167"/>
      <c r="J194" s="168">
        <f>ROUND(I194*H194,2)</f>
        <v>0</v>
      </c>
      <c r="K194" s="164" t="s">
        <v>3874</v>
      </c>
      <c r="L194" s="169"/>
      <c r="M194" s="170" t="s">
        <v>19</v>
      </c>
      <c r="N194" s="171" t="s">
        <v>43</v>
      </c>
      <c r="P194" s="140">
        <f>O194*H194</f>
        <v>0</v>
      </c>
      <c r="Q194" s="140">
        <v>0</v>
      </c>
      <c r="R194" s="140">
        <f>Q194*H194</f>
        <v>0</v>
      </c>
      <c r="S194" s="140">
        <v>0</v>
      </c>
      <c r="T194" s="141">
        <f>S194*H194</f>
        <v>0</v>
      </c>
      <c r="AR194" s="142" t="s">
        <v>254</v>
      </c>
      <c r="AT194" s="142" t="s">
        <v>380</v>
      </c>
      <c r="AU194" s="142" t="s">
        <v>82</v>
      </c>
      <c r="AY194" s="17" t="s">
        <v>193</v>
      </c>
      <c r="BE194" s="143">
        <f>IF(N194="základní",J194,0)</f>
        <v>0</v>
      </c>
      <c r="BF194" s="143">
        <f>IF(N194="snížená",J194,0)</f>
        <v>0</v>
      </c>
      <c r="BG194" s="143">
        <f>IF(N194="zákl. přenesená",J194,0)</f>
        <v>0</v>
      </c>
      <c r="BH194" s="143">
        <f>IF(N194="sníž. přenesená",J194,0)</f>
        <v>0</v>
      </c>
      <c r="BI194" s="143">
        <f>IF(N194="nulová",J194,0)</f>
        <v>0</v>
      </c>
      <c r="BJ194" s="17" t="s">
        <v>80</v>
      </c>
      <c r="BK194" s="143">
        <f>ROUND(I194*H194,2)</f>
        <v>0</v>
      </c>
      <c r="BL194" s="17" t="s">
        <v>106</v>
      </c>
      <c r="BM194" s="142" t="s">
        <v>790</v>
      </c>
    </row>
    <row r="195" spans="2:65" s="1" customFormat="1" ht="24.2" customHeight="1">
      <c r="B195" s="32"/>
      <c r="C195" s="131" t="s">
        <v>507</v>
      </c>
      <c r="D195" s="131" t="s">
        <v>195</v>
      </c>
      <c r="E195" s="132" t="s">
        <v>3980</v>
      </c>
      <c r="F195" s="133" t="s">
        <v>3981</v>
      </c>
      <c r="G195" s="134" t="s">
        <v>465</v>
      </c>
      <c r="H195" s="135">
        <v>1</v>
      </c>
      <c r="I195" s="136"/>
      <c r="J195" s="137">
        <f>ROUND(I195*H195,2)</f>
        <v>0</v>
      </c>
      <c r="K195" s="133" t="s">
        <v>3874</v>
      </c>
      <c r="L195" s="32"/>
      <c r="M195" s="138" t="s">
        <v>19</v>
      </c>
      <c r="N195" s="139" t="s">
        <v>43</v>
      </c>
      <c r="P195" s="140">
        <f>O195*H195</f>
        <v>0</v>
      </c>
      <c r="Q195" s="140">
        <v>0</v>
      </c>
      <c r="R195" s="140">
        <f>Q195*H195</f>
        <v>0</v>
      </c>
      <c r="S195" s="140">
        <v>0</v>
      </c>
      <c r="T195" s="141">
        <f>S195*H195</f>
        <v>0</v>
      </c>
      <c r="AR195" s="142" t="s">
        <v>106</v>
      </c>
      <c r="AT195" s="142" t="s">
        <v>195</v>
      </c>
      <c r="AU195" s="142" t="s">
        <v>82</v>
      </c>
      <c r="AY195" s="17" t="s">
        <v>193</v>
      </c>
      <c r="BE195" s="143">
        <f>IF(N195="základní",J195,0)</f>
        <v>0</v>
      </c>
      <c r="BF195" s="143">
        <f>IF(N195="snížená",J195,0)</f>
        <v>0</v>
      </c>
      <c r="BG195" s="143">
        <f>IF(N195="zákl. přenesená",J195,0)</f>
        <v>0</v>
      </c>
      <c r="BH195" s="143">
        <f>IF(N195="sníž. přenesená",J195,0)</f>
        <v>0</v>
      </c>
      <c r="BI195" s="143">
        <f>IF(N195="nulová",J195,0)</f>
        <v>0</v>
      </c>
      <c r="BJ195" s="17" t="s">
        <v>80</v>
      </c>
      <c r="BK195" s="143">
        <f>ROUND(I195*H195,2)</f>
        <v>0</v>
      </c>
      <c r="BL195" s="17" t="s">
        <v>106</v>
      </c>
      <c r="BM195" s="142" t="s">
        <v>799</v>
      </c>
    </row>
    <row r="196" spans="2:65" s="1" customFormat="1" ht="11.25">
      <c r="B196" s="32"/>
      <c r="D196" s="144" t="s">
        <v>201</v>
      </c>
      <c r="F196" s="145" t="s">
        <v>3982</v>
      </c>
      <c r="I196" s="146"/>
      <c r="L196" s="32"/>
      <c r="M196" s="147"/>
      <c r="T196" s="53"/>
      <c r="AT196" s="17" t="s">
        <v>201</v>
      </c>
      <c r="AU196" s="17" t="s">
        <v>82</v>
      </c>
    </row>
    <row r="197" spans="2:65" s="1" customFormat="1" ht="16.5" customHeight="1">
      <c r="B197" s="32"/>
      <c r="C197" s="162" t="s">
        <v>513</v>
      </c>
      <c r="D197" s="162" t="s">
        <v>380</v>
      </c>
      <c r="E197" s="163" t="s">
        <v>3983</v>
      </c>
      <c r="F197" s="164" t="s">
        <v>3984</v>
      </c>
      <c r="G197" s="165" t="s">
        <v>465</v>
      </c>
      <c r="H197" s="166">
        <v>1</v>
      </c>
      <c r="I197" s="167"/>
      <c r="J197" s="168">
        <f>ROUND(I197*H197,2)</f>
        <v>0</v>
      </c>
      <c r="K197" s="164" t="s">
        <v>3874</v>
      </c>
      <c r="L197" s="169"/>
      <c r="M197" s="170" t="s">
        <v>19</v>
      </c>
      <c r="N197" s="171" t="s">
        <v>43</v>
      </c>
      <c r="P197" s="140">
        <f>O197*H197</f>
        <v>0</v>
      </c>
      <c r="Q197" s="140">
        <v>0</v>
      </c>
      <c r="R197" s="140">
        <f>Q197*H197</f>
        <v>0</v>
      </c>
      <c r="S197" s="140">
        <v>0</v>
      </c>
      <c r="T197" s="141">
        <f>S197*H197</f>
        <v>0</v>
      </c>
      <c r="AR197" s="142" t="s">
        <v>254</v>
      </c>
      <c r="AT197" s="142" t="s">
        <v>380</v>
      </c>
      <c r="AU197" s="142" t="s">
        <v>82</v>
      </c>
      <c r="AY197" s="17" t="s">
        <v>193</v>
      </c>
      <c r="BE197" s="143">
        <f>IF(N197="základní",J197,0)</f>
        <v>0</v>
      </c>
      <c r="BF197" s="143">
        <f>IF(N197="snížená",J197,0)</f>
        <v>0</v>
      </c>
      <c r="BG197" s="143">
        <f>IF(N197="zákl. přenesená",J197,0)</f>
        <v>0</v>
      </c>
      <c r="BH197" s="143">
        <f>IF(N197="sníž. přenesená",J197,0)</f>
        <v>0</v>
      </c>
      <c r="BI197" s="143">
        <f>IF(N197="nulová",J197,0)</f>
        <v>0</v>
      </c>
      <c r="BJ197" s="17" t="s">
        <v>80</v>
      </c>
      <c r="BK197" s="143">
        <f>ROUND(I197*H197,2)</f>
        <v>0</v>
      </c>
      <c r="BL197" s="17" t="s">
        <v>106</v>
      </c>
      <c r="BM197" s="142" t="s">
        <v>804</v>
      </c>
    </row>
    <row r="198" spans="2:65" s="1" customFormat="1" ht="24.2" customHeight="1">
      <c r="B198" s="32"/>
      <c r="C198" s="131" t="s">
        <v>519</v>
      </c>
      <c r="D198" s="131" t="s">
        <v>195</v>
      </c>
      <c r="E198" s="132" t="s">
        <v>3985</v>
      </c>
      <c r="F198" s="133" t="s">
        <v>3986</v>
      </c>
      <c r="G198" s="134" t="s">
        <v>210</v>
      </c>
      <c r="H198" s="135">
        <v>3.7679999999999998</v>
      </c>
      <c r="I198" s="136"/>
      <c r="J198" s="137">
        <f>ROUND(I198*H198,2)</f>
        <v>0</v>
      </c>
      <c r="K198" s="133" t="s">
        <v>19</v>
      </c>
      <c r="L198" s="32"/>
      <c r="M198" s="138" t="s">
        <v>19</v>
      </c>
      <c r="N198" s="139" t="s">
        <v>43</v>
      </c>
      <c r="P198" s="140">
        <f>O198*H198</f>
        <v>0</v>
      </c>
      <c r="Q198" s="140">
        <v>0</v>
      </c>
      <c r="R198" s="140">
        <f>Q198*H198</f>
        <v>0</v>
      </c>
      <c r="S198" s="140">
        <v>0</v>
      </c>
      <c r="T198" s="141">
        <f>S198*H198</f>
        <v>0</v>
      </c>
      <c r="AR198" s="142" t="s">
        <v>106</v>
      </c>
      <c r="AT198" s="142" t="s">
        <v>195</v>
      </c>
      <c r="AU198" s="142" t="s">
        <v>82</v>
      </c>
      <c r="AY198" s="17" t="s">
        <v>193</v>
      </c>
      <c r="BE198" s="143">
        <f>IF(N198="základní",J198,0)</f>
        <v>0</v>
      </c>
      <c r="BF198" s="143">
        <f>IF(N198="snížená",J198,0)</f>
        <v>0</v>
      </c>
      <c r="BG198" s="143">
        <f>IF(N198="zákl. přenesená",J198,0)</f>
        <v>0</v>
      </c>
      <c r="BH198" s="143">
        <f>IF(N198="sníž. přenesená",J198,0)</f>
        <v>0</v>
      </c>
      <c r="BI198" s="143">
        <f>IF(N198="nulová",J198,0)</f>
        <v>0</v>
      </c>
      <c r="BJ198" s="17" t="s">
        <v>80</v>
      </c>
      <c r="BK198" s="143">
        <f>ROUND(I198*H198,2)</f>
        <v>0</v>
      </c>
      <c r="BL198" s="17" t="s">
        <v>106</v>
      </c>
      <c r="BM198" s="142" t="s">
        <v>810</v>
      </c>
    </row>
    <row r="199" spans="2:65" s="13" customFormat="1" ht="11.25">
      <c r="B199" s="155"/>
      <c r="D199" s="149" t="s">
        <v>203</v>
      </c>
      <c r="E199" s="156" t="s">
        <v>19</v>
      </c>
      <c r="F199" s="157" t="s">
        <v>3987</v>
      </c>
      <c r="H199" s="158">
        <v>3.7679999999999998</v>
      </c>
      <c r="I199" s="159"/>
      <c r="L199" s="155"/>
      <c r="M199" s="160"/>
      <c r="T199" s="161"/>
      <c r="AT199" s="156" t="s">
        <v>203</v>
      </c>
      <c r="AU199" s="156" t="s">
        <v>82</v>
      </c>
      <c r="AV199" s="13" t="s">
        <v>82</v>
      </c>
      <c r="AW199" s="13" t="s">
        <v>33</v>
      </c>
      <c r="AX199" s="13" t="s">
        <v>72</v>
      </c>
      <c r="AY199" s="156" t="s">
        <v>193</v>
      </c>
    </row>
    <row r="200" spans="2:65" s="14" customFormat="1" ht="11.25">
      <c r="B200" s="174"/>
      <c r="D200" s="149" t="s">
        <v>203</v>
      </c>
      <c r="E200" s="175" t="s">
        <v>19</v>
      </c>
      <c r="F200" s="176" t="s">
        <v>3845</v>
      </c>
      <c r="H200" s="177">
        <v>3.7679999999999998</v>
      </c>
      <c r="I200" s="178"/>
      <c r="L200" s="174"/>
      <c r="M200" s="179"/>
      <c r="T200" s="180"/>
      <c r="AT200" s="175" t="s">
        <v>203</v>
      </c>
      <c r="AU200" s="175" t="s">
        <v>82</v>
      </c>
      <c r="AV200" s="14" t="s">
        <v>106</v>
      </c>
      <c r="AW200" s="14" t="s">
        <v>33</v>
      </c>
      <c r="AX200" s="14" t="s">
        <v>80</v>
      </c>
      <c r="AY200" s="175" t="s">
        <v>193</v>
      </c>
    </row>
    <row r="201" spans="2:65" s="1" customFormat="1" ht="16.5" customHeight="1">
      <c r="B201" s="32"/>
      <c r="C201" s="131" t="s">
        <v>524</v>
      </c>
      <c r="D201" s="131" t="s">
        <v>195</v>
      </c>
      <c r="E201" s="132" t="s">
        <v>3988</v>
      </c>
      <c r="F201" s="133" t="s">
        <v>3989</v>
      </c>
      <c r="G201" s="134" t="s">
        <v>198</v>
      </c>
      <c r="H201" s="135">
        <v>18.84</v>
      </c>
      <c r="I201" s="136"/>
      <c r="J201" s="137">
        <f>ROUND(I201*H201,2)</f>
        <v>0</v>
      </c>
      <c r="K201" s="133" t="s">
        <v>3874</v>
      </c>
      <c r="L201" s="32"/>
      <c r="M201" s="138" t="s">
        <v>19</v>
      </c>
      <c r="N201" s="139" t="s">
        <v>43</v>
      </c>
      <c r="P201" s="140">
        <f>O201*H201</f>
        <v>0</v>
      </c>
      <c r="Q201" s="140">
        <v>0</v>
      </c>
      <c r="R201" s="140">
        <f>Q201*H201</f>
        <v>0</v>
      </c>
      <c r="S201" s="140">
        <v>0</v>
      </c>
      <c r="T201" s="141">
        <f>S201*H201</f>
        <v>0</v>
      </c>
      <c r="AR201" s="142" t="s">
        <v>106</v>
      </c>
      <c r="AT201" s="142" t="s">
        <v>195</v>
      </c>
      <c r="AU201" s="142" t="s">
        <v>82</v>
      </c>
      <c r="AY201" s="17" t="s">
        <v>193</v>
      </c>
      <c r="BE201" s="143">
        <f>IF(N201="základní",J201,0)</f>
        <v>0</v>
      </c>
      <c r="BF201" s="143">
        <f>IF(N201="snížená",J201,0)</f>
        <v>0</v>
      </c>
      <c r="BG201" s="143">
        <f>IF(N201="zákl. přenesená",J201,0)</f>
        <v>0</v>
      </c>
      <c r="BH201" s="143">
        <f>IF(N201="sníž. přenesená",J201,0)</f>
        <v>0</v>
      </c>
      <c r="BI201" s="143">
        <f>IF(N201="nulová",J201,0)</f>
        <v>0</v>
      </c>
      <c r="BJ201" s="17" t="s">
        <v>80</v>
      </c>
      <c r="BK201" s="143">
        <f>ROUND(I201*H201,2)</f>
        <v>0</v>
      </c>
      <c r="BL201" s="17" t="s">
        <v>106</v>
      </c>
      <c r="BM201" s="142" t="s">
        <v>823</v>
      </c>
    </row>
    <row r="202" spans="2:65" s="1" customFormat="1" ht="11.25">
      <c r="B202" s="32"/>
      <c r="D202" s="144" t="s">
        <v>201</v>
      </c>
      <c r="F202" s="145" t="s">
        <v>3990</v>
      </c>
      <c r="I202" s="146"/>
      <c r="L202" s="32"/>
      <c r="M202" s="147"/>
      <c r="T202" s="53"/>
      <c r="AT202" s="17" t="s">
        <v>201</v>
      </c>
      <c r="AU202" s="17" t="s">
        <v>82</v>
      </c>
    </row>
    <row r="203" spans="2:65" s="13" customFormat="1" ht="11.25">
      <c r="B203" s="155"/>
      <c r="D203" s="149" t="s">
        <v>203</v>
      </c>
      <c r="E203" s="156" t="s">
        <v>19</v>
      </c>
      <c r="F203" s="157" t="s">
        <v>3991</v>
      </c>
      <c r="H203" s="158">
        <v>18.84</v>
      </c>
      <c r="I203" s="159"/>
      <c r="L203" s="155"/>
      <c r="M203" s="160"/>
      <c r="T203" s="161"/>
      <c r="AT203" s="156" t="s">
        <v>203</v>
      </c>
      <c r="AU203" s="156" t="s">
        <v>82</v>
      </c>
      <c r="AV203" s="13" t="s">
        <v>82</v>
      </c>
      <c r="AW203" s="13" t="s">
        <v>33</v>
      </c>
      <c r="AX203" s="13" t="s">
        <v>72</v>
      </c>
      <c r="AY203" s="156" t="s">
        <v>193</v>
      </c>
    </row>
    <row r="204" spans="2:65" s="14" customFormat="1" ht="11.25">
      <c r="B204" s="174"/>
      <c r="D204" s="149" t="s">
        <v>203</v>
      </c>
      <c r="E204" s="175" t="s">
        <v>19</v>
      </c>
      <c r="F204" s="176" t="s">
        <v>3845</v>
      </c>
      <c r="H204" s="177">
        <v>18.84</v>
      </c>
      <c r="I204" s="178"/>
      <c r="L204" s="174"/>
      <c r="M204" s="179"/>
      <c r="T204" s="180"/>
      <c r="AT204" s="175" t="s">
        <v>203</v>
      </c>
      <c r="AU204" s="175" t="s">
        <v>82</v>
      </c>
      <c r="AV204" s="14" t="s">
        <v>106</v>
      </c>
      <c r="AW204" s="14" t="s">
        <v>33</v>
      </c>
      <c r="AX204" s="14" t="s">
        <v>80</v>
      </c>
      <c r="AY204" s="175" t="s">
        <v>193</v>
      </c>
    </row>
    <row r="205" spans="2:65" s="1" customFormat="1" ht="16.5" customHeight="1">
      <c r="B205" s="32"/>
      <c r="C205" s="131" t="s">
        <v>529</v>
      </c>
      <c r="D205" s="131" t="s">
        <v>195</v>
      </c>
      <c r="E205" s="132" t="s">
        <v>3992</v>
      </c>
      <c r="F205" s="133" t="s">
        <v>3993</v>
      </c>
      <c r="G205" s="134" t="s">
        <v>198</v>
      </c>
      <c r="H205" s="135">
        <v>18.84</v>
      </c>
      <c r="I205" s="136"/>
      <c r="J205" s="137">
        <f>ROUND(I205*H205,2)</f>
        <v>0</v>
      </c>
      <c r="K205" s="133" t="s">
        <v>3874</v>
      </c>
      <c r="L205" s="32"/>
      <c r="M205" s="138" t="s">
        <v>19</v>
      </c>
      <c r="N205" s="139" t="s">
        <v>43</v>
      </c>
      <c r="P205" s="140">
        <f>O205*H205</f>
        <v>0</v>
      </c>
      <c r="Q205" s="140">
        <v>0</v>
      </c>
      <c r="R205" s="140">
        <f>Q205*H205</f>
        <v>0</v>
      </c>
      <c r="S205" s="140">
        <v>0</v>
      </c>
      <c r="T205" s="141">
        <f>S205*H205</f>
        <v>0</v>
      </c>
      <c r="AR205" s="142" t="s">
        <v>106</v>
      </c>
      <c r="AT205" s="142" t="s">
        <v>195</v>
      </c>
      <c r="AU205" s="142" t="s">
        <v>82</v>
      </c>
      <c r="AY205" s="17" t="s">
        <v>193</v>
      </c>
      <c r="BE205" s="143">
        <f>IF(N205="základní",J205,0)</f>
        <v>0</v>
      </c>
      <c r="BF205" s="143">
        <f>IF(N205="snížená",J205,0)</f>
        <v>0</v>
      </c>
      <c r="BG205" s="143">
        <f>IF(N205="zákl. přenesená",J205,0)</f>
        <v>0</v>
      </c>
      <c r="BH205" s="143">
        <f>IF(N205="sníž. přenesená",J205,0)</f>
        <v>0</v>
      </c>
      <c r="BI205" s="143">
        <f>IF(N205="nulová",J205,0)</f>
        <v>0</v>
      </c>
      <c r="BJ205" s="17" t="s">
        <v>80</v>
      </c>
      <c r="BK205" s="143">
        <f>ROUND(I205*H205,2)</f>
        <v>0</v>
      </c>
      <c r="BL205" s="17" t="s">
        <v>106</v>
      </c>
      <c r="BM205" s="142" t="s">
        <v>837</v>
      </c>
    </row>
    <row r="206" spans="2:65" s="1" customFormat="1" ht="11.25">
      <c r="B206" s="32"/>
      <c r="D206" s="144" t="s">
        <v>201</v>
      </c>
      <c r="F206" s="145" t="s">
        <v>3994</v>
      </c>
      <c r="I206" s="146"/>
      <c r="L206" s="32"/>
      <c r="M206" s="147"/>
      <c r="T206" s="53"/>
      <c r="AT206" s="17" t="s">
        <v>201</v>
      </c>
      <c r="AU206" s="17" t="s">
        <v>82</v>
      </c>
    </row>
    <row r="207" spans="2:65" s="1" customFormat="1" ht="16.5" customHeight="1">
      <c r="B207" s="32"/>
      <c r="C207" s="131" t="s">
        <v>534</v>
      </c>
      <c r="D207" s="131" t="s">
        <v>195</v>
      </c>
      <c r="E207" s="132" t="s">
        <v>3995</v>
      </c>
      <c r="F207" s="133" t="s">
        <v>3996</v>
      </c>
      <c r="G207" s="134" t="s">
        <v>432</v>
      </c>
      <c r="H207" s="135">
        <v>80</v>
      </c>
      <c r="I207" s="136"/>
      <c r="J207" s="137">
        <f>ROUND(I207*H207,2)</f>
        <v>0</v>
      </c>
      <c r="K207" s="133" t="s">
        <v>3874</v>
      </c>
      <c r="L207" s="32"/>
      <c r="M207" s="138" t="s">
        <v>19</v>
      </c>
      <c r="N207" s="139" t="s">
        <v>43</v>
      </c>
      <c r="P207" s="140">
        <f>O207*H207</f>
        <v>0</v>
      </c>
      <c r="Q207" s="140">
        <v>0</v>
      </c>
      <c r="R207" s="140">
        <f>Q207*H207</f>
        <v>0</v>
      </c>
      <c r="S207" s="140">
        <v>0</v>
      </c>
      <c r="T207" s="141">
        <f>S207*H207</f>
        <v>0</v>
      </c>
      <c r="AR207" s="142" t="s">
        <v>106</v>
      </c>
      <c r="AT207" s="142" t="s">
        <v>195</v>
      </c>
      <c r="AU207" s="142" t="s">
        <v>82</v>
      </c>
      <c r="AY207" s="17" t="s">
        <v>193</v>
      </c>
      <c r="BE207" s="143">
        <f>IF(N207="základní",J207,0)</f>
        <v>0</v>
      </c>
      <c r="BF207" s="143">
        <f>IF(N207="snížená",J207,0)</f>
        <v>0</v>
      </c>
      <c r="BG207" s="143">
        <f>IF(N207="zákl. přenesená",J207,0)</f>
        <v>0</v>
      </c>
      <c r="BH207" s="143">
        <f>IF(N207="sníž. přenesená",J207,0)</f>
        <v>0</v>
      </c>
      <c r="BI207" s="143">
        <f>IF(N207="nulová",J207,0)</f>
        <v>0</v>
      </c>
      <c r="BJ207" s="17" t="s">
        <v>80</v>
      </c>
      <c r="BK207" s="143">
        <f>ROUND(I207*H207,2)</f>
        <v>0</v>
      </c>
      <c r="BL207" s="17" t="s">
        <v>106</v>
      </c>
      <c r="BM207" s="142" t="s">
        <v>852</v>
      </c>
    </row>
    <row r="208" spans="2:65" s="1" customFormat="1" ht="11.25">
      <c r="B208" s="32"/>
      <c r="D208" s="144" t="s">
        <v>201</v>
      </c>
      <c r="F208" s="145" t="s">
        <v>3997</v>
      </c>
      <c r="I208" s="146"/>
      <c r="L208" s="32"/>
      <c r="M208" s="147"/>
      <c r="T208" s="53"/>
      <c r="AT208" s="17" t="s">
        <v>201</v>
      </c>
      <c r="AU208" s="17" t="s">
        <v>82</v>
      </c>
    </row>
    <row r="209" spans="2:65" s="1" customFormat="1" ht="16.5" customHeight="1">
      <c r="B209" s="32"/>
      <c r="C209" s="131" t="s">
        <v>540</v>
      </c>
      <c r="D209" s="131" t="s">
        <v>195</v>
      </c>
      <c r="E209" s="132" t="s">
        <v>3998</v>
      </c>
      <c r="F209" s="133" t="s">
        <v>3999</v>
      </c>
      <c r="G209" s="134" t="s">
        <v>432</v>
      </c>
      <c r="H209" s="135">
        <v>80</v>
      </c>
      <c r="I209" s="136"/>
      <c r="J209" s="137">
        <f>ROUND(I209*H209,2)</f>
        <v>0</v>
      </c>
      <c r="K209" s="133" t="s">
        <v>3874</v>
      </c>
      <c r="L209" s="32"/>
      <c r="M209" s="138" t="s">
        <v>19</v>
      </c>
      <c r="N209" s="139" t="s">
        <v>43</v>
      </c>
      <c r="P209" s="140">
        <f>O209*H209</f>
        <v>0</v>
      </c>
      <c r="Q209" s="140">
        <v>0</v>
      </c>
      <c r="R209" s="140">
        <f>Q209*H209</f>
        <v>0</v>
      </c>
      <c r="S209" s="140">
        <v>0</v>
      </c>
      <c r="T209" s="141">
        <f>S209*H209</f>
        <v>0</v>
      </c>
      <c r="AR209" s="142" t="s">
        <v>106</v>
      </c>
      <c r="AT209" s="142" t="s">
        <v>195</v>
      </c>
      <c r="AU209" s="142" t="s">
        <v>82</v>
      </c>
      <c r="AY209" s="17" t="s">
        <v>193</v>
      </c>
      <c r="BE209" s="143">
        <f>IF(N209="základní",J209,0)</f>
        <v>0</v>
      </c>
      <c r="BF209" s="143">
        <f>IF(N209="snížená",J209,0)</f>
        <v>0</v>
      </c>
      <c r="BG209" s="143">
        <f>IF(N209="zákl. přenesená",J209,0)</f>
        <v>0</v>
      </c>
      <c r="BH209" s="143">
        <f>IF(N209="sníž. přenesená",J209,0)</f>
        <v>0</v>
      </c>
      <c r="BI209" s="143">
        <f>IF(N209="nulová",J209,0)</f>
        <v>0</v>
      </c>
      <c r="BJ209" s="17" t="s">
        <v>80</v>
      </c>
      <c r="BK209" s="143">
        <f>ROUND(I209*H209,2)</f>
        <v>0</v>
      </c>
      <c r="BL209" s="17" t="s">
        <v>106</v>
      </c>
      <c r="BM209" s="142" t="s">
        <v>892</v>
      </c>
    </row>
    <row r="210" spans="2:65" s="1" customFormat="1" ht="11.25">
      <c r="B210" s="32"/>
      <c r="D210" s="144" t="s">
        <v>201</v>
      </c>
      <c r="F210" s="145" t="s">
        <v>4000</v>
      </c>
      <c r="I210" s="146"/>
      <c r="L210" s="32"/>
      <c r="M210" s="147"/>
      <c r="T210" s="53"/>
      <c r="AT210" s="17" t="s">
        <v>201</v>
      </c>
      <c r="AU210" s="17" t="s">
        <v>82</v>
      </c>
    </row>
    <row r="211" spans="2:65" s="11" customFormat="1" ht="22.9" customHeight="1">
      <c r="B211" s="119"/>
      <c r="D211" s="120" t="s">
        <v>71</v>
      </c>
      <c r="E211" s="129" t="s">
        <v>4001</v>
      </c>
      <c r="F211" s="129" t="s">
        <v>4002</v>
      </c>
      <c r="I211" s="122"/>
      <c r="J211" s="130">
        <f>BK211</f>
        <v>0</v>
      </c>
      <c r="L211" s="119"/>
      <c r="M211" s="124"/>
      <c r="P211" s="125">
        <f>SUM(P212:P215)</f>
        <v>0</v>
      </c>
      <c r="R211" s="125">
        <f>SUM(R212:R215)</f>
        <v>0</v>
      </c>
      <c r="T211" s="126">
        <f>SUM(T212:T215)</f>
        <v>0</v>
      </c>
      <c r="AR211" s="120" t="s">
        <v>80</v>
      </c>
      <c r="AT211" s="127" t="s">
        <v>71</v>
      </c>
      <c r="AU211" s="127" t="s">
        <v>80</v>
      </c>
      <c r="AY211" s="120" t="s">
        <v>193</v>
      </c>
      <c r="BK211" s="128">
        <f>SUM(BK212:BK215)</f>
        <v>0</v>
      </c>
    </row>
    <row r="212" spans="2:65" s="1" customFormat="1" ht="24.2" customHeight="1">
      <c r="B212" s="32"/>
      <c r="C212" s="131" t="s">
        <v>545</v>
      </c>
      <c r="D212" s="131" t="s">
        <v>195</v>
      </c>
      <c r="E212" s="132" t="s">
        <v>4003</v>
      </c>
      <c r="F212" s="133" t="s">
        <v>4004</v>
      </c>
      <c r="G212" s="134" t="s">
        <v>349</v>
      </c>
      <c r="H212" s="135">
        <v>10.220000000000001</v>
      </c>
      <c r="I212" s="136"/>
      <c r="J212" s="137">
        <f>ROUND(I212*H212,2)</f>
        <v>0</v>
      </c>
      <c r="K212" s="133" t="s">
        <v>3874</v>
      </c>
      <c r="L212" s="32"/>
      <c r="M212" s="138" t="s">
        <v>19</v>
      </c>
      <c r="N212" s="139" t="s">
        <v>43</v>
      </c>
      <c r="P212" s="140">
        <f>O212*H212</f>
        <v>0</v>
      </c>
      <c r="Q212" s="140">
        <v>0</v>
      </c>
      <c r="R212" s="140">
        <f>Q212*H212</f>
        <v>0</v>
      </c>
      <c r="S212" s="140">
        <v>0</v>
      </c>
      <c r="T212" s="141">
        <f>S212*H212</f>
        <v>0</v>
      </c>
      <c r="AR212" s="142" t="s">
        <v>106</v>
      </c>
      <c r="AT212" s="142" t="s">
        <v>195</v>
      </c>
      <c r="AU212" s="142" t="s">
        <v>82</v>
      </c>
      <c r="AY212" s="17" t="s">
        <v>193</v>
      </c>
      <c r="BE212" s="143">
        <f>IF(N212="základní",J212,0)</f>
        <v>0</v>
      </c>
      <c r="BF212" s="143">
        <f>IF(N212="snížená",J212,0)</f>
        <v>0</v>
      </c>
      <c r="BG212" s="143">
        <f>IF(N212="zákl. přenesená",J212,0)</f>
        <v>0</v>
      </c>
      <c r="BH212" s="143">
        <f>IF(N212="sníž. přenesená",J212,0)</f>
        <v>0</v>
      </c>
      <c r="BI212" s="143">
        <f>IF(N212="nulová",J212,0)</f>
        <v>0</v>
      </c>
      <c r="BJ212" s="17" t="s">
        <v>80</v>
      </c>
      <c r="BK212" s="143">
        <f>ROUND(I212*H212,2)</f>
        <v>0</v>
      </c>
      <c r="BL212" s="17" t="s">
        <v>106</v>
      </c>
      <c r="BM212" s="142" t="s">
        <v>118</v>
      </c>
    </row>
    <row r="213" spans="2:65" s="1" customFormat="1" ht="11.25">
      <c r="B213" s="32"/>
      <c r="D213" s="144" t="s">
        <v>201</v>
      </c>
      <c r="F213" s="145" t="s">
        <v>4005</v>
      </c>
      <c r="I213" s="146"/>
      <c r="L213" s="32"/>
      <c r="M213" s="147"/>
      <c r="T213" s="53"/>
      <c r="AT213" s="17" t="s">
        <v>201</v>
      </c>
      <c r="AU213" s="17" t="s">
        <v>82</v>
      </c>
    </row>
    <row r="214" spans="2:65" s="1" customFormat="1" ht="24.2" customHeight="1">
      <c r="B214" s="32"/>
      <c r="C214" s="131" t="s">
        <v>551</v>
      </c>
      <c r="D214" s="131" t="s">
        <v>195</v>
      </c>
      <c r="E214" s="132" t="s">
        <v>4006</v>
      </c>
      <c r="F214" s="133" t="s">
        <v>4007</v>
      </c>
      <c r="G214" s="134" t="s">
        <v>349</v>
      </c>
      <c r="H214" s="135">
        <v>10.220000000000001</v>
      </c>
      <c r="I214" s="136"/>
      <c r="J214" s="137">
        <f>ROUND(I214*H214,2)</f>
        <v>0</v>
      </c>
      <c r="K214" s="133" t="s">
        <v>3874</v>
      </c>
      <c r="L214" s="32"/>
      <c r="M214" s="138" t="s">
        <v>19</v>
      </c>
      <c r="N214" s="139" t="s">
        <v>43</v>
      </c>
      <c r="P214" s="140">
        <f>O214*H214</f>
        <v>0</v>
      </c>
      <c r="Q214" s="140">
        <v>0</v>
      </c>
      <c r="R214" s="140">
        <f>Q214*H214</f>
        <v>0</v>
      </c>
      <c r="S214" s="140">
        <v>0</v>
      </c>
      <c r="T214" s="141">
        <f>S214*H214</f>
        <v>0</v>
      </c>
      <c r="AR214" s="142" t="s">
        <v>106</v>
      </c>
      <c r="AT214" s="142" t="s">
        <v>195</v>
      </c>
      <c r="AU214" s="142" t="s">
        <v>82</v>
      </c>
      <c r="AY214" s="17" t="s">
        <v>193</v>
      </c>
      <c r="BE214" s="143">
        <f>IF(N214="základní",J214,0)</f>
        <v>0</v>
      </c>
      <c r="BF214" s="143">
        <f>IF(N214="snížená",J214,0)</f>
        <v>0</v>
      </c>
      <c r="BG214" s="143">
        <f>IF(N214="zákl. přenesená",J214,0)</f>
        <v>0</v>
      </c>
      <c r="BH214" s="143">
        <f>IF(N214="sníž. přenesená",J214,0)</f>
        <v>0</v>
      </c>
      <c r="BI214" s="143">
        <f>IF(N214="nulová",J214,0)</f>
        <v>0</v>
      </c>
      <c r="BJ214" s="17" t="s">
        <v>80</v>
      </c>
      <c r="BK214" s="143">
        <f>ROUND(I214*H214,2)</f>
        <v>0</v>
      </c>
      <c r="BL214" s="17" t="s">
        <v>106</v>
      </c>
      <c r="BM214" s="142" t="s">
        <v>120</v>
      </c>
    </row>
    <row r="215" spans="2:65" s="1" customFormat="1" ht="11.25">
      <c r="B215" s="32"/>
      <c r="D215" s="144" t="s">
        <v>201</v>
      </c>
      <c r="F215" s="145" t="s">
        <v>4008</v>
      </c>
      <c r="I215" s="146"/>
      <c r="L215" s="32"/>
      <c r="M215" s="147"/>
      <c r="T215" s="53"/>
      <c r="AT215" s="17" t="s">
        <v>201</v>
      </c>
      <c r="AU215" s="17" t="s">
        <v>82</v>
      </c>
    </row>
    <row r="216" spans="2:65" s="11" customFormat="1" ht="25.9" customHeight="1">
      <c r="B216" s="119"/>
      <c r="D216" s="120" t="s">
        <v>71</v>
      </c>
      <c r="E216" s="121" t="s">
        <v>2215</v>
      </c>
      <c r="F216" s="121" t="s">
        <v>2216</v>
      </c>
      <c r="I216" s="122"/>
      <c r="J216" s="123">
        <f>BK216</f>
        <v>0</v>
      </c>
      <c r="L216" s="119"/>
      <c r="M216" s="124"/>
      <c r="P216" s="125">
        <f>P217+P228+P277+P329+P341+P384</f>
        <v>0</v>
      </c>
      <c r="R216" s="125">
        <f>R217+R228+R277+R329+R341+R384</f>
        <v>0</v>
      </c>
      <c r="T216" s="126">
        <f>T217+T228+T277+T329+T341+T384</f>
        <v>0</v>
      </c>
      <c r="AR216" s="120" t="s">
        <v>82</v>
      </c>
      <c r="AT216" s="127" t="s">
        <v>71</v>
      </c>
      <c r="AU216" s="127" t="s">
        <v>72</v>
      </c>
      <c r="AY216" s="120" t="s">
        <v>193</v>
      </c>
      <c r="BK216" s="128">
        <f>BK217+BK228+BK277+BK329+BK341+BK384</f>
        <v>0</v>
      </c>
    </row>
    <row r="217" spans="2:65" s="11" customFormat="1" ht="22.9" customHeight="1">
      <c r="B217" s="119"/>
      <c r="D217" s="120" t="s">
        <v>71</v>
      </c>
      <c r="E217" s="129" t="s">
        <v>2442</v>
      </c>
      <c r="F217" s="129" t="s">
        <v>2443</v>
      </c>
      <c r="I217" s="122"/>
      <c r="J217" s="130">
        <f>BK217</f>
        <v>0</v>
      </c>
      <c r="L217" s="119"/>
      <c r="M217" s="124"/>
      <c r="P217" s="125">
        <f>SUM(P218:P227)</f>
        <v>0</v>
      </c>
      <c r="R217" s="125">
        <f>SUM(R218:R227)</f>
        <v>0</v>
      </c>
      <c r="T217" s="126">
        <f>SUM(T218:T227)</f>
        <v>0</v>
      </c>
      <c r="AR217" s="120" t="s">
        <v>82</v>
      </c>
      <c r="AT217" s="127" t="s">
        <v>71</v>
      </c>
      <c r="AU217" s="127" t="s">
        <v>80</v>
      </c>
      <c r="AY217" s="120" t="s">
        <v>193</v>
      </c>
      <c r="BK217" s="128">
        <f>SUM(BK218:BK227)</f>
        <v>0</v>
      </c>
    </row>
    <row r="218" spans="2:65" s="1" customFormat="1" ht="37.9" customHeight="1">
      <c r="B218" s="32"/>
      <c r="C218" s="131" t="s">
        <v>567</v>
      </c>
      <c r="D218" s="131" t="s">
        <v>195</v>
      </c>
      <c r="E218" s="132" t="s">
        <v>4009</v>
      </c>
      <c r="F218" s="133" t="s">
        <v>4010</v>
      </c>
      <c r="G218" s="134" t="s">
        <v>432</v>
      </c>
      <c r="H218" s="135">
        <v>339</v>
      </c>
      <c r="I218" s="136"/>
      <c r="J218" s="137">
        <f>ROUND(I218*H218,2)</f>
        <v>0</v>
      </c>
      <c r="K218" s="133" t="s">
        <v>3874</v>
      </c>
      <c r="L218" s="32"/>
      <c r="M218" s="138" t="s">
        <v>19</v>
      </c>
      <c r="N218" s="139" t="s">
        <v>43</v>
      </c>
      <c r="P218" s="140">
        <f>O218*H218</f>
        <v>0</v>
      </c>
      <c r="Q218" s="140">
        <v>0</v>
      </c>
      <c r="R218" s="140">
        <f>Q218*H218</f>
        <v>0</v>
      </c>
      <c r="S218" s="140">
        <v>0</v>
      </c>
      <c r="T218" s="141">
        <f>S218*H218</f>
        <v>0</v>
      </c>
      <c r="AR218" s="142" t="s">
        <v>328</v>
      </c>
      <c r="AT218" s="142" t="s">
        <v>195</v>
      </c>
      <c r="AU218" s="142" t="s">
        <v>82</v>
      </c>
      <c r="AY218" s="17" t="s">
        <v>193</v>
      </c>
      <c r="BE218" s="143">
        <f>IF(N218="základní",J218,0)</f>
        <v>0</v>
      </c>
      <c r="BF218" s="143">
        <f>IF(N218="snížená",J218,0)</f>
        <v>0</v>
      </c>
      <c r="BG218" s="143">
        <f>IF(N218="zákl. přenesená",J218,0)</f>
        <v>0</v>
      </c>
      <c r="BH218" s="143">
        <f>IF(N218="sníž. přenesená",J218,0)</f>
        <v>0</v>
      </c>
      <c r="BI218" s="143">
        <f>IF(N218="nulová",J218,0)</f>
        <v>0</v>
      </c>
      <c r="BJ218" s="17" t="s">
        <v>80</v>
      </c>
      <c r="BK218" s="143">
        <f>ROUND(I218*H218,2)</f>
        <v>0</v>
      </c>
      <c r="BL218" s="17" t="s">
        <v>328</v>
      </c>
      <c r="BM218" s="142" t="s">
        <v>927</v>
      </c>
    </row>
    <row r="219" spans="2:65" s="1" customFormat="1" ht="11.25">
      <c r="B219" s="32"/>
      <c r="D219" s="144" t="s">
        <v>201</v>
      </c>
      <c r="F219" s="145" t="s">
        <v>4011</v>
      </c>
      <c r="I219" s="146"/>
      <c r="L219" s="32"/>
      <c r="M219" s="147"/>
      <c r="T219" s="53"/>
      <c r="AT219" s="17" t="s">
        <v>201</v>
      </c>
      <c r="AU219" s="17" t="s">
        <v>82</v>
      </c>
    </row>
    <row r="220" spans="2:65" s="1" customFormat="1" ht="16.5" customHeight="1">
      <c r="B220" s="32"/>
      <c r="C220" s="162" t="s">
        <v>578</v>
      </c>
      <c r="D220" s="162" t="s">
        <v>380</v>
      </c>
      <c r="E220" s="163" t="s">
        <v>4012</v>
      </c>
      <c r="F220" s="164" t="s">
        <v>4013</v>
      </c>
      <c r="G220" s="165" t="s">
        <v>432</v>
      </c>
      <c r="H220" s="166">
        <v>90</v>
      </c>
      <c r="I220" s="167"/>
      <c r="J220" s="168">
        <f t="shared" ref="J220:J226" si="0">ROUND(I220*H220,2)</f>
        <v>0</v>
      </c>
      <c r="K220" s="164" t="s">
        <v>3874</v>
      </c>
      <c r="L220" s="169"/>
      <c r="M220" s="170" t="s">
        <v>19</v>
      </c>
      <c r="N220" s="171" t="s">
        <v>43</v>
      </c>
      <c r="P220" s="140">
        <f t="shared" ref="P220:P226" si="1">O220*H220</f>
        <v>0</v>
      </c>
      <c r="Q220" s="140">
        <v>0</v>
      </c>
      <c r="R220" s="140">
        <f t="shared" ref="R220:R226" si="2">Q220*H220</f>
        <v>0</v>
      </c>
      <c r="S220" s="140">
        <v>0</v>
      </c>
      <c r="T220" s="141">
        <f t="shared" ref="T220:T226" si="3">S220*H220</f>
        <v>0</v>
      </c>
      <c r="AR220" s="142" t="s">
        <v>436</v>
      </c>
      <c r="AT220" s="142" t="s">
        <v>380</v>
      </c>
      <c r="AU220" s="142" t="s">
        <v>82</v>
      </c>
      <c r="AY220" s="17" t="s">
        <v>193</v>
      </c>
      <c r="BE220" s="143">
        <f t="shared" ref="BE220:BE226" si="4">IF(N220="základní",J220,0)</f>
        <v>0</v>
      </c>
      <c r="BF220" s="143">
        <f t="shared" ref="BF220:BF226" si="5">IF(N220="snížená",J220,0)</f>
        <v>0</v>
      </c>
      <c r="BG220" s="143">
        <f t="shared" ref="BG220:BG226" si="6">IF(N220="zákl. přenesená",J220,0)</f>
        <v>0</v>
      </c>
      <c r="BH220" s="143">
        <f t="shared" ref="BH220:BH226" si="7">IF(N220="sníž. přenesená",J220,0)</f>
        <v>0</v>
      </c>
      <c r="BI220" s="143">
        <f t="shared" ref="BI220:BI226" si="8">IF(N220="nulová",J220,0)</f>
        <v>0</v>
      </c>
      <c r="BJ220" s="17" t="s">
        <v>80</v>
      </c>
      <c r="BK220" s="143">
        <f t="shared" ref="BK220:BK226" si="9">ROUND(I220*H220,2)</f>
        <v>0</v>
      </c>
      <c r="BL220" s="17" t="s">
        <v>328</v>
      </c>
      <c r="BM220" s="142" t="s">
        <v>937</v>
      </c>
    </row>
    <row r="221" spans="2:65" s="1" customFormat="1" ht="16.5" customHeight="1">
      <c r="B221" s="32"/>
      <c r="C221" s="162" t="s">
        <v>585</v>
      </c>
      <c r="D221" s="162" t="s">
        <v>380</v>
      </c>
      <c r="E221" s="163" t="s">
        <v>4014</v>
      </c>
      <c r="F221" s="164" t="s">
        <v>4015</v>
      </c>
      <c r="G221" s="165" t="s">
        <v>432</v>
      </c>
      <c r="H221" s="166">
        <v>110</v>
      </c>
      <c r="I221" s="167"/>
      <c r="J221" s="168">
        <f t="shared" si="0"/>
        <v>0</v>
      </c>
      <c r="K221" s="164" t="s">
        <v>3874</v>
      </c>
      <c r="L221" s="169"/>
      <c r="M221" s="170" t="s">
        <v>19</v>
      </c>
      <c r="N221" s="171" t="s">
        <v>43</v>
      </c>
      <c r="P221" s="140">
        <f t="shared" si="1"/>
        <v>0</v>
      </c>
      <c r="Q221" s="140">
        <v>0</v>
      </c>
      <c r="R221" s="140">
        <f t="shared" si="2"/>
        <v>0</v>
      </c>
      <c r="S221" s="140">
        <v>0</v>
      </c>
      <c r="T221" s="141">
        <f t="shared" si="3"/>
        <v>0</v>
      </c>
      <c r="AR221" s="142" t="s">
        <v>436</v>
      </c>
      <c r="AT221" s="142" t="s">
        <v>380</v>
      </c>
      <c r="AU221" s="142" t="s">
        <v>82</v>
      </c>
      <c r="AY221" s="17" t="s">
        <v>193</v>
      </c>
      <c r="BE221" s="143">
        <f t="shared" si="4"/>
        <v>0</v>
      </c>
      <c r="BF221" s="143">
        <f t="shared" si="5"/>
        <v>0</v>
      </c>
      <c r="BG221" s="143">
        <f t="shared" si="6"/>
        <v>0</v>
      </c>
      <c r="BH221" s="143">
        <f t="shared" si="7"/>
        <v>0</v>
      </c>
      <c r="BI221" s="143">
        <f t="shared" si="8"/>
        <v>0</v>
      </c>
      <c r="BJ221" s="17" t="s">
        <v>80</v>
      </c>
      <c r="BK221" s="143">
        <f t="shared" si="9"/>
        <v>0</v>
      </c>
      <c r="BL221" s="17" t="s">
        <v>328</v>
      </c>
      <c r="BM221" s="142" t="s">
        <v>947</v>
      </c>
    </row>
    <row r="222" spans="2:65" s="1" customFormat="1" ht="16.5" customHeight="1">
      <c r="B222" s="32"/>
      <c r="C222" s="162" t="s">
        <v>590</v>
      </c>
      <c r="D222" s="162" t="s">
        <v>380</v>
      </c>
      <c r="E222" s="163" t="s">
        <v>4016</v>
      </c>
      <c r="F222" s="164" t="s">
        <v>4017</v>
      </c>
      <c r="G222" s="165" t="s">
        <v>432</v>
      </c>
      <c r="H222" s="166">
        <v>35</v>
      </c>
      <c r="I222" s="167"/>
      <c r="J222" s="168">
        <f t="shared" si="0"/>
        <v>0</v>
      </c>
      <c r="K222" s="164" t="s">
        <v>3874</v>
      </c>
      <c r="L222" s="169"/>
      <c r="M222" s="170" t="s">
        <v>19</v>
      </c>
      <c r="N222" s="171" t="s">
        <v>43</v>
      </c>
      <c r="P222" s="140">
        <f t="shared" si="1"/>
        <v>0</v>
      </c>
      <c r="Q222" s="140">
        <v>0</v>
      </c>
      <c r="R222" s="140">
        <f t="shared" si="2"/>
        <v>0</v>
      </c>
      <c r="S222" s="140">
        <v>0</v>
      </c>
      <c r="T222" s="141">
        <f t="shared" si="3"/>
        <v>0</v>
      </c>
      <c r="AR222" s="142" t="s">
        <v>436</v>
      </c>
      <c r="AT222" s="142" t="s">
        <v>380</v>
      </c>
      <c r="AU222" s="142" t="s">
        <v>82</v>
      </c>
      <c r="AY222" s="17" t="s">
        <v>193</v>
      </c>
      <c r="BE222" s="143">
        <f t="shared" si="4"/>
        <v>0</v>
      </c>
      <c r="BF222" s="143">
        <f t="shared" si="5"/>
        <v>0</v>
      </c>
      <c r="BG222" s="143">
        <f t="shared" si="6"/>
        <v>0</v>
      </c>
      <c r="BH222" s="143">
        <f t="shared" si="7"/>
        <v>0</v>
      </c>
      <c r="BI222" s="143">
        <f t="shared" si="8"/>
        <v>0</v>
      </c>
      <c r="BJ222" s="17" t="s">
        <v>80</v>
      </c>
      <c r="BK222" s="143">
        <f t="shared" si="9"/>
        <v>0</v>
      </c>
      <c r="BL222" s="17" t="s">
        <v>328</v>
      </c>
      <c r="BM222" s="142" t="s">
        <v>958</v>
      </c>
    </row>
    <row r="223" spans="2:65" s="1" customFormat="1" ht="16.5" customHeight="1">
      <c r="B223" s="32"/>
      <c r="C223" s="162" t="s">
        <v>599</v>
      </c>
      <c r="D223" s="162" t="s">
        <v>380</v>
      </c>
      <c r="E223" s="163" t="s">
        <v>4018</v>
      </c>
      <c r="F223" s="164" t="s">
        <v>4019</v>
      </c>
      <c r="G223" s="165" t="s">
        <v>432</v>
      </c>
      <c r="H223" s="166">
        <v>42</v>
      </c>
      <c r="I223" s="167"/>
      <c r="J223" s="168">
        <f t="shared" si="0"/>
        <v>0</v>
      </c>
      <c r="K223" s="164" t="s">
        <v>3874</v>
      </c>
      <c r="L223" s="169"/>
      <c r="M223" s="170" t="s">
        <v>19</v>
      </c>
      <c r="N223" s="171" t="s">
        <v>43</v>
      </c>
      <c r="P223" s="140">
        <f t="shared" si="1"/>
        <v>0</v>
      </c>
      <c r="Q223" s="140">
        <v>0</v>
      </c>
      <c r="R223" s="140">
        <f t="shared" si="2"/>
        <v>0</v>
      </c>
      <c r="S223" s="140">
        <v>0</v>
      </c>
      <c r="T223" s="141">
        <f t="shared" si="3"/>
        <v>0</v>
      </c>
      <c r="AR223" s="142" t="s">
        <v>436</v>
      </c>
      <c r="AT223" s="142" t="s">
        <v>380</v>
      </c>
      <c r="AU223" s="142" t="s">
        <v>82</v>
      </c>
      <c r="AY223" s="17" t="s">
        <v>193</v>
      </c>
      <c r="BE223" s="143">
        <f t="shared" si="4"/>
        <v>0</v>
      </c>
      <c r="BF223" s="143">
        <f t="shared" si="5"/>
        <v>0</v>
      </c>
      <c r="BG223" s="143">
        <f t="shared" si="6"/>
        <v>0</v>
      </c>
      <c r="BH223" s="143">
        <f t="shared" si="7"/>
        <v>0</v>
      </c>
      <c r="BI223" s="143">
        <f t="shared" si="8"/>
        <v>0</v>
      </c>
      <c r="BJ223" s="17" t="s">
        <v>80</v>
      </c>
      <c r="BK223" s="143">
        <f t="shared" si="9"/>
        <v>0</v>
      </c>
      <c r="BL223" s="17" t="s">
        <v>328</v>
      </c>
      <c r="BM223" s="142" t="s">
        <v>966</v>
      </c>
    </row>
    <row r="224" spans="2:65" s="1" customFormat="1" ht="16.5" customHeight="1">
      <c r="B224" s="32"/>
      <c r="C224" s="162" t="s">
        <v>614</v>
      </c>
      <c r="D224" s="162" t="s">
        <v>380</v>
      </c>
      <c r="E224" s="163" t="s">
        <v>4020</v>
      </c>
      <c r="F224" s="164" t="s">
        <v>4021</v>
      </c>
      <c r="G224" s="165" t="s">
        <v>432</v>
      </c>
      <c r="H224" s="166">
        <v>42</v>
      </c>
      <c r="I224" s="167"/>
      <c r="J224" s="168">
        <f t="shared" si="0"/>
        <v>0</v>
      </c>
      <c r="K224" s="164" t="s">
        <v>3874</v>
      </c>
      <c r="L224" s="169"/>
      <c r="M224" s="170" t="s">
        <v>19</v>
      </c>
      <c r="N224" s="171" t="s">
        <v>43</v>
      </c>
      <c r="P224" s="140">
        <f t="shared" si="1"/>
        <v>0</v>
      </c>
      <c r="Q224" s="140">
        <v>0</v>
      </c>
      <c r="R224" s="140">
        <f t="shared" si="2"/>
        <v>0</v>
      </c>
      <c r="S224" s="140">
        <v>0</v>
      </c>
      <c r="T224" s="141">
        <f t="shared" si="3"/>
        <v>0</v>
      </c>
      <c r="AR224" s="142" t="s">
        <v>436</v>
      </c>
      <c r="AT224" s="142" t="s">
        <v>380</v>
      </c>
      <c r="AU224" s="142" t="s">
        <v>82</v>
      </c>
      <c r="AY224" s="17" t="s">
        <v>193</v>
      </c>
      <c r="BE224" s="143">
        <f t="shared" si="4"/>
        <v>0</v>
      </c>
      <c r="BF224" s="143">
        <f t="shared" si="5"/>
        <v>0</v>
      </c>
      <c r="BG224" s="143">
        <f t="shared" si="6"/>
        <v>0</v>
      </c>
      <c r="BH224" s="143">
        <f t="shared" si="7"/>
        <v>0</v>
      </c>
      <c r="BI224" s="143">
        <f t="shared" si="8"/>
        <v>0</v>
      </c>
      <c r="BJ224" s="17" t="s">
        <v>80</v>
      </c>
      <c r="BK224" s="143">
        <f t="shared" si="9"/>
        <v>0</v>
      </c>
      <c r="BL224" s="17" t="s">
        <v>328</v>
      </c>
      <c r="BM224" s="142" t="s">
        <v>982</v>
      </c>
    </row>
    <row r="225" spans="2:65" s="1" customFormat="1" ht="16.5" customHeight="1">
      <c r="B225" s="32"/>
      <c r="C225" s="162" t="s">
        <v>626</v>
      </c>
      <c r="D225" s="162" t="s">
        <v>380</v>
      </c>
      <c r="E225" s="163" t="s">
        <v>4022</v>
      </c>
      <c r="F225" s="164" t="s">
        <v>4023</v>
      </c>
      <c r="G225" s="165" t="s">
        <v>432</v>
      </c>
      <c r="H225" s="166">
        <v>20</v>
      </c>
      <c r="I225" s="167"/>
      <c r="J225" s="168">
        <f t="shared" si="0"/>
        <v>0</v>
      </c>
      <c r="K225" s="164" t="s">
        <v>3874</v>
      </c>
      <c r="L225" s="169"/>
      <c r="M225" s="170" t="s">
        <v>19</v>
      </c>
      <c r="N225" s="171" t="s">
        <v>43</v>
      </c>
      <c r="P225" s="140">
        <f t="shared" si="1"/>
        <v>0</v>
      </c>
      <c r="Q225" s="140">
        <v>0</v>
      </c>
      <c r="R225" s="140">
        <f t="shared" si="2"/>
        <v>0</v>
      </c>
      <c r="S225" s="140">
        <v>0</v>
      </c>
      <c r="T225" s="141">
        <f t="shared" si="3"/>
        <v>0</v>
      </c>
      <c r="AR225" s="142" t="s">
        <v>436</v>
      </c>
      <c r="AT225" s="142" t="s">
        <v>380</v>
      </c>
      <c r="AU225" s="142" t="s">
        <v>82</v>
      </c>
      <c r="AY225" s="17" t="s">
        <v>193</v>
      </c>
      <c r="BE225" s="143">
        <f t="shared" si="4"/>
        <v>0</v>
      </c>
      <c r="BF225" s="143">
        <f t="shared" si="5"/>
        <v>0</v>
      </c>
      <c r="BG225" s="143">
        <f t="shared" si="6"/>
        <v>0</v>
      </c>
      <c r="BH225" s="143">
        <f t="shared" si="7"/>
        <v>0</v>
      </c>
      <c r="BI225" s="143">
        <f t="shared" si="8"/>
        <v>0</v>
      </c>
      <c r="BJ225" s="17" t="s">
        <v>80</v>
      </c>
      <c r="BK225" s="143">
        <f t="shared" si="9"/>
        <v>0</v>
      </c>
      <c r="BL225" s="17" t="s">
        <v>328</v>
      </c>
      <c r="BM225" s="142" t="s">
        <v>997</v>
      </c>
    </row>
    <row r="226" spans="2:65" s="1" customFormat="1" ht="24.2" customHeight="1">
      <c r="B226" s="32"/>
      <c r="C226" s="131" t="s">
        <v>631</v>
      </c>
      <c r="D226" s="131" t="s">
        <v>195</v>
      </c>
      <c r="E226" s="132" t="s">
        <v>4024</v>
      </c>
      <c r="F226" s="133" t="s">
        <v>4025</v>
      </c>
      <c r="G226" s="134" t="s">
        <v>349</v>
      </c>
      <c r="H226" s="135">
        <v>4.8000000000000001E-2</v>
      </c>
      <c r="I226" s="136"/>
      <c r="J226" s="137">
        <f t="shared" si="0"/>
        <v>0</v>
      </c>
      <c r="K226" s="133" t="s">
        <v>3874</v>
      </c>
      <c r="L226" s="32"/>
      <c r="M226" s="138" t="s">
        <v>19</v>
      </c>
      <c r="N226" s="139" t="s">
        <v>43</v>
      </c>
      <c r="P226" s="140">
        <f t="shared" si="1"/>
        <v>0</v>
      </c>
      <c r="Q226" s="140">
        <v>0</v>
      </c>
      <c r="R226" s="140">
        <f t="shared" si="2"/>
        <v>0</v>
      </c>
      <c r="S226" s="140">
        <v>0</v>
      </c>
      <c r="T226" s="141">
        <f t="shared" si="3"/>
        <v>0</v>
      </c>
      <c r="AR226" s="142" t="s">
        <v>328</v>
      </c>
      <c r="AT226" s="142" t="s">
        <v>195</v>
      </c>
      <c r="AU226" s="142" t="s">
        <v>82</v>
      </c>
      <c r="AY226" s="17" t="s">
        <v>193</v>
      </c>
      <c r="BE226" s="143">
        <f t="shared" si="4"/>
        <v>0</v>
      </c>
      <c r="BF226" s="143">
        <f t="shared" si="5"/>
        <v>0</v>
      </c>
      <c r="BG226" s="143">
        <f t="shared" si="6"/>
        <v>0</v>
      </c>
      <c r="BH226" s="143">
        <f t="shared" si="7"/>
        <v>0</v>
      </c>
      <c r="BI226" s="143">
        <f t="shared" si="8"/>
        <v>0</v>
      </c>
      <c r="BJ226" s="17" t="s">
        <v>80</v>
      </c>
      <c r="BK226" s="143">
        <f t="shared" si="9"/>
        <v>0</v>
      </c>
      <c r="BL226" s="17" t="s">
        <v>328</v>
      </c>
      <c r="BM226" s="142" t="s">
        <v>1009</v>
      </c>
    </row>
    <row r="227" spans="2:65" s="1" customFormat="1" ht="11.25">
      <c r="B227" s="32"/>
      <c r="D227" s="144" t="s">
        <v>201</v>
      </c>
      <c r="F227" s="145" t="s">
        <v>4026</v>
      </c>
      <c r="I227" s="146"/>
      <c r="L227" s="32"/>
      <c r="M227" s="147"/>
      <c r="T227" s="53"/>
      <c r="AT227" s="17" t="s">
        <v>201</v>
      </c>
      <c r="AU227" s="17" t="s">
        <v>82</v>
      </c>
    </row>
    <row r="228" spans="2:65" s="11" customFormat="1" ht="22.9" customHeight="1">
      <c r="B228" s="119"/>
      <c r="D228" s="120" t="s">
        <v>71</v>
      </c>
      <c r="E228" s="129" t="s">
        <v>4027</v>
      </c>
      <c r="F228" s="129" t="s">
        <v>4028</v>
      </c>
      <c r="I228" s="122"/>
      <c r="J228" s="130">
        <f>BK228</f>
        <v>0</v>
      </c>
      <c r="L228" s="119"/>
      <c r="M228" s="124"/>
      <c r="P228" s="125">
        <f>SUM(P229:P276)</f>
        <v>0</v>
      </c>
      <c r="R228" s="125">
        <f>SUM(R229:R276)</f>
        <v>0</v>
      </c>
      <c r="T228" s="126">
        <f>SUM(T229:T276)</f>
        <v>0</v>
      </c>
      <c r="AR228" s="120" t="s">
        <v>82</v>
      </c>
      <c r="AT228" s="127" t="s">
        <v>71</v>
      </c>
      <c r="AU228" s="127" t="s">
        <v>80</v>
      </c>
      <c r="AY228" s="120" t="s">
        <v>193</v>
      </c>
      <c r="BK228" s="128">
        <f>SUM(BK229:BK276)</f>
        <v>0</v>
      </c>
    </row>
    <row r="229" spans="2:65" s="1" customFormat="1" ht="16.5" customHeight="1">
      <c r="B229" s="32"/>
      <c r="C229" s="131" t="s">
        <v>639</v>
      </c>
      <c r="D229" s="131" t="s">
        <v>195</v>
      </c>
      <c r="E229" s="132" t="s">
        <v>4029</v>
      </c>
      <c r="F229" s="133" t="s">
        <v>4030</v>
      </c>
      <c r="G229" s="134" t="s">
        <v>432</v>
      </c>
      <c r="H229" s="135">
        <v>20</v>
      </c>
      <c r="I229" s="136"/>
      <c r="J229" s="137">
        <f>ROUND(I229*H229,2)</f>
        <v>0</v>
      </c>
      <c r="K229" s="133" t="s">
        <v>3874</v>
      </c>
      <c r="L229" s="32"/>
      <c r="M229" s="138" t="s">
        <v>19</v>
      </c>
      <c r="N229" s="139" t="s">
        <v>43</v>
      </c>
      <c r="P229" s="140">
        <f>O229*H229</f>
        <v>0</v>
      </c>
      <c r="Q229" s="140">
        <v>0</v>
      </c>
      <c r="R229" s="140">
        <f>Q229*H229</f>
        <v>0</v>
      </c>
      <c r="S229" s="140">
        <v>0</v>
      </c>
      <c r="T229" s="141">
        <f>S229*H229</f>
        <v>0</v>
      </c>
      <c r="AR229" s="142" t="s">
        <v>328</v>
      </c>
      <c r="AT229" s="142" t="s">
        <v>195</v>
      </c>
      <c r="AU229" s="142" t="s">
        <v>82</v>
      </c>
      <c r="AY229" s="17" t="s">
        <v>193</v>
      </c>
      <c r="BE229" s="143">
        <f>IF(N229="základní",J229,0)</f>
        <v>0</v>
      </c>
      <c r="BF229" s="143">
        <f>IF(N229="snížená",J229,0)</f>
        <v>0</v>
      </c>
      <c r="BG229" s="143">
        <f>IF(N229="zákl. přenesená",J229,0)</f>
        <v>0</v>
      </c>
      <c r="BH229" s="143">
        <f>IF(N229="sníž. přenesená",J229,0)</f>
        <v>0</v>
      </c>
      <c r="BI229" s="143">
        <f>IF(N229="nulová",J229,0)</f>
        <v>0</v>
      </c>
      <c r="BJ229" s="17" t="s">
        <v>80</v>
      </c>
      <c r="BK229" s="143">
        <f>ROUND(I229*H229,2)</f>
        <v>0</v>
      </c>
      <c r="BL229" s="17" t="s">
        <v>328</v>
      </c>
      <c r="BM229" s="142" t="s">
        <v>1024</v>
      </c>
    </row>
    <row r="230" spans="2:65" s="1" customFormat="1" ht="11.25">
      <c r="B230" s="32"/>
      <c r="D230" s="144" t="s">
        <v>201</v>
      </c>
      <c r="F230" s="145" t="s">
        <v>4031</v>
      </c>
      <c r="I230" s="146"/>
      <c r="L230" s="32"/>
      <c r="M230" s="147"/>
      <c r="T230" s="53"/>
      <c r="AT230" s="17" t="s">
        <v>201</v>
      </c>
      <c r="AU230" s="17" t="s">
        <v>82</v>
      </c>
    </row>
    <row r="231" spans="2:65" s="1" customFormat="1" ht="16.5" customHeight="1">
      <c r="B231" s="32"/>
      <c r="C231" s="131" t="s">
        <v>650</v>
      </c>
      <c r="D231" s="131" t="s">
        <v>195</v>
      </c>
      <c r="E231" s="132" t="s">
        <v>4032</v>
      </c>
      <c r="F231" s="133" t="s">
        <v>4033</v>
      </c>
      <c r="G231" s="134" t="s">
        <v>432</v>
      </c>
      <c r="H231" s="135">
        <v>4</v>
      </c>
      <c r="I231" s="136"/>
      <c r="J231" s="137">
        <f>ROUND(I231*H231,2)</f>
        <v>0</v>
      </c>
      <c r="K231" s="133" t="s">
        <v>3874</v>
      </c>
      <c r="L231" s="32"/>
      <c r="M231" s="138" t="s">
        <v>19</v>
      </c>
      <c r="N231" s="139" t="s">
        <v>43</v>
      </c>
      <c r="P231" s="140">
        <f>O231*H231</f>
        <v>0</v>
      </c>
      <c r="Q231" s="140">
        <v>0</v>
      </c>
      <c r="R231" s="140">
        <f>Q231*H231</f>
        <v>0</v>
      </c>
      <c r="S231" s="140">
        <v>0</v>
      </c>
      <c r="T231" s="141">
        <f>S231*H231</f>
        <v>0</v>
      </c>
      <c r="AR231" s="142" t="s">
        <v>328</v>
      </c>
      <c r="AT231" s="142" t="s">
        <v>195</v>
      </c>
      <c r="AU231" s="142" t="s">
        <v>82</v>
      </c>
      <c r="AY231" s="17" t="s">
        <v>193</v>
      </c>
      <c r="BE231" s="143">
        <f>IF(N231="základní",J231,0)</f>
        <v>0</v>
      </c>
      <c r="BF231" s="143">
        <f>IF(N231="snížená",J231,0)</f>
        <v>0</v>
      </c>
      <c r="BG231" s="143">
        <f>IF(N231="zákl. přenesená",J231,0)</f>
        <v>0</v>
      </c>
      <c r="BH231" s="143">
        <f>IF(N231="sníž. přenesená",J231,0)</f>
        <v>0</v>
      </c>
      <c r="BI231" s="143">
        <f>IF(N231="nulová",J231,0)</f>
        <v>0</v>
      </c>
      <c r="BJ231" s="17" t="s">
        <v>80</v>
      </c>
      <c r="BK231" s="143">
        <f>ROUND(I231*H231,2)</f>
        <v>0</v>
      </c>
      <c r="BL231" s="17" t="s">
        <v>328</v>
      </c>
      <c r="BM231" s="142" t="s">
        <v>1045</v>
      </c>
    </row>
    <row r="232" spans="2:65" s="1" customFormat="1" ht="11.25">
      <c r="B232" s="32"/>
      <c r="D232" s="144" t="s">
        <v>201</v>
      </c>
      <c r="F232" s="145" t="s">
        <v>4034</v>
      </c>
      <c r="I232" s="146"/>
      <c r="L232" s="32"/>
      <c r="M232" s="147"/>
      <c r="T232" s="53"/>
      <c r="AT232" s="17" t="s">
        <v>201</v>
      </c>
      <c r="AU232" s="17" t="s">
        <v>82</v>
      </c>
    </row>
    <row r="233" spans="2:65" s="1" customFormat="1" ht="16.5" customHeight="1">
      <c r="B233" s="32"/>
      <c r="C233" s="131" t="s">
        <v>658</v>
      </c>
      <c r="D233" s="131" t="s">
        <v>195</v>
      </c>
      <c r="E233" s="132" t="s">
        <v>4035</v>
      </c>
      <c r="F233" s="133" t="s">
        <v>4036</v>
      </c>
      <c r="G233" s="134" t="s">
        <v>432</v>
      </c>
      <c r="H233" s="135">
        <v>50</v>
      </c>
      <c r="I233" s="136"/>
      <c r="J233" s="137">
        <f>ROUND(I233*H233,2)</f>
        <v>0</v>
      </c>
      <c r="K233" s="133" t="s">
        <v>3874</v>
      </c>
      <c r="L233" s="32"/>
      <c r="M233" s="138" t="s">
        <v>19</v>
      </c>
      <c r="N233" s="139" t="s">
        <v>43</v>
      </c>
      <c r="P233" s="140">
        <f>O233*H233</f>
        <v>0</v>
      </c>
      <c r="Q233" s="140">
        <v>0</v>
      </c>
      <c r="R233" s="140">
        <f>Q233*H233</f>
        <v>0</v>
      </c>
      <c r="S233" s="140">
        <v>0</v>
      </c>
      <c r="T233" s="141">
        <f>S233*H233</f>
        <v>0</v>
      </c>
      <c r="AR233" s="142" t="s">
        <v>328</v>
      </c>
      <c r="AT233" s="142" t="s">
        <v>195</v>
      </c>
      <c r="AU233" s="142" t="s">
        <v>82</v>
      </c>
      <c r="AY233" s="17" t="s">
        <v>193</v>
      </c>
      <c r="BE233" s="143">
        <f>IF(N233="základní",J233,0)</f>
        <v>0</v>
      </c>
      <c r="BF233" s="143">
        <f>IF(N233="snížená",J233,0)</f>
        <v>0</v>
      </c>
      <c r="BG233" s="143">
        <f>IF(N233="zákl. přenesená",J233,0)</f>
        <v>0</v>
      </c>
      <c r="BH233" s="143">
        <f>IF(N233="sníž. přenesená",J233,0)</f>
        <v>0</v>
      </c>
      <c r="BI233" s="143">
        <f>IF(N233="nulová",J233,0)</f>
        <v>0</v>
      </c>
      <c r="BJ233" s="17" t="s">
        <v>80</v>
      </c>
      <c r="BK233" s="143">
        <f>ROUND(I233*H233,2)</f>
        <v>0</v>
      </c>
      <c r="BL233" s="17" t="s">
        <v>328</v>
      </c>
      <c r="BM233" s="142" t="s">
        <v>1063</v>
      </c>
    </row>
    <row r="234" spans="2:65" s="1" customFormat="1" ht="11.25">
      <c r="B234" s="32"/>
      <c r="D234" s="144" t="s">
        <v>201</v>
      </c>
      <c r="F234" s="145" t="s">
        <v>4037</v>
      </c>
      <c r="I234" s="146"/>
      <c r="L234" s="32"/>
      <c r="M234" s="147"/>
      <c r="T234" s="53"/>
      <c r="AT234" s="17" t="s">
        <v>201</v>
      </c>
      <c r="AU234" s="17" t="s">
        <v>82</v>
      </c>
    </row>
    <row r="235" spans="2:65" s="1" customFormat="1" ht="16.5" customHeight="1">
      <c r="B235" s="32"/>
      <c r="C235" s="131" t="s">
        <v>664</v>
      </c>
      <c r="D235" s="131" t="s">
        <v>195</v>
      </c>
      <c r="E235" s="132" t="s">
        <v>4038</v>
      </c>
      <c r="F235" s="133" t="s">
        <v>4039</v>
      </c>
      <c r="G235" s="134" t="s">
        <v>432</v>
      </c>
      <c r="H235" s="135">
        <v>18</v>
      </c>
      <c r="I235" s="136"/>
      <c r="J235" s="137">
        <f>ROUND(I235*H235,2)</f>
        <v>0</v>
      </c>
      <c r="K235" s="133" t="s">
        <v>3874</v>
      </c>
      <c r="L235" s="32"/>
      <c r="M235" s="138" t="s">
        <v>19</v>
      </c>
      <c r="N235" s="139" t="s">
        <v>43</v>
      </c>
      <c r="P235" s="140">
        <f>O235*H235</f>
        <v>0</v>
      </c>
      <c r="Q235" s="140">
        <v>0</v>
      </c>
      <c r="R235" s="140">
        <f>Q235*H235</f>
        <v>0</v>
      </c>
      <c r="S235" s="140">
        <v>0</v>
      </c>
      <c r="T235" s="141">
        <f>S235*H235</f>
        <v>0</v>
      </c>
      <c r="AR235" s="142" t="s">
        <v>328</v>
      </c>
      <c r="AT235" s="142" t="s">
        <v>195</v>
      </c>
      <c r="AU235" s="142" t="s">
        <v>82</v>
      </c>
      <c r="AY235" s="17" t="s">
        <v>193</v>
      </c>
      <c r="BE235" s="143">
        <f>IF(N235="základní",J235,0)</f>
        <v>0</v>
      </c>
      <c r="BF235" s="143">
        <f>IF(N235="snížená",J235,0)</f>
        <v>0</v>
      </c>
      <c r="BG235" s="143">
        <f>IF(N235="zákl. přenesená",J235,0)</f>
        <v>0</v>
      </c>
      <c r="BH235" s="143">
        <f>IF(N235="sníž. přenesená",J235,0)</f>
        <v>0</v>
      </c>
      <c r="BI235" s="143">
        <f>IF(N235="nulová",J235,0)</f>
        <v>0</v>
      </c>
      <c r="BJ235" s="17" t="s">
        <v>80</v>
      </c>
      <c r="BK235" s="143">
        <f>ROUND(I235*H235,2)</f>
        <v>0</v>
      </c>
      <c r="BL235" s="17" t="s">
        <v>328</v>
      </c>
      <c r="BM235" s="142" t="s">
        <v>1081</v>
      </c>
    </row>
    <row r="236" spans="2:65" s="1" customFormat="1" ht="11.25">
      <c r="B236" s="32"/>
      <c r="D236" s="144" t="s">
        <v>201</v>
      </c>
      <c r="F236" s="145" t="s">
        <v>4040</v>
      </c>
      <c r="I236" s="146"/>
      <c r="L236" s="32"/>
      <c r="M236" s="147"/>
      <c r="T236" s="53"/>
      <c r="AT236" s="17" t="s">
        <v>201</v>
      </c>
      <c r="AU236" s="17" t="s">
        <v>82</v>
      </c>
    </row>
    <row r="237" spans="2:65" s="1" customFormat="1" ht="16.5" customHeight="1">
      <c r="B237" s="32"/>
      <c r="C237" s="131" t="s">
        <v>674</v>
      </c>
      <c r="D237" s="131" t="s">
        <v>195</v>
      </c>
      <c r="E237" s="132" t="s">
        <v>4041</v>
      </c>
      <c r="F237" s="133" t="s">
        <v>4042</v>
      </c>
      <c r="G237" s="134" t="s">
        <v>432</v>
      </c>
      <c r="H237" s="135">
        <v>3</v>
      </c>
      <c r="I237" s="136"/>
      <c r="J237" s="137">
        <f>ROUND(I237*H237,2)</f>
        <v>0</v>
      </c>
      <c r="K237" s="133" t="s">
        <v>3874</v>
      </c>
      <c r="L237" s="32"/>
      <c r="M237" s="138" t="s">
        <v>19</v>
      </c>
      <c r="N237" s="139" t="s">
        <v>43</v>
      </c>
      <c r="P237" s="140">
        <f>O237*H237</f>
        <v>0</v>
      </c>
      <c r="Q237" s="140">
        <v>0</v>
      </c>
      <c r="R237" s="140">
        <f>Q237*H237</f>
        <v>0</v>
      </c>
      <c r="S237" s="140">
        <v>0</v>
      </c>
      <c r="T237" s="141">
        <f>S237*H237</f>
        <v>0</v>
      </c>
      <c r="AR237" s="142" t="s">
        <v>328</v>
      </c>
      <c r="AT237" s="142" t="s">
        <v>195</v>
      </c>
      <c r="AU237" s="142" t="s">
        <v>82</v>
      </c>
      <c r="AY237" s="17" t="s">
        <v>193</v>
      </c>
      <c r="BE237" s="143">
        <f>IF(N237="základní",J237,0)</f>
        <v>0</v>
      </c>
      <c r="BF237" s="143">
        <f>IF(N237="snížená",J237,0)</f>
        <v>0</v>
      </c>
      <c r="BG237" s="143">
        <f>IF(N237="zákl. přenesená",J237,0)</f>
        <v>0</v>
      </c>
      <c r="BH237" s="143">
        <f>IF(N237="sníž. přenesená",J237,0)</f>
        <v>0</v>
      </c>
      <c r="BI237" s="143">
        <f>IF(N237="nulová",J237,0)</f>
        <v>0</v>
      </c>
      <c r="BJ237" s="17" t="s">
        <v>80</v>
      </c>
      <c r="BK237" s="143">
        <f>ROUND(I237*H237,2)</f>
        <v>0</v>
      </c>
      <c r="BL237" s="17" t="s">
        <v>328</v>
      </c>
      <c r="BM237" s="142" t="s">
        <v>1099</v>
      </c>
    </row>
    <row r="238" spans="2:65" s="1" customFormat="1" ht="11.25">
      <c r="B238" s="32"/>
      <c r="D238" s="144" t="s">
        <v>201</v>
      </c>
      <c r="F238" s="145" t="s">
        <v>4043</v>
      </c>
      <c r="I238" s="146"/>
      <c r="L238" s="32"/>
      <c r="M238" s="147"/>
      <c r="T238" s="53"/>
      <c r="AT238" s="17" t="s">
        <v>201</v>
      </c>
      <c r="AU238" s="17" t="s">
        <v>82</v>
      </c>
    </row>
    <row r="239" spans="2:65" s="1" customFormat="1" ht="16.5" customHeight="1">
      <c r="B239" s="32"/>
      <c r="C239" s="131" t="s">
        <v>680</v>
      </c>
      <c r="D239" s="131" t="s">
        <v>195</v>
      </c>
      <c r="E239" s="132" t="s">
        <v>4044</v>
      </c>
      <c r="F239" s="133" t="s">
        <v>4045</v>
      </c>
      <c r="G239" s="134" t="s">
        <v>432</v>
      </c>
      <c r="H239" s="135">
        <v>22</v>
      </c>
      <c r="I239" s="136"/>
      <c r="J239" s="137">
        <f>ROUND(I239*H239,2)</f>
        <v>0</v>
      </c>
      <c r="K239" s="133" t="s">
        <v>3874</v>
      </c>
      <c r="L239" s="32"/>
      <c r="M239" s="138" t="s">
        <v>19</v>
      </c>
      <c r="N239" s="139" t="s">
        <v>43</v>
      </c>
      <c r="P239" s="140">
        <f>O239*H239</f>
        <v>0</v>
      </c>
      <c r="Q239" s="140">
        <v>0</v>
      </c>
      <c r="R239" s="140">
        <f>Q239*H239</f>
        <v>0</v>
      </c>
      <c r="S239" s="140">
        <v>0</v>
      </c>
      <c r="T239" s="141">
        <f>S239*H239</f>
        <v>0</v>
      </c>
      <c r="AR239" s="142" t="s">
        <v>328</v>
      </c>
      <c r="AT239" s="142" t="s">
        <v>195</v>
      </c>
      <c r="AU239" s="142" t="s">
        <v>82</v>
      </c>
      <c r="AY239" s="17" t="s">
        <v>193</v>
      </c>
      <c r="BE239" s="143">
        <f>IF(N239="základní",J239,0)</f>
        <v>0</v>
      </c>
      <c r="BF239" s="143">
        <f>IF(N239="snížená",J239,0)</f>
        <v>0</v>
      </c>
      <c r="BG239" s="143">
        <f>IF(N239="zákl. přenesená",J239,0)</f>
        <v>0</v>
      </c>
      <c r="BH239" s="143">
        <f>IF(N239="sníž. přenesená",J239,0)</f>
        <v>0</v>
      </c>
      <c r="BI239" s="143">
        <f>IF(N239="nulová",J239,0)</f>
        <v>0</v>
      </c>
      <c r="BJ239" s="17" t="s">
        <v>80</v>
      </c>
      <c r="BK239" s="143">
        <f>ROUND(I239*H239,2)</f>
        <v>0</v>
      </c>
      <c r="BL239" s="17" t="s">
        <v>328</v>
      </c>
      <c r="BM239" s="142" t="s">
        <v>1111</v>
      </c>
    </row>
    <row r="240" spans="2:65" s="1" customFormat="1" ht="11.25">
      <c r="B240" s="32"/>
      <c r="D240" s="144" t="s">
        <v>201</v>
      </c>
      <c r="F240" s="145" t="s">
        <v>4046</v>
      </c>
      <c r="I240" s="146"/>
      <c r="L240" s="32"/>
      <c r="M240" s="147"/>
      <c r="T240" s="53"/>
      <c r="AT240" s="17" t="s">
        <v>201</v>
      </c>
      <c r="AU240" s="17" t="s">
        <v>82</v>
      </c>
    </row>
    <row r="241" spans="2:65" s="1" customFormat="1" ht="16.5" customHeight="1">
      <c r="B241" s="32"/>
      <c r="C241" s="131" t="s">
        <v>686</v>
      </c>
      <c r="D241" s="131" t="s">
        <v>195</v>
      </c>
      <c r="E241" s="132" t="s">
        <v>4047</v>
      </c>
      <c r="F241" s="133" t="s">
        <v>4048</v>
      </c>
      <c r="G241" s="134" t="s">
        <v>432</v>
      </c>
      <c r="H241" s="135">
        <v>14</v>
      </c>
      <c r="I241" s="136"/>
      <c r="J241" s="137">
        <f>ROUND(I241*H241,2)</f>
        <v>0</v>
      </c>
      <c r="K241" s="133" t="s">
        <v>3874</v>
      </c>
      <c r="L241" s="32"/>
      <c r="M241" s="138" t="s">
        <v>19</v>
      </c>
      <c r="N241" s="139" t="s">
        <v>43</v>
      </c>
      <c r="P241" s="140">
        <f>O241*H241</f>
        <v>0</v>
      </c>
      <c r="Q241" s="140">
        <v>0</v>
      </c>
      <c r="R241" s="140">
        <f>Q241*H241</f>
        <v>0</v>
      </c>
      <c r="S241" s="140">
        <v>0</v>
      </c>
      <c r="T241" s="141">
        <f>S241*H241</f>
        <v>0</v>
      </c>
      <c r="AR241" s="142" t="s">
        <v>328</v>
      </c>
      <c r="AT241" s="142" t="s">
        <v>195</v>
      </c>
      <c r="AU241" s="142" t="s">
        <v>82</v>
      </c>
      <c r="AY241" s="17" t="s">
        <v>193</v>
      </c>
      <c r="BE241" s="143">
        <f>IF(N241="základní",J241,0)</f>
        <v>0</v>
      </c>
      <c r="BF241" s="143">
        <f>IF(N241="snížená",J241,0)</f>
        <v>0</v>
      </c>
      <c r="BG241" s="143">
        <f>IF(N241="zákl. přenesená",J241,0)</f>
        <v>0</v>
      </c>
      <c r="BH241" s="143">
        <f>IF(N241="sníž. přenesená",J241,0)</f>
        <v>0</v>
      </c>
      <c r="BI241" s="143">
        <f>IF(N241="nulová",J241,0)</f>
        <v>0</v>
      </c>
      <c r="BJ241" s="17" t="s">
        <v>80</v>
      </c>
      <c r="BK241" s="143">
        <f>ROUND(I241*H241,2)</f>
        <v>0</v>
      </c>
      <c r="BL241" s="17" t="s">
        <v>328</v>
      </c>
      <c r="BM241" s="142" t="s">
        <v>1117</v>
      </c>
    </row>
    <row r="242" spans="2:65" s="1" customFormat="1" ht="11.25">
      <c r="B242" s="32"/>
      <c r="D242" s="144" t="s">
        <v>201</v>
      </c>
      <c r="F242" s="145" t="s">
        <v>4049</v>
      </c>
      <c r="I242" s="146"/>
      <c r="L242" s="32"/>
      <c r="M242" s="147"/>
      <c r="T242" s="53"/>
      <c r="AT242" s="17" t="s">
        <v>201</v>
      </c>
      <c r="AU242" s="17" t="s">
        <v>82</v>
      </c>
    </row>
    <row r="243" spans="2:65" s="1" customFormat="1" ht="16.5" customHeight="1">
      <c r="B243" s="32"/>
      <c r="C243" s="131" t="s">
        <v>693</v>
      </c>
      <c r="D243" s="131" t="s">
        <v>195</v>
      </c>
      <c r="E243" s="132" t="s">
        <v>4050</v>
      </c>
      <c r="F243" s="133" t="s">
        <v>4051</v>
      </c>
      <c r="G243" s="134" t="s">
        <v>432</v>
      </c>
      <c r="H243" s="135">
        <v>18</v>
      </c>
      <c r="I243" s="136"/>
      <c r="J243" s="137">
        <f>ROUND(I243*H243,2)</f>
        <v>0</v>
      </c>
      <c r="K243" s="133" t="s">
        <v>3874</v>
      </c>
      <c r="L243" s="32"/>
      <c r="M243" s="138" t="s">
        <v>19</v>
      </c>
      <c r="N243" s="139" t="s">
        <v>43</v>
      </c>
      <c r="P243" s="140">
        <f>O243*H243</f>
        <v>0</v>
      </c>
      <c r="Q243" s="140">
        <v>0</v>
      </c>
      <c r="R243" s="140">
        <f>Q243*H243</f>
        <v>0</v>
      </c>
      <c r="S243" s="140">
        <v>0</v>
      </c>
      <c r="T243" s="141">
        <f>S243*H243</f>
        <v>0</v>
      </c>
      <c r="AR243" s="142" t="s">
        <v>328</v>
      </c>
      <c r="AT243" s="142" t="s">
        <v>195</v>
      </c>
      <c r="AU243" s="142" t="s">
        <v>82</v>
      </c>
      <c r="AY243" s="17" t="s">
        <v>193</v>
      </c>
      <c r="BE243" s="143">
        <f>IF(N243="základní",J243,0)</f>
        <v>0</v>
      </c>
      <c r="BF243" s="143">
        <f>IF(N243="snížená",J243,0)</f>
        <v>0</v>
      </c>
      <c r="BG243" s="143">
        <f>IF(N243="zákl. přenesená",J243,0)</f>
        <v>0</v>
      </c>
      <c r="BH243" s="143">
        <f>IF(N243="sníž. přenesená",J243,0)</f>
        <v>0</v>
      </c>
      <c r="BI243" s="143">
        <f>IF(N243="nulová",J243,0)</f>
        <v>0</v>
      </c>
      <c r="BJ243" s="17" t="s">
        <v>80</v>
      </c>
      <c r="BK243" s="143">
        <f>ROUND(I243*H243,2)</f>
        <v>0</v>
      </c>
      <c r="BL243" s="17" t="s">
        <v>328</v>
      </c>
      <c r="BM243" s="142" t="s">
        <v>1124</v>
      </c>
    </row>
    <row r="244" spans="2:65" s="1" customFormat="1" ht="11.25">
      <c r="B244" s="32"/>
      <c r="D244" s="144" t="s">
        <v>201</v>
      </c>
      <c r="F244" s="145" t="s">
        <v>4052</v>
      </c>
      <c r="I244" s="146"/>
      <c r="L244" s="32"/>
      <c r="M244" s="147"/>
      <c r="T244" s="53"/>
      <c r="AT244" s="17" t="s">
        <v>201</v>
      </c>
      <c r="AU244" s="17" t="s">
        <v>82</v>
      </c>
    </row>
    <row r="245" spans="2:65" s="1" customFormat="1" ht="16.5" customHeight="1">
      <c r="B245" s="32"/>
      <c r="C245" s="131" t="s">
        <v>699</v>
      </c>
      <c r="D245" s="131" t="s">
        <v>195</v>
      </c>
      <c r="E245" s="132" t="s">
        <v>4053</v>
      </c>
      <c r="F245" s="133" t="s">
        <v>4054</v>
      </c>
      <c r="G245" s="134" t="s">
        <v>432</v>
      </c>
      <c r="H245" s="135">
        <v>58</v>
      </c>
      <c r="I245" s="136"/>
      <c r="J245" s="137">
        <f>ROUND(I245*H245,2)</f>
        <v>0</v>
      </c>
      <c r="K245" s="133" t="s">
        <v>3874</v>
      </c>
      <c r="L245" s="32"/>
      <c r="M245" s="138" t="s">
        <v>19</v>
      </c>
      <c r="N245" s="139" t="s">
        <v>43</v>
      </c>
      <c r="P245" s="140">
        <f>O245*H245</f>
        <v>0</v>
      </c>
      <c r="Q245" s="140">
        <v>0</v>
      </c>
      <c r="R245" s="140">
        <f>Q245*H245</f>
        <v>0</v>
      </c>
      <c r="S245" s="140">
        <v>0</v>
      </c>
      <c r="T245" s="141">
        <f>S245*H245</f>
        <v>0</v>
      </c>
      <c r="AR245" s="142" t="s">
        <v>328</v>
      </c>
      <c r="AT245" s="142" t="s">
        <v>195</v>
      </c>
      <c r="AU245" s="142" t="s">
        <v>82</v>
      </c>
      <c r="AY245" s="17" t="s">
        <v>193</v>
      </c>
      <c r="BE245" s="143">
        <f>IF(N245="základní",J245,0)</f>
        <v>0</v>
      </c>
      <c r="BF245" s="143">
        <f>IF(N245="snížená",J245,0)</f>
        <v>0</v>
      </c>
      <c r="BG245" s="143">
        <f>IF(N245="zákl. přenesená",J245,0)</f>
        <v>0</v>
      </c>
      <c r="BH245" s="143">
        <f>IF(N245="sníž. přenesená",J245,0)</f>
        <v>0</v>
      </c>
      <c r="BI245" s="143">
        <f>IF(N245="nulová",J245,0)</f>
        <v>0</v>
      </c>
      <c r="BJ245" s="17" t="s">
        <v>80</v>
      </c>
      <c r="BK245" s="143">
        <f>ROUND(I245*H245,2)</f>
        <v>0</v>
      </c>
      <c r="BL245" s="17" t="s">
        <v>328</v>
      </c>
      <c r="BM245" s="142" t="s">
        <v>1133</v>
      </c>
    </row>
    <row r="246" spans="2:65" s="1" customFormat="1" ht="11.25">
      <c r="B246" s="32"/>
      <c r="D246" s="144" t="s">
        <v>201</v>
      </c>
      <c r="F246" s="145" t="s">
        <v>4055</v>
      </c>
      <c r="I246" s="146"/>
      <c r="L246" s="32"/>
      <c r="M246" s="147"/>
      <c r="T246" s="53"/>
      <c r="AT246" s="17" t="s">
        <v>201</v>
      </c>
      <c r="AU246" s="17" t="s">
        <v>82</v>
      </c>
    </row>
    <row r="247" spans="2:65" s="1" customFormat="1" ht="16.5" customHeight="1">
      <c r="B247" s="32"/>
      <c r="C247" s="131" t="s">
        <v>704</v>
      </c>
      <c r="D247" s="131" t="s">
        <v>195</v>
      </c>
      <c r="E247" s="132" t="s">
        <v>4056</v>
      </c>
      <c r="F247" s="133" t="s">
        <v>4057</v>
      </c>
      <c r="G247" s="134" t="s">
        <v>432</v>
      </c>
      <c r="H247" s="135">
        <v>42</v>
      </c>
      <c r="I247" s="136"/>
      <c r="J247" s="137">
        <f>ROUND(I247*H247,2)</f>
        <v>0</v>
      </c>
      <c r="K247" s="133" t="s">
        <v>3874</v>
      </c>
      <c r="L247" s="32"/>
      <c r="M247" s="138" t="s">
        <v>19</v>
      </c>
      <c r="N247" s="139" t="s">
        <v>43</v>
      </c>
      <c r="P247" s="140">
        <f>O247*H247</f>
        <v>0</v>
      </c>
      <c r="Q247" s="140">
        <v>0</v>
      </c>
      <c r="R247" s="140">
        <f>Q247*H247</f>
        <v>0</v>
      </c>
      <c r="S247" s="140">
        <v>0</v>
      </c>
      <c r="T247" s="141">
        <f>S247*H247</f>
        <v>0</v>
      </c>
      <c r="AR247" s="142" t="s">
        <v>328</v>
      </c>
      <c r="AT247" s="142" t="s">
        <v>195</v>
      </c>
      <c r="AU247" s="142" t="s">
        <v>82</v>
      </c>
      <c r="AY247" s="17" t="s">
        <v>193</v>
      </c>
      <c r="BE247" s="143">
        <f>IF(N247="základní",J247,0)</f>
        <v>0</v>
      </c>
      <c r="BF247" s="143">
        <f>IF(N247="snížená",J247,0)</f>
        <v>0</v>
      </c>
      <c r="BG247" s="143">
        <f>IF(N247="zákl. přenesená",J247,0)</f>
        <v>0</v>
      </c>
      <c r="BH247" s="143">
        <f>IF(N247="sníž. přenesená",J247,0)</f>
        <v>0</v>
      </c>
      <c r="BI247" s="143">
        <f>IF(N247="nulová",J247,0)</f>
        <v>0</v>
      </c>
      <c r="BJ247" s="17" t="s">
        <v>80</v>
      </c>
      <c r="BK247" s="143">
        <f>ROUND(I247*H247,2)</f>
        <v>0</v>
      </c>
      <c r="BL247" s="17" t="s">
        <v>328</v>
      </c>
      <c r="BM247" s="142" t="s">
        <v>1142</v>
      </c>
    </row>
    <row r="248" spans="2:65" s="1" customFormat="1" ht="11.25">
      <c r="B248" s="32"/>
      <c r="D248" s="144" t="s">
        <v>201</v>
      </c>
      <c r="F248" s="145" t="s">
        <v>4058</v>
      </c>
      <c r="I248" s="146"/>
      <c r="L248" s="32"/>
      <c r="M248" s="147"/>
      <c r="T248" s="53"/>
      <c r="AT248" s="17" t="s">
        <v>201</v>
      </c>
      <c r="AU248" s="17" t="s">
        <v>82</v>
      </c>
    </row>
    <row r="249" spans="2:65" s="1" customFormat="1" ht="16.5" customHeight="1">
      <c r="B249" s="32"/>
      <c r="C249" s="131" t="s">
        <v>710</v>
      </c>
      <c r="D249" s="131" t="s">
        <v>195</v>
      </c>
      <c r="E249" s="132" t="s">
        <v>4059</v>
      </c>
      <c r="F249" s="133" t="s">
        <v>4060</v>
      </c>
      <c r="G249" s="134" t="s">
        <v>432</v>
      </c>
      <c r="H249" s="135">
        <v>12</v>
      </c>
      <c r="I249" s="136"/>
      <c r="J249" s="137">
        <f>ROUND(I249*H249,2)</f>
        <v>0</v>
      </c>
      <c r="K249" s="133" t="s">
        <v>3874</v>
      </c>
      <c r="L249" s="32"/>
      <c r="M249" s="138" t="s">
        <v>19</v>
      </c>
      <c r="N249" s="139" t="s">
        <v>43</v>
      </c>
      <c r="P249" s="140">
        <f>O249*H249</f>
        <v>0</v>
      </c>
      <c r="Q249" s="140">
        <v>0</v>
      </c>
      <c r="R249" s="140">
        <f>Q249*H249</f>
        <v>0</v>
      </c>
      <c r="S249" s="140">
        <v>0</v>
      </c>
      <c r="T249" s="141">
        <f>S249*H249</f>
        <v>0</v>
      </c>
      <c r="AR249" s="142" t="s">
        <v>328</v>
      </c>
      <c r="AT249" s="142" t="s">
        <v>195</v>
      </c>
      <c r="AU249" s="142" t="s">
        <v>82</v>
      </c>
      <c r="AY249" s="17" t="s">
        <v>193</v>
      </c>
      <c r="BE249" s="143">
        <f>IF(N249="základní",J249,0)</f>
        <v>0</v>
      </c>
      <c r="BF249" s="143">
        <f>IF(N249="snížená",J249,0)</f>
        <v>0</v>
      </c>
      <c r="BG249" s="143">
        <f>IF(N249="zákl. přenesená",J249,0)</f>
        <v>0</v>
      </c>
      <c r="BH249" s="143">
        <f>IF(N249="sníž. přenesená",J249,0)</f>
        <v>0</v>
      </c>
      <c r="BI249" s="143">
        <f>IF(N249="nulová",J249,0)</f>
        <v>0</v>
      </c>
      <c r="BJ249" s="17" t="s">
        <v>80</v>
      </c>
      <c r="BK249" s="143">
        <f>ROUND(I249*H249,2)</f>
        <v>0</v>
      </c>
      <c r="BL249" s="17" t="s">
        <v>328</v>
      </c>
      <c r="BM249" s="142" t="s">
        <v>1154</v>
      </c>
    </row>
    <row r="250" spans="2:65" s="1" customFormat="1" ht="11.25">
      <c r="B250" s="32"/>
      <c r="D250" s="144" t="s">
        <v>201</v>
      </c>
      <c r="F250" s="145" t="s">
        <v>4061</v>
      </c>
      <c r="I250" s="146"/>
      <c r="L250" s="32"/>
      <c r="M250" s="147"/>
      <c r="T250" s="53"/>
      <c r="AT250" s="17" t="s">
        <v>201</v>
      </c>
      <c r="AU250" s="17" t="s">
        <v>82</v>
      </c>
    </row>
    <row r="251" spans="2:65" s="1" customFormat="1" ht="16.5" customHeight="1">
      <c r="B251" s="32"/>
      <c r="C251" s="131" t="s">
        <v>714</v>
      </c>
      <c r="D251" s="131" t="s">
        <v>195</v>
      </c>
      <c r="E251" s="132" t="s">
        <v>4062</v>
      </c>
      <c r="F251" s="133" t="s">
        <v>4063</v>
      </c>
      <c r="G251" s="134" t="s">
        <v>432</v>
      </c>
      <c r="H251" s="135">
        <v>16</v>
      </c>
      <c r="I251" s="136"/>
      <c r="J251" s="137">
        <f>ROUND(I251*H251,2)</f>
        <v>0</v>
      </c>
      <c r="K251" s="133" t="s">
        <v>3874</v>
      </c>
      <c r="L251" s="32"/>
      <c r="M251" s="138" t="s">
        <v>19</v>
      </c>
      <c r="N251" s="139" t="s">
        <v>43</v>
      </c>
      <c r="P251" s="140">
        <f>O251*H251</f>
        <v>0</v>
      </c>
      <c r="Q251" s="140">
        <v>0</v>
      </c>
      <c r="R251" s="140">
        <f>Q251*H251</f>
        <v>0</v>
      </c>
      <c r="S251" s="140">
        <v>0</v>
      </c>
      <c r="T251" s="141">
        <f>S251*H251</f>
        <v>0</v>
      </c>
      <c r="AR251" s="142" t="s">
        <v>328</v>
      </c>
      <c r="AT251" s="142" t="s">
        <v>195</v>
      </c>
      <c r="AU251" s="142" t="s">
        <v>82</v>
      </c>
      <c r="AY251" s="17" t="s">
        <v>193</v>
      </c>
      <c r="BE251" s="143">
        <f>IF(N251="základní",J251,0)</f>
        <v>0</v>
      </c>
      <c r="BF251" s="143">
        <f>IF(N251="snížená",J251,0)</f>
        <v>0</v>
      </c>
      <c r="BG251" s="143">
        <f>IF(N251="zákl. přenesená",J251,0)</f>
        <v>0</v>
      </c>
      <c r="BH251" s="143">
        <f>IF(N251="sníž. přenesená",J251,0)</f>
        <v>0</v>
      </c>
      <c r="BI251" s="143">
        <f>IF(N251="nulová",J251,0)</f>
        <v>0</v>
      </c>
      <c r="BJ251" s="17" t="s">
        <v>80</v>
      </c>
      <c r="BK251" s="143">
        <f>ROUND(I251*H251,2)</f>
        <v>0</v>
      </c>
      <c r="BL251" s="17" t="s">
        <v>328</v>
      </c>
      <c r="BM251" s="142" t="s">
        <v>1165</v>
      </c>
    </row>
    <row r="252" spans="2:65" s="1" customFormat="1" ht="11.25">
      <c r="B252" s="32"/>
      <c r="D252" s="144" t="s">
        <v>201</v>
      </c>
      <c r="F252" s="145" t="s">
        <v>4064</v>
      </c>
      <c r="I252" s="146"/>
      <c r="L252" s="32"/>
      <c r="M252" s="147"/>
      <c r="T252" s="53"/>
      <c r="AT252" s="17" t="s">
        <v>201</v>
      </c>
      <c r="AU252" s="17" t="s">
        <v>82</v>
      </c>
    </row>
    <row r="253" spans="2:65" s="1" customFormat="1" ht="16.5" customHeight="1">
      <c r="B253" s="32"/>
      <c r="C253" s="162" t="s">
        <v>720</v>
      </c>
      <c r="D253" s="162" t="s">
        <v>380</v>
      </c>
      <c r="E253" s="163" t="s">
        <v>4065</v>
      </c>
      <c r="F253" s="164" t="s">
        <v>4066</v>
      </c>
      <c r="G253" s="165" t="s">
        <v>465</v>
      </c>
      <c r="H253" s="166">
        <v>4</v>
      </c>
      <c r="I253" s="167"/>
      <c r="J253" s="168">
        <f>ROUND(I253*H253,2)</f>
        <v>0</v>
      </c>
      <c r="K253" s="164" t="s">
        <v>3874</v>
      </c>
      <c r="L253" s="169"/>
      <c r="M253" s="170" t="s">
        <v>19</v>
      </c>
      <c r="N253" s="171" t="s">
        <v>43</v>
      </c>
      <c r="P253" s="140">
        <f>O253*H253</f>
        <v>0</v>
      </c>
      <c r="Q253" s="140">
        <v>0</v>
      </c>
      <c r="R253" s="140">
        <f>Q253*H253</f>
        <v>0</v>
      </c>
      <c r="S253" s="140">
        <v>0</v>
      </c>
      <c r="T253" s="141">
        <f>S253*H253</f>
        <v>0</v>
      </c>
      <c r="AR253" s="142" t="s">
        <v>436</v>
      </c>
      <c r="AT253" s="142" t="s">
        <v>380</v>
      </c>
      <c r="AU253" s="142" t="s">
        <v>82</v>
      </c>
      <c r="AY253" s="17" t="s">
        <v>193</v>
      </c>
      <c r="BE253" s="143">
        <f>IF(N253="základní",J253,0)</f>
        <v>0</v>
      </c>
      <c r="BF253" s="143">
        <f>IF(N253="snížená",J253,0)</f>
        <v>0</v>
      </c>
      <c r="BG253" s="143">
        <f>IF(N253="zákl. přenesená",J253,0)</f>
        <v>0</v>
      </c>
      <c r="BH253" s="143">
        <f>IF(N253="sníž. přenesená",J253,0)</f>
        <v>0</v>
      </c>
      <c r="BI253" s="143">
        <f>IF(N253="nulová",J253,0)</f>
        <v>0</v>
      </c>
      <c r="BJ253" s="17" t="s">
        <v>80</v>
      </c>
      <c r="BK253" s="143">
        <f>ROUND(I253*H253,2)</f>
        <v>0</v>
      </c>
      <c r="BL253" s="17" t="s">
        <v>328</v>
      </c>
      <c r="BM253" s="142" t="s">
        <v>1180</v>
      </c>
    </row>
    <row r="254" spans="2:65" s="1" customFormat="1" ht="21.75" customHeight="1">
      <c r="B254" s="32"/>
      <c r="C254" s="131" t="s">
        <v>725</v>
      </c>
      <c r="D254" s="131" t="s">
        <v>195</v>
      </c>
      <c r="E254" s="132" t="s">
        <v>4067</v>
      </c>
      <c r="F254" s="133" t="s">
        <v>4068</v>
      </c>
      <c r="G254" s="134" t="s">
        <v>432</v>
      </c>
      <c r="H254" s="135">
        <v>40</v>
      </c>
      <c r="I254" s="136"/>
      <c r="J254" s="137">
        <f>ROUND(I254*H254,2)</f>
        <v>0</v>
      </c>
      <c r="K254" s="133" t="s">
        <v>3874</v>
      </c>
      <c r="L254" s="32"/>
      <c r="M254" s="138" t="s">
        <v>19</v>
      </c>
      <c r="N254" s="139" t="s">
        <v>43</v>
      </c>
      <c r="P254" s="140">
        <f>O254*H254</f>
        <v>0</v>
      </c>
      <c r="Q254" s="140">
        <v>0</v>
      </c>
      <c r="R254" s="140">
        <f>Q254*H254</f>
        <v>0</v>
      </c>
      <c r="S254" s="140">
        <v>0</v>
      </c>
      <c r="T254" s="141">
        <f>S254*H254</f>
        <v>0</v>
      </c>
      <c r="AR254" s="142" t="s">
        <v>328</v>
      </c>
      <c r="AT254" s="142" t="s">
        <v>195</v>
      </c>
      <c r="AU254" s="142" t="s">
        <v>82</v>
      </c>
      <c r="AY254" s="17" t="s">
        <v>193</v>
      </c>
      <c r="BE254" s="143">
        <f>IF(N254="základní",J254,0)</f>
        <v>0</v>
      </c>
      <c r="BF254" s="143">
        <f>IF(N254="snížená",J254,0)</f>
        <v>0</v>
      </c>
      <c r="BG254" s="143">
        <f>IF(N254="zákl. přenesená",J254,0)</f>
        <v>0</v>
      </c>
      <c r="BH254" s="143">
        <f>IF(N254="sníž. přenesená",J254,0)</f>
        <v>0</v>
      </c>
      <c r="BI254" s="143">
        <f>IF(N254="nulová",J254,0)</f>
        <v>0</v>
      </c>
      <c r="BJ254" s="17" t="s">
        <v>80</v>
      </c>
      <c r="BK254" s="143">
        <f>ROUND(I254*H254,2)</f>
        <v>0</v>
      </c>
      <c r="BL254" s="17" t="s">
        <v>328</v>
      </c>
      <c r="BM254" s="142" t="s">
        <v>1196</v>
      </c>
    </row>
    <row r="255" spans="2:65" s="1" customFormat="1" ht="11.25">
      <c r="B255" s="32"/>
      <c r="D255" s="144" t="s">
        <v>201</v>
      </c>
      <c r="F255" s="145" t="s">
        <v>4069</v>
      </c>
      <c r="I255" s="146"/>
      <c r="L255" s="32"/>
      <c r="M255" s="147"/>
      <c r="T255" s="53"/>
      <c r="AT255" s="17" t="s">
        <v>201</v>
      </c>
      <c r="AU255" s="17" t="s">
        <v>82</v>
      </c>
    </row>
    <row r="256" spans="2:65" s="1" customFormat="1" ht="19.5">
      <c r="B256" s="32"/>
      <c r="D256" s="149" t="s">
        <v>1499</v>
      </c>
      <c r="F256" s="172" t="s">
        <v>4070</v>
      </c>
      <c r="I256" s="146"/>
      <c r="L256" s="32"/>
      <c r="M256" s="147"/>
      <c r="T256" s="53"/>
      <c r="AT256" s="17" t="s">
        <v>1499</v>
      </c>
      <c r="AU256" s="17" t="s">
        <v>82</v>
      </c>
    </row>
    <row r="257" spans="2:65" s="1" customFormat="1" ht="16.5" customHeight="1">
      <c r="B257" s="32"/>
      <c r="C257" s="131" t="s">
        <v>731</v>
      </c>
      <c r="D257" s="131" t="s">
        <v>195</v>
      </c>
      <c r="E257" s="132" t="s">
        <v>4071</v>
      </c>
      <c r="F257" s="133" t="s">
        <v>4072</v>
      </c>
      <c r="G257" s="134" t="s">
        <v>465</v>
      </c>
      <c r="H257" s="135">
        <v>25</v>
      </c>
      <c r="I257" s="136"/>
      <c r="J257" s="137">
        <f>ROUND(I257*H257,2)</f>
        <v>0</v>
      </c>
      <c r="K257" s="133" t="s">
        <v>3874</v>
      </c>
      <c r="L257" s="32"/>
      <c r="M257" s="138" t="s">
        <v>19</v>
      </c>
      <c r="N257" s="139" t="s">
        <v>43</v>
      </c>
      <c r="P257" s="140">
        <f>O257*H257</f>
        <v>0</v>
      </c>
      <c r="Q257" s="140">
        <v>0</v>
      </c>
      <c r="R257" s="140">
        <f>Q257*H257</f>
        <v>0</v>
      </c>
      <c r="S257" s="140">
        <v>0</v>
      </c>
      <c r="T257" s="141">
        <f>S257*H257</f>
        <v>0</v>
      </c>
      <c r="AR257" s="142" t="s">
        <v>328</v>
      </c>
      <c r="AT257" s="142" t="s">
        <v>195</v>
      </c>
      <c r="AU257" s="142" t="s">
        <v>82</v>
      </c>
      <c r="AY257" s="17" t="s">
        <v>193</v>
      </c>
      <c r="BE257" s="143">
        <f>IF(N257="základní",J257,0)</f>
        <v>0</v>
      </c>
      <c r="BF257" s="143">
        <f>IF(N257="snížená",J257,0)</f>
        <v>0</v>
      </c>
      <c r="BG257" s="143">
        <f>IF(N257="zákl. přenesená",J257,0)</f>
        <v>0</v>
      </c>
      <c r="BH257" s="143">
        <f>IF(N257="sníž. přenesená",J257,0)</f>
        <v>0</v>
      </c>
      <c r="BI257" s="143">
        <f>IF(N257="nulová",J257,0)</f>
        <v>0</v>
      </c>
      <c r="BJ257" s="17" t="s">
        <v>80</v>
      </c>
      <c r="BK257" s="143">
        <f>ROUND(I257*H257,2)</f>
        <v>0</v>
      </c>
      <c r="BL257" s="17" t="s">
        <v>328</v>
      </c>
      <c r="BM257" s="142" t="s">
        <v>1206</v>
      </c>
    </row>
    <row r="258" spans="2:65" s="1" customFormat="1" ht="11.25">
      <c r="B258" s="32"/>
      <c r="D258" s="144" t="s">
        <v>201</v>
      </c>
      <c r="F258" s="145" t="s">
        <v>4073</v>
      </c>
      <c r="I258" s="146"/>
      <c r="L258" s="32"/>
      <c r="M258" s="147"/>
      <c r="T258" s="53"/>
      <c r="AT258" s="17" t="s">
        <v>201</v>
      </c>
      <c r="AU258" s="17" t="s">
        <v>82</v>
      </c>
    </row>
    <row r="259" spans="2:65" s="1" customFormat="1" ht="16.5" customHeight="1">
      <c r="B259" s="32"/>
      <c r="C259" s="131" t="s">
        <v>737</v>
      </c>
      <c r="D259" s="131" t="s">
        <v>195</v>
      </c>
      <c r="E259" s="132" t="s">
        <v>4074</v>
      </c>
      <c r="F259" s="133" t="s">
        <v>4075</v>
      </c>
      <c r="G259" s="134" t="s">
        <v>465</v>
      </c>
      <c r="H259" s="135">
        <v>10</v>
      </c>
      <c r="I259" s="136"/>
      <c r="J259" s="137">
        <f>ROUND(I259*H259,2)</f>
        <v>0</v>
      </c>
      <c r="K259" s="133" t="s">
        <v>3874</v>
      </c>
      <c r="L259" s="32"/>
      <c r="M259" s="138" t="s">
        <v>19</v>
      </c>
      <c r="N259" s="139" t="s">
        <v>43</v>
      </c>
      <c r="P259" s="140">
        <f>O259*H259</f>
        <v>0</v>
      </c>
      <c r="Q259" s="140">
        <v>0</v>
      </c>
      <c r="R259" s="140">
        <f>Q259*H259</f>
        <v>0</v>
      </c>
      <c r="S259" s="140">
        <v>0</v>
      </c>
      <c r="T259" s="141">
        <f>S259*H259</f>
        <v>0</v>
      </c>
      <c r="AR259" s="142" t="s">
        <v>328</v>
      </c>
      <c r="AT259" s="142" t="s">
        <v>195</v>
      </c>
      <c r="AU259" s="142" t="s">
        <v>82</v>
      </c>
      <c r="AY259" s="17" t="s">
        <v>193</v>
      </c>
      <c r="BE259" s="143">
        <f>IF(N259="základní",J259,0)</f>
        <v>0</v>
      </c>
      <c r="BF259" s="143">
        <f>IF(N259="snížená",J259,0)</f>
        <v>0</v>
      </c>
      <c r="BG259" s="143">
        <f>IF(N259="zákl. přenesená",J259,0)</f>
        <v>0</v>
      </c>
      <c r="BH259" s="143">
        <f>IF(N259="sníž. přenesená",J259,0)</f>
        <v>0</v>
      </c>
      <c r="BI259" s="143">
        <f>IF(N259="nulová",J259,0)</f>
        <v>0</v>
      </c>
      <c r="BJ259" s="17" t="s">
        <v>80</v>
      </c>
      <c r="BK259" s="143">
        <f>ROUND(I259*H259,2)</f>
        <v>0</v>
      </c>
      <c r="BL259" s="17" t="s">
        <v>328</v>
      </c>
      <c r="BM259" s="142" t="s">
        <v>1218</v>
      </c>
    </row>
    <row r="260" spans="2:65" s="1" customFormat="1" ht="11.25">
      <c r="B260" s="32"/>
      <c r="D260" s="144" t="s">
        <v>201</v>
      </c>
      <c r="F260" s="145" t="s">
        <v>4076</v>
      </c>
      <c r="I260" s="146"/>
      <c r="L260" s="32"/>
      <c r="M260" s="147"/>
      <c r="T260" s="53"/>
      <c r="AT260" s="17" t="s">
        <v>201</v>
      </c>
      <c r="AU260" s="17" t="s">
        <v>82</v>
      </c>
    </row>
    <row r="261" spans="2:65" s="1" customFormat="1" ht="24.2" customHeight="1">
      <c r="B261" s="32"/>
      <c r="C261" s="131" t="s">
        <v>743</v>
      </c>
      <c r="D261" s="131" t="s">
        <v>195</v>
      </c>
      <c r="E261" s="132" t="s">
        <v>4077</v>
      </c>
      <c r="F261" s="133" t="s">
        <v>4078</v>
      </c>
      <c r="G261" s="134" t="s">
        <v>465</v>
      </c>
      <c r="H261" s="135">
        <v>1</v>
      </c>
      <c r="I261" s="136"/>
      <c r="J261" s="137">
        <f>ROUND(I261*H261,2)</f>
        <v>0</v>
      </c>
      <c r="K261" s="133" t="s">
        <v>3874</v>
      </c>
      <c r="L261" s="32"/>
      <c r="M261" s="138" t="s">
        <v>19</v>
      </c>
      <c r="N261" s="139" t="s">
        <v>43</v>
      </c>
      <c r="P261" s="140">
        <f>O261*H261</f>
        <v>0</v>
      </c>
      <c r="Q261" s="140">
        <v>0</v>
      </c>
      <c r="R261" s="140">
        <f>Q261*H261</f>
        <v>0</v>
      </c>
      <c r="S261" s="140">
        <v>0</v>
      </c>
      <c r="T261" s="141">
        <f>S261*H261</f>
        <v>0</v>
      </c>
      <c r="AR261" s="142" t="s">
        <v>328</v>
      </c>
      <c r="AT261" s="142" t="s">
        <v>195</v>
      </c>
      <c r="AU261" s="142" t="s">
        <v>82</v>
      </c>
      <c r="AY261" s="17" t="s">
        <v>193</v>
      </c>
      <c r="BE261" s="143">
        <f>IF(N261="základní",J261,0)</f>
        <v>0</v>
      </c>
      <c r="BF261" s="143">
        <f>IF(N261="snížená",J261,0)</f>
        <v>0</v>
      </c>
      <c r="BG261" s="143">
        <f>IF(N261="zákl. přenesená",J261,0)</f>
        <v>0</v>
      </c>
      <c r="BH261" s="143">
        <f>IF(N261="sníž. přenesená",J261,0)</f>
        <v>0</v>
      </c>
      <c r="BI261" s="143">
        <f>IF(N261="nulová",J261,0)</f>
        <v>0</v>
      </c>
      <c r="BJ261" s="17" t="s">
        <v>80</v>
      </c>
      <c r="BK261" s="143">
        <f>ROUND(I261*H261,2)</f>
        <v>0</v>
      </c>
      <c r="BL261" s="17" t="s">
        <v>328</v>
      </c>
      <c r="BM261" s="142" t="s">
        <v>1231</v>
      </c>
    </row>
    <row r="262" spans="2:65" s="1" customFormat="1" ht="11.25">
      <c r="B262" s="32"/>
      <c r="D262" s="144" t="s">
        <v>201</v>
      </c>
      <c r="F262" s="145" t="s">
        <v>4079</v>
      </c>
      <c r="I262" s="146"/>
      <c r="L262" s="32"/>
      <c r="M262" s="147"/>
      <c r="T262" s="53"/>
      <c r="AT262" s="17" t="s">
        <v>201</v>
      </c>
      <c r="AU262" s="17" t="s">
        <v>82</v>
      </c>
    </row>
    <row r="263" spans="2:65" s="1" customFormat="1" ht="24.2" customHeight="1">
      <c r="B263" s="32"/>
      <c r="C263" s="131" t="s">
        <v>748</v>
      </c>
      <c r="D263" s="131" t="s">
        <v>195</v>
      </c>
      <c r="E263" s="132" t="s">
        <v>4080</v>
      </c>
      <c r="F263" s="133" t="s">
        <v>4081</v>
      </c>
      <c r="G263" s="134" t="s">
        <v>465</v>
      </c>
      <c r="H263" s="135">
        <v>3</v>
      </c>
      <c r="I263" s="136"/>
      <c r="J263" s="137">
        <f>ROUND(I263*H263,2)</f>
        <v>0</v>
      </c>
      <c r="K263" s="133" t="s">
        <v>19</v>
      </c>
      <c r="L263" s="32"/>
      <c r="M263" s="138" t="s">
        <v>19</v>
      </c>
      <c r="N263" s="139" t="s">
        <v>43</v>
      </c>
      <c r="P263" s="140">
        <f>O263*H263</f>
        <v>0</v>
      </c>
      <c r="Q263" s="140">
        <v>0</v>
      </c>
      <c r="R263" s="140">
        <f>Q263*H263</f>
        <v>0</v>
      </c>
      <c r="S263" s="140">
        <v>0</v>
      </c>
      <c r="T263" s="141">
        <f>S263*H263</f>
        <v>0</v>
      </c>
      <c r="AR263" s="142" t="s">
        <v>328</v>
      </c>
      <c r="AT263" s="142" t="s">
        <v>195</v>
      </c>
      <c r="AU263" s="142" t="s">
        <v>82</v>
      </c>
      <c r="AY263" s="17" t="s">
        <v>193</v>
      </c>
      <c r="BE263" s="143">
        <f>IF(N263="základní",J263,0)</f>
        <v>0</v>
      </c>
      <c r="BF263" s="143">
        <f>IF(N263="snížená",J263,0)</f>
        <v>0</v>
      </c>
      <c r="BG263" s="143">
        <f>IF(N263="zákl. přenesená",J263,0)</f>
        <v>0</v>
      </c>
      <c r="BH263" s="143">
        <f>IF(N263="sníž. přenesená",J263,0)</f>
        <v>0</v>
      </c>
      <c r="BI263" s="143">
        <f>IF(N263="nulová",J263,0)</f>
        <v>0</v>
      </c>
      <c r="BJ263" s="17" t="s">
        <v>80</v>
      </c>
      <c r="BK263" s="143">
        <f>ROUND(I263*H263,2)</f>
        <v>0</v>
      </c>
      <c r="BL263" s="17" t="s">
        <v>328</v>
      </c>
      <c r="BM263" s="142" t="s">
        <v>1241</v>
      </c>
    </row>
    <row r="264" spans="2:65" s="1" customFormat="1" ht="16.5" customHeight="1">
      <c r="B264" s="32"/>
      <c r="C264" s="131" t="s">
        <v>753</v>
      </c>
      <c r="D264" s="131" t="s">
        <v>195</v>
      </c>
      <c r="E264" s="132" t="s">
        <v>4082</v>
      </c>
      <c r="F264" s="133" t="s">
        <v>4083</v>
      </c>
      <c r="G264" s="134" t="s">
        <v>465</v>
      </c>
      <c r="H264" s="135">
        <v>2</v>
      </c>
      <c r="I264" s="136"/>
      <c r="J264" s="137">
        <f>ROUND(I264*H264,2)</f>
        <v>0</v>
      </c>
      <c r="K264" s="133" t="s">
        <v>19</v>
      </c>
      <c r="L264" s="32"/>
      <c r="M264" s="138" t="s">
        <v>19</v>
      </c>
      <c r="N264" s="139" t="s">
        <v>43</v>
      </c>
      <c r="P264" s="140">
        <f>O264*H264</f>
        <v>0</v>
      </c>
      <c r="Q264" s="140">
        <v>0</v>
      </c>
      <c r="R264" s="140">
        <f>Q264*H264</f>
        <v>0</v>
      </c>
      <c r="S264" s="140">
        <v>0</v>
      </c>
      <c r="T264" s="141">
        <f>S264*H264</f>
        <v>0</v>
      </c>
      <c r="AR264" s="142" t="s">
        <v>328</v>
      </c>
      <c r="AT264" s="142" t="s">
        <v>195</v>
      </c>
      <c r="AU264" s="142" t="s">
        <v>82</v>
      </c>
      <c r="AY264" s="17" t="s">
        <v>193</v>
      </c>
      <c r="BE264" s="143">
        <f>IF(N264="základní",J264,0)</f>
        <v>0</v>
      </c>
      <c r="BF264" s="143">
        <f>IF(N264="snížená",J264,0)</f>
        <v>0</v>
      </c>
      <c r="BG264" s="143">
        <f>IF(N264="zákl. přenesená",J264,0)</f>
        <v>0</v>
      </c>
      <c r="BH264" s="143">
        <f>IF(N264="sníž. přenesená",J264,0)</f>
        <v>0</v>
      </c>
      <c r="BI264" s="143">
        <f>IF(N264="nulová",J264,0)</f>
        <v>0</v>
      </c>
      <c r="BJ264" s="17" t="s">
        <v>80</v>
      </c>
      <c r="BK264" s="143">
        <f>ROUND(I264*H264,2)</f>
        <v>0</v>
      </c>
      <c r="BL264" s="17" t="s">
        <v>328</v>
      </c>
      <c r="BM264" s="142" t="s">
        <v>1252</v>
      </c>
    </row>
    <row r="265" spans="2:65" s="1" customFormat="1" ht="16.5" customHeight="1">
      <c r="B265" s="32"/>
      <c r="C265" s="131" t="s">
        <v>759</v>
      </c>
      <c r="D265" s="131" t="s">
        <v>195</v>
      </c>
      <c r="E265" s="132" t="s">
        <v>4084</v>
      </c>
      <c r="F265" s="133" t="s">
        <v>4085</v>
      </c>
      <c r="G265" s="134" t="s">
        <v>465</v>
      </c>
      <c r="H265" s="135">
        <v>5</v>
      </c>
      <c r="I265" s="136"/>
      <c r="J265" s="137">
        <f>ROUND(I265*H265,2)</f>
        <v>0</v>
      </c>
      <c r="K265" s="133" t="s">
        <v>19</v>
      </c>
      <c r="L265" s="32"/>
      <c r="M265" s="138" t="s">
        <v>19</v>
      </c>
      <c r="N265" s="139" t="s">
        <v>43</v>
      </c>
      <c r="P265" s="140">
        <f>O265*H265</f>
        <v>0</v>
      </c>
      <c r="Q265" s="140">
        <v>0</v>
      </c>
      <c r="R265" s="140">
        <f>Q265*H265</f>
        <v>0</v>
      </c>
      <c r="S265" s="140">
        <v>0</v>
      </c>
      <c r="T265" s="141">
        <f>S265*H265</f>
        <v>0</v>
      </c>
      <c r="AR265" s="142" t="s">
        <v>328</v>
      </c>
      <c r="AT265" s="142" t="s">
        <v>195</v>
      </c>
      <c r="AU265" s="142" t="s">
        <v>82</v>
      </c>
      <c r="AY265" s="17" t="s">
        <v>193</v>
      </c>
      <c r="BE265" s="143">
        <f>IF(N265="základní",J265,0)</f>
        <v>0</v>
      </c>
      <c r="BF265" s="143">
        <f>IF(N265="snížená",J265,0)</f>
        <v>0</v>
      </c>
      <c r="BG265" s="143">
        <f>IF(N265="zákl. přenesená",J265,0)</f>
        <v>0</v>
      </c>
      <c r="BH265" s="143">
        <f>IF(N265="sníž. přenesená",J265,0)</f>
        <v>0</v>
      </c>
      <c r="BI265" s="143">
        <f>IF(N265="nulová",J265,0)</f>
        <v>0</v>
      </c>
      <c r="BJ265" s="17" t="s">
        <v>80</v>
      </c>
      <c r="BK265" s="143">
        <f>ROUND(I265*H265,2)</f>
        <v>0</v>
      </c>
      <c r="BL265" s="17" t="s">
        <v>328</v>
      </c>
      <c r="BM265" s="142" t="s">
        <v>1274</v>
      </c>
    </row>
    <row r="266" spans="2:65" s="1" customFormat="1" ht="16.5" customHeight="1">
      <c r="B266" s="32"/>
      <c r="C266" s="131" t="s">
        <v>766</v>
      </c>
      <c r="D266" s="131" t="s">
        <v>195</v>
      </c>
      <c r="E266" s="132" t="s">
        <v>4086</v>
      </c>
      <c r="F266" s="133" t="s">
        <v>4087</v>
      </c>
      <c r="G266" s="134" t="s">
        <v>465</v>
      </c>
      <c r="H266" s="135">
        <v>2</v>
      </c>
      <c r="I266" s="136"/>
      <c r="J266" s="137">
        <f>ROUND(I266*H266,2)</f>
        <v>0</v>
      </c>
      <c r="K266" s="133" t="s">
        <v>3874</v>
      </c>
      <c r="L266" s="32"/>
      <c r="M266" s="138" t="s">
        <v>19</v>
      </c>
      <c r="N266" s="139" t="s">
        <v>43</v>
      </c>
      <c r="P266" s="140">
        <f>O266*H266</f>
        <v>0</v>
      </c>
      <c r="Q266" s="140">
        <v>0</v>
      </c>
      <c r="R266" s="140">
        <f>Q266*H266</f>
        <v>0</v>
      </c>
      <c r="S266" s="140">
        <v>0</v>
      </c>
      <c r="T266" s="141">
        <f>S266*H266</f>
        <v>0</v>
      </c>
      <c r="AR266" s="142" t="s">
        <v>328</v>
      </c>
      <c r="AT266" s="142" t="s">
        <v>195</v>
      </c>
      <c r="AU266" s="142" t="s">
        <v>82</v>
      </c>
      <c r="AY266" s="17" t="s">
        <v>193</v>
      </c>
      <c r="BE266" s="143">
        <f>IF(N266="základní",J266,0)</f>
        <v>0</v>
      </c>
      <c r="BF266" s="143">
        <f>IF(N266="snížená",J266,0)</f>
        <v>0</v>
      </c>
      <c r="BG266" s="143">
        <f>IF(N266="zákl. přenesená",J266,0)</f>
        <v>0</v>
      </c>
      <c r="BH266" s="143">
        <f>IF(N266="sníž. přenesená",J266,0)</f>
        <v>0</v>
      </c>
      <c r="BI266" s="143">
        <f>IF(N266="nulová",J266,0)</f>
        <v>0</v>
      </c>
      <c r="BJ266" s="17" t="s">
        <v>80</v>
      </c>
      <c r="BK266" s="143">
        <f>ROUND(I266*H266,2)</f>
        <v>0</v>
      </c>
      <c r="BL266" s="17" t="s">
        <v>328</v>
      </c>
      <c r="BM266" s="142" t="s">
        <v>1311</v>
      </c>
    </row>
    <row r="267" spans="2:65" s="1" customFormat="1" ht="11.25">
      <c r="B267" s="32"/>
      <c r="D267" s="144" t="s">
        <v>201</v>
      </c>
      <c r="F267" s="145" t="s">
        <v>4088</v>
      </c>
      <c r="I267" s="146"/>
      <c r="L267" s="32"/>
      <c r="M267" s="147"/>
      <c r="T267" s="53"/>
      <c r="AT267" s="17" t="s">
        <v>201</v>
      </c>
      <c r="AU267" s="17" t="s">
        <v>82</v>
      </c>
    </row>
    <row r="268" spans="2:65" s="1" customFormat="1" ht="16.5" customHeight="1">
      <c r="B268" s="32"/>
      <c r="C268" s="131" t="s">
        <v>771</v>
      </c>
      <c r="D268" s="131" t="s">
        <v>195</v>
      </c>
      <c r="E268" s="132" t="s">
        <v>4089</v>
      </c>
      <c r="F268" s="133" t="s">
        <v>4090</v>
      </c>
      <c r="G268" s="134" t="s">
        <v>465</v>
      </c>
      <c r="H268" s="135">
        <v>1</v>
      </c>
      <c r="I268" s="136"/>
      <c r="J268" s="137">
        <f>ROUND(I268*H268,2)</f>
        <v>0</v>
      </c>
      <c r="K268" s="133" t="s">
        <v>3874</v>
      </c>
      <c r="L268" s="32"/>
      <c r="M268" s="138" t="s">
        <v>19</v>
      </c>
      <c r="N268" s="139" t="s">
        <v>43</v>
      </c>
      <c r="P268" s="140">
        <f>O268*H268</f>
        <v>0</v>
      </c>
      <c r="Q268" s="140">
        <v>0</v>
      </c>
      <c r="R268" s="140">
        <f>Q268*H268</f>
        <v>0</v>
      </c>
      <c r="S268" s="140">
        <v>0</v>
      </c>
      <c r="T268" s="141">
        <f>S268*H268</f>
        <v>0</v>
      </c>
      <c r="AR268" s="142" t="s">
        <v>328</v>
      </c>
      <c r="AT268" s="142" t="s">
        <v>195</v>
      </c>
      <c r="AU268" s="142" t="s">
        <v>82</v>
      </c>
      <c r="AY268" s="17" t="s">
        <v>193</v>
      </c>
      <c r="BE268" s="143">
        <f>IF(N268="základní",J268,0)</f>
        <v>0</v>
      </c>
      <c r="BF268" s="143">
        <f>IF(N268="snížená",J268,0)</f>
        <v>0</v>
      </c>
      <c r="BG268" s="143">
        <f>IF(N268="zákl. přenesená",J268,0)</f>
        <v>0</v>
      </c>
      <c r="BH268" s="143">
        <f>IF(N268="sníž. přenesená",J268,0)</f>
        <v>0</v>
      </c>
      <c r="BI268" s="143">
        <f>IF(N268="nulová",J268,0)</f>
        <v>0</v>
      </c>
      <c r="BJ268" s="17" t="s">
        <v>80</v>
      </c>
      <c r="BK268" s="143">
        <f>ROUND(I268*H268,2)</f>
        <v>0</v>
      </c>
      <c r="BL268" s="17" t="s">
        <v>328</v>
      </c>
      <c r="BM268" s="142" t="s">
        <v>1325</v>
      </c>
    </row>
    <row r="269" spans="2:65" s="1" customFormat="1" ht="11.25">
      <c r="B269" s="32"/>
      <c r="D269" s="144" t="s">
        <v>201</v>
      </c>
      <c r="F269" s="145" t="s">
        <v>4091</v>
      </c>
      <c r="I269" s="146"/>
      <c r="L269" s="32"/>
      <c r="M269" s="147"/>
      <c r="T269" s="53"/>
      <c r="AT269" s="17" t="s">
        <v>201</v>
      </c>
      <c r="AU269" s="17" t="s">
        <v>82</v>
      </c>
    </row>
    <row r="270" spans="2:65" s="1" customFormat="1" ht="16.5" customHeight="1">
      <c r="B270" s="32"/>
      <c r="C270" s="131" t="s">
        <v>778</v>
      </c>
      <c r="D270" s="131" t="s">
        <v>195</v>
      </c>
      <c r="E270" s="132" t="s">
        <v>4092</v>
      </c>
      <c r="F270" s="133" t="s">
        <v>4093</v>
      </c>
      <c r="G270" s="134" t="s">
        <v>465</v>
      </c>
      <c r="H270" s="135">
        <v>3</v>
      </c>
      <c r="I270" s="136"/>
      <c r="J270" s="137">
        <f>ROUND(I270*H270,2)</f>
        <v>0</v>
      </c>
      <c r="K270" s="133" t="s">
        <v>19</v>
      </c>
      <c r="L270" s="32"/>
      <c r="M270" s="138" t="s">
        <v>19</v>
      </c>
      <c r="N270" s="139" t="s">
        <v>43</v>
      </c>
      <c r="P270" s="140">
        <f>O270*H270</f>
        <v>0</v>
      </c>
      <c r="Q270" s="140">
        <v>0</v>
      </c>
      <c r="R270" s="140">
        <f>Q270*H270</f>
        <v>0</v>
      </c>
      <c r="S270" s="140">
        <v>0</v>
      </c>
      <c r="T270" s="141">
        <f>S270*H270</f>
        <v>0</v>
      </c>
      <c r="AR270" s="142" t="s">
        <v>328</v>
      </c>
      <c r="AT270" s="142" t="s">
        <v>195</v>
      </c>
      <c r="AU270" s="142" t="s">
        <v>82</v>
      </c>
      <c r="AY270" s="17" t="s">
        <v>193</v>
      </c>
      <c r="BE270" s="143">
        <f>IF(N270="základní",J270,0)</f>
        <v>0</v>
      </c>
      <c r="BF270" s="143">
        <f>IF(N270="snížená",J270,0)</f>
        <v>0</v>
      </c>
      <c r="BG270" s="143">
        <f>IF(N270="zákl. přenesená",J270,0)</f>
        <v>0</v>
      </c>
      <c r="BH270" s="143">
        <f>IF(N270="sníž. přenesená",J270,0)</f>
        <v>0</v>
      </c>
      <c r="BI270" s="143">
        <f>IF(N270="nulová",J270,0)</f>
        <v>0</v>
      </c>
      <c r="BJ270" s="17" t="s">
        <v>80</v>
      </c>
      <c r="BK270" s="143">
        <f>ROUND(I270*H270,2)</f>
        <v>0</v>
      </c>
      <c r="BL270" s="17" t="s">
        <v>328</v>
      </c>
      <c r="BM270" s="142" t="s">
        <v>1336</v>
      </c>
    </row>
    <row r="271" spans="2:65" s="1" customFormat="1" ht="16.5" customHeight="1">
      <c r="B271" s="32"/>
      <c r="C271" s="131" t="s">
        <v>784</v>
      </c>
      <c r="D271" s="131" t="s">
        <v>195</v>
      </c>
      <c r="E271" s="132" t="s">
        <v>4094</v>
      </c>
      <c r="F271" s="133" t="s">
        <v>4095</v>
      </c>
      <c r="G271" s="134" t="s">
        <v>432</v>
      </c>
      <c r="H271" s="135">
        <v>200</v>
      </c>
      <c r="I271" s="136"/>
      <c r="J271" s="137">
        <f>ROUND(I271*H271,2)</f>
        <v>0</v>
      </c>
      <c r="K271" s="133" t="s">
        <v>3874</v>
      </c>
      <c r="L271" s="32"/>
      <c r="M271" s="138" t="s">
        <v>19</v>
      </c>
      <c r="N271" s="139" t="s">
        <v>43</v>
      </c>
      <c r="P271" s="140">
        <f>O271*H271</f>
        <v>0</v>
      </c>
      <c r="Q271" s="140">
        <v>0</v>
      </c>
      <c r="R271" s="140">
        <f>Q271*H271</f>
        <v>0</v>
      </c>
      <c r="S271" s="140">
        <v>0</v>
      </c>
      <c r="T271" s="141">
        <f>S271*H271</f>
        <v>0</v>
      </c>
      <c r="AR271" s="142" t="s">
        <v>328</v>
      </c>
      <c r="AT271" s="142" t="s">
        <v>195</v>
      </c>
      <c r="AU271" s="142" t="s">
        <v>82</v>
      </c>
      <c r="AY271" s="17" t="s">
        <v>193</v>
      </c>
      <c r="BE271" s="143">
        <f>IF(N271="základní",J271,0)</f>
        <v>0</v>
      </c>
      <c r="BF271" s="143">
        <f>IF(N271="snížená",J271,0)</f>
        <v>0</v>
      </c>
      <c r="BG271" s="143">
        <f>IF(N271="zákl. přenesená",J271,0)</f>
        <v>0</v>
      </c>
      <c r="BH271" s="143">
        <f>IF(N271="sníž. přenesená",J271,0)</f>
        <v>0</v>
      </c>
      <c r="BI271" s="143">
        <f>IF(N271="nulová",J271,0)</f>
        <v>0</v>
      </c>
      <c r="BJ271" s="17" t="s">
        <v>80</v>
      </c>
      <c r="BK271" s="143">
        <f>ROUND(I271*H271,2)</f>
        <v>0</v>
      </c>
      <c r="BL271" s="17" t="s">
        <v>328</v>
      </c>
      <c r="BM271" s="142" t="s">
        <v>1350</v>
      </c>
    </row>
    <row r="272" spans="2:65" s="1" customFormat="1" ht="11.25">
      <c r="B272" s="32"/>
      <c r="D272" s="144" t="s">
        <v>201</v>
      </c>
      <c r="F272" s="145" t="s">
        <v>4096</v>
      </c>
      <c r="I272" s="146"/>
      <c r="L272" s="32"/>
      <c r="M272" s="147"/>
      <c r="T272" s="53"/>
      <c r="AT272" s="17" t="s">
        <v>201</v>
      </c>
      <c r="AU272" s="17" t="s">
        <v>82</v>
      </c>
    </row>
    <row r="273" spans="2:65" s="1" customFormat="1" ht="16.5" customHeight="1">
      <c r="B273" s="32"/>
      <c r="C273" s="131" t="s">
        <v>790</v>
      </c>
      <c r="D273" s="131" t="s">
        <v>195</v>
      </c>
      <c r="E273" s="132" t="s">
        <v>4097</v>
      </c>
      <c r="F273" s="133" t="s">
        <v>4098</v>
      </c>
      <c r="G273" s="134" t="s">
        <v>432</v>
      </c>
      <c r="H273" s="135">
        <v>75</v>
      </c>
      <c r="I273" s="136"/>
      <c r="J273" s="137">
        <f>ROUND(I273*H273,2)</f>
        <v>0</v>
      </c>
      <c r="K273" s="133" t="s">
        <v>3874</v>
      </c>
      <c r="L273" s="32"/>
      <c r="M273" s="138" t="s">
        <v>19</v>
      </c>
      <c r="N273" s="139" t="s">
        <v>43</v>
      </c>
      <c r="P273" s="140">
        <f>O273*H273</f>
        <v>0</v>
      </c>
      <c r="Q273" s="140">
        <v>0</v>
      </c>
      <c r="R273" s="140">
        <f>Q273*H273</f>
        <v>0</v>
      </c>
      <c r="S273" s="140">
        <v>0</v>
      </c>
      <c r="T273" s="141">
        <f>S273*H273</f>
        <v>0</v>
      </c>
      <c r="AR273" s="142" t="s">
        <v>328</v>
      </c>
      <c r="AT273" s="142" t="s">
        <v>195</v>
      </c>
      <c r="AU273" s="142" t="s">
        <v>82</v>
      </c>
      <c r="AY273" s="17" t="s">
        <v>193</v>
      </c>
      <c r="BE273" s="143">
        <f>IF(N273="základní",J273,0)</f>
        <v>0</v>
      </c>
      <c r="BF273" s="143">
        <f>IF(N273="snížená",J273,0)</f>
        <v>0</v>
      </c>
      <c r="BG273" s="143">
        <f>IF(N273="zákl. přenesená",J273,0)</f>
        <v>0</v>
      </c>
      <c r="BH273" s="143">
        <f>IF(N273="sníž. přenesená",J273,0)</f>
        <v>0</v>
      </c>
      <c r="BI273" s="143">
        <f>IF(N273="nulová",J273,0)</f>
        <v>0</v>
      </c>
      <c r="BJ273" s="17" t="s">
        <v>80</v>
      </c>
      <c r="BK273" s="143">
        <f>ROUND(I273*H273,2)</f>
        <v>0</v>
      </c>
      <c r="BL273" s="17" t="s">
        <v>328</v>
      </c>
      <c r="BM273" s="142" t="s">
        <v>1360</v>
      </c>
    </row>
    <row r="274" spans="2:65" s="1" customFormat="1" ht="11.25">
      <c r="B274" s="32"/>
      <c r="D274" s="144" t="s">
        <v>201</v>
      </c>
      <c r="F274" s="145" t="s">
        <v>4099</v>
      </c>
      <c r="I274" s="146"/>
      <c r="L274" s="32"/>
      <c r="M274" s="147"/>
      <c r="T274" s="53"/>
      <c r="AT274" s="17" t="s">
        <v>201</v>
      </c>
      <c r="AU274" s="17" t="s">
        <v>82</v>
      </c>
    </row>
    <row r="275" spans="2:65" s="1" customFormat="1" ht="24.2" customHeight="1">
      <c r="B275" s="32"/>
      <c r="C275" s="131" t="s">
        <v>796</v>
      </c>
      <c r="D275" s="131" t="s">
        <v>195</v>
      </c>
      <c r="E275" s="132" t="s">
        <v>4100</v>
      </c>
      <c r="F275" s="133" t="s">
        <v>4101</v>
      </c>
      <c r="G275" s="134" t="s">
        <v>349</v>
      </c>
      <c r="H275" s="135">
        <v>0.58599999999999997</v>
      </c>
      <c r="I275" s="136"/>
      <c r="J275" s="137">
        <f>ROUND(I275*H275,2)</f>
        <v>0</v>
      </c>
      <c r="K275" s="133" t="s">
        <v>3874</v>
      </c>
      <c r="L275" s="32"/>
      <c r="M275" s="138" t="s">
        <v>19</v>
      </c>
      <c r="N275" s="139" t="s">
        <v>43</v>
      </c>
      <c r="P275" s="140">
        <f>O275*H275</f>
        <v>0</v>
      </c>
      <c r="Q275" s="140">
        <v>0</v>
      </c>
      <c r="R275" s="140">
        <f>Q275*H275</f>
        <v>0</v>
      </c>
      <c r="S275" s="140">
        <v>0</v>
      </c>
      <c r="T275" s="141">
        <f>S275*H275</f>
        <v>0</v>
      </c>
      <c r="AR275" s="142" t="s">
        <v>328</v>
      </c>
      <c r="AT275" s="142" t="s">
        <v>195</v>
      </c>
      <c r="AU275" s="142" t="s">
        <v>82</v>
      </c>
      <c r="AY275" s="17" t="s">
        <v>193</v>
      </c>
      <c r="BE275" s="143">
        <f>IF(N275="základní",J275,0)</f>
        <v>0</v>
      </c>
      <c r="BF275" s="143">
        <f>IF(N275="snížená",J275,0)</f>
        <v>0</v>
      </c>
      <c r="BG275" s="143">
        <f>IF(N275="zákl. přenesená",J275,0)</f>
        <v>0</v>
      </c>
      <c r="BH275" s="143">
        <f>IF(N275="sníž. přenesená",J275,0)</f>
        <v>0</v>
      </c>
      <c r="BI275" s="143">
        <f>IF(N275="nulová",J275,0)</f>
        <v>0</v>
      </c>
      <c r="BJ275" s="17" t="s">
        <v>80</v>
      </c>
      <c r="BK275" s="143">
        <f>ROUND(I275*H275,2)</f>
        <v>0</v>
      </c>
      <c r="BL275" s="17" t="s">
        <v>328</v>
      </c>
      <c r="BM275" s="142" t="s">
        <v>1370</v>
      </c>
    </row>
    <row r="276" spans="2:65" s="1" customFormat="1" ht="11.25">
      <c r="B276" s="32"/>
      <c r="D276" s="144" t="s">
        <v>201</v>
      </c>
      <c r="F276" s="145" t="s">
        <v>4102</v>
      </c>
      <c r="I276" s="146"/>
      <c r="L276" s="32"/>
      <c r="M276" s="147"/>
      <c r="T276" s="53"/>
      <c r="AT276" s="17" t="s">
        <v>201</v>
      </c>
      <c r="AU276" s="17" t="s">
        <v>82</v>
      </c>
    </row>
    <row r="277" spans="2:65" s="11" customFormat="1" ht="22.9" customHeight="1">
      <c r="B277" s="119"/>
      <c r="D277" s="120" t="s">
        <v>71</v>
      </c>
      <c r="E277" s="129" t="s">
        <v>4103</v>
      </c>
      <c r="F277" s="129" t="s">
        <v>4104</v>
      </c>
      <c r="I277" s="122"/>
      <c r="J277" s="130">
        <f>BK277</f>
        <v>0</v>
      </c>
      <c r="L277" s="119"/>
      <c r="M277" s="124"/>
      <c r="P277" s="125">
        <f>SUM(P278:P328)</f>
        <v>0</v>
      </c>
      <c r="R277" s="125">
        <f>SUM(R278:R328)</f>
        <v>0</v>
      </c>
      <c r="T277" s="126">
        <f>SUM(T278:T328)</f>
        <v>0</v>
      </c>
      <c r="AR277" s="120" t="s">
        <v>82</v>
      </c>
      <c r="AT277" s="127" t="s">
        <v>71</v>
      </c>
      <c r="AU277" s="127" t="s">
        <v>80</v>
      </c>
      <c r="AY277" s="120" t="s">
        <v>193</v>
      </c>
      <c r="BK277" s="128">
        <f>SUM(BK278:BK328)</f>
        <v>0</v>
      </c>
    </row>
    <row r="278" spans="2:65" s="1" customFormat="1" ht="21.75" customHeight="1">
      <c r="B278" s="32"/>
      <c r="C278" s="131" t="s">
        <v>799</v>
      </c>
      <c r="D278" s="131" t="s">
        <v>195</v>
      </c>
      <c r="E278" s="132" t="s">
        <v>4105</v>
      </c>
      <c r="F278" s="133" t="s">
        <v>4106</v>
      </c>
      <c r="G278" s="134" t="s">
        <v>432</v>
      </c>
      <c r="H278" s="135">
        <v>200</v>
      </c>
      <c r="I278" s="136"/>
      <c r="J278" s="137">
        <f>ROUND(I278*H278,2)</f>
        <v>0</v>
      </c>
      <c r="K278" s="133" t="s">
        <v>3874</v>
      </c>
      <c r="L278" s="32"/>
      <c r="M278" s="138" t="s">
        <v>19</v>
      </c>
      <c r="N278" s="139" t="s">
        <v>43</v>
      </c>
      <c r="P278" s="140">
        <f>O278*H278</f>
        <v>0</v>
      </c>
      <c r="Q278" s="140">
        <v>0</v>
      </c>
      <c r="R278" s="140">
        <f>Q278*H278</f>
        <v>0</v>
      </c>
      <c r="S278" s="140">
        <v>0</v>
      </c>
      <c r="T278" s="141">
        <f>S278*H278</f>
        <v>0</v>
      </c>
      <c r="AR278" s="142" t="s">
        <v>328</v>
      </c>
      <c r="AT278" s="142" t="s">
        <v>195</v>
      </c>
      <c r="AU278" s="142" t="s">
        <v>82</v>
      </c>
      <c r="AY278" s="17" t="s">
        <v>193</v>
      </c>
      <c r="BE278" s="143">
        <f>IF(N278="základní",J278,0)</f>
        <v>0</v>
      </c>
      <c r="BF278" s="143">
        <f>IF(N278="snížená",J278,0)</f>
        <v>0</v>
      </c>
      <c r="BG278" s="143">
        <f>IF(N278="zákl. přenesená",J278,0)</f>
        <v>0</v>
      </c>
      <c r="BH278" s="143">
        <f>IF(N278="sníž. přenesená",J278,0)</f>
        <v>0</v>
      </c>
      <c r="BI278" s="143">
        <f>IF(N278="nulová",J278,0)</f>
        <v>0</v>
      </c>
      <c r="BJ278" s="17" t="s">
        <v>80</v>
      </c>
      <c r="BK278" s="143">
        <f>ROUND(I278*H278,2)</f>
        <v>0</v>
      </c>
      <c r="BL278" s="17" t="s">
        <v>328</v>
      </c>
      <c r="BM278" s="142" t="s">
        <v>1382</v>
      </c>
    </row>
    <row r="279" spans="2:65" s="1" customFormat="1" ht="11.25">
      <c r="B279" s="32"/>
      <c r="D279" s="144" t="s">
        <v>201</v>
      </c>
      <c r="F279" s="145" t="s">
        <v>4107</v>
      </c>
      <c r="I279" s="146"/>
      <c r="L279" s="32"/>
      <c r="M279" s="147"/>
      <c r="T279" s="53"/>
      <c r="AT279" s="17" t="s">
        <v>201</v>
      </c>
      <c r="AU279" s="17" t="s">
        <v>82</v>
      </c>
    </row>
    <row r="280" spans="2:65" s="1" customFormat="1" ht="21.75" customHeight="1">
      <c r="B280" s="32"/>
      <c r="C280" s="131" t="s">
        <v>802</v>
      </c>
      <c r="D280" s="131" t="s">
        <v>195</v>
      </c>
      <c r="E280" s="132" t="s">
        <v>4108</v>
      </c>
      <c r="F280" s="133" t="s">
        <v>4109</v>
      </c>
      <c r="G280" s="134" t="s">
        <v>432</v>
      </c>
      <c r="H280" s="135">
        <v>77</v>
      </c>
      <c r="I280" s="136"/>
      <c r="J280" s="137">
        <f>ROUND(I280*H280,2)</f>
        <v>0</v>
      </c>
      <c r="K280" s="133" t="s">
        <v>3874</v>
      </c>
      <c r="L280" s="32"/>
      <c r="M280" s="138" t="s">
        <v>19</v>
      </c>
      <c r="N280" s="139" t="s">
        <v>43</v>
      </c>
      <c r="P280" s="140">
        <f>O280*H280</f>
        <v>0</v>
      </c>
      <c r="Q280" s="140">
        <v>0</v>
      </c>
      <c r="R280" s="140">
        <f>Q280*H280</f>
        <v>0</v>
      </c>
      <c r="S280" s="140">
        <v>0</v>
      </c>
      <c r="T280" s="141">
        <f>S280*H280</f>
        <v>0</v>
      </c>
      <c r="AR280" s="142" t="s">
        <v>328</v>
      </c>
      <c r="AT280" s="142" t="s">
        <v>195</v>
      </c>
      <c r="AU280" s="142" t="s">
        <v>82</v>
      </c>
      <c r="AY280" s="17" t="s">
        <v>193</v>
      </c>
      <c r="BE280" s="143">
        <f>IF(N280="základní",J280,0)</f>
        <v>0</v>
      </c>
      <c r="BF280" s="143">
        <f>IF(N280="snížená",J280,0)</f>
        <v>0</v>
      </c>
      <c r="BG280" s="143">
        <f>IF(N280="zákl. přenesená",J280,0)</f>
        <v>0</v>
      </c>
      <c r="BH280" s="143">
        <f>IF(N280="sníž. přenesená",J280,0)</f>
        <v>0</v>
      </c>
      <c r="BI280" s="143">
        <f>IF(N280="nulová",J280,0)</f>
        <v>0</v>
      </c>
      <c r="BJ280" s="17" t="s">
        <v>80</v>
      </c>
      <c r="BK280" s="143">
        <f>ROUND(I280*H280,2)</f>
        <v>0</v>
      </c>
      <c r="BL280" s="17" t="s">
        <v>328</v>
      </c>
      <c r="BM280" s="142" t="s">
        <v>1397</v>
      </c>
    </row>
    <row r="281" spans="2:65" s="1" customFormat="1" ht="11.25">
      <c r="B281" s="32"/>
      <c r="D281" s="144" t="s">
        <v>201</v>
      </c>
      <c r="F281" s="145" t="s">
        <v>4110</v>
      </c>
      <c r="I281" s="146"/>
      <c r="L281" s="32"/>
      <c r="M281" s="147"/>
      <c r="T281" s="53"/>
      <c r="AT281" s="17" t="s">
        <v>201</v>
      </c>
      <c r="AU281" s="17" t="s">
        <v>82</v>
      </c>
    </row>
    <row r="282" spans="2:65" s="1" customFormat="1" ht="21.75" customHeight="1">
      <c r="B282" s="32"/>
      <c r="C282" s="131" t="s">
        <v>804</v>
      </c>
      <c r="D282" s="131" t="s">
        <v>195</v>
      </c>
      <c r="E282" s="132" t="s">
        <v>4067</v>
      </c>
      <c r="F282" s="133" t="s">
        <v>4068</v>
      </c>
      <c r="G282" s="134" t="s">
        <v>432</v>
      </c>
      <c r="H282" s="135">
        <v>62</v>
      </c>
      <c r="I282" s="136"/>
      <c r="J282" s="137">
        <f>ROUND(I282*H282,2)</f>
        <v>0</v>
      </c>
      <c r="K282" s="133" t="s">
        <v>3874</v>
      </c>
      <c r="L282" s="32"/>
      <c r="M282" s="138" t="s">
        <v>19</v>
      </c>
      <c r="N282" s="139" t="s">
        <v>43</v>
      </c>
      <c r="P282" s="140">
        <f>O282*H282</f>
        <v>0</v>
      </c>
      <c r="Q282" s="140">
        <v>0</v>
      </c>
      <c r="R282" s="140">
        <f>Q282*H282</f>
        <v>0</v>
      </c>
      <c r="S282" s="140">
        <v>0</v>
      </c>
      <c r="T282" s="141">
        <f>S282*H282</f>
        <v>0</v>
      </c>
      <c r="AR282" s="142" t="s">
        <v>328</v>
      </c>
      <c r="AT282" s="142" t="s">
        <v>195</v>
      </c>
      <c r="AU282" s="142" t="s">
        <v>82</v>
      </c>
      <c r="AY282" s="17" t="s">
        <v>193</v>
      </c>
      <c r="BE282" s="143">
        <f>IF(N282="základní",J282,0)</f>
        <v>0</v>
      </c>
      <c r="BF282" s="143">
        <f>IF(N282="snížená",J282,0)</f>
        <v>0</v>
      </c>
      <c r="BG282" s="143">
        <f>IF(N282="zákl. přenesená",J282,0)</f>
        <v>0</v>
      </c>
      <c r="BH282" s="143">
        <f>IF(N282="sníž. přenesená",J282,0)</f>
        <v>0</v>
      </c>
      <c r="BI282" s="143">
        <f>IF(N282="nulová",J282,0)</f>
        <v>0</v>
      </c>
      <c r="BJ282" s="17" t="s">
        <v>80</v>
      </c>
      <c r="BK282" s="143">
        <f>ROUND(I282*H282,2)</f>
        <v>0</v>
      </c>
      <c r="BL282" s="17" t="s">
        <v>328</v>
      </c>
      <c r="BM282" s="142" t="s">
        <v>1408</v>
      </c>
    </row>
    <row r="283" spans="2:65" s="1" customFormat="1" ht="11.25">
      <c r="B283" s="32"/>
      <c r="D283" s="144" t="s">
        <v>201</v>
      </c>
      <c r="F283" s="145" t="s">
        <v>4069</v>
      </c>
      <c r="I283" s="146"/>
      <c r="L283" s="32"/>
      <c r="M283" s="147"/>
      <c r="T283" s="53"/>
      <c r="AT283" s="17" t="s">
        <v>201</v>
      </c>
      <c r="AU283" s="17" t="s">
        <v>82</v>
      </c>
    </row>
    <row r="284" spans="2:65" s="1" customFormat="1" ht="16.5" customHeight="1">
      <c r="B284" s="32"/>
      <c r="C284" s="131" t="s">
        <v>806</v>
      </c>
      <c r="D284" s="131" t="s">
        <v>195</v>
      </c>
      <c r="E284" s="132" t="s">
        <v>4111</v>
      </c>
      <c r="F284" s="133" t="s">
        <v>4112</v>
      </c>
      <c r="G284" s="134" t="s">
        <v>465</v>
      </c>
      <c r="H284" s="135">
        <v>60</v>
      </c>
      <c r="I284" s="136"/>
      <c r="J284" s="137">
        <f>ROUND(I284*H284,2)</f>
        <v>0</v>
      </c>
      <c r="K284" s="133" t="s">
        <v>3874</v>
      </c>
      <c r="L284" s="32"/>
      <c r="M284" s="138" t="s">
        <v>19</v>
      </c>
      <c r="N284" s="139" t="s">
        <v>43</v>
      </c>
      <c r="P284" s="140">
        <f>O284*H284</f>
        <v>0</v>
      </c>
      <c r="Q284" s="140">
        <v>0</v>
      </c>
      <c r="R284" s="140">
        <f>Q284*H284</f>
        <v>0</v>
      </c>
      <c r="S284" s="140">
        <v>0</v>
      </c>
      <c r="T284" s="141">
        <f>S284*H284</f>
        <v>0</v>
      </c>
      <c r="AR284" s="142" t="s">
        <v>328</v>
      </c>
      <c r="AT284" s="142" t="s">
        <v>195</v>
      </c>
      <c r="AU284" s="142" t="s">
        <v>82</v>
      </c>
      <c r="AY284" s="17" t="s">
        <v>193</v>
      </c>
      <c r="BE284" s="143">
        <f>IF(N284="základní",J284,0)</f>
        <v>0</v>
      </c>
      <c r="BF284" s="143">
        <f>IF(N284="snížená",J284,0)</f>
        <v>0</v>
      </c>
      <c r="BG284" s="143">
        <f>IF(N284="zákl. přenesená",J284,0)</f>
        <v>0</v>
      </c>
      <c r="BH284" s="143">
        <f>IF(N284="sníž. přenesená",J284,0)</f>
        <v>0</v>
      </c>
      <c r="BI284" s="143">
        <f>IF(N284="nulová",J284,0)</f>
        <v>0</v>
      </c>
      <c r="BJ284" s="17" t="s">
        <v>80</v>
      </c>
      <c r="BK284" s="143">
        <f>ROUND(I284*H284,2)</f>
        <v>0</v>
      </c>
      <c r="BL284" s="17" t="s">
        <v>328</v>
      </c>
      <c r="BM284" s="142" t="s">
        <v>1425</v>
      </c>
    </row>
    <row r="285" spans="2:65" s="1" customFormat="1" ht="11.25">
      <c r="B285" s="32"/>
      <c r="D285" s="144" t="s">
        <v>201</v>
      </c>
      <c r="F285" s="145" t="s">
        <v>4113</v>
      </c>
      <c r="I285" s="146"/>
      <c r="L285" s="32"/>
      <c r="M285" s="147"/>
      <c r="T285" s="53"/>
      <c r="AT285" s="17" t="s">
        <v>201</v>
      </c>
      <c r="AU285" s="17" t="s">
        <v>82</v>
      </c>
    </row>
    <row r="286" spans="2:65" s="1" customFormat="1" ht="16.5" customHeight="1">
      <c r="B286" s="32"/>
      <c r="C286" s="131" t="s">
        <v>810</v>
      </c>
      <c r="D286" s="131" t="s">
        <v>195</v>
      </c>
      <c r="E286" s="132" t="s">
        <v>4114</v>
      </c>
      <c r="F286" s="133" t="s">
        <v>4115</v>
      </c>
      <c r="G286" s="134" t="s">
        <v>465</v>
      </c>
      <c r="H286" s="135">
        <v>3</v>
      </c>
      <c r="I286" s="136"/>
      <c r="J286" s="137">
        <f>ROUND(I286*H286,2)</f>
        <v>0</v>
      </c>
      <c r="K286" s="133" t="s">
        <v>3874</v>
      </c>
      <c r="L286" s="32"/>
      <c r="M286" s="138" t="s">
        <v>19</v>
      </c>
      <c r="N286" s="139" t="s">
        <v>43</v>
      </c>
      <c r="P286" s="140">
        <f>O286*H286</f>
        <v>0</v>
      </c>
      <c r="Q286" s="140">
        <v>0</v>
      </c>
      <c r="R286" s="140">
        <f>Q286*H286</f>
        <v>0</v>
      </c>
      <c r="S286" s="140">
        <v>0</v>
      </c>
      <c r="T286" s="141">
        <f>S286*H286</f>
        <v>0</v>
      </c>
      <c r="AR286" s="142" t="s">
        <v>328</v>
      </c>
      <c r="AT286" s="142" t="s">
        <v>195</v>
      </c>
      <c r="AU286" s="142" t="s">
        <v>82</v>
      </c>
      <c r="AY286" s="17" t="s">
        <v>193</v>
      </c>
      <c r="BE286" s="143">
        <f>IF(N286="základní",J286,0)</f>
        <v>0</v>
      </c>
      <c r="BF286" s="143">
        <f>IF(N286="snížená",J286,0)</f>
        <v>0</v>
      </c>
      <c r="BG286" s="143">
        <f>IF(N286="zákl. přenesená",J286,0)</f>
        <v>0</v>
      </c>
      <c r="BH286" s="143">
        <f>IF(N286="sníž. přenesená",J286,0)</f>
        <v>0</v>
      </c>
      <c r="BI286" s="143">
        <f>IF(N286="nulová",J286,0)</f>
        <v>0</v>
      </c>
      <c r="BJ286" s="17" t="s">
        <v>80</v>
      </c>
      <c r="BK286" s="143">
        <f>ROUND(I286*H286,2)</f>
        <v>0</v>
      </c>
      <c r="BL286" s="17" t="s">
        <v>328</v>
      </c>
      <c r="BM286" s="142" t="s">
        <v>1435</v>
      </c>
    </row>
    <row r="287" spans="2:65" s="1" customFormat="1" ht="11.25">
      <c r="B287" s="32"/>
      <c r="D287" s="144" t="s">
        <v>201</v>
      </c>
      <c r="F287" s="145" t="s">
        <v>4116</v>
      </c>
      <c r="I287" s="146"/>
      <c r="L287" s="32"/>
      <c r="M287" s="147"/>
      <c r="T287" s="53"/>
      <c r="AT287" s="17" t="s">
        <v>201</v>
      </c>
      <c r="AU287" s="17" t="s">
        <v>82</v>
      </c>
    </row>
    <row r="288" spans="2:65" s="1" customFormat="1" ht="16.5" customHeight="1">
      <c r="B288" s="32"/>
      <c r="C288" s="131" t="s">
        <v>814</v>
      </c>
      <c r="D288" s="131" t="s">
        <v>195</v>
      </c>
      <c r="E288" s="132" t="s">
        <v>4117</v>
      </c>
      <c r="F288" s="133" t="s">
        <v>4118</v>
      </c>
      <c r="G288" s="134" t="s">
        <v>465</v>
      </c>
      <c r="H288" s="135">
        <v>1</v>
      </c>
      <c r="I288" s="136"/>
      <c r="J288" s="137">
        <f>ROUND(I288*H288,2)</f>
        <v>0</v>
      </c>
      <c r="K288" s="133" t="s">
        <v>3874</v>
      </c>
      <c r="L288" s="32"/>
      <c r="M288" s="138" t="s">
        <v>19</v>
      </c>
      <c r="N288" s="139" t="s">
        <v>43</v>
      </c>
      <c r="P288" s="140">
        <f>O288*H288</f>
        <v>0</v>
      </c>
      <c r="Q288" s="140">
        <v>0</v>
      </c>
      <c r="R288" s="140">
        <f>Q288*H288</f>
        <v>0</v>
      </c>
      <c r="S288" s="140">
        <v>0</v>
      </c>
      <c r="T288" s="141">
        <f>S288*H288</f>
        <v>0</v>
      </c>
      <c r="AR288" s="142" t="s">
        <v>328</v>
      </c>
      <c r="AT288" s="142" t="s">
        <v>195</v>
      </c>
      <c r="AU288" s="142" t="s">
        <v>82</v>
      </c>
      <c r="AY288" s="17" t="s">
        <v>193</v>
      </c>
      <c r="BE288" s="143">
        <f>IF(N288="základní",J288,0)</f>
        <v>0</v>
      </c>
      <c r="BF288" s="143">
        <f>IF(N288="snížená",J288,0)</f>
        <v>0</v>
      </c>
      <c r="BG288" s="143">
        <f>IF(N288="zákl. přenesená",J288,0)</f>
        <v>0</v>
      </c>
      <c r="BH288" s="143">
        <f>IF(N288="sníž. přenesená",J288,0)</f>
        <v>0</v>
      </c>
      <c r="BI288" s="143">
        <f>IF(N288="nulová",J288,0)</f>
        <v>0</v>
      </c>
      <c r="BJ288" s="17" t="s">
        <v>80</v>
      </c>
      <c r="BK288" s="143">
        <f>ROUND(I288*H288,2)</f>
        <v>0</v>
      </c>
      <c r="BL288" s="17" t="s">
        <v>328</v>
      </c>
      <c r="BM288" s="142" t="s">
        <v>1454</v>
      </c>
    </row>
    <row r="289" spans="2:65" s="1" customFormat="1" ht="11.25">
      <c r="B289" s="32"/>
      <c r="D289" s="144" t="s">
        <v>201</v>
      </c>
      <c r="F289" s="145" t="s">
        <v>4119</v>
      </c>
      <c r="I289" s="146"/>
      <c r="L289" s="32"/>
      <c r="M289" s="147"/>
      <c r="T289" s="53"/>
      <c r="AT289" s="17" t="s">
        <v>201</v>
      </c>
      <c r="AU289" s="17" t="s">
        <v>82</v>
      </c>
    </row>
    <row r="290" spans="2:65" s="1" customFormat="1" ht="16.5" customHeight="1">
      <c r="B290" s="32"/>
      <c r="C290" s="131" t="s">
        <v>823</v>
      </c>
      <c r="D290" s="131" t="s">
        <v>195</v>
      </c>
      <c r="E290" s="132" t="s">
        <v>4120</v>
      </c>
      <c r="F290" s="133" t="s">
        <v>4121</v>
      </c>
      <c r="G290" s="134" t="s">
        <v>465</v>
      </c>
      <c r="H290" s="135">
        <v>2</v>
      </c>
      <c r="I290" s="136"/>
      <c r="J290" s="137">
        <f>ROUND(I290*H290,2)</f>
        <v>0</v>
      </c>
      <c r="K290" s="133" t="s">
        <v>3874</v>
      </c>
      <c r="L290" s="32"/>
      <c r="M290" s="138" t="s">
        <v>19</v>
      </c>
      <c r="N290" s="139" t="s">
        <v>43</v>
      </c>
      <c r="P290" s="140">
        <f>O290*H290</f>
        <v>0</v>
      </c>
      <c r="Q290" s="140">
        <v>0</v>
      </c>
      <c r="R290" s="140">
        <f>Q290*H290</f>
        <v>0</v>
      </c>
      <c r="S290" s="140">
        <v>0</v>
      </c>
      <c r="T290" s="141">
        <f>S290*H290</f>
        <v>0</v>
      </c>
      <c r="AR290" s="142" t="s">
        <v>328</v>
      </c>
      <c r="AT290" s="142" t="s">
        <v>195</v>
      </c>
      <c r="AU290" s="142" t="s">
        <v>82</v>
      </c>
      <c r="AY290" s="17" t="s">
        <v>193</v>
      </c>
      <c r="BE290" s="143">
        <f>IF(N290="základní",J290,0)</f>
        <v>0</v>
      </c>
      <c r="BF290" s="143">
        <f>IF(N290="snížená",J290,0)</f>
        <v>0</v>
      </c>
      <c r="BG290" s="143">
        <f>IF(N290="zákl. přenesená",J290,0)</f>
        <v>0</v>
      </c>
      <c r="BH290" s="143">
        <f>IF(N290="sníž. přenesená",J290,0)</f>
        <v>0</v>
      </c>
      <c r="BI290" s="143">
        <f>IF(N290="nulová",J290,0)</f>
        <v>0</v>
      </c>
      <c r="BJ290" s="17" t="s">
        <v>80</v>
      </c>
      <c r="BK290" s="143">
        <f>ROUND(I290*H290,2)</f>
        <v>0</v>
      </c>
      <c r="BL290" s="17" t="s">
        <v>328</v>
      </c>
      <c r="BM290" s="142" t="s">
        <v>1489</v>
      </c>
    </row>
    <row r="291" spans="2:65" s="1" customFormat="1" ht="11.25">
      <c r="B291" s="32"/>
      <c r="D291" s="144" t="s">
        <v>201</v>
      </c>
      <c r="F291" s="145" t="s">
        <v>4122</v>
      </c>
      <c r="I291" s="146"/>
      <c r="L291" s="32"/>
      <c r="M291" s="147"/>
      <c r="T291" s="53"/>
      <c r="AT291" s="17" t="s">
        <v>201</v>
      </c>
      <c r="AU291" s="17" t="s">
        <v>82</v>
      </c>
    </row>
    <row r="292" spans="2:65" s="1" customFormat="1" ht="16.5" customHeight="1">
      <c r="B292" s="32"/>
      <c r="C292" s="131" t="s">
        <v>830</v>
      </c>
      <c r="D292" s="131" t="s">
        <v>195</v>
      </c>
      <c r="E292" s="132" t="s">
        <v>4123</v>
      </c>
      <c r="F292" s="133" t="s">
        <v>4124</v>
      </c>
      <c r="G292" s="134" t="s">
        <v>465</v>
      </c>
      <c r="H292" s="135">
        <v>1</v>
      </c>
      <c r="I292" s="136"/>
      <c r="J292" s="137">
        <f>ROUND(I292*H292,2)</f>
        <v>0</v>
      </c>
      <c r="K292" s="133" t="s">
        <v>3874</v>
      </c>
      <c r="L292" s="32"/>
      <c r="M292" s="138" t="s">
        <v>19</v>
      </c>
      <c r="N292" s="139" t="s">
        <v>43</v>
      </c>
      <c r="P292" s="140">
        <f>O292*H292</f>
        <v>0</v>
      </c>
      <c r="Q292" s="140">
        <v>0</v>
      </c>
      <c r="R292" s="140">
        <f>Q292*H292</f>
        <v>0</v>
      </c>
      <c r="S292" s="140">
        <v>0</v>
      </c>
      <c r="T292" s="141">
        <f>S292*H292</f>
        <v>0</v>
      </c>
      <c r="AR292" s="142" t="s">
        <v>328</v>
      </c>
      <c r="AT292" s="142" t="s">
        <v>195</v>
      </c>
      <c r="AU292" s="142" t="s">
        <v>82</v>
      </c>
      <c r="AY292" s="17" t="s">
        <v>193</v>
      </c>
      <c r="BE292" s="143">
        <f>IF(N292="základní",J292,0)</f>
        <v>0</v>
      </c>
      <c r="BF292" s="143">
        <f>IF(N292="snížená",J292,0)</f>
        <v>0</v>
      </c>
      <c r="BG292" s="143">
        <f>IF(N292="zákl. přenesená",J292,0)</f>
        <v>0</v>
      </c>
      <c r="BH292" s="143">
        <f>IF(N292="sníž. přenesená",J292,0)</f>
        <v>0</v>
      </c>
      <c r="BI292" s="143">
        <f>IF(N292="nulová",J292,0)</f>
        <v>0</v>
      </c>
      <c r="BJ292" s="17" t="s">
        <v>80</v>
      </c>
      <c r="BK292" s="143">
        <f>ROUND(I292*H292,2)</f>
        <v>0</v>
      </c>
      <c r="BL292" s="17" t="s">
        <v>328</v>
      </c>
      <c r="BM292" s="142" t="s">
        <v>1510</v>
      </c>
    </row>
    <row r="293" spans="2:65" s="1" customFormat="1" ht="11.25">
      <c r="B293" s="32"/>
      <c r="D293" s="144" t="s">
        <v>201</v>
      </c>
      <c r="F293" s="145" t="s">
        <v>4125</v>
      </c>
      <c r="I293" s="146"/>
      <c r="L293" s="32"/>
      <c r="M293" s="147"/>
      <c r="T293" s="53"/>
      <c r="AT293" s="17" t="s">
        <v>201</v>
      </c>
      <c r="AU293" s="17" t="s">
        <v>82</v>
      </c>
    </row>
    <row r="294" spans="2:65" s="1" customFormat="1" ht="16.5" customHeight="1">
      <c r="B294" s="32"/>
      <c r="C294" s="131" t="s">
        <v>837</v>
      </c>
      <c r="D294" s="131" t="s">
        <v>195</v>
      </c>
      <c r="E294" s="132" t="s">
        <v>4126</v>
      </c>
      <c r="F294" s="133" t="s">
        <v>4127</v>
      </c>
      <c r="G294" s="134" t="s">
        <v>465</v>
      </c>
      <c r="H294" s="135">
        <v>1</v>
      </c>
      <c r="I294" s="136"/>
      <c r="J294" s="137">
        <f>ROUND(I294*H294,2)</f>
        <v>0</v>
      </c>
      <c r="K294" s="133" t="s">
        <v>3874</v>
      </c>
      <c r="L294" s="32"/>
      <c r="M294" s="138" t="s">
        <v>19</v>
      </c>
      <c r="N294" s="139" t="s">
        <v>43</v>
      </c>
      <c r="P294" s="140">
        <f>O294*H294</f>
        <v>0</v>
      </c>
      <c r="Q294" s="140">
        <v>0</v>
      </c>
      <c r="R294" s="140">
        <f>Q294*H294</f>
        <v>0</v>
      </c>
      <c r="S294" s="140">
        <v>0</v>
      </c>
      <c r="T294" s="141">
        <f>S294*H294</f>
        <v>0</v>
      </c>
      <c r="AR294" s="142" t="s">
        <v>328</v>
      </c>
      <c r="AT294" s="142" t="s">
        <v>195</v>
      </c>
      <c r="AU294" s="142" t="s">
        <v>82</v>
      </c>
      <c r="AY294" s="17" t="s">
        <v>193</v>
      </c>
      <c r="BE294" s="143">
        <f>IF(N294="základní",J294,0)</f>
        <v>0</v>
      </c>
      <c r="BF294" s="143">
        <f>IF(N294="snížená",J294,0)</f>
        <v>0</v>
      </c>
      <c r="BG294" s="143">
        <f>IF(N294="zákl. přenesená",J294,0)</f>
        <v>0</v>
      </c>
      <c r="BH294" s="143">
        <f>IF(N294="sníž. přenesená",J294,0)</f>
        <v>0</v>
      </c>
      <c r="BI294" s="143">
        <f>IF(N294="nulová",J294,0)</f>
        <v>0</v>
      </c>
      <c r="BJ294" s="17" t="s">
        <v>80</v>
      </c>
      <c r="BK294" s="143">
        <f>ROUND(I294*H294,2)</f>
        <v>0</v>
      </c>
      <c r="BL294" s="17" t="s">
        <v>328</v>
      </c>
      <c r="BM294" s="142" t="s">
        <v>1535</v>
      </c>
    </row>
    <row r="295" spans="2:65" s="1" customFormat="1" ht="11.25">
      <c r="B295" s="32"/>
      <c r="D295" s="144" t="s">
        <v>201</v>
      </c>
      <c r="F295" s="145" t="s">
        <v>4128</v>
      </c>
      <c r="I295" s="146"/>
      <c r="L295" s="32"/>
      <c r="M295" s="147"/>
      <c r="T295" s="53"/>
      <c r="AT295" s="17" t="s">
        <v>201</v>
      </c>
      <c r="AU295" s="17" t="s">
        <v>82</v>
      </c>
    </row>
    <row r="296" spans="2:65" s="1" customFormat="1" ht="16.5" customHeight="1">
      <c r="B296" s="32"/>
      <c r="C296" s="131" t="s">
        <v>846</v>
      </c>
      <c r="D296" s="131" t="s">
        <v>195</v>
      </c>
      <c r="E296" s="132" t="s">
        <v>4129</v>
      </c>
      <c r="F296" s="133" t="s">
        <v>4130</v>
      </c>
      <c r="G296" s="134" t="s">
        <v>465</v>
      </c>
      <c r="H296" s="135">
        <v>2</v>
      </c>
      <c r="I296" s="136"/>
      <c r="J296" s="137">
        <f>ROUND(I296*H296,2)</f>
        <v>0</v>
      </c>
      <c r="K296" s="133" t="s">
        <v>3874</v>
      </c>
      <c r="L296" s="32"/>
      <c r="M296" s="138" t="s">
        <v>19</v>
      </c>
      <c r="N296" s="139" t="s">
        <v>43</v>
      </c>
      <c r="P296" s="140">
        <f>O296*H296</f>
        <v>0</v>
      </c>
      <c r="Q296" s="140">
        <v>0</v>
      </c>
      <c r="R296" s="140">
        <f>Q296*H296</f>
        <v>0</v>
      </c>
      <c r="S296" s="140">
        <v>0</v>
      </c>
      <c r="T296" s="141">
        <f>S296*H296</f>
        <v>0</v>
      </c>
      <c r="AR296" s="142" t="s">
        <v>328</v>
      </c>
      <c r="AT296" s="142" t="s">
        <v>195</v>
      </c>
      <c r="AU296" s="142" t="s">
        <v>82</v>
      </c>
      <c r="AY296" s="17" t="s">
        <v>193</v>
      </c>
      <c r="BE296" s="143">
        <f>IF(N296="základní",J296,0)</f>
        <v>0</v>
      </c>
      <c r="BF296" s="143">
        <f>IF(N296="snížená",J296,0)</f>
        <v>0</v>
      </c>
      <c r="BG296" s="143">
        <f>IF(N296="zákl. přenesená",J296,0)</f>
        <v>0</v>
      </c>
      <c r="BH296" s="143">
        <f>IF(N296="sníž. přenesená",J296,0)</f>
        <v>0</v>
      </c>
      <c r="BI296" s="143">
        <f>IF(N296="nulová",J296,0)</f>
        <v>0</v>
      </c>
      <c r="BJ296" s="17" t="s">
        <v>80</v>
      </c>
      <c r="BK296" s="143">
        <f>ROUND(I296*H296,2)</f>
        <v>0</v>
      </c>
      <c r="BL296" s="17" t="s">
        <v>328</v>
      </c>
      <c r="BM296" s="142" t="s">
        <v>1555</v>
      </c>
    </row>
    <row r="297" spans="2:65" s="1" customFormat="1" ht="11.25">
      <c r="B297" s="32"/>
      <c r="D297" s="144" t="s">
        <v>201</v>
      </c>
      <c r="F297" s="145" t="s">
        <v>4131</v>
      </c>
      <c r="I297" s="146"/>
      <c r="L297" s="32"/>
      <c r="M297" s="147"/>
      <c r="T297" s="53"/>
      <c r="AT297" s="17" t="s">
        <v>201</v>
      </c>
      <c r="AU297" s="17" t="s">
        <v>82</v>
      </c>
    </row>
    <row r="298" spans="2:65" s="1" customFormat="1" ht="16.5" customHeight="1">
      <c r="B298" s="32"/>
      <c r="C298" s="131" t="s">
        <v>852</v>
      </c>
      <c r="D298" s="131" t="s">
        <v>195</v>
      </c>
      <c r="E298" s="132" t="s">
        <v>4132</v>
      </c>
      <c r="F298" s="133" t="s">
        <v>4133</v>
      </c>
      <c r="G298" s="134" t="s">
        <v>465</v>
      </c>
      <c r="H298" s="135">
        <v>2</v>
      </c>
      <c r="I298" s="136"/>
      <c r="J298" s="137">
        <f>ROUND(I298*H298,2)</f>
        <v>0</v>
      </c>
      <c r="K298" s="133" t="s">
        <v>3874</v>
      </c>
      <c r="L298" s="32"/>
      <c r="M298" s="138" t="s">
        <v>19</v>
      </c>
      <c r="N298" s="139" t="s">
        <v>43</v>
      </c>
      <c r="P298" s="140">
        <f>O298*H298</f>
        <v>0</v>
      </c>
      <c r="Q298" s="140">
        <v>0</v>
      </c>
      <c r="R298" s="140">
        <f>Q298*H298</f>
        <v>0</v>
      </c>
      <c r="S298" s="140">
        <v>0</v>
      </c>
      <c r="T298" s="141">
        <f>S298*H298</f>
        <v>0</v>
      </c>
      <c r="AR298" s="142" t="s">
        <v>328</v>
      </c>
      <c r="AT298" s="142" t="s">
        <v>195</v>
      </c>
      <c r="AU298" s="142" t="s">
        <v>82</v>
      </c>
      <c r="AY298" s="17" t="s">
        <v>193</v>
      </c>
      <c r="BE298" s="143">
        <f>IF(N298="základní",J298,0)</f>
        <v>0</v>
      </c>
      <c r="BF298" s="143">
        <f>IF(N298="snížená",J298,0)</f>
        <v>0</v>
      </c>
      <c r="BG298" s="143">
        <f>IF(N298="zákl. přenesená",J298,0)</f>
        <v>0</v>
      </c>
      <c r="BH298" s="143">
        <f>IF(N298="sníž. přenesená",J298,0)</f>
        <v>0</v>
      </c>
      <c r="BI298" s="143">
        <f>IF(N298="nulová",J298,0)</f>
        <v>0</v>
      </c>
      <c r="BJ298" s="17" t="s">
        <v>80</v>
      </c>
      <c r="BK298" s="143">
        <f>ROUND(I298*H298,2)</f>
        <v>0</v>
      </c>
      <c r="BL298" s="17" t="s">
        <v>328</v>
      </c>
      <c r="BM298" s="142" t="s">
        <v>1565</v>
      </c>
    </row>
    <row r="299" spans="2:65" s="1" customFormat="1" ht="11.25">
      <c r="B299" s="32"/>
      <c r="D299" s="144" t="s">
        <v>201</v>
      </c>
      <c r="F299" s="145" t="s">
        <v>4134</v>
      </c>
      <c r="I299" s="146"/>
      <c r="L299" s="32"/>
      <c r="M299" s="147"/>
      <c r="T299" s="53"/>
      <c r="AT299" s="17" t="s">
        <v>201</v>
      </c>
      <c r="AU299" s="17" t="s">
        <v>82</v>
      </c>
    </row>
    <row r="300" spans="2:65" s="1" customFormat="1" ht="16.5" customHeight="1">
      <c r="B300" s="32"/>
      <c r="C300" s="131" t="s">
        <v>873</v>
      </c>
      <c r="D300" s="131" t="s">
        <v>195</v>
      </c>
      <c r="E300" s="132" t="s">
        <v>4135</v>
      </c>
      <c r="F300" s="133" t="s">
        <v>4136</v>
      </c>
      <c r="G300" s="134" t="s">
        <v>465</v>
      </c>
      <c r="H300" s="135">
        <v>18</v>
      </c>
      <c r="I300" s="136"/>
      <c r="J300" s="137">
        <f>ROUND(I300*H300,2)</f>
        <v>0</v>
      </c>
      <c r="K300" s="133" t="s">
        <v>3874</v>
      </c>
      <c r="L300" s="32"/>
      <c r="M300" s="138" t="s">
        <v>19</v>
      </c>
      <c r="N300" s="139" t="s">
        <v>43</v>
      </c>
      <c r="P300" s="140">
        <f>O300*H300</f>
        <v>0</v>
      </c>
      <c r="Q300" s="140">
        <v>0</v>
      </c>
      <c r="R300" s="140">
        <f>Q300*H300</f>
        <v>0</v>
      </c>
      <c r="S300" s="140">
        <v>0</v>
      </c>
      <c r="T300" s="141">
        <f>S300*H300</f>
        <v>0</v>
      </c>
      <c r="AR300" s="142" t="s">
        <v>328</v>
      </c>
      <c r="AT300" s="142" t="s">
        <v>195</v>
      </c>
      <c r="AU300" s="142" t="s">
        <v>82</v>
      </c>
      <c r="AY300" s="17" t="s">
        <v>193</v>
      </c>
      <c r="BE300" s="143">
        <f>IF(N300="základní",J300,0)</f>
        <v>0</v>
      </c>
      <c r="BF300" s="143">
        <f>IF(N300="snížená",J300,0)</f>
        <v>0</v>
      </c>
      <c r="BG300" s="143">
        <f>IF(N300="zákl. přenesená",J300,0)</f>
        <v>0</v>
      </c>
      <c r="BH300" s="143">
        <f>IF(N300="sníž. přenesená",J300,0)</f>
        <v>0</v>
      </c>
      <c r="BI300" s="143">
        <f>IF(N300="nulová",J300,0)</f>
        <v>0</v>
      </c>
      <c r="BJ300" s="17" t="s">
        <v>80</v>
      </c>
      <c r="BK300" s="143">
        <f>ROUND(I300*H300,2)</f>
        <v>0</v>
      </c>
      <c r="BL300" s="17" t="s">
        <v>328</v>
      </c>
      <c r="BM300" s="142" t="s">
        <v>1597</v>
      </c>
    </row>
    <row r="301" spans="2:65" s="1" customFormat="1" ht="11.25">
      <c r="B301" s="32"/>
      <c r="D301" s="144" t="s">
        <v>201</v>
      </c>
      <c r="F301" s="145" t="s">
        <v>4137</v>
      </c>
      <c r="I301" s="146"/>
      <c r="L301" s="32"/>
      <c r="M301" s="147"/>
      <c r="T301" s="53"/>
      <c r="AT301" s="17" t="s">
        <v>201</v>
      </c>
      <c r="AU301" s="17" t="s">
        <v>82</v>
      </c>
    </row>
    <row r="302" spans="2:65" s="1" customFormat="1" ht="16.5" customHeight="1">
      <c r="B302" s="32"/>
      <c r="C302" s="131" t="s">
        <v>892</v>
      </c>
      <c r="D302" s="131" t="s">
        <v>195</v>
      </c>
      <c r="E302" s="132" t="s">
        <v>4138</v>
      </c>
      <c r="F302" s="133" t="s">
        <v>4139</v>
      </c>
      <c r="G302" s="134" t="s">
        <v>465</v>
      </c>
      <c r="H302" s="135">
        <v>1</v>
      </c>
      <c r="I302" s="136"/>
      <c r="J302" s="137">
        <f>ROUND(I302*H302,2)</f>
        <v>0</v>
      </c>
      <c r="K302" s="133" t="s">
        <v>3874</v>
      </c>
      <c r="L302" s="32"/>
      <c r="M302" s="138" t="s">
        <v>19</v>
      </c>
      <c r="N302" s="139" t="s">
        <v>43</v>
      </c>
      <c r="P302" s="140">
        <f>O302*H302</f>
        <v>0</v>
      </c>
      <c r="Q302" s="140">
        <v>0</v>
      </c>
      <c r="R302" s="140">
        <f>Q302*H302</f>
        <v>0</v>
      </c>
      <c r="S302" s="140">
        <v>0</v>
      </c>
      <c r="T302" s="141">
        <f>S302*H302</f>
        <v>0</v>
      </c>
      <c r="AR302" s="142" t="s">
        <v>328</v>
      </c>
      <c r="AT302" s="142" t="s">
        <v>195</v>
      </c>
      <c r="AU302" s="142" t="s">
        <v>82</v>
      </c>
      <c r="AY302" s="17" t="s">
        <v>193</v>
      </c>
      <c r="BE302" s="143">
        <f>IF(N302="základní",J302,0)</f>
        <v>0</v>
      </c>
      <c r="BF302" s="143">
        <f>IF(N302="snížená",J302,0)</f>
        <v>0</v>
      </c>
      <c r="BG302" s="143">
        <f>IF(N302="zákl. přenesená",J302,0)</f>
        <v>0</v>
      </c>
      <c r="BH302" s="143">
        <f>IF(N302="sníž. přenesená",J302,0)</f>
        <v>0</v>
      </c>
      <c r="BI302" s="143">
        <f>IF(N302="nulová",J302,0)</f>
        <v>0</v>
      </c>
      <c r="BJ302" s="17" t="s">
        <v>80</v>
      </c>
      <c r="BK302" s="143">
        <f>ROUND(I302*H302,2)</f>
        <v>0</v>
      </c>
      <c r="BL302" s="17" t="s">
        <v>328</v>
      </c>
      <c r="BM302" s="142" t="s">
        <v>1607</v>
      </c>
    </row>
    <row r="303" spans="2:65" s="1" customFormat="1" ht="11.25">
      <c r="B303" s="32"/>
      <c r="D303" s="144" t="s">
        <v>201</v>
      </c>
      <c r="F303" s="145" t="s">
        <v>4140</v>
      </c>
      <c r="I303" s="146"/>
      <c r="L303" s="32"/>
      <c r="M303" s="147"/>
      <c r="T303" s="53"/>
      <c r="AT303" s="17" t="s">
        <v>201</v>
      </c>
      <c r="AU303" s="17" t="s">
        <v>82</v>
      </c>
    </row>
    <row r="304" spans="2:65" s="1" customFormat="1" ht="21.75" customHeight="1">
      <c r="B304" s="32"/>
      <c r="C304" s="131" t="s">
        <v>897</v>
      </c>
      <c r="D304" s="131" t="s">
        <v>195</v>
      </c>
      <c r="E304" s="132" t="s">
        <v>4141</v>
      </c>
      <c r="F304" s="133" t="s">
        <v>4142</v>
      </c>
      <c r="G304" s="134" t="s">
        <v>465</v>
      </c>
      <c r="H304" s="135">
        <v>1</v>
      </c>
      <c r="I304" s="136"/>
      <c r="J304" s="137">
        <f>ROUND(I304*H304,2)</f>
        <v>0</v>
      </c>
      <c r="K304" s="133" t="s">
        <v>3874</v>
      </c>
      <c r="L304" s="32"/>
      <c r="M304" s="138" t="s">
        <v>19</v>
      </c>
      <c r="N304" s="139" t="s">
        <v>43</v>
      </c>
      <c r="P304" s="140">
        <f>O304*H304</f>
        <v>0</v>
      </c>
      <c r="Q304" s="140">
        <v>0</v>
      </c>
      <c r="R304" s="140">
        <f>Q304*H304</f>
        <v>0</v>
      </c>
      <c r="S304" s="140">
        <v>0</v>
      </c>
      <c r="T304" s="141">
        <f>S304*H304</f>
        <v>0</v>
      </c>
      <c r="AR304" s="142" t="s">
        <v>328</v>
      </c>
      <c r="AT304" s="142" t="s">
        <v>195</v>
      </c>
      <c r="AU304" s="142" t="s">
        <v>82</v>
      </c>
      <c r="AY304" s="17" t="s">
        <v>193</v>
      </c>
      <c r="BE304" s="143">
        <f>IF(N304="základní",J304,0)</f>
        <v>0</v>
      </c>
      <c r="BF304" s="143">
        <f>IF(N304="snížená",J304,0)</f>
        <v>0</v>
      </c>
      <c r="BG304" s="143">
        <f>IF(N304="zákl. přenesená",J304,0)</f>
        <v>0</v>
      </c>
      <c r="BH304" s="143">
        <f>IF(N304="sníž. přenesená",J304,0)</f>
        <v>0</v>
      </c>
      <c r="BI304" s="143">
        <f>IF(N304="nulová",J304,0)</f>
        <v>0</v>
      </c>
      <c r="BJ304" s="17" t="s">
        <v>80</v>
      </c>
      <c r="BK304" s="143">
        <f>ROUND(I304*H304,2)</f>
        <v>0</v>
      </c>
      <c r="BL304" s="17" t="s">
        <v>328</v>
      </c>
      <c r="BM304" s="142" t="s">
        <v>1617</v>
      </c>
    </row>
    <row r="305" spans="2:65" s="1" customFormat="1" ht="11.25">
      <c r="B305" s="32"/>
      <c r="D305" s="144" t="s">
        <v>201</v>
      </c>
      <c r="F305" s="145" t="s">
        <v>4143</v>
      </c>
      <c r="I305" s="146"/>
      <c r="L305" s="32"/>
      <c r="M305" s="147"/>
      <c r="T305" s="53"/>
      <c r="AT305" s="17" t="s">
        <v>201</v>
      </c>
      <c r="AU305" s="17" t="s">
        <v>82</v>
      </c>
    </row>
    <row r="306" spans="2:65" s="1" customFormat="1" ht="21.75" customHeight="1">
      <c r="B306" s="32"/>
      <c r="C306" s="131" t="s">
        <v>118</v>
      </c>
      <c r="D306" s="131" t="s">
        <v>195</v>
      </c>
      <c r="E306" s="132" t="s">
        <v>4144</v>
      </c>
      <c r="F306" s="133" t="s">
        <v>4145</v>
      </c>
      <c r="G306" s="134" t="s">
        <v>465</v>
      </c>
      <c r="H306" s="135">
        <v>2</v>
      </c>
      <c r="I306" s="136"/>
      <c r="J306" s="137">
        <f>ROUND(I306*H306,2)</f>
        <v>0</v>
      </c>
      <c r="K306" s="133" t="s">
        <v>3874</v>
      </c>
      <c r="L306" s="32"/>
      <c r="M306" s="138" t="s">
        <v>19</v>
      </c>
      <c r="N306" s="139" t="s">
        <v>43</v>
      </c>
      <c r="P306" s="140">
        <f>O306*H306</f>
        <v>0</v>
      </c>
      <c r="Q306" s="140">
        <v>0</v>
      </c>
      <c r="R306" s="140">
        <f>Q306*H306</f>
        <v>0</v>
      </c>
      <c r="S306" s="140">
        <v>0</v>
      </c>
      <c r="T306" s="141">
        <f>S306*H306</f>
        <v>0</v>
      </c>
      <c r="AR306" s="142" t="s">
        <v>328</v>
      </c>
      <c r="AT306" s="142" t="s">
        <v>195</v>
      </c>
      <c r="AU306" s="142" t="s">
        <v>82</v>
      </c>
      <c r="AY306" s="17" t="s">
        <v>193</v>
      </c>
      <c r="BE306" s="143">
        <f>IF(N306="základní",J306,0)</f>
        <v>0</v>
      </c>
      <c r="BF306" s="143">
        <f>IF(N306="snížená",J306,0)</f>
        <v>0</v>
      </c>
      <c r="BG306" s="143">
        <f>IF(N306="zákl. přenesená",J306,0)</f>
        <v>0</v>
      </c>
      <c r="BH306" s="143">
        <f>IF(N306="sníž. přenesená",J306,0)</f>
        <v>0</v>
      </c>
      <c r="BI306" s="143">
        <f>IF(N306="nulová",J306,0)</f>
        <v>0</v>
      </c>
      <c r="BJ306" s="17" t="s">
        <v>80</v>
      </c>
      <c r="BK306" s="143">
        <f>ROUND(I306*H306,2)</f>
        <v>0</v>
      </c>
      <c r="BL306" s="17" t="s">
        <v>328</v>
      </c>
      <c r="BM306" s="142" t="s">
        <v>1627</v>
      </c>
    </row>
    <row r="307" spans="2:65" s="1" customFormat="1" ht="11.25">
      <c r="B307" s="32"/>
      <c r="D307" s="144" t="s">
        <v>201</v>
      </c>
      <c r="F307" s="145" t="s">
        <v>4146</v>
      </c>
      <c r="I307" s="146"/>
      <c r="L307" s="32"/>
      <c r="M307" s="147"/>
      <c r="T307" s="53"/>
      <c r="AT307" s="17" t="s">
        <v>201</v>
      </c>
      <c r="AU307" s="17" t="s">
        <v>82</v>
      </c>
    </row>
    <row r="308" spans="2:65" s="1" customFormat="1" ht="21.75" customHeight="1">
      <c r="B308" s="32"/>
      <c r="C308" s="131" t="s">
        <v>907</v>
      </c>
      <c r="D308" s="131" t="s">
        <v>195</v>
      </c>
      <c r="E308" s="132" t="s">
        <v>4147</v>
      </c>
      <c r="F308" s="133" t="s">
        <v>4148</v>
      </c>
      <c r="G308" s="134" t="s">
        <v>465</v>
      </c>
      <c r="H308" s="135">
        <v>4</v>
      </c>
      <c r="I308" s="136"/>
      <c r="J308" s="137">
        <f>ROUND(I308*H308,2)</f>
        <v>0</v>
      </c>
      <c r="K308" s="133" t="s">
        <v>3874</v>
      </c>
      <c r="L308" s="32"/>
      <c r="M308" s="138" t="s">
        <v>19</v>
      </c>
      <c r="N308" s="139" t="s">
        <v>43</v>
      </c>
      <c r="P308" s="140">
        <f>O308*H308</f>
        <v>0</v>
      </c>
      <c r="Q308" s="140">
        <v>0</v>
      </c>
      <c r="R308" s="140">
        <f>Q308*H308</f>
        <v>0</v>
      </c>
      <c r="S308" s="140">
        <v>0</v>
      </c>
      <c r="T308" s="141">
        <f>S308*H308</f>
        <v>0</v>
      </c>
      <c r="AR308" s="142" t="s">
        <v>328</v>
      </c>
      <c r="AT308" s="142" t="s">
        <v>195</v>
      </c>
      <c r="AU308" s="142" t="s">
        <v>82</v>
      </c>
      <c r="AY308" s="17" t="s">
        <v>193</v>
      </c>
      <c r="BE308" s="143">
        <f>IF(N308="základní",J308,0)</f>
        <v>0</v>
      </c>
      <c r="BF308" s="143">
        <f>IF(N308="snížená",J308,0)</f>
        <v>0</v>
      </c>
      <c r="BG308" s="143">
        <f>IF(N308="zákl. přenesená",J308,0)</f>
        <v>0</v>
      </c>
      <c r="BH308" s="143">
        <f>IF(N308="sníž. přenesená",J308,0)</f>
        <v>0</v>
      </c>
      <c r="BI308" s="143">
        <f>IF(N308="nulová",J308,0)</f>
        <v>0</v>
      </c>
      <c r="BJ308" s="17" t="s">
        <v>80</v>
      </c>
      <c r="BK308" s="143">
        <f>ROUND(I308*H308,2)</f>
        <v>0</v>
      </c>
      <c r="BL308" s="17" t="s">
        <v>328</v>
      </c>
      <c r="BM308" s="142" t="s">
        <v>1637</v>
      </c>
    </row>
    <row r="309" spans="2:65" s="1" customFormat="1" ht="11.25">
      <c r="B309" s="32"/>
      <c r="D309" s="144" t="s">
        <v>201</v>
      </c>
      <c r="F309" s="145" t="s">
        <v>4149</v>
      </c>
      <c r="I309" s="146"/>
      <c r="L309" s="32"/>
      <c r="M309" s="147"/>
      <c r="T309" s="53"/>
      <c r="AT309" s="17" t="s">
        <v>201</v>
      </c>
      <c r="AU309" s="17" t="s">
        <v>82</v>
      </c>
    </row>
    <row r="310" spans="2:65" s="1" customFormat="1" ht="16.5" customHeight="1">
      <c r="B310" s="32"/>
      <c r="C310" s="131" t="s">
        <v>120</v>
      </c>
      <c r="D310" s="131" t="s">
        <v>195</v>
      </c>
      <c r="E310" s="132" t="s">
        <v>4150</v>
      </c>
      <c r="F310" s="133" t="s">
        <v>4151</v>
      </c>
      <c r="G310" s="134" t="s">
        <v>465</v>
      </c>
      <c r="H310" s="135">
        <v>2</v>
      </c>
      <c r="I310" s="136"/>
      <c r="J310" s="137">
        <f>ROUND(I310*H310,2)</f>
        <v>0</v>
      </c>
      <c r="K310" s="133" t="s">
        <v>19</v>
      </c>
      <c r="L310" s="32"/>
      <c r="M310" s="138" t="s">
        <v>19</v>
      </c>
      <c r="N310" s="139" t="s">
        <v>43</v>
      </c>
      <c r="P310" s="140">
        <f>O310*H310</f>
        <v>0</v>
      </c>
      <c r="Q310" s="140">
        <v>0</v>
      </c>
      <c r="R310" s="140">
        <f>Q310*H310</f>
        <v>0</v>
      </c>
      <c r="S310" s="140">
        <v>0</v>
      </c>
      <c r="T310" s="141">
        <f>S310*H310</f>
        <v>0</v>
      </c>
      <c r="AR310" s="142" t="s">
        <v>328</v>
      </c>
      <c r="AT310" s="142" t="s">
        <v>195</v>
      </c>
      <c r="AU310" s="142" t="s">
        <v>82</v>
      </c>
      <c r="AY310" s="17" t="s">
        <v>193</v>
      </c>
      <c r="BE310" s="143">
        <f>IF(N310="základní",J310,0)</f>
        <v>0</v>
      </c>
      <c r="BF310" s="143">
        <f>IF(N310="snížená",J310,0)</f>
        <v>0</v>
      </c>
      <c r="BG310" s="143">
        <f>IF(N310="zákl. přenesená",J310,0)</f>
        <v>0</v>
      </c>
      <c r="BH310" s="143">
        <f>IF(N310="sníž. přenesená",J310,0)</f>
        <v>0</v>
      </c>
      <c r="BI310" s="143">
        <f>IF(N310="nulová",J310,0)</f>
        <v>0</v>
      </c>
      <c r="BJ310" s="17" t="s">
        <v>80</v>
      </c>
      <c r="BK310" s="143">
        <f>ROUND(I310*H310,2)</f>
        <v>0</v>
      </c>
      <c r="BL310" s="17" t="s">
        <v>328</v>
      </c>
      <c r="BM310" s="142" t="s">
        <v>1657</v>
      </c>
    </row>
    <row r="311" spans="2:65" s="1" customFormat="1" ht="21.75" customHeight="1">
      <c r="B311" s="32"/>
      <c r="C311" s="131" t="s">
        <v>921</v>
      </c>
      <c r="D311" s="131" t="s">
        <v>195</v>
      </c>
      <c r="E311" s="132" t="s">
        <v>4152</v>
      </c>
      <c r="F311" s="133" t="s">
        <v>4153</v>
      </c>
      <c r="G311" s="134" t="s">
        <v>465</v>
      </c>
      <c r="H311" s="135">
        <v>3</v>
      </c>
      <c r="I311" s="136"/>
      <c r="J311" s="137">
        <f>ROUND(I311*H311,2)</f>
        <v>0</v>
      </c>
      <c r="K311" s="133" t="s">
        <v>3874</v>
      </c>
      <c r="L311" s="32"/>
      <c r="M311" s="138" t="s">
        <v>19</v>
      </c>
      <c r="N311" s="139" t="s">
        <v>43</v>
      </c>
      <c r="P311" s="140">
        <f>O311*H311</f>
        <v>0</v>
      </c>
      <c r="Q311" s="140">
        <v>0</v>
      </c>
      <c r="R311" s="140">
        <f>Q311*H311</f>
        <v>0</v>
      </c>
      <c r="S311" s="140">
        <v>0</v>
      </c>
      <c r="T311" s="141">
        <f>S311*H311</f>
        <v>0</v>
      </c>
      <c r="AR311" s="142" t="s">
        <v>328</v>
      </c>
      <c r="AT311" s="142" t="s">
        <v>195</v>
      </c>
      <c r="AU311" s="142" t="s">
        <v>82</v>
      </c>
      <c r="AY311" s="17" t="s">
        <v>193</v>
      </c>
      <c r="BE311" s="143">
        <f>IF(N311="základní",J311,0)</f>
        <v>0</v>
      </c>
      <c r="BF311" s="143">
        <f>IF(N311="snížená",J311,0)</f>
        <v>0</v>
      </c>
      <c r="BG311" s="143">
        <f>IF(N311="zákl. přenesená",J311,0)</f>
        <v>0</v>
      </c>
      <c r="BH311" s="143">
        <f>IF(N311="sníž. přenesená",J311,0)</f>
        <v>0</v>
      </c>
      <c r="BI311" s="143">
        <f>IF(N311="nulová",J311,0)</f>
        <v>0</v>
      </c>
      <c r="BJ311" s="17" t="s">
        <v>80</v>
      </c>
      <c r="BK311" s="143">
        <f>ROUND(I311*H311,2)</f>
        <v>0</v>
      </c>
      <c r="BL311" s="17" t="s">
        <v>328</v>
      </c>
      <c r="BM311" s="142" t="s">
        <v>1667</v>
      </c>
    </row>
    <row r="312" spans="2:65" s="1" customFormat="1" ht="11.25">
      <c r="B312" s="32"/>
      <c r="D312" s="144" t="s">
        <v>201</v>
      </c>
      <c r="F312" s="145" t="s">
        <v>4154</v>
      </c>
      <c r="I312" s="146"/>
      <c r="L312" s="32"/>
      <c r="M312" s="147"/>
      <c r="T312" s="53"/>
      <c r="AT312" s="17" t="s">
        <v>201</v>
      </c>
      <c r="AU312" s="17" t="s">
        <v>82</v>
      </c>
    </row>
    <row r="313" spans="2:65" s="1" customFormat="1" ht="16.5" customHeight="1">
      <c r="B313" s="32"/>
      <c r="C313" s="131" t="s">
        <v>927</v>
      </c>
      <c r="D313" s="131" t="s">
        <v>195</v>
      </c>
      <c r="E313" s="132" t="s">
        <v>4155</v>
      </c>
      <c r="F313" s="133" t="s">
        <v>4156</v>
      </c>
      <c r="G313" s="134" t="s">
        <v>465</v>
      </c>
      <c r="H313" s="135">
        <v>1</v>
      </c>
      <c r="I313" s="136"/>
      <c r="J313" s="137">
        <f>ROUND(I313*H313,2)</f>
        <v>0</v>
      </c>
      <c r="K313" s="133" t="s">
        <v>3874</v>
      </c>
      <c r="L313" s="32"/>
      <c r="M313" s="138" t="s">
        <v>19</v>
      </c>
      <c r="N313" s="139" t="s">
        <v>43</v>
      </c>
      <c r="P313" s="140">
        <f>O313*H313</f>
        <v>0</v>
      </c>
      <c r="Q313" s="140">
        <v>0</v>
      </c>
      <c r="R313" s="140">
        <f>Q313*H313</f>
        <v>0</v>
      </c>
      <c r="S313" s="140">
        <v>0</v>
      </c>
      <c r="T313" s="141">
        <f>S313*H313</f>
        <v>0</v>
      </c>
      <c r="AR313" s="142" t="s">
        <v>328</v>
      </c>
      <c r="AT313" s="142" t="s">
        <v>195</v>
      </c>
      <c r="AU313" s="142" t="s">
        <v>82</v>
      </c>
      <c r="AY313" s="17" t="s">
        <v>193</v>
      </c>
      <c r="BE313" s="143">
        <f>IF(N313="základní",J313,0)</f>
        <v>0</v>
      </c>
      <c r="BF313" s="143">
        <f>IF(N313="snížená",J313,0)</f>
        <v>0</v>
      </c>
      <c r="BG313" s="143">
        <f>IF(N313="zákl. přenesená",J313,0)</f>
        <v>0</v>
      </c>
      <c r="BH313" s="143">
        <f>IF(N313="sníž. přenesená",J313,0)</f>
        <v>0</v>
      </c>
      <c r="BI313" s="143">
        <f>IF(N313="nulová",J313,0)</f>
        <v>0</v>
      </c>
      <c r="BJ313" s="17" t="s">
        <v>80</v>
      </c>
      <c r="BK313" s="143">
        <f>ROUND(I313*H313,2)</f>
        <v>0</v>
      </c>
      <c r="BL313" s="17" t="s">
        <v>328</v>
      </c>
      <c r="BM313" s="142" t="s">
        <v>1677</v>
      </c>
    </row>
    <row r="314" spans="2:65" s="1" customFormat="1" ht="11.25">
      <c r="B314" s="32"/>
      <c r="D314" s="144" t="s">
        <v>201</v>
      </c>
      <c r="F314" s="145" t="s">
        <v>4157</v>
      </c>
      <c r="I314" s="146"/>
      <c r="L314" s="32"/>
      <c r="M314" s="147"/>
      <c r="T314" s="53"/>
      <c r="AT314" s="17" t="s">
        <v>201</v>
      </c>
      <c r="AU314" s="17" t="s">
        <v>82</v>
      </c>
    </row>
    <row r="315" spans="2:65" s="1" customFormat="1" ht="16.5" customHeight="1">
      <c r="B315" s="32"/>
      <c r="C315" s="131" t="s">
        <v>932</v>
      </c>
      <c r="D315" s="131" t="s">
        <v>195</v>
      </c>
      <c r="E315" s="132" t="s">
        <v>4158</v>
      </c>
      <c r="F315" s="133" t="s">
        <v>4159</v>
      </c>
      <c r="G315" s="134" t="s">
        <v>465</v>
      </c>
      <c r="H315" s="135">
        <v>1</v>
      </c>
      <c r="I315" s="136"/>
      <c r="J315" s="137">
        <f>ROUND(I315*H315,2)</f>
        <v>0</v>
      </c>
      <c r="K315" s="133" t="s">
        <v>19</v>
      </c>
      <c r="L315" s="32"/>
      <c r="M315" s="138" t="s">
        <v>19</v>
      </c>
      <c r="N315" s="139" t="s">
        <v>43</v>
      </c>
      <c r="P315" s="140">
        <f>O315*H315</f>
        <v>0</v>
      </c>
      <c r="Q315" s="140">
        <v>0</v>
      </c>
      <c r="R315" s="140">
        <f>Q315*H315</f>
        <v>0</v>
      </c>
      <c r="S315" s="140">
        <v>0</v>
      </c>
      <c r="T315" s="141">
        <f>S315*H315</f>
        <v>0</v>
      </c>
      <c r="AR315" s="142" t="s">
        <v>328</v>
      </c>
      <c r="AT315" s="142" t="s">
        <v>195</v>
      </c>
      <c r="AU315" s="142" t="s">
        <v>82</v>
      </c>
      <c r="AY315" s="17" t="s">
        <v>193</v>
      </c>
      <c r="BE315" s="143">
        <f>IF(N315="základní",J315,0)</f>
        <v>0</v>
      </c>
      <c r="BF315" s="143">
        <f>IF(N315="snížená",J315,0)</f>
        <v>0</v>
      </c>
      <c r="BG315" s="143">
        <f>IF(N315="zákl. přenesená",J315,0)</f>
        <v>0</v>
      </c>
      <c r="BH315" s="143">
        <f>IF(N315="sníž. přenesená",J315,0)</f>
        <v>0</v>
      </c>
      <c r="BI315" s="143">
        <f>IF(N315="nulová",J315,0)</f>
        <v>0</v>
      </c>
      <c r="BJ315" s="17" t="s">
        <v>80</v>
      </c>
      <c r="BK315" s="143">
        <f>ROUND(I315*H315,2)</f>
        <v>0</v>
      </c>
      <c r="BL315" s="17" t="s">
        <v>328</v>
      </c>
      <c r="BM315" s="142" t="s">
        <v>1688</v>
      </c>
    </row>
    <row r="316" spans="2:65" s="1" customFormat="1" ht="16.5" customHeight="1">
      <c r="B316" s="32"/>
      <c r="C316" s="131" t="s">
        <v>937</v>
      </c>
      <c r="D316" s="131" t="s">
        <v>195</v>
      </c>
      <c r="E316" s="132" t="s">
        <v>4160</v>
      </c>
      <c r="F316" s="133" t="s">
        <v>4161</v>
      </c>
      <c r="G316" s="134" t="s">
        <v>465</v>
      </c>
      <c r="H316" s="135">
        <v>1</v>
      </c>
      <c r="I316" s="136"/>
      <c r="J316" s="137">
        <f>ROUND(I316*H316,2)</f>
        <v>0</v>
      </c>
      <c r="K316" s="133" t="s">
        <v>19</v>
      </c>
      <c r="L316" s="32"/>
      <c r="M316" s="138" t="s">
        <v>19</v>
      </c>
      <c r="N316" s="139" t="s">
        <v>43</v>
      </c>
      <c r="P316" s="140">
        <f>O316*H316</f>
        <v>0</v>
      </c>
      <c r="Q316" s="140">
        <v>0</v>
      </c>
      <c r="R316" s="140">
        <f>Q316*H316</f>
        <v>0</v>
      </c>
      <c r="S316" s="140">
        <v>0</v>
      </c>
      <c r="T316" s="141">
        <f>S316*H316</f>
        <v>0</v>
      </c>
      <c r="AR316" s="142" t="s">
        <v>328</v>
      </c>
      <c r="AT316" s="142" t="s">
        <v>195</v>
      </c>
      <c r="AU316" s="142" t="s">
        <v>82</v>
      </c>
      <c r="AY316" s="17" t="s">
        <v>193</v>
      </c>
      <c r="BE316" s="143">
        <f>IF(N316="základní",J316,0)</f>
        <v>0</v>
      </c>
      <c r="BF316" s="143">
        <f>IF(N316="snížená",J316,0)</f>
        <v>0</v>
      </c>
      <c r="BG316" s="143">
        <f>IF(N316="zákl. přenesená",J316,0)</f>
        <v>0</v>
      </c>
      <c r="BH316" s="143">
        <f>IF(N316="sníž. přenesená",J316,0)</f>
        <v>0</v>
      </c>
      <c r="BI316" s="143">
        <f>IF(N316="nulová",J316,0)</f>
        <v>0</v>
      </c>
      <c r="BJ316" s="17" t="s">
        <v>80</v>
      </c>
      <c r="BK316" s="143">
        <f>ROUND(I316*H316,2)</f>
        <v>0</v>
      </c>
      <c r="BL316" s="17" t="s">
        <v>328</v>
      </c>
      <c r="BM316" s="142" t="s">
        <v>1701</v>
      </c>
    </row>
    <row r="317" spans="2:65" s="1" customFormat="1" ht="24.2" customHeight="1">
      <c r="B317" s="32"/>
      <c r="C317" s="131" t="s">
        <v>942</v>
      </c>
      <c r="D317" s="131" t="s">
        <v>195</v>
      </c>
      <c r="E317" s="132" t="s">
        <v>4162</v>
      </c>
      <c r="F317" s="133" t="s">
        <v>4163</v>
      </c>
      <c r="G317" s="134" t="s">
        <v>465</v>
      </c>
      <c r="H317" s="135">
        <v>1</v>
      </c>
      <c r="I317" s="136"/>
      <c r="J317" s="137">
        <f>ROUND(I317*H317,2)</f>
        <v>0</v>
      </c>
      <c r="K317" s="133" t="s">
        <v>3874</v>
      </c>
      <c r="L317" s="32"/>
      <c r="M317" s="138" t="s">
        <v>19</v>
      </c>
      <c r="N317" s="139" t="s">
        <v>43</v>
      </c>
      <c r="P317" s="140">
        <f>O317*H317</f>
        <v>0</v>
      </c>
      <c r="Q317" s="140">
        <v>0</v>
      </c>
      <c r="R317" s="140">
        <f>Q317*H317</f>
        <v>0</v>
      </c>
      <c r="S317" s="140">
        <v>0</v>
      </c>
      <c r="T317" s="141">
        <f>S317*H317</f>
        <v>0</v>
      </c>
      <c r="AR317" s="142" t="s">
        <v>328</v>
      </c>
      <c r="AT317" s="142" t="s">
        <v>195</v>
      </c>
      <c r="AU317" s="142" t="s">
        <v>82</v>
      </c>
      <c r="AY317" s="17" t="s">
        <v>193</v>
      </c>
      <c r="BE317" s="143">
        <f>IF(N317="základní",J317,0)</f>
        <v>0</v>
      </c>
      <c r="BF317" s="143">
        <f>IF(N317="snížená",J317,0)</f>
        <v>0</v>
      </c>
      <c r="BG317" s="143">
        <f>IF(N317="zákl. přenesená",J317,0)</f>
        <v>0</v>
      </c>
      <c r="BH317" s="143">
        <f>IF(N317="sníž. přenesená",J317,0)</f>
        <v>0</v>
      </c>
      <c r="BI317" s="143">
        <f>IF(N317="nulová",J317,0)</f>
        <v>0</v>
      </c>
      <c r="BJ317" s="17" t="s">
        <v>80</v>
      </c>
      <c r="BK317" s="143">
        <f>ROUND(I317*H317,2)</f>
        <v>0</v>
      </c>
      <c r="BL317" s="17" t="s">
        <v>328</v>
      </c>
      <c r="BM317" s="142" t="s">
        <v>1711</v>
      </c>
    </row>
    <row r="318" spans="2:65" s="1" customFormat="1" ht="11.25">
      <c r="B318" s="32"/>
      <c r="D318" s="144" t="s">
        <v>201</v>
      </c>
      <c r="F318" s="145" t="s">
        <v>4164</v>
      </c>
      <c r="I318" s="146"/>
      <c r="L318" s="32"/>
      <c r="M318" s="147"/>
      <c r="T318" s="53"/>
      <c r="AT318" s="17" t="s">
        <v>201</v>
      </c>
      <c r="AU318" s="17" t="s">
        <v>82</v>
      </c>
    </row>
    <row r="319" spans="2:65" s="1" customFormat="1" ht="21.75" customHeight="1">
      <c r="B319" s="32"/>
      <c r="C319" s="131" t="s">
        <v>947</v>
      </c>
      <c r="D319" s="131" t="s">
        <v>195</v>
      </c>
      <c r="E319" s="132" t="s">
        <v>4165</v>
      </c>
      <c r="F319" s="133" t="s">
        <v>4166</v>
      </c>
      <c r="G319" s="134" t="s">
        <v>465</v>
      </c>
      <c r="H319" s="135">
        <v>1</v>
      </c>
      <c r="I319" s="136"/>
      <c r="J319" s="137">
        <f>ROUND(I319*H319,2)</f>
        <v>0</v>
      </c>
      <c r="K319" s="133" t="s">
        <v>3874</v>
      </c>
      <c r="L319" s="32"/>
      <c r="M319" s="138" t="s">
        <v>19</v>
      </c>
      <c r="N319" s="139" t="s">
        <v>43</v>
      </c>
      <c r="P319" s="140">
        <f>O319*H319</f>
        <v>0</v>
      </c>
      <c r="Q319" s="140">
        <v>0</v>
      </c>
      <c r="R319" s="140">
        <f>Q319*H319</f>
        <v>0</v>
      </c>
      <c r="S319" s="140">
        <v>0</v>
      </c>
      <c r="T319" s="141">
        <f>S319*H319</f>
        <v>0</v>
      </c>
      <c r="AR319" s="142" t="s">
        <v>328</v>
      </c>
      <c r="AT319" s="142" t="s">
        <v>195</v>
      </c>
      <c r="AU319" s="142" t="s">
        <v>82</v>
      </c>
      <c r="AY319" s="17" t="s">
        <v>193</v>
      </c>
      <c r="BE319" s="143">
        <f>IF(N319="základní",J319,0)</f>
        <v>0</v>
      </c>
      <c r="BF319" s="143">
        <f>IF(N319="snížená",J319,0)</f>
        <v>0</v>
      </c>
      <c r="BG319" s="143">
        <f>IF(N319="zákl. přenesená",J319,0)</f>
        <v>0</v>
      </c>
      <c r="BH319" s="143">
        <f>IF(N319="sníž. přenesená",J319,0)</f>
        <v>0</v>
      </c>
      <c r="BI319" s="143">
        <f>IF(N319="nulová",J319,0)</f>
        <v>0</v>
      </c>
      <c r="BJ319" s="17" t="s">
        <v>80</v>
      </c>
      <c r="BK319" s="143">
        <f>ROUND(I319*H319,2)</f>
        <v>0</v>
      </c>
      <c r="BL319" s="17" t="s">
        <v>328</v>
      </c>
      <c r="BM319" s="142" t="s">
        <v>1721</v>
      </c>
    </row>
    <row r="320" spans="2:65" s="1" customFormat="1" ht="11.25">
      <c r="B320" s="32"/>
      <c r="D320" s="144" t="s">
        <v>201</v>
      </c>
      <c r="F320" s="145" t="s">
        <v>4167</v>
      </c>
      <c r="I320" s="146"/>
      <c r="L320" s="32"/>
      <c r="M320" s="147"/>
      <c r="T320" s="53"/>
      <c r="AT320" s="17" t="s">
        <v>201</v>
      </c>
      <c r="AU320" s="17" t="s">
        <v>82</v>
      </c>
    </row>
    <row r="321" spans="2:65" s="1" customFormat="1" ht="16.5" customHeight="1">
      <c r="B321" s="32"/>
      <c r="C321" s="131" t="s">
        <v>952</v>
      </c>
      <c r="D321" s="131" t="s">
        <v>195</v>
      </c>
      <c r="E321" s="132" t="s">
        <v>4168</v>
      </c>
      <c r="F321" s="133" t="s">
        <v>4169</v>
      </c>
      <c r="G321" s="134" t="s">
        <v>465</v>
      </c>
      <c r="H321" s="135">
        <v>1</v>
      </c>
      <c r="I321" s="136"/>
      <c r="J321" s="137">
        <f>ROUND(I321*H321,2)</f>
        <v>0</v>
      </c>
      <c r="K321" s="133" t="s">
        <v>3874</v>
      </c>
      <c r="L321" s="32"/>
      <c r="M321" s="138" t="s">
        <v>19</v>
      </c>
      <c r="N321" s="139" t="s">
        <v>43</v>
      </c>
      <c r="P321" s="140">
        <f>O321*H321</f>
        <v>0</v>
      </c>
      <c r="Q321" s="140">
        <v>0</v>
      </c>
      <c r="R321" s="140">
        <f>Q321*H321</f>
        <v>0</v>
      </c>
      <c r="S321" s="140">
        <v>0</v>
      </c>
      <c r="T321" s="141">
        <f>S321*H321</f>
        <v>0</v>
      </c>
      <c r="AR321" s="142" t="s">
        <v>328</v>
      </c>
      <c r="AT321" s="142" t="s">
        <v>195</v>
      </c>
      <c r="AU321" s="142" t="s">
        <v>82</v>
      </c>
      <c r="AY321" s="17" t="s">
        <v>193</v>
      </c>
      <c r="BE321" s="143">
        <f>IF(N321="základní",J321,0)</f>
        <v>0</v>
      </c>
      <c r="BF321" s="143">
        <f>IF(N321="snížená",J321,0)</f>
        <v>0</v>
      </c>
      <c r="BG321" s="143">
        <f>IF(N321="zákl. přenesená",J321,0)</f>
        <v>0</v>
      </c>
      <c r="BH321" s="143">
        <f>IF(N321="sníž. přenesená",J321,0)</f>
        <v>0</v>
      </c>
      <c r="BI321" s="143">
        <f>IF(N321="nulová",J321,0)</f>
        <v>0</v>
      </c>
      <c r="BJ321" s="17" t="s">
        <v>80</v>
      </c>
      <c r="BK321" s="143">
        <f>ROUND(I321*H321,2)</f>
        <v>0</v>
      </c>
      <c r="BL321" s="17" t="s">
        <v>328</v>
      </c>
      <c r="BM321" s="142" t="s">
        <v>1732</v>
      </c>
    </row>
    <row r="322" spans="2:65" s="1" customFormat="1" ht="11.25">
      <c r="B322" s="32"/>
      <c r="D322" s="144" t="s">
        <v>201</v>
      </c>
      <c r="F322" s="145" t="s">
        <v>4170</v>
      </c>
      <c r="I322" s="146"/>
      <c r="L322" s="32"/>
      <c r="M322" s="147"/>
      <c r="T322" s="53"/>
      <c r="AT322" s="17" t="s">
        <v>201</v>
      </c>
      <c r="AU322" s="17" t="s">
        <v>82</v>
      </c>
    </row>
    <row r="323" spans="2:65" s="1" customFormat="1" ht="21.75" customHeight="1">
      <c r="B323" s="32"/>
      <c r="C323" s="131" t="s">
        <v>958</v>
      </c>
      <c r="D323" s="131" t="s">
        <v>195</v>
      </c>
      <c r="E323" s="132" t="s">
        <v>4171</v>
      </c>
      <c r="F323" s="133" t="s">
        <v>4172</v>
      </c>
      <c r="G323" s="134" t="s">
        <v>432</v>
      </c>
      <c r="H323" s="135">
        <v>423</v>
      </c>
      <c r="I323" s="136"/>
      <c r="J323" s="137">
        <f>ROUND(I323*H323,2)</f>
        <v>0</v>
      </c>
      <c r="K323" s="133" t="s">
        <v>3874</v>
      </c>
      <c r="L323" s="32"/>
      <c r="M323" s="138" t="s">
        <v>19</v>
      </c>
      <c r="N323" s="139" t="s">
        <v>43</v>
      </c>
      <c r="P323" s="140">
        <f>O323*H323</f>
        <v>0</v>
      </c>
      <c r="Q323" s="140">
        <v>0</v>
      </c>
      <c r="R323" s="140">
        <f>Q323*H323</f>
        <v>0</v>
      </c>
      <c r="S323" s="140">
        <v>0</v>
      </c>
      <c r="T323" s="141">
        <f>S323*H323</f>
        <v>0</v>
      </c>
      <c r="AR323" s="142" t="s">
        <v>328</v>
      </c>
      <c r="AT323" s="142" t="s">
        <v>195</v>
      </c>
      <c r="AU323" s="142" t="s">
        <v>82</v>
      </c>
      <c r="AY323" s="17" t="s">
        <v>193</v>
      </c>
      <c r="BE323" s="143">
        <f>IF(N323="základní",J323,0)</f>
        <v>0</v>
      </c>
      <c r="BF323" s="143">
        <f>IF(N323="snížená",J323,0)</f>
        <v>0</v>
      </c>
      <c r="BG323" s="143">
        <f>IF(N323="zákl. přenesená",J323,0)</f>
        <v>0</v>
      </c>
      <c r="BH323" s="143">
        <f>IF(N323="sníž. přenesená",J323,0)</f>
        <v>0</v>
      </c>
      <c r="BI323" s="143">
        <f>IF(N323="nulová",J323,0)</f>
        <v>0</v>
      </c>
      <c r="BJ323" s="17" t="s">
        <v>80</v>
      </c>
      <c r="BK323" s="143">
        <f>ROUND(I323*H323,2)</f>
        <v>0</v>
      </c>
      <c r="BL323" s="17" t="s">
        <v>328</v>
      </c>
      <c r="BM323" s="142" t="s">
        <v>1777</v>
      </c>
    </row>
    <row r="324" spans="2:65" s="1" customFormat="1" ht="11.25">
      <c r="B324" s="32"/>
      <c r="D324" s="144" t="s">
        <v>201</v>
      </c>
      <c r="F324" s="145" t="s">
        <v>4173</v>
      </c>
      <c r="I324" s="146"/>
      <c r="L324" s="32"/>
      <c r="M324" s="147"/>
      <c r="T324" s="53"/>
      <c r="AT324" s="17" t="s">
        <v>201</v>
      </c>
      <c r="AU324" s="17" t="s">
        <v>82</v>
      </c>
    </row>
    <row r="325" spans="2:65" s="1" customFormat="1" ht="24.2" customHeight="1">
      <c r="B325" s="32"/>
      <c r="C325" s="131" t="s">
        <v>962</v>
      </c>
      <c r="D325" s="131" t="s">
        <v>195</v>
      </c>
      <c r="E325" s="132" t="s">
        <v>4174</v>
      </c>
      <c r="F325" s="133" t="s">
        <v>4175</v>
      </c>
      <c r="G325" s="134" t="s">
        <v>432</v>
      </c>
      <c r="H325" s="135">
        <v>423</v>
      </c>
      <c r="I325" s="136"/>
      <c r="J325" s="137">
        <f>ROUND(I325*H325,2)</f>
        <v>0</v>
      </c>
      <c r="K325" s="133" t="s">
        <v>3874</v>
      </c>
      <c r="L325" s="32"/>
      <c r="M325" s="138" t="s">
        <v>19</v>
      </c>
      <c r="N325" s="139" t="s">
        <v>43</v>
      </c>
      <c r="P325" s="140">
        <f>O325*H325</f>
        <v>0</v>
      </c>
      <c r="Q325" s="140">
        <v>0</v>
      </c>
      <c r="R325" s="140">
        <f>Q325*H325</f>
        <v>0</v>
      </c>
      <c r="S325" s="140">
        <v>0</v>
      </c>
      <c r="T325" s="141">
        <f>S325*H325</f>
        <v>0</v>
      </c>
      <c r="AR325" s="142" t="s">
        <v>328</v>
      </c>
      <c r="AT325" s="142" t="s">
        <v>195</v>
      </c>
      <c r="AU325" s="142" t="s">
        <v>82</v>
      </c>
      <c r="AY325" s="17" t="s">
        <v>193</v>
      </c>
      <c r="BE325" s="143">
        <f>IF(N325="základní",J325,0)</f>
        <v>0</v>
      </c>
      <c r="BF325" s="143">
        <f>IF(N325="snížená",J325,0)</f>
        <v>0</v>
      </c>
      <c r="BG325" s="143">
        <f>IF(N325="zákl. přenesená",J325,0)</f>
        <v>0</v>
      </c>
      <c r="BH325" s="143">
        <f>IF(N325="sníž. přenesená",J325,0)</f>
        <v>0</v>
      </c>
      <c r="BI325" s="143">
        <f>IF(N325="nulová",J325,0)</f>
        <v>0</v>
      </c>
      <c r="BJ325" s="17" t="s">
        <v>80</v>
      </c>
      <c r="BK325" s="143">
        <f>ROUND(I325*H325,2)</f>
        <v>0</v>
      </c>
      <c r="BL325" s="17" t="s">
        <v>328</v>
      </c>
      <c r="BM325" s="142" t="s">
        <v>1789</v>
      </c>
    </row>
    <row r="326" spans="2:65" s="1" customFormat="1" ht="11.25">
      <c r="B326" s="32"/>
      <c r="D326" s="144" t="s">
        <v>201</v>
      </c>
      <c r="F326" s="145" t="s">
        <v>4176</v>
      </c>
      <c r="I326" s="146"/>
      <c r="L326" s="32"/>
      <c r="M326" s="147"/>
      <c r="T326" s="53"/>
      <c r="AT326" s="17" t="s">
        <v>201</v>
      </c>
      <c r="AU326" s="17" t="s">
        <v>82</v>
      </c>
    </row>
    <row r="327" spans="2:65" s="1" customFormat="1" ht="24.2" customHeight="1">
      <c r="B327" s="32"/>
      <c r="C327" s="131" t="s">
        <v>966</v>
      </c>
      <c r="D327" s="131" t="s">
        <v>195</v>
      </c>
      <c r="E327" s="132" t="s">
        <v>4177</v>
      </c>
      <c r="F327" s="133" t="s">
        <v>4178</v>
      </c>
      <c r="G327" s="134" t="s">
        <v>349</v>
      </c>
      <c r="H327" s="135">
        <v>0.378</v>
      </c>
      <c r="I327" s="136"/>
      <c r="J327" s="137">
        <f>ROUND(I327*H327,2)</f>
        <v>0</v>
      </c>
      <c r="K327" s="133" t="s">
        <v>3874</v>
      </c>
      <c r="L327" s="32"/>
      <c r="M327" s="138" t="s">
        <v>19</v>
      </c>
      <c r="N327" s="139" t="s">
        <v>43</v>
      </c>
      <c r="P327" s="140">
        <f>O327*H327</f>
        <v>0</v>
      </c>
      <c r="Q327" s="140">
        <v>0</v>
      </c>
      <c r="R327" s="140">
        <f>Q327*H327</f>
        <v>0</v>
      </c>
      <c r="S327" s="140">
        <v>0</v>
      </c>
      <c r="T327" s="141">
        <f>S327*H327</f>
        <v>0</v>
      </c>
      <c r="AR327" s="142" t="s">
        <v>328</v>
      </c>
      <c r="AT327" s="142" t="s">
        <v>195</v>
      </c>
      <c r="AU327" s="142" t="s">
        <v>82</v>
      </c>
      <c r="AY327" s="17" t="s">
        <v>193</v>
      </c>
      <c r="BE327" s="143">
        <f>IF(N327="základní",J327,0)</f>
        <v>0</v>
      </c>
      <c r="BF327" s="143">
        <f>IF(N327="snížená",J327,0)</f>
        <v>0</v>
      </c>
      <c r="BG327" s="143">
        <f>IF(N327="zákl. přenesená",J327,0)</f>
        <v>0</v>
      </c>
      <c r="BH327" s="143">
        <f>IF(N327="sníž. přenesená",J327,0)</f>
        <v>0</v>
      </c>
      <c r="BI327" s="143">
        <f>IF(N327="nulová",J327,0)</f>
        <v>0</v>
      </c>
      <c r="BJ327" s="17" t="s">
        <v>80</v>
      </c>
      <c r="BK327" s="143">
        <f>ROUND(I327*H327,2)</f>
        <v>0</v>
      </c>
      <c r="BL327" s="17" t="s">
        <v>328</v>
      </c>
      <c r="BM327" s="142" t="s">
        <v>1803</v>
      </c>
    </row>
    <row r="328" spans="2:65" s="1" customFormat="1" ht="11.25">
      <c r="B328" s="32"/>
      <c r="D328" s="144" t="s">
        <v>201</v>
      </c>
      <c r="F328" s="145" t="s">
        <v>4179</v>
      </c>
      <c r="I328" s="146"/>
      <c r="L328" s="32"/>
      <c r="M328" s="147"/>
      <c r="T328" s="53"/>
      <c r="AT328" s="17" t="s">
        <v>201</v>
      </c>
      <c r="AU328" s="17" t="s">
        <v>82</v>
      </c>
    </row>
    <row r="329" spans="2:65" s="11" customFormat="1" ht="22.9" customHeight="1">
      <c r="B329" s="119"/>
      <c r="D329" s="120" t="s">
        <v>71</v>
      </c>
      <c r="E329" s="129" t="s">
        <v>4180</v>
      </c>
      <c r="F329" s="129" t="s">
        <v>4181</v>
      </c>
      <c r="I329" s="122"/>
      <c r="J329" s="130">
        <f>BK329</f>
        <v>0</v>
      </c>
      <c r="L329" s="119"/>
      <c r="M329" s="124"/>
      <c r="P329" s="125">
        <f>SUM(P330:P340)</f>
        <v>0</v>
      </c>
      <c r="R329" s="125">
        <f>SUM(R330:R340)</f>
        <v>0</v>
      </c>
      <c r="T329" s="126">
        <f>SUM(T330:T340)</f>
        <v>0</v>
      </c>
      <c r="AR329" s="120" t="s">
        <v>82</v>
      </c>
      <c r="AT329" s="127" t="s">
        <v>71</v>
      </c>
      <c r="AU329" s="127" t="s">
        <v>80</v>
      </c>
      <c r="AY329" s="120" t="s">
        <v>193</v>
      </c>
      <c r="BK329" s="128">
        <f>SUM(BK330:BK340)</f>
        <v>0</v>
      </c>
    </row>
    <row r="330" spans="2:65" s="1" customFormat="1" ht="24.2" customHeight="1">
      <c r="B330" s="32"/>
      <c r="C330" s="131" t="s">
        <v>975</v>
      </c>
      <c r="D330" s="131" t="s">
        <v>195</v>
      </c>
      <c r="E330" s="132" t="s">
        <v>4182</v>
      </c>
      <c r="F330" s="133" t="s">
        <v>4183</v>
      </c>
      <c r="G330" s="134" t="s">
        <v>3135</v>
      </c>
      <c r="H330" s="135">
        <v>1</v>
      </c>
      <c r="I330" s="136"/>
      <c r="J330" s="137">
        <f>ROUND(I330*H330,2)</f>
        <v>0</v>
      </c>
      <c r="K330" s="133" t="s">
        <v>3874</v>
      </c>
      <c r="L330" s="32"/>
      <c r="M330" s="138" t="s">
        <v>19</v>
      </c>
      <c r="N330" s="139" t="s">
        <v>43</v>
      </c>
      <c r="P330" s="140">
        <f>O330*H330</f>
        <v>0</v>
      </c>
      <c r="Q330" s="140">
        <v>0</v>
      </c>
      <c r="R330" s="140">
        <f>Q330*H330</f>
        <v>0</v>
      </c>
      <c r="S330" s="140">
        <v>0</v>
      </c>
      <c r="T330" s="141">
        <f>S330*H330</f>
        <v>0</v>
      </c>
      <c r="AR330" s="142" t="s">
        <v>328</v>
      </c>
      <c r="AT330" s="142" t="s">
        <v>195</v>
      </c>
      <c r="AU330" s="142" t="s">
        <v>82</v>
      </c>
      <c r="AY330" s="17" t="s">
        <v>193</v>
      </c>
      <c r="BE330" s="143">
        <f>IF(N330="základní",J330,0)</f>
        <v>0</v>
      </c>
      <c r="BF330" s="143">
        <f>IF(N330="snížená",J330,0)</f>
        <v>0</v>
      </c>
      <c r="BG330" s="143">
        <f>IF(N330="zákl. přenesená",J330,0)</f>
        <v>0</v>
      </c>
      <c r="BH330" s="143">
        <f>IF(N330="sníž. přenesená",J330,0)</f>
        <v>0</v>
      </c>
      <c r="BI330" s="143">
        <f>IF(N330="nulová",J330,0)</f>
        <v>0</v>
      </c>
      <c r="BJ330" s="17" t="s">
        <v>80</v>
      </c>
      <c r="BK330" s="143">
        <f>ROUND(I330*H330,2)</f>
        <v>0</v>
      </c>
      <c r="BL330" s="17" t="s">
        <v>328</v>
      </c>
      <c r="BM330" s="142" t="s">
        <v>1838</v>
      </c>
    </row>
    <row r="331" spans="2:65" s="1" customFormat="1" ht="11.25">
      <c r="B331" s="32"/>
      <c r="D331" s="144" t="s">
        <v>201</v>
      </c>
      <c r="F331" s="145" t="s">
        <v>4184</v>
      </c>
      <c r="I331" s="146"/>
      <c r="L331" s="32"/>
      <c r="M331" s="147"/>
      <c r="T331" s="53"/>
      <c r="AT331" s="17" t="s">
        <v>201</v>
      </c>
      <c r="AU331" s="17" t="s">
        <v>82</v>
      </c>
    </row>
    <row r="332" spans="2:65" s="1" customFormat="1" ht="16.5" customHeight="1">
      <c r="B332" s="32"/>
      <c r="C332" s="131" t="s">
        <v>982</v>
      </c>
      <c r="D332" s="131" t="s">
        <v>195</v>
      </c>
      <c r="E332" s="132" t="s">
        <v>4185</v>
      </c>
      <c r="F332" s="133" t="s">
        <v>4186</v>
      </c>
      <c r="G332" s="134" t="s">
        <v>3135</v>
      </c>
      <c r="H332" s="135">
        <v>1</v>
      </c>
      <c r="I332" s="136"/>
      <c r="J332" s="137">
        <f t="shared" ref="J332:J339" si="10">ROUND(I332*H332,2)</f>
        <v>0</v>
      </c>
      <c r="K332" s="133" t="s">
        <v>19</v>
      </c>
      <c r="L332" s="32"/>
      <c r="M332" s="138" t="s">
        <v>19</v>
      </c>
      <c r="N332" s="139" t="s">
        <v>43</v>
      </c>
      <c r="P332" s="140">
        <f t="shared" ref="P332:P339" si="11">O332*H332</f>
        <v>0</v>
      </c>
      <c r="Q332" s="140">
        <v>0</v>
      </c>
      <c r="R332" s="140">
        <f t="shared" ref="R332:R339" si="12">Q332*H332</f>
        <v>0</v>
      </c>
      <c r="S332" s="140">
        <v>0</v>
      </c>
      <c r="T332" s="141">
        <f t="shared" ref="T332:T339" si="13">S332*H332</f>
        <v>0</v>
      </c>
      <c r="AR332" s="142" t="s">
        <v>328</v>
      </c>
      <c r="AT332" s="142" t="s">
        <v>195</v>
      </c>
      <c r="AU332" s="142" t="s">
        <v>82</v>
      </c>
      <c r="AY332" s="17" t="s">
        <v>193</v>
      </c>
      <c r="BE332" s="143">
        <f t="shared" ref="BE332:BE339" si="14">IF(N332="základní",J332,0)</f>
        <v>0</v>
      </c>
      <c r="BF332" s="143">
        <f t="shared" ref="BF332:BF339" si="15">IF(N332="snížená",J332,0)</f>
        <v>0</v>
      </c>
      <c r="BG332" s="143">
        <f t="shared" ref="BG332:BG339" si="16">IF(N332="zákl. přenesená",J332,0)</f>
        <v>0</v>
      </c>
      <c r="BH332" s="143">
        <f t="shared" ref="BH332:BH339" si="17">IF(N332="sníž. přenesená",J332,0)</f>
        <v>0</v>
      </c>
      <c r="BI332" s="143">
        <f t="shared" ref="BI332:BI339" si="18">IF(N332="nulová",J332,0)</f>
        <v>0</v>
      </c>
      <c r="BJ332" s="17" t="s">
        <v>80</v>
      </c>
      <c r="BK332" s="143">
        <f t="shared" ref="BK332:BK339" si="19">ROUND(I332*H332,2)</f>
        <v>0</v>
      </c>
      <c r="BL332" s="17" t="s">
        <v>328</v>
      </c>
      <c r="BM332" s="142" t="s">
        <v>1853</v>
      </c>
    </row>
    <row r="333" spans="2:65" s="1" customFormat="1" ht="33" customHeight="1">
      <c r="B333" s="32"/>
      <c r="C333" s="131" t="s">
        <v>989</v>
      </c>
      <c r="D333" s="131" t="s">
        <v>195</v>
      </c>
      <c r="E333" s="132" t="s">
        <v>4187</v>
      </c>
      <c r="F333" s="133" t="s">
        <v>4188</v>
      </c>
      <c r="G333" s="134" t="s">
        <v>3135</v>
      </c>
      <c r="H333" s="135">
        <v>1</v>
      </c>
      <c r="I333" s="136"/>
      <c r="J333" s="137">
        <f t="shared" si="10"/>
        <v>0</v>
      </c>
      <c r="K333" s="133" t="s">
        <v>19</v>
      </c>
      <c r="L333" s="32"/>
      <c r="M333" s="138" t="s">
        <v>19</v>
      </c>
      <c r="N333" s="139" t="s">
        <v>43</v>
      </c>
      <c r="P333" s="140">
        <f t="shared" si="11"/>
        <v>0</v>
      </c>
      <c r="Q333" s="140">
        <v>0</v>
      </c>
      <c r="R333" s="140">
        <f t="shared" si="12"/>
        <v>0</v>
      </c>
      <c r="S333" s="140">
        <v>0</v>
      </c>
      <c r="T333" s="141">
        <f t="shared" si="13"/>
        <v>0</v>
      </c>
      <c r="AR333" s="142" t="s">
        <v>328</v>
      </c>
      <c r="AT333" s="142" t="s">
        <v>195</v>
      </c>
      <c r="AU333" s="142" t="s">
        <v>82</v>
      </c>
      <c r="AY333" s="17" t="s">
        <v>193</v>
      </c>
      <c r="BE333" s="143">
        <f t="shared" si="14"/>
        <v>0</v>
      </c>
      <c r="BF333" s="143">
        <f t="shared" si="15"/>
        <v>0</v>
      </c>
      <c r="BG333" s="143">
        <f t="shared" si="16"/>
        <v>0</v>
      </c>
      <c r="BH333" s="143">
        <f t="shared" si="17"/>
        <v>0</v>
      </c>
      <c r="BI333" s="143">
        <f t="shared" si="18"/>
        <v>0</v>
      </c>
      <c r="BJ333" s="17" t="s">
        <v>80</v>
      </c>
      <c r="BK333" s="143">
        <f t="shared" si="19"/>
        <v>0</v>
      </c>
      <c r="BL333" s="17" t="s">
        <v>328</v>
      </c>
      <c r="BM333" s="142" t="s">
        <v>1866</v>
      </c>
    </row>
    <row r="334" spans="2:65" s="1" customFormat="1" ht="37.9" customHeight="1">
      <c r="B334" s="32"/>
      <c r="C334" s="131" t="s">
        <v>997</v>
      </c>
      <c r="D334" s="131" t="s">
        <v>195</v>
      </c>
      <c r="E334" s="132" t="s">
        <v>4189</v>
      </c>
      <c r="F334" s="133" t="s">
        <v>4190</v>
      </c>
      <c r="G334" s="134" t="s">
        <v>3135</v>
      </c>
      <c r="H334" s="135">
        <v>1</v>
      </c>
      <c r="I334" s="136"/>
      <c r="J334" s="137">
        <f t="shared" si="10"/>
        <v>0</v>
      </c>
      <c r="K334" s="133" t="s">
        <v>19</v>
      </c>
      <c r="L334" s="32"/>
      <c r="M334" s="138" t="s">
        <v>19</v>
      </c>
      <c r="N334" s="139" t="s">
        <v>43</v>
      </c>
      <c r="P334" s="140">
        <f t="shared" si="11"/>
        <v>0</v>
      </c>
      <c r="Q334" s="140">
        <v>0</v>
      </c>
      <c r="R334" s="140">
        <f t="shared" si="12"/>
        <v>0</v>
      </c>
      <c r="S334" s="140">
        <v>0</v>
      </c>
      <c r="T334" s="141">
        <f t="shared" si="13"/>
        <v>0</v>
      </c>
      <c r="AR334" s="142" t="s">
        <v>328</v>
      </c>
      <c r="AT334" s="142" t="s">
        <v>195</v>
      </c>
      <c r="AU334" s="142" t="s">
        <v>82</v>
      </c>
      <c r="AY334" s="17" t="s">
        <v>193</v>
      </c>
      <c r="BE334" s="143">
        <f t="shared" si="14"/>
        <v>0</v>
      </c>
      <c r="BF334" s="143">
        <f t="shared" si="15"/>
        <v>0</v>
      </c>
      <c r="BG334" s="143">
        <f t="shared" si="16"/>
        <v>0</v>
      </c>
      <c r="BH334" s="143">
        <f t="shared" si="17"/>
        <v>0</v>
      </c>
      <c r="BI334" s="143">
        <f t="shared" si="18"/>
        <v>0</v>
      </c>
      <c r="BJ334" s="17" t="s">
        <v>80</v>
      </c>
      <c r="BK334" s="143">
        <f t="shared" si="19"/>
        <v>0</v>
      </c>
      <c r="BL334" s="17" t="s">
        <v>328</v>
      </c>
      <c r="BM334" s="142" t="s">
        <v>1877</v>
      </c>
    </row>
    <row r="335" spans="2:65" s="1" customFormat="1" ht="44.25" customHeight="1">
      <c r="B335" s="32"/>
      <c r="C335" s="131" t="s">
        <v>1002</v>
      </c>
      <c r="D335" s="131" t="s">
        <v>195</v>
      </c>
      <c r="E335" s="132" t="s">
        <v>4191</v>
      </c>
      <c r="F335" s="133" t="s">
        <v>4192</v>
      </c>
      <c r="G335" s="134" t="s">
        <v>3135</v>
      </c>
      <c r="H335" s="135">
        <v>1</v>
      </c>
      <c r="I335" s="136"/>
      <c r="J335" s="137">
        <f t="shared" si="10"/>
        <v>0</v>
      </c>
      <c r="K335" s="133" t="s">
        <v>19</v>
      </c>
      <c r="L335" s="32"/>
      <c r="M335" s="138" t="s">
        <v>19</v>
      </c>
      <c r="N335" s="139" t="s">
        <v>43</v>
      </c>
      <c r="P335" s="140">
        <f t="shared" si="11"/>
        <v>0</v>
      </c>
      <c r="Q335" s="140">
        <v>0</v>
      </c>
      <c r="R335" s="140">
        <f t="shared" si="12"/>
        <v>0</v>
      </c>
      <c r="S335" s="140">
        <v>0</v>
      </c>
      <c r="T335" s="141">
        <f t="shared" si="13"/>
        <v>0</v>
      </c>
      <c r="AR335" s="142" t="s">
        <v>328</v>
      </c>
      <c r="AT335" s="142" t="s">
        <v>195</v>
      </c>
      <c r="AU335" s="142" t="s">
        <v>82</v>
      </c>
      <c r="AY335" s="17" t="s">
        <v>193</v>
      </c>
      <c r="BE335" s="143">
        <f t="shared" si="14"/>
        <v>0</v>
      </c>
      <c r="BF335" s="143">
        <f t="shared" si="15"/>
        <v>0</v>
      </c>
      <c r="BG335" s="143">
        <f t="shared" si="16"/>
        <v>0</v>
      </c>
      <c r="BH335" s="143">
        <f t="shared" si="17"/>
        <v>0</v>
      </c>
      <c r="BI335" s="143">
        <f t="shared" si="18"/>
        <v>0</v>
      </c>
      <c r="BJ335" s="17" t="s">
        <v>80</v>
      </c>
      <c r="BK335" s="143">
        <f t="shared" si="19"/>
        <v>0</v>
      </c>
      <c r="BL335" s="17" t="s">
        <v>328</v>
      </c>
      <c r="BM335" s="142" t="s">
        <v>1888</v>
      </c>
    </row>
    <row r="336" spans="2:65" s="1" customFormat="1" ht="21.75" customHeight="1">
      <c r="B336" s="32"/>
      <c r="C336" s="131" t="s">
        <v>1009</v>
      </c>
      <c r="D336" s="131" t="s">
        <v>195</v>
      </c>
      <c r="E336" s="132" t="s">
        <v>4193</v>
      </c>
      <c r="F336" s="133" t="s">
        <v>4194</v>
      </c>
      <c r="G336" s="134" t="s">
        <v>3135</v>
      </c>
      <c r="H336" s="135">
        <v>1</v>
      </c>
      <c r="I336" s="136"/>
      <c r="J336" s="137">
        <f t="shared" si="10"/>
        <v>0</v>
      </c>
      <c r="K336" s="133" t="s">
        <v>19</v>
      </c>
      <c r="L336" s="32"/>
      <c r="M336" s="138" t="s">
        <v>19</v>
      </c>
      <c r="N336" s="139" t="s">
        <v>43</v>
      </c>
      <c r="P336" s="140">
        <f t="shared" si="11"/>
        <v>0</v>
      </c>
      <c r="Q336" s="140">
        <v>0</v>
      </c>
      <c r="R336" s="140">
        <f t="shared" si="12"/>
        <v>0</v>
      </c>
      <c r="S336" s="140">
        <v>0</v>
      </c>
      <c r="T336" s="141">
        <f t="shared" si="13"/>
        <v>0</v>
      </c>
      <c r="AR336" s="142" t="s">
        <v>328</v>
      </c>
      <c r="AT336" s="142" t="s">
        <v>195</v>
      </c>
      <c r="AU336" s="142" t="s">
        <v>82</v>
      </c>
      <c r="AY336" s="17" t="s">
        <v>193</v>
      </c>
      <c r="BE336" s="143">
        <f t="shared" si="14"/>
        <v>0</v>
      </c>
      <c r="BF336" s="143">
        <f t="shared" si="15"/>
        <v>0</v>
      </c>
      <c r="BG336" s="143">
        <f t="shared" si="16"/>
        <v>0</v>
      </c>
      <c r="BH336" s="143">
        <f t="shared" si="17"/>
        <v>0</v>
      </c>
      <c r="BI336" s="143">
        <f t="shared" si="18"/>
        <v>0</v>
      </c>
      <c r="BJ336" s="17" t="s">
        <v>80</v>
      </c>
      <c r="BK336" s="143">
        <f t="shared" si="19"/>
        <v>0</v>
      </c>
      <c r="BL336" s="17" t="s">
        <v>328</v>
      </c>
      <c r="BM336" s="142" t="s">
        <v>1902</v>
      </c>
    </row>
    <row r="337" spans="2:65" s="1" customFormat="1" ht="16.5" customHeight="1">
      <c r="B337" s="32"/>
      <c r="C337" s="131" t="s">
        <v>1016</v>
      </c>
      <c r="D337" s="131" t="s">
        <v>195</v>
      </c>
      <c r="E337" s="132" t="s">
        <v>4195</v>
      </c>
      <c r="F337" s="133" t="s">
        <v>4196</v>
      </c>
      <c r="G337" s="134" t="s">
        <v>3135</v>
      </c>
      <c r="H337" s="135">
        <v>1</v>
      </c>
      <c r="I337" s="136"/>
      <c r="J337" s="137">
        <f t="shared" si="10"/>
        <v>0</v>
      </c>
      <c r="K337" s="133" t="s">
        <v>19</v>
      </c>
      <c r="L337" s="32"/>
      <c r="M337" s="138" t="s">
        <v>19</v>
      </c>
      <c r="N337" s="139" t="s">
        <v>43</v>
      </c>
      <c r="P337" s="140">
        <f t="shared" si="11"/>
        <v>0</v>
      </c>
      <c r="Q337" s="140">
        <v>0</v>
      </c>
      <c r="R337" s="140">
        <f t="shared" si="12"/>
        <v>0</v>
      </c>
      <c r="S337" s="140">
        <v>0</v>
      </c>
      <c r="T337" s="141">
        <f t="shared" si="13"/>
        <v>0</v>
      </c>
      <c r="AR337" s="142" t="s">
        <v>328</v>
      </c>
      <c r="AT337" s="142" t="s">
        <v>195</v>
      </c>
      <c r="AU337" s="142" t="s">
        <v>82</v>
      </c>
      <c r="AY337" s="17" t="s">
        <v>193</v>
      </c>
      <c r="BE337" s="143">
        <f t="shared" si="14"/>
        <v>0</v>
      </c>
      <c r="BF337" s="143">
        <f t="shared" si="15"/>
        <v>0</v>
      </c>
      <c r="BG337" s="143">
        <f t="shared" si="16"/>
        <v>0</v>
      </c>
      <c r="BH337" s="143">
        <f t="shared" si="17"/>
        <v>0</v>
      </c>
      <c r="BI337" s="143">
        <f t="shared" si="18"/>
        <v>0</v>
      </c>
      <c r="BJ337" s="17" t="s">
        <v>80</v>
      </c>
      <c r="BK337" s="143">
        <f t="shared" si="19"/>
        <v>0</v>
      </c>
      <c r="BL337" s="17" t="s">
        <v>328</v>
      </c>
      <c r="BM337" s="142" t="s">
        <v>1913</v>
      </c>
    </row>
    <row r="338" spans="2:65" s="1" customFormat="1" ht="24.2" customHeight="1">
      <c r="B338" s="32"/>
      <c r="C338" s="131" t="s">
        <v>1024</v>
      </c>
      <c r="D338" s="131" t="s">
        <v>195</v>
      </c>
      <c r="E338" s="132" t="s">
        <v>4197</v>
      </c>
      <c r="F338" s="133" t="s">
        <v>4198</v>
      </c>
      <c r="G338" s="134" t="s">
        <v>3135</v>
      </c>
      <c r="H338" s="135">
        <v>1</v>
      </c>
      <c r="I338" s="136"/>
      <c r="J338" s="137">
        <f t="shared" si="10"/>
        <v>0</v>
      </c>
      <c r="K338" s="133" t="s">
        <v>19</v>
      </c>
      <c r="L338" s="32"/>
      <c r="M338" s="138" t="s">
        <v>19</v>
      </c>
      <c r="N338" s="139" t="s">
        <v>43</v>
      </c>
      <c r="P338" s="140">
        <f t="shared" si="11"/>
        <v>0</v>
      </c>
      <c r="Q338" s="140">
        <v>0</v>
      </c>
      <c r="R338" s="140">
        <f t="shared" si="12"/>
        <v>0</v>
      </c>
      <c r="S338" s="140">
        <v>0</v>
      </c>
      <c r="T338" s="141">
        <f t="shared" si="13"/>
        <v>0</v>
      </c>
      <c r="AR338" s="142" t="s">
        <v>328</v>
      </c>
      <c r="AT338" s="142" t="s">
        <v>195</v>
      </c>
      <c r="AU338" s="142" t="s">
        <v>82</v>
      </c>
      <c r="AY338" s="17" t="s">
        <v>193</v>
      </c>
      <c r="BE338" s="143">
        <f t="shared" si="14"/>
        <v>0</v>
      </c>
      <c r="BF338" s="143">
        <f t="shared" si="15"/>
        <v>0</v>
      </c>
      <c r="BG338" s="143">
        <f t="shared" si="16"/>
        <v>0</v>
      </c>
      <c r="BH338" s="143">
        <f t="shared" si="17"/>
        <v>0</v>
      </c>
      <c r="BI338" s="143">
        <f t="shared" si="18"/>
        <v>0</v>
      </c>
      <c r="BJ338" s="17" t="s">
        <v>80</v>
      </c>
      <c r="BK338" s="143">
        <f t="shared" si="19"/>
        <v>0</v>
      </c>
      <c r="BL338" s="17" t="s">
        <v>328</v>
      </c>
      <c r="BM338" s="142" t="s">
        <v>1923</v>
      </c>
    </row>
    <row r="339" spans="2:65" s="1" customFormat="1" ht="24.2" customHeight="1">
      <c r="B339" s="32"/>
      <c r="C339" s="131" t="s">
        <v>1034</v>
      </c>
      <c r="D339" s="131" t="s">
        <v>195</v>
      </c>
      <c r="E339" s="132" t="s">
        <v>4199</v>
      </c>
      <c r="F339" s="133" t="s">
        <v>4200</v>
      </c>
      <c r="G339" s="134" t="s">
        <v>349</v>
      </c>
      <c r="H339" s="135">
        <v>1.25</v>
      </c>
      <c r="I339" s="136"/>
      <c r="J339" s="137">
        <f t="shared" si="10"/>
        <v>0</v>
      </c>
      <c r="K339" s="133" t="s">
        <v>3874</v>
      </c>
      <c r="L339" s="32"/>
      <c r="M339" s="138" t="s">
        <v>19</v>
      </c>
      <c r="N339" s="139" t="s">
        <v>43</v>
      </c>
      <c r="P339" s="140">
        <f t="shared" si="11"/>
        <v>0</v>
      </c>
      <c r="Q339" s="140">
        <v>0</v>
      </c>
      <c r="R339" s="140">
        <f t="shared" si="12"/>
        <v>0</v>
      </c>
      <c r="S339" s="140">
        <v>0</v>
      </c>
      <c r="T339" s="141">
        <f t="shared" si="13"/>
        <v>0</v>
      </c>
      <c r="AR339" s="142" t="s">
        <v>328</v>
      </c>
      <c r="AT339" s="142" t="s">
        <v>195</v>
      </c>
      <c r="AU339" s="142" t="s">
        <v>82</v>
      </c>
      <c r="AY339" s="17" t="s">
        <v>193</v>
      </c>
      <c r="BE339" s="143">
        <f t="shared" si="14"/>
        <v>0</v>
      </c>
      <c r="BF339" s="143">
        <f t="shared" si="15"/>
        <v>0</v>
      </c>
      <c r="BG339" s="143">
        <f t="shared" si="16"/>
        <v>0</v>
      </c>
      <c r="BH339" s="143">
        <f t="shared" si="17"/>
        <v>0</v>
      </c>
      <c r="BI339" s="143">
        <f t="shared" si="18"/>
        <v>0</v>
      </c>
      <c r="BJ339" s="17" t="s">
        <v>80</v>
      </c>
      <c r="BK339" s="143">
        <f t="shared" si="19"/>
        <v>0</v>
      </c>
      <c r="BL339" s="17" t="s">
        <v>328</v>
      </c>
      <c r="BM339" s="142" t="s">
        <v>1933</v>
      </c>
    </row>
    <row r="340" spans="2:65" s="1" customFormat="1" ht="11.25">
      <c r="B340" s="32"/>
      <c r="D340" s="144" t="s">
        <v>201</v>
      </c>
      <c r="F340" s="145" t="s">
        <v>4201</v>
      </c>
      <c r="I340" s="146"/>
      <c r="L340" s="32"/>
      <c r="M340" s="147"/>
      <c r="T340" s="53"/>
      <c r="AT340" s="17" t="s">
        <v>201</v>
      </c>
      <c r="AU340" s="17" t="s">
        <v>82</v>
      </c>
    </row>
    <row r="341" spans="2:65" s="11" customFormat="1" ht="22.9" customHeight="1">
      <c r="B341" s="119"/>
      <c r="D341" s="120" t="s">
        <v>71</v>
      </c>
      <c r="E341" s="129" t="s">
        <v>4202</v>
      </c>
      <c r="F341" s="129" t="s">
        <v>4203</v>
      </c>
      <c r="I341" s="122"/>
      <c r="J341" s="130">
        <f>BK341</f>
        <v>0</v>
      </c>
      <c r="L341" s="119"/>
      <c r="M341" s="124"/>
      <c r="P341" s="125">
        <f>SUM(P342:P383)</f>
        <v>0</v>
      </c>
      <c r="R341" s="125">
        <f>SUM(R342:R383)</f>
        <v>0</v>
      </c>
      <c r="T341" s="126">
        <f>SUM(T342:T383)</f>
        <v>0</v>
      </c>
      <c r="AR341" s="120" t="s">
        <v>82</v>
      </c>
      <c r="AT341" s="127" t="s">
        <v>71</v>
      </c>
      <c r="AU341" s="127" t="s">
        <v>80</v>
      </c>
      <c r="AY341" s="120" t="s">
        <v>193</v>
      </c>
      <c r="BK341" s="128">
        <f>SUM(BK342:BK383)</f>
        <v>0</v>
      </c>
    </row>
    <row r="342" spans="2:65" s="1" customFormat="1" ht="21.75" customHeight="1">
      <c r="B342" s="32"/>
      <c r="C342" s="131" t="s">
        <v>1045</v>
      </c>
      <c r="D342" s="131" t="s">
        <v>195</v>
      </c>
      <c r="E342" s="132" t="s">
        <v>4204</v>
      </c>
      <c r="F342" s="133" t="s">
        <v>4205</v>
      </c>
      <c r="G342" s="134" t="s">
        <v>3135</v>
      </c>
      <c r="H342" s="135">
        <v>8</v>
      </c>
      <c r="I342" s="136"/>
      <c r="J342" s="137">
        <f>ROUND(I342*H342,2)</f>
        <v>0</v>
      </c>
      <c r="K342" s="133" t="s">
        <v>3874</v>
      </c>
      <c r="L342" s="32"/>
      <c r="M342" s="138" t="s">
        <v>19</v>
      </c>
      <c r="N342" s="139" t="s">
        <v>43</v>
      </c>
      <c r="P342" s="140">
        <f>O342*H342</f>
        <v>0</v>
      </c>
      <c r="Q342" s="140">
        <v>0</v>
      </c>
      <c r="R342" s="140">
        <f>Q342*H342</f>
        <v>0</v>
      </c>
      <c r="S342" s="140">
        <v>0</v>
      </c>
      <c r="T342" s="141">
        <f>S342*H342</f>
        <v>0</v>
      </c>
      <c r="AR342" s="142" t="s">
        <v>328</v>
      </c>
      <c r="AT342" s="142" t="s">
        <v>195</v>
      </c>
      <c r="AU342" s="142" t="s">
        <v>82</v>
      </c>
      <c r="AY342" s="17" t="s">
        <v>193</v>
      </c>
      <c r="BE342" s="143">
        <f>IF(N342="základní",J342,0)</f>
        <v>0</v>
      </c>
      <c r="BF342" s="143">
        <f>IF(N342="snížená",J342,0)</f>
        <v>0</v>
      </c>
      <c r="BG342" s="143">
        <f>IF(N342="zákl. přenesená",J342,0)</f>
        <v>0</v>
      </c>
      <c r="BH342" s="143">
        <f>IF(N342="sníž. přenesená",J342,0)</f>
        <v>0</v>
      </c>
      <c r="BI342" s="143">
        <f>IF(N342="nulová",J342,0)</f>
        <v>0</v>
      </c>
      <c r="BJ342" s="17" t="s">
        <v>80</v>
      </c>
      <c r="BK342" s="143">
        <f>ROUND(I342*H342,2)</f>
        <v>0</v>
      </c>
      <c r="BL342" s="17" t="s">
        <v>328</v>
      </c>
      <c r="BM342" s="142" t="s">
        <v>1944</v>
      </c>
    </row>
    <row r="343" spans="2:65" s="1" customFormat="1" ht="11.25">
      <c r="B343" s="32"/>
      <c r="D343" s="144" t="s">
        <v>201</v>
      </c>
      <c r="F343" s="145" t="s">
        <v>4206</v>
      </c>
      <c r="I343" s="146"/>
      <c r="L343" s="32"/>
      <c r="M343" s="147"/>
      <c r="T343" s="53"/>
      <c r="AT343" s="17" t="s">
        <v>201</v>
      </c>
      <c r="AU343" s="17" t="s">
        <v>82</v>
      </c>
    </row>
    <row r="344" spans="2:65" s="1" customFormat="1" ht="24.2" customHeight="1">
      <c r="B344" s="32"/>
      <c r="C344" s="131" t="s">
        <v>1053</v>
      </c>
      <c r="D344" s="131" t="s">
        <v>195</v>
      </c>
      <c r="E344" s="132" t="s">
        <v>4207</v>
      </c>
      <c r="F344" s="133" t="s">
        <v>4208</v>
      </c>
      <c r="G344" s="134" t="s">
        <v>3135</v>
      </c>
      <c r="H344" s="135">
        <v>2</v>
      </c>
      <c r="I344" s="136"/>
      <c r="J344" s="137">
        <f>ROUND(I344*H344,2)</f>
        <v>0</v>
      </c>
      <c r="K344" s="133" t="s">
        <v>3874</v>
      </c>
      <c r="L344" s="32"/>
      <c r="M344" s="138" t="s">
        <v>19</v>
      </c>
      <c r="N344" s="139" t="s">
        <v>43</v>
      </c>
      <c r="P344" s="140">
        <f>O344*H344</f>
        <v>0</v>
      </c>
      <c r="Q344" s="140">
        <v>0</v>
      </c>
      <c r="R344" s="140">
        <f>Q344*H344</f>
        <v>0</v>
      </c>
      <c r="S344" s="140">
        <v>0</v>
      </c>
      <c r="T344" s="141">
        <f>S344*H344</f>
        <v>0</v>
      </c>
      <c r="AR344" s="142" t="s">
        <v>328</v>
      </c>
      <c r="AT344" s="142" t="s">
        <v>195</v>
      </c>
      <c r="AU344" s="142" t="s">
        <v>82</v>
      </c>
      <c r="AY344" s="17" t="s">
        <v>193</v>
      </c>
      <c r="BE344" s="143">
        <f>IF(N344="základní",J344,0)</f>
        <v>0</v>
      </c>
      <c r="BF344" s="143">
        <f>IF(N344="snížená",J344,0)</f>
        <v>0</v>
      </c>
      <c r="BG344" s="143">
        <f>IF(N344="zákl. přenesená",J344,0)</f>
        <v>0</v>
      </c>
      <c r="BH344" s="143">
        <f>IF(N344="sníž. přenesená",J344,0)</f>
        <v>0</v>
      </c>
      <c r="BI344" s="143">
        <f>IF(N344="nulová",J344,0)</f>
        <v>0</v>
      </c>
      <c r="BJ344" s="17" t="s">
        <v>80</v>
      </c>
      <c r="BK344" s="143">
        <f>ROUND(I344*H344,2)</f>
        <v>0</v>
      </c>
      <c r="BL344" s="17" t="s">
        <v>328</v>
      </c>
      <c r="BM344" s="142" t="s">
        <v>1955</v>
      </c>
    </row>
    <row r="345" spans="2:65" s="1" customFormat="1" ht="11.25">
      <c r="B345" s="32"/>
      <c r="D345" s="144" t="s">
        <v>201</v>
      </c>
      <c r="F345" s="145" t="s">
        <v>4209</v>
      </c>
      <c r="I345" s="146"/>
      <c r="L345" s="32"/>
      <c r="M345" s="147"/>
      <c r="T345" s="53"/>
      <c r="AT345" s="17" t="s">
        <v>201</v>
      </c>
      <c r="AU345" s="17" t="s">
        <v>82</v>
      </c>
    </row>
    <row r="346" spans="2:65" s="1" customFormat="1" ht="16.5" customHeight="1">
      <c r="B346" s="32"/>
      <c r="C346" s="131" t="s">
        <v>1063</v>
      </c>
      <c r="D346" s="131" t="s">
        <v>195</v>
      </c>
      <c r="E346" s="132" t="s">
        <v>4210</v>
      </c>
      <c r="F346" s="133" t="s">
        <v>4211</v>
      </c>
      <c r="G346" s="134" t="s">
        <v>3135</v>
      </c>
      <c r="H346" s="135">
        <v>3</v>
      </c>
      <c r="I346" s="136"/>
      <c r="J346" s="137">
        <f>ROUND(I346*H346,2)</f>
        <v>0</v>
      </c>
      <c r="K346" s="133" t="s">
        <v>3874</v>
      </c>
      <c r="L346" s="32"/>
      <c r="M346" s="138" t="s">
        <v>19</v>
      </c>
      <c r="N346" s="139" t="s">
        <v>43</v>
      </c>
      <c r="P346" s="140">
        <f>O346*H346</f>
        <v>0</v>
      </c>
      <c r="Q346" s="140">
        <v>0</v>
      </c>
      <c r="R346" s="140">
        <f>Q346*H346</f>
        <v>0</v>
      </c>
      <c r="S346" s="140">
        <v>0</v>
      </c>
      <c r="T346" s="141">
        <f>S346*H346</f>
        <v>0</v>
      </c>
      <c r="AR346" s="142" t="s">
        <v>328</v>
      </c>
      <c r="AT346" s="142" t="s">
        <v>195</v>
      </c>
      <c r="AU346" s="142" t="s">
        <v>82</v>
      </c>
      <c r="AY346" s="17" t="s">
        <v>193</v>
      </c>
      <c r="BE346" s="143">
        <f>IF(N346="základní",J346,0)</f>
        <v>0</v>
      </c>
      <c r="BF346" s="143">
        <f>IF(N346="snížená",J346,0)</f>
        <v>0</v>
      </c>
      <c r="BG346" s="143">
        <f>IF(N346="zákl. přenesená",J346,0)</f>
        <v>0</v>
      </c>
      <c r="BH346" s="143">
        <f>IF(N346="sníž. přenesená",J346,0)</f>
        <v>0</v>
      </c>
      <c r="BI346" s="143">
        <f>IF(N346="nulová",J346,0)</f>
        <v>0</v>
      </c>
      <c r="BJ346" s="17" t="s">
        <v>80</v>
      </c>
      <c r="BK346" s="143">
        <f>ROUND(I346*H346,2)</f>
        <v>0</v>
      </c>
      <c r="BL346" s="17" t="s">
        <v>328</v>
      </c>
      <c r="BM346" s="142" t="s">
        <v>1966</v>
      </c>
    </row>
    <row r="347" spans="2:65" s="1" customFormat="1" ht="11.25">
      <c r="B347" s="32"/>
      <c r="D347" s="144" t="s">
        <v>201</v>
      </c>
      <c r="F347" s="145" t="s">
        <v>4212</v>
      </c>
      <c r="I347" s="146"/>
      <c r="L347" s="32"/>
      <c r="M347" s="147"/>
      <c r="T347" s="53"/>
      <c r="AT347" s="17" t="s">
        <v>201</v>
      </c>
      <c r="AU347" s="17" t="s">
        <v>82</v>
      </c>
    </row>
    <row r="348" spans="2:65" s="1" customFormat="1" ht="24.2" customHeight="1">
      <c r="B348" s="32"/>
      <c r="C348" s="131" t="s">
        <v>1072</v>
      </c>
      <c r="D348" s="131" t="s">
        <v>195</v>
      </c>
      <c r="E348" s="132" t="s">
        <v>4213</v>
      </c>
      <c r="F348" s="133" t="s">
        <v>4214</v>
      </c>
      <c r="G348" s="134" t="s">
        <v>3135</v>
      </c>
      <c r="H348" s="135">
        <v>8</v>
      </c>
      <c r="I348" s="136"/>
      <c r="J348" s="137">
        <f>ROUND(I348*H348,2)</f>
        <v>0</v>
      </c>
      <c r="K348" s="133" t="s">
        <v>3874</v>
      </c>
      <c r="L348" s="32"/>
      <c r="M348" s="138" t="s">
        <v>19</v>
      </c>
      <c r="N348" s="139" t="s">
        <v>43</v>
      </c>
      <c r="P348" s="140">
        <f>O348*H348</f>
        <v>0</v>
      </c>
      <c r="Q348" s="140">
        <v>0</v>
      </c>
      <c r="R348" s="140">
        <f>Q348*H348</f>
        <v>0</v>
      </c>
      <c r="S348" s="140">
        <v>0</v>
      </c>
      <c r="T348" s="141">
        <f>S348*H348</f>
        <v>0</v>
      </c>
      <c r="AR348" s="142" t="s">
        <v>328</v>
      </c>
      <c r="AT348" s="142" t="s">
        <v>195</v>
      </c>
      <c r="AU348" s="142" t="s">
        <v>82</v>
      </c>
      <c r="AY348" s="17" t="s">
        <v>193</v>
      </c>
      <c r="BE348" s="143">
        <f>IF(N348="základní",J348,0)</f>
        <v>0</v>
      </c>
      <c r="BF348" s="143">
        <f>IF(N348="snížená",J348,0)</f>
        <v>0</v>
      </c>
      <c r="BG348" s="143">
        <f>IF(N348="zákl. přenesená",J348,0)</f>
        <v>0</v>
      </c>
      <c r="BH348" s="143">
        <f>IF(N348="sníž. přenesená",J348,0)</f>
        <v>0</v>
      </c>
      <c r="BI348" s="143">
        <f>IF(N348="nulová",J348,0)</f>
        <v>0</v>
      </c>
      <c r="BJ348" s="17" t="s">
        <v>80</v>
      </c>
      <c r="BK348" s="143">
        <f>ROUND(I348*H348,2)</f>
        <v>0</v>
      </c>
      <c r="BL348" s="17" t="s">
        <v>328</v>
      </c>
      <c r="BM348" s="142" t="s">
        <v>1979</v>
      </c>
    </row>
    <row r="349" spans="2:65" s="1" customFormat="1" ht="11.25">
      <c r="B349" s="32"/>
      <c r="D349" s="144" t="s">
        <v>201</v>
      </c>
      <c r="F349" s="145" t="s">
        <v>4215</v>
      </c>
      <c r="I349" s="146"/>
      <c r="L349" s="32"/>
      <c r="M349" s="147"/>
      <c r="T349" s="53"/>
      <c r="AT349" s="17" t="s">
        <v>201</v>
      </c>
      <c r="AU349" s="17" t="s">
        <v>82</v>
      </c>
    </row>
    <row r="350" spans="2:65" s="1" customFormat="1" ht="16.5" customHeight="1">
      <c r="B350" s="32"/>
      <c r="C350" s="131" t="s">
        <v>1081</v>
      </c>
      <c r="D350" s="131" t="s">
        <v>195</v>
      </c>
      <c r="E350" s="132" t="s">
        <v>4216</v>
      </c>
      <c r="F350" s="133" t="s">
        <v>4217</v>
      </c>
      <c r="G350" s="134" t="s">
        <v>3135</v>
      </c>
      <c r="H350" s="135">
        <v>6</v>
      </c>
      <c r="I350" s="136"/>
      <c r="J350" s="137">
        <f>ROUND(I350*H350,2)</f>
        <v>0</v>
      </c>
      <c r="K350" s="133" t="s">
        <v>3874</v>
      </c>
      <c r="L350" s="32"/>
      <c r="M350" s="138" t="s">
        <v>19</v>
      </c>
      <c r="N350" s="139" t="s">
        <v>43</v>
      </c>
      <c r="P350" s="140">
        <f>O350*H350</f>
        <v>0</v>
      </c>
      <c r="Q350" s="140">
        <v>0</v>
      </c>
      <c r="R350" s="140">
        <f>Q350*H350</f>
        <v>0</v>
      </c>
      <c r="S350" s="140">
        <v>0</v>
      </c>
      <c r="T350" s="141">
        <f>S350*H350</f>
        <v>0</v>
      </c>
      <c r="AR350" s="142" t="s">
        <v>328</v>
      </c>
      <c r="AT350" s="142" t="s">
        <v>195</v>
      </c>
      <c r="AU350" s="142" t="s">
        <v>82</v>
      </c>
      <c r="AY350" s="17" t="s">
        <v>193</v>
      </c>
      <c r="BE350" s="143">
        <f>IF(N350="základní",J350,0)</f>
        <v>0</v>
      </c>
      <c r="BF350" s="143">
        <f>IF(N350="snížená",J350,0)</f>
        <v>0</v>
      </c>
      <c r="BG350" s="143">
        <f>IF(N350="zákl. přenesená",J350,0)</f>
        <v>0</v>
      </c>
      <c r="BH350" s="143">
        <f>IF(N350="sníž. přenesená",J350,0)</f>
        <v>0</v>
      </c>
      <c r="BI350" s="143">
        <f>IF(N350="nulová",J350,0)</f>
        <v>0</v>
      </c>
      <c r="BJ350" s="17" t="s">
        <v>80</v>
      </c>
      <c r="BK350" s="143">
        <f>ROUND(I350*H350,2)</f>
        <v>0</v>
      </c>
      <c r="BL350" s="17" t="s">
        <v>328</v>
      </c>
      <c r="BM350" s="142" t="s">
        <v>1990</v>
      </c>
    </row>
    <row r="351" spans="2:65" s="1" customFormat="1" ht="11.25">
      <c r="B351" s="32"/>
      <c r="D351" s="144" t="s">
        <v>201</v>
      </c>
      <c r="F351" s="145" t="s">
        <v>4218</v>
      </c>
      <c r="I351" s="146"/>
      <c r="L351" s="32"/>
      <c r="M351" s="147"/>
      <c r="T351" s="53"/>
      <c r="AT351" s="17" t="s">
        <v>201</v>
      </c>
      <c r="AU351" s="17" t="s">
        <v>82</v>
      </c>
    </row>
    <row r="352" spans="2:65" s="1" customFormat="1" ht="24.2" customHeight="1">
      <c r="B352" s="32"/>
      <c r="C352" s="131" t="s">
        <v>1090</v>
      </c>
      <c r="D352" s="131" t="s">
        <v>195</v>
      </c>
      <c r="E352" s="132" t="s">
        <v>4219</v>
      </c>
      <c r="F352" s="133" t="s">
        <v>4220</v>
      </c>
      <c r="G352" s="134" t="s">
        <v>3135</v>
      </c>
      <c r="H352" s="135">
        <v>2</v>
      </c>
      <c r="I352" s="136"/>
      <c r="J352" s="137">
        <f>ROUND(I352*H352,2)</f>
        <v>0</v>
      </c>
      <c r="K352" s="133" t="s">
        <v>3874</v>
      </c>
      <c r="L352" s="32"/>
      <c r="M352" s="138" t="s">
        <v>19</v>
      </c>
      <c r="N352" s="139" t="s">
        <v>43</v>
      </c>
      <c r="P352" s="140">
        <f>O352*H352</f>
        <v>0</v>
      </c>
      <c r="Q352" s="140">
        <v>0</v>
      </c>
      <c r="R352" s="140">
        <f>Q352*H352</f>
        <v>0</v>
      </c>
      <c r="S352" s="140">
        <v>0</v>
      </c>
      <c r="T352" s="141">
        <f>S352*H352</f>
        <v>0</v>
      </c>
      <c r="AR352" s="142" t="s">
        <v>328</v>
      </c>
      <c r="AT352" s="142" t="s">
        <v>195</v>
      </c>
      <c r="AU352" s="142" t="s">
        <v>82</v>
      </c>
      <c r="AY352" s="17" t="s">
        <v>193</v>
      </c>
      <c r="BE352" s="143">
        <f>IF(N352="základní",J352,0)</f>
        <v>0</v>
      </c>
      <c r="BF352" s="143">
        <f>IF(N352="snížená",J352,0)</f>
        <v>0</v>
      </c>
      <c r="BG352" s="143">
        <f>IF(N352="zákl. přenesená",J352,0)</f>
        <v>0</v>
      </c>
      <c r="BH352" s="143">
        <f>IF(N352="sníž. přenesená",J352,0)</f>
        <v>0</v>
      </c>
      <c r="BI352" s="143">
        <f>IF(N352="nulová",J352,0)</f>
        <v>0</v>
      </c>
      <c r="BJ352" s="17" t="s">
        <v>80</v>
      </c>
      <c r="BK352" s="143">
        <f>ROUND(I352*H352,2)</f>
        <v>0</v>
      </c>
      <c r="BL352" s="17" t="s">
        <v>328</v>
      </c>
      <c r="BM352" s="142" t="s">
        <v>2002</v>
      </c>
    </row>
    <row r="353" spans="2:65" s="1" customFormat="1" ht="11.25">
      <c r="B353" s="32"/>
      <c r="D353" s="144" t="s">
        <v>201</v>
      </c>
      <c r="F353" s="145" t="s">
        <v>4221</v>
      </c>
      <c r="I353" s="146"/>
      <c r="L353" s="32"/>
      <c r="M353" s="147"/>
      <c r="T353" s="53"/>
      <c r="AT353" s="17" t="s">
        <v>201</v>
      </c>
      <c r="AU353" s="17" t="s">
        <v>82</v>
      </c>
    </row>
    <row r="354" spans="2:65" s="1" customFormat="1" ht="16.5" customHeight="1">
      <c r="B354" s="32"/>
      <c r="C354" s="131" t="s">
        <v>1099</v>
      </c>
      <c r="D354" s="131" t="s">
        <v>195</v>
      </c>
      <c r="E354" s="132" t="s">
        <v>4222</v>
      </c>
      <c r="F354" s="133" t="s">
        <v>4223</v>
      </c>
      <c r="G354" s="134" t="s">
        <v>3135</v>
      </c>
      <c r="H354" s="135">
        <v>1</v>
      </c>
      <c r="I354" s="136"/>
      <c r="J354" s="137">
        <f>ROUND(I354*H354,2)</f>
        <v>0</v>
      </c>
      <c r="K354" s="133" t="s">
        <v>3874</v>
      </c>
      <c r="L354" s="32"/>
      <c r="M354" s="138" t="s">
        <v>19</v>
      </c>
      <c r="N354" s="139" t="s">
        <v>43</v>
      </c>
      <c r="P354" s="140">
        <f>O354*H354</f>
        <v>0</v>
      </c>
      <c r="Q354" s="140">
        <v>0</v>
      </c>
      <c r="R354" s="140">
        <f>Q354*H354</f>
        <v>0</v>
      </c>
      <c r="S354" s="140">
        <v>0</v>
      </c>
      <c r="T354" s="141">
        <f>S354*H354</f>
        <v>0</v>
      </c>
      <c r="AR354" s="142" t="s">
        <v>328</v>
      </c>
      <c r="AT354" s="142" t="s">
        <v>195</v>
      </c>
      <c r="AU354" s="142" t="s">
        <v>82</v>
      </c>
      <c r="AY354" s="17" t="s">
        <v>193</v>
      </c>
      <c r="BE354" s="143">
        <f>IF(N354="základní",J354,0)</f>
        <v>0</v>
      </c>
      <c r="BF354" s="143">
        <f>IF(N354="snížená",J354,0)</f>
        <v>0</v>
      </c>
      <c r="BG354" s="143">
        <f>IF(N354="zákl. přenesená",J354,0)</f>
        <v>0</v>
      </c>
      <c r="BH354" s="143">
        <f>IF(N354="sníž. přenesená",J354,0)</f>
        <v>0</v>
      </c>
      <c r="BI354" s="143">
        <f>IF(N354="nulová",J354,0)</f>
        <v>0</v>
      </c>
      <c r="BJ354" s="17" t="s">
        <v>80</v>
      </c>
      <c r="BK354" s="143">
        <f>ROUND(I354*H354,2)</f>
        <v>0</v>
      </c>
      <c r="BL354" s="17" t="s">
        <v>328</v>
      </c>
      <c r="BM354" s="142" t="s">
        <v>2014</v>
      </c>
    </row>
    <row r="355" spans="2:65" s="1" customFormat="1" ht="11.25">
      <c r="B355" s="32"/>
      <c r="D355" s="144" t="s">
        <v>201</v>
      </c>
      <c r="F355" s="145" t="s">
        <v>4224</v>
      </c>
      <c r="I355" s="146"/>
      <c r="L355" s="32"/>
      <c r="M355" s="147"/>
      <c r="T355" s="53"/>
      <c r="AT355" s="17" t="s">
        <v>201</v>
      </c>
      <c r="AU355" s="17" t="s">
        <v>82</v>
      </c>
    </row>
    <row r="356" spans="2:65" s="1" customFormat="1" ht="16.5" customHeight="1">
      <c r="B356" s="32"/>
      <c r="C356" s="131" t="s">
        <v>1108</v>
      </c>
      <c r="D356" s="131" t="s">
        <v>195</v>
      </c>
      <c r="E356" s="132" t="s">
        <v>4225</v>
      </c>
      <c r="F356" s="133" t="s">
        <v>4226</v>
      </c>
      <c r="G356" s="134" t="s">
        <v>3135</v>
      </c>
      <c r="H356" s="135">
        <v>2</v>
      </c>
      <c r="I356" s="136"/>
      <c r="J356" s="137">
        <f>ROUND(I356*H356,2)</f>
        <v>0</v>
      </c>
      <c r="K356" s="133" t="s">
        <v>3874</v>
      </c>
      <c r="L356" s="32"/>
      <c r="M356" s="138" t="s">
        <v>19</v>
      </c>
      <c r="N356" s="139" t="s">
        <v>43</v>
      </c>
      <c r="P356" s="140">
        <f>O356*H356</f>
        <v>0</v>
      </c>
      <c r="Q356" s="140">
        <v>0</v>
      </c>
      <c r="R356" s="140">
        <f>Q356*H356</f>
        <v>0</v>
      </c>
      <c r="S356" s="140">
        <v>0</v>
      </c>
      <c r="T356" s="141">
        <f>S356*H356</f>
        <v>0</v>
      </c>
      <c r="AR356" s="142" t="s">
        <v>328</v>
      </c>
      <c r="AT356" s="142" t="s">
        <v>195</v>
      </c>
      <c r="AU356" s="142" t="s">
        <v>82</v>
      </c>
      <c r="AY356" s="17" t="s">
        <v>193</v>
      </c>
      <c r="BE356" s="143">
        <f>IF(N356="základní",J356,0)</f>
        <v>0</v>
      </c>
      <c r="BF356" s="143">
        <f>IF(N356="snížená",J356,0)</f>
        <v>0</v>
      </c>
      <c r="BG356" s="143">
        <f>IF(N356="zákl. přenesená",J356,0)</f>
        <v>0</v>
      </c>
      <c r="BH356" s="143">
        <f>IF(N356="sníž. přenesená",J356,0)</f>
        <v>0</v>
      </c>
      <c r="BI356" s="143">
        <f>IF(N356="nulová",J356,0)</f>
        <v>0</v>
      </c>
      <c r="BJ356" s="17" t="s">
        <v>80</v>
      </c>
      <c r="BK356" s="143">
        <f>ROUND(I356*H356,2)</f>
        <v>0</v>
      </c>
      <c r="BL356" s="17" t="s">
        <v>328</v>
      </c>
      <c r="BM356" s="142" t="s">
        <v>2024</v>
      </c>
    </row>
    <row r="357" spans="2:65" s="1" customFormat="1" ht="11.25">
      <c r="B357" s="32"/>
      <c r="D357" s="144" t="s">
        <v>201</v>
      </c>
      <c r="F357" s="145" t="s">
        <v>4227</v>
      </c>
      <c r="I357" s="146"/>
      <c r="L357" s="32"/>
      <c r="M357" s="147"/>
      <c r="T357" s="53"/>
      <c r="AT357" s="17" t="s">
        <v>201</v>
      </c>
      <c r="AU357" s="17" t="s">
        <v>82</v>
      </c>
    </row>
    <row r="358" spans="2:65" s="1" customFormat="1" ht="24.2" customHeight="1">
      <c r="B358" s="32"/>
      <c r="C358" s="131" t="s">
        <v>1111</v>
      </c>
      <c r="D358" s="131" t="s">
        <v>195</v>
      </c>
      <c r="E358" s="132" t="s">
        <v>4228</v>
      </c>
      <c r="F358" s="133" t="s">
        <v>4229</v>
      </c>
      <c r="G358" s="134" t="s">
        <v>3135</v>
      </c>
      <c r="H358" s="135">
        <v>2</v>
      </c>
      <c r="I358" s="136"/>
      <c r="J358" s="137">
        <f>ROUND(I358*H358,2)</f>
        <v>0</v>
      </c>
      <c r="K358" s="133" t="s">
        <v>3874</v>
      </c>
      <c r="L358" s="32"/>
      <c r="M358" s="138" t="s">
        <v>19</v>
      </c>
      <c r="N358" s="139" t="s">
        <v>43</v>
      </c>
      <c r="P358" s="140">
        <f>O358*H358</f>
        <v>0</v>
      </c>
      <c r="Q358" s="140">
        <v>0</v>
      </c>
      <c r="R358" s="140">
        <f>Q358*H358</f>
        <v>0</v>
      </c>
      <c r="S358" s="140">
        <v>0</v>
      </c>
      <c r="T358" s="141">
        <f>S358*H358</f>
        <v>0</v>
      </c>
      <c r="AR358" s="142" t="s">
        <v>328</v>
      </c>
      <c r="AT358" s="142" t="s">
        <v>195</v>
      </c>
      <c r="AU358" s="142" t="s">
        <v>82</v>
      </c>
      <c r="AY358" s="17" t="s">
        <v>193</v>
      </c>
      <c r="BE358" s="143">
        <f>IF(N358="základní",J358,0)</f>
        <v>0</v>
      </c>
      <c r="BF358" s="143">
        <f>IF(N358="snížená",J358,0)</f>
        <v>0</v>
      </c>
      <c r="BG358" s="143">
        <f>IF(N358="zákl. přenesená",J358,0)</f>
        <v>0</v>
      </c>
      <c r="BH358" s="143">
        <f>IF(N358="sníž. přenesená",J358,0)</f>
        <v>0</v>
      </c>
      <c r="BI358" s="143">
        <f>IF(N358="nulová",J358,0)</f>
        <v>0</v>
      </c>
      <c r="BJ358" s="17" t="s">
        <v>80</v>
      </c>
      <c r="BK358" s="143">
        <f>ROUND(I358*H358,2)</f>
        <v>0</v>
      </c>
      <c r="BL358" s="17" t="s">
        <v>328</v>
      </c>
      <c r="BM358" s="142" t="s">
        <v>2034</v>
      </c>
    </row>
    <row r="359" spans="2:65" s="1" customFormat="1" ht="11.25">
      <c r="B359" s="32"/>
      <c r="D359" s="144" t="s">
        <v>201</v>
      </c>
      <c r="F359" s="145" t="s">
        <v>4230</v>
      </c>
      <c r="I359" s="146"/>
      <c r="L359" s="32"/>
      <c r="M359" s="147"/>
      <c r="T359" s="53"/>
      <c r="AT359" s="17" t="s">
        <v>201</v>
      </c>
      <c r="AU359" s="17" t="s">
        <v>82</v>
      </c>
    </row>
    <row r="360" spans="2:65" s="1" customFormat="1" ht="16.5" customHeight="1">
      <c r="B360" s="32"/>
      <c r="C360" s="131" t="s">
        <v>1114</v>
      </c>
      <c r="D360" s="131" t="s">
        <v>195</v>
      </c>
      <c r="E360" s="132" t="s">
        <v>4231</v>
      </c>
      <c r="F360" s="133" t="s">
        <v>4232</v>
      </c>
      <c r="G360" s="134" t="s">
        <v>3135</v>
      </c>
      <c r="H360" s="135">
        <v>1</v>
      </c>
      <c r="I360" s="136"/>
      <c r="J360" s="137">
        <f>ROUND(I360*H360,2)</f>
        <v>0</v>
      </c>
      <c r="K360" s="133" t="s">
        <v>19</v>
      </c>
      <c r="L360" s="32"/>
      <c r="M360" s="138" t="s">
        <v>19</v>
      </c>
      <c r="N360" s="139" t="s">
        <v>43</v>
      </c>
      <c r="P360" s="140">
        <f>O360*H360</f>
        <v>0</v>
      </c>
      <c r="Q360" s="140">
        <v>0</v>
      </c>
      <c r="R360" s="140">
        <f>Q360*H360</f>
        <v>0</v>
      </c>
      <c r="S360" s="140">
        <v>0</v>
      </c>
      <c r="T360" s="141">
        <f>S360*H360</f>
        <v>0</v>
      </c>
      <c r="AR360" s="142" t="s">
        <v>328</v>
      </c>
      <c r="AT360" s="142" t="s">
        <v>195</v>
      </c>
      <c r="AU360" s="142" t="s">
        <v>82</v>
      </c>
      <c r="AY360" s="17" t="s">
        <v>193</v>
      </c>
      <c r="BE360" s="143">
        <f>IF(N360="základní",J360,0)</f>
        <v>0</v>
      </c>
      <c r="BF360" s="143">
        <f>IF(N360="snížená",J360,0)</f>
        <v>0</v>
      </c>
      <c r="BG360" s="143">
        <f>IF(N360="zákl. přenesená",J360,0)</f>
        <v>0</v>
      </c>
      <c r="BH360" s="143">
        <f>IF(N360="sníž. přenesená",J360,0)</f>
        <v>0</v>
      </c>
      <c r="BI360" s="143">
        <f>IF(N360="nulová",J360,0)</f>
        <v>0</v>
      </c>
      <c r="BJ360" s="17" t="s">
        <v>80</v>
      </c>
      <c r="BK360" s="143">
        <f>ROUND(I360*H360,2)</f>
        <v>0</v>
      </c>
      <c r="BL360" s="17" t="s">
        <v>328</v>
      </c>
      <c r="BM360" s="142" t="s">
        <v>2044</v>
      </c>
    </row>
    <row r="361" spans="2:65" s="1" customFormat="1" ht="24.2" customHeight="1">
      <c r="B361" s="32"/>
      <c r="C361" s="131" t="s">
        <v>1117</v>
      </c>
      <c r="D361" s="131" t="s">
        <v>195</v>
      </c>
      <c r="E361" s="132" t="s">
        <v>4233</v>
      </c>
      <c r="F361" s="133" t="s">
        <v>4234</v>
      </c>
      <c r="G361" s="134" t="s">
        <v>3135</v>
      </c>
      <c r="H361" s="135">
        <v>2</v>
      </c>
      <c r="I361" s="136"/>
      <c r="J361" s="137">
        <f>ROUND(I361*H361,2)</f>
        <v>0</v>
      </c>
      <c r="K361" s="133" t="s">
        <v>3874</v>
      </c>
      <c r="L361" s="32"/>
      <c r="M361" s="138" t="s">
        <v>19</v>
      </c>
      <c r="N361" s="139" t="s">
        <v>43</v>
      </c>
      <c r="P361" s="140">
        <f>O361*H361</f>
        <v>0</v>
      </c>
      <c r="Q361" s="140">
        <v>0</v>
      </c>
      <c r="R361" s="140">
        <f>Q361*H361</f>
        <v>0</v>
      </c>
      <c r="S361" s="140">
        <v>0</v>
      </c>
      <c r="T361" s="141">
        <f>S361*H361</f>
        <v>0</v>
      </c>
      <c r="AR361" s="142" t="s">
        <v>328</v>
      </c>
      <c r="AT361" s="142" t="s">
        <v>195</v>
      </c>
      <c r="AU361" s="142" t="s">
        <v>82</v>
      </c>
      <c r="AY361" s="17" t="s">
        <v>193</v>
      </c>
      <c r="BE361" s="143">
        <f>IF(N361="základní",J361,0)</f>
        <v>0</v>
      </c>
      <c r="BF361" s="143">
        <f>IF(N361="snížená",J361,0)</f>
        <v>0</v>
      </c>
      <c r="BG361" s="143">
        <f>IF(N361="zákl. přenesená",J361,0)</f>
        <v>0</v>
      </c>
      <c r="BH361" s="143">
        <f>IF(N361="sníž. přenesená",J361,0)</f>
        <v>0</v>
      </c>
      <c r="BI361" s="143">
        <f>IF(N361="nulová",J361,0)</f>
        <v>0</v>
      </c>
      <c r="BJ361" s="17" t="s">
        <v>80</v>
      </c>
      <c r="BK361" s="143">
        <f>ROUND(I361*H361,2)</f>
        <v>0</v>
      </c>
      <c r="BL361" s="17" t="s">
        <v>328</v>
      </c>
      <c r="BM361" s="142" t="s">
        <v>2054</v>
      </c>
    </row>
    <row r="362" spans="2:65" s="1" customFormat="1" ht="11.25">
      <c r="B362" s="32"/>
      <c r="D362" s="144" t="s">
        <v>201</v>
      </c>
      <c r="F362" s="145" t="s">
        <v>4235</v>
      </c>
      <c r="I362" s="146"/>
      <c r="L362" s="32"/>
      <c r="M362" s="147"/>
      <c r="T362" s="53"/>
      <c r="AT362" s="17" t="s">
        <v>201</v>
      </c>
      <c r="AU362" s="17" t="s">
        <v>82</v>
      </c>
    </row>
    <row r="363" spans="2:65" s="1" customFormat="1" ht="16.5" customHeight="1">
      <c r="B363" s="32"/>
      <c r="C363" s="131" t="s">
        <v>1120</v>
      </c>
      <c r="D363" s="131" t="s">
        <v>195</v>
      </c>
      <c r="E363" s="132" t="s">
        <v>4236</v>
      </c>
      <c r="F363" s="133" t="s">
        <v>4237</v>
      </c>
      <c r="G363" s="134" t="s">
        <v>3135</v>
      </c>
      <c r="H363" s="135">
        <v>1</v>
      </c>
      <c r="I363" s="136"/>
      <c r="J363" s="137">
        <f>ROUND(I363*H363,2)</f>
        <v>0</v>
      </c>
      <c r="K363" s="133" t="s">
        <v>3874</v>
      </c>
      <c r="L363" s="32"/>
      <c r="M363" s="138" t="s">
        <v>19</v>
      </c>
      <c r="N363" s="139" t="s">
        <v>43</v>
      </c>
      <c r="P363" s="140">
        <f>O363*H363</f>
        <v>0</v>
      </c>
      <c r="Q363" s="140">
        <v>0</v>
      </c>
      <c r="R363" s="140">
        <f>Q363*H363</f>
        <v>0</v>
      </c>
      <c r="S363" s="140">
        <v>0</v>
      </c>
      <c r="T363" s="141">
        <f>S363*H363</f>
        <v>0</v>
      </c>
      <c r="AR363" s="142" t="s">
        <v>328</v>
      </c>
      <c r="AT363" s="142" t="s">
        <v>195</v>
      </c>
      <c r="AU363" s="142" t="s">
        <v>82</v>
      </c>
      <c r="AY363" s="17" t="s">
        <v>193</v>
      </c>
      <c r="BE363" s="143">
        <f>IF(N363="základní",J363,0)</f>
        <v>0</v>
      </c>
      <c r="BF363" s="143">
        <f>IF(N363="snížená",J363,0)</f>
        <v>0</v>
      </c>
      <c r="BG363" s="143">
        <f>IF(N363="zákl. přenesená",J363,0)</f>
        <v>0</v>
      </c>
      <c r="BH363" s="143">
        <f>IF(N363="sníž. přenesená",J363,0)</f>
        <v>0</v>
      </c>
      <c r="BI363" s="143">
        <f>IF(N363="nulová",J363,0)</f>
        <v>0</v>
      </c>
      <c r="BJ363" s="17" t="s">
        <v>80</v>
      </c>
      <c r="BK363" s="143">
        <f>ROUND(I363*H363,2)</f>
        <v>0</v>
      </c>
      <c r="BL363" s="17" t="s">
        <v>328</v>
      </c>
      <c r="BM363" s="142" t="s">
        <v>2064</v>
      </c>
    </row>
    <row r="364" spans="2:65" s="1" customFormat="1" ht="11.25">
      <c r="B364" s="32"/>
      <c r="D364" s="144" t="s">
        <v>201</v>
      </c>
      <c r="F364" s="145" t="s">
        <v>4238</v>
      </c>
      <c r="I364" s="146"/>
      <c r="L364" s="32"/>
      <c r="M364" s="147"/>
      <c r="T364" s="53"/>
      <c r="AT364" s="17" t="s">
        <v>201</v>
      </c>
      <c r="AU364" s="17" t="s">
        <v>82</v>
      </c>
    </row>
    <row r="365" spans="2:65" s="1" customFormat="1" ht="21.75" customHeight="1">
      <c r="B365" s="32"/>
      <c r="C365" s="131" t="s">
        <v>1124</v>
      </c>
      <c r="D365" s="131" t="s">
        <v>195</v>
      </c>
      <c r="E365" s="132" t="s">
        <v>4239</v>
      </c>
      <c r="F365" s="133" t="s">
        <v>4240</v>
      </c>
      <c r="G365" s="134" t="s">
        <v>3135</v>
      </c>
      <c r="H365" s="135">
        <v>2</v>
      </c>
      <c r="I365" s="136"/>
      <c r="J365" s="137">
        <f>ROUND(I365*H365,2)</f>
        <v>0</v>
      </c>
      <c r="K365" s="133" t="s">
        <v>19</v>
      </c>
      <c r="L365" s="32"/>
      <c r="M365" s="138" t="s">
        <v>19</v>
      </c>
      <c r="N365" s="139" t="s">
        <v>43</v>
      </c>
      <c r="P365" s="140">
        <f>O365*H365</f>
        <v>0</v>
      </c>
      <c r="Q365" s="140">
        <v>0</v>
      </c>
      <c r="R365" s="140">
        <f>Q365*H365</f>
        <v>0</v>
      </c>
      <c r="S365" s="140">
        <v>0</v>
      </c>
      <c r="T365" s="141">
        <f>S365*H365</f>
        <v>0</v>
      </c>
      <c r="AR365" s="142" t="s">
        <v>328</v>
      </c>
      <c r="AT365" s="142" t="s">
        <v>195</v>
      </c>
      <c r="AU365" s="142" t="s">
        <v>82</v>
      </c>
      <c r="AY365" s="17" t="s">
        <v>193</v>
      </c>
      <c r="BE365" s="143">
        <f>IF(N365="základní",J365,0)</f>
        <v>0</v>
      </c>
      <c r="BF365" s="143">
        <f>IF(N365="snížená",J365,0)</f>
        <v>0</v>
      </c>
      <c r="BG365" s="143">
        <f>IF(N365="zákl. přenesená",J365,0)</f>
        <v>0</v>
      </c>
      <c r="BH365" s="143">
        <f>IF(N365="sníž. přenesená",J365,0)</f>
        <v>0</v>
      </c>
      <c r="BI365" s="143">
        <f>IF(N365="nulová",J365,0)</f>
        <v>0</v>
      </c>
      <c r="BJ365" s="17" t="s">
        <v>80</v>
      </c>
      <c r="BK365" s="143">
        <f>ROUND(I365*H365,2)</f>
        <v>0</v>
      </c>
      <c r="BL365" s="17" t="s">
        <v>328</v>
      </c>
      <c r="BM365" s="142" t="s">
        <v>2074</v>
      </c>
    </row>
    <row r="366" spans="2:65" s="1" customFormat="1" ht="16.5" customHeight="1">
      <c r="B366" s="32"/>
      <c r="C366" s="131" t="s">
        <v>1127</v>
      </c>
      <c r="D366" s="131" t="s">
        <v>195</v>
      </c>
      <c r="E366" s="132" t="s">
        <v>4241</v>
      </c>
      <c r="F366" s="133" t="s">
        <v>4242</v>
      </c>
      <c r="G366" s="134" t="s">
        <v>3135</v>
      </c>
      <c r="H366" s="135">
        <v>14</v>
      </c>
      <c r="I366" s="136"/>
      <c r="J366" s="137">
        <f>ROUND(I366*H366,2)</f>
        <v>0</v>
      </c>
      <c r="K366" s="133" t="s">
        <v>3874</v>
      </c>
      <c r="L366" s="32"/>
      <c r="M366" s="138" t="s">
        <v>19</v>
      </c>
      <c r="N366" s="139" t="s">
        <v>43</v>
      </c>
      <c r="P366" s="140">
        <f>O366*H366</f>
        <v>0</v>
      </c>
      <c r="Q366" s="140">
        <v>0</v>
      </c>
      <c r="R366" s="140">
        <f>Q366*H366</f>
        <v>0</v>
      </c>
      <c r="S366" s="140">
        <v>0</v>
      </c>
      <c r="T366" s="141">
        <f>S366*H366</f>
        <v>0</v>
      </c>
      <c r="AR366" s="142" t="s">
        <v>328</v>
      </c>
      <c r="AT366" s="142" t="s">
        <v>195</v>
      </c>
      <c r="AU366" s="142" t="s">
        <v>82</v>
      </c>
      <c r="AY366" s="17" t="s">
        <v>193</v>
      </c>
      <c r="BE366" s="143">
        <f>IF(N366="základní",J366,0)</f>
        <v>0</v>
      </c>
      <c r="BF366" s="143">
        <f>IF(N366="snížená",J366,0)</f>
        <v>0</v>
      </c>
      <c r="BG366" s="143">
        <f>IF(N366="zákl. přenesená",J366,0)</f>
        <v>0</v>
      </c>
      <c r="BH366" s="143">
        <f>IF(N366="sníž. přenesená",J366,0)</f>
        <v>0</v>
      </c>
      <c r="BI366" s="143">
        <f>IF(N366="nulová",J366,0)</f>
        <v>0</v>
      </c>
      <c r="BJ366" s="17" t="s">
        <v>80</v>
      </c>
      <c r="BK366" s="143">
        <f>ROUND(I366*H366,2)</f>
        <v>0</v>
      </c>
      <c r="BL366" s="17" t="s">
        <v>328</v>
      </c>
      <c r="BM366" s="142" t="s">
        <v>2084</v>
      </c>
    </row>
    <row r="367" spans="2:65" s="1" customFormat="1" ht="11.25">
      <c r="B367" s="32"/>
      <c r="D367" s="144" t="s">
        <v>201</v>
      </c>
      <c r="F367" s="145" t="s">
        <v>4243</v>
      </c>
      <c r="I367" s="146"/>
      <c r="L367" s="32"/>
      <c r="M367" s="147"/>
      <c r="T367" s="53"/>
      <c r="AT367" s="17" t="s">
        <v>201</v>
      </c>
      <c r="AU367" s="17" t="s">
        <v>82</v>
      </c>
    </row>
    <row r="368" spans="2:65" s="1" customFormat="1" ht="16.5" customHeight="1">
      <c r="B368" s="32"/>
      <c r="C368" s="131" t="s">
        <v>1133</v>
      </c>
      <c r="D368" s="131" t="s">
        <v>195</v>
      </c>
      <c r="E368" s="132" t="s">
        <v>4244</v>
      </c>
      <c r="F368" s="133" t="s">
        <v>4245</v>
      </c>
      <c r="G368" s="134" t="s">
        <v>3135</v>
      </c>
      <c r="H368" s="135">
        <v>2</v>
      </c>
      <c r="I368" s="136"/>
      <c r="J368" s="137">
        <f>ROUND(I368*H368,2)</f>
        <v>0</v>
      </c>
      <c r="K368" s="133" t="s">
        <v>19</v>
      </c>
      <c r="L368" s="32"/>
      <c r="M368" s="138" t="s">
        <v>19</v>
      </c>
      <c r="N368" s="139" t="s">
        <v>43</v>
      </c>
      <c r="P368" s="140">
        <f>O368*H368</f>
        <v>0</v>
      </c>
      <c r="Q368" s="140">
        <v>0</v>
      </c>
      <c r="R368" s="140">
        <f>Q368*H368</f>
        <v>0</v>
      </c>
      <c r="S368" s="140">
        <v>0</v>
      </c>
      <c r="T368" s="141">
        <f>S368*H368</f>
        <v>0</v>
      </c>
      <c r="AR368" s="142" t="s">
        <v>328</v>
      </c>
      <c r="AT368" s="142" t="s">
        <v>195</v>
      </c>
      <c r="AU368" s="142" t="s">
        <v>82</v>
      </c>
      <c r="AY368" s="17" t="s">
        <v>193</v>
      </c>
      <c r="BE368" s="143">
        <f>IF(N368="základní",J368,0)</f>
        <v>0</v>
      </c>
      <c r="BF368" s="143">
        <f>IF(N368="snížená",J368,0)</f>
        <v>0</v>
      </c>
      <c r="BG368" s="143">
        <f>IF(N368="zákl. přenesená",J368,0)</f>
        <v>0</v>
      </c>
      <c r="BH368" s="143">
        <f>IF(N368="sníž. přenesená",J368,0)</f>
        <v>0</v>
      </c>
      <c r="BI368" s="143">
        <f>IF(N368="nulová",J368,0)</f>
        <v>0</v>
      </c>
      <c r="BJ368" s="17" t="s">
        <v>80</v>
      </c>
      <c r="BK368" s="143">
        <f>ROUND(I368*H368,2)</f>
        <v>0</v>
      </c>
      <c r="BL368" s="17" t="s">
        <v>328</v>
      </c>
      <c r="BM368" s="142" t="s">
        <v>2094</v>
      </c>
    </row>
    <row r="369" spans="2:65" s="1" customFormat="1" ht="16.5" customHeight="1">
      <c r="B369" s="32"/>
      <c r="C369" s="131" t="s">
        <v>1136</v>
      </c>
      <c r="D369" s="131" t="s">
        <v>195</v>
      </c>
      <c r="E369" s="132" t="s">
        <v>4246</v>
      </c>
      <c r="F369" s="133" t="s">
        <v>4247</v>
      </c>
      <c r="G369" s="134" t="s">
        <v>3135</v>
      </c>
      <c r="H369" s="135">
        <v>1</v>
      </c>
      <c r="I369" s="136"/>
      <c r="J369" s="137">
        <f>ROUND(I369*H369,2)</f>
        <v>0</v>
      </c>
      <c r="K369" s="133" t="s">
        <v>3874</v>
      </c>
      <c r="L369" s="32"/>
      <c r="M369" s="138" t="s">
        <v>19</v>
      </c>
      <c r="N369" s="139" t="s">
        <v>43</v>
      </c>
      <c r="P369" s="140">
        <f>O369*H369</f>
        <v>0</v>
      </c>
      <c r="Q369" s="140">
        <v>0</v>
      </c>
      <c r="R369" s="140">
        <f>Q369*H369</f>
        <v>0</v>
      </c>
      <c r="S369" s="140">
        <v>0</v>
      </c>
      <c r="T369" s="141">
        <f>S369*H369</f>
        <v>0</v>
      </c>
      <c r="AR369" s="142" t="s">
        <v>328</v>
      </c>
      <c r="AT369" s="142" t="s">
        <v>195</v>
      </c>
      <c r="AU369" s="142" t="s">
        <v>82</v>
      </c>
      <c r="AY369" s="17" t="s">
        <v>193</v>
      </c>
      <c r="BE369" s="143">
        <f>IF(N369="základní",J369,0)</f>
        <v>0</v>
      </c>
      <c r="BF369" s="143">
        <f>IF(N369="snížená",J369,0)</f>
        <v>0</v>
      </c>
      <c r="BG369" s="143">
        <f>IF(N369="zákl. přenesená",J369,0)</f>
        <v>0</v>
      </c>
      <c r="BH369" s="143">
        <f>IF(N369="sníž. přenesená",J369,0)</f>
        <v>0</v>
      </c>
      <c r="BI369" s="143">
        <f>IF(N369="nulová",J369,0)</f>
        <v>0</v>
      </c>
      <c r="BJ369" s="17" t="s">
        <v>80</v>
      </c>
      <c r="BK369" s="143">
        <f>ROUND(I369*H369,2)</f>
        <v>0</v>
      </c>
      <c r="BL369" s="17" t="s">
        <v>328</v>
      </c>
      <c r="BM369" s="142" t="s">
        <v>2104</v>
      </c>
    </row>
    <row r="370" spans="2:65" s="1" customFormat="1" ht="11.25">
      <c r="B370" s="32"/>
      <c r="D370" s="144" t="s">
        <v>201</v>
      </c>
      <c r="F370" s="145" t="s">
        <v>4248</v>
      </c>
      <c r="I370" s="146"/>
      <c r="L370" s="32"/>
      <c r="M370" s="147"/>
      <c r="T370" s="53"/>
      <c r="AT370" s="17" t="s">
        <v>201</v>
      </c>
      <c r="AU370" s="17" t="s">
        <v>82</v>
      </c>
    </row>
    <row r="371" spans="2:65" s="1" customFormat="1" ht="16.5" customHeight="1">
      <c r="B371" s="32"/>
      <c r="C371" s="131" t="s">
        <v>1142</v>
      </c>
      <c r="D371" s="131" t="s">
        <v>195</v>
      </c>
      <c r="E371" s="132" t="s">
        <v>4249</v>
      </c>
      <c r="F371" s="133" t="s">
        <v>4250</v>
      </c>
      <c r="G371" s="134" t="s">
        <v>3135</v>
      </c>
      <c r="H371" s="135">
        <v>2</v>
      </c>
      <c r="I371" s="136"/>
      <c r="J371" s="137">
        <f>ROUND(I371*H371,2)</f>
        <v>0</v>
      </c>
      <c r="K371" s="133" t="s">
        <v>3874</v>
      </c>
      <c r="L371" s="32"/>
      <c r="M371" s="138" t="s">
        <v>19</v>
      </c>
      <c r="N371" s="139" t="s">
        <v>43</v>
      </c>
      <c r="P371" s="140">
        <f>O371*H371</f>
        <v>0</v>
      </c>
      <c r="Q371" s="140">
        <v>0</v>
      </c>
      <c r="R371" s="140">
        <f>Q371*H371</f>
        <v>0</v>
      </c>
      <c r="S371" s="140">
        <v>0</v>
      </c>
      <c r="T371" s="141">
        <f>S371*H371</f>
        <v>0</v>
      </c>
      <c r="AR371" s="142" t="s">
        <v>328</v>
      </c>
      <c r="AT371" s="142" t="s">
        <v>195</v>
      </c>
      <c r="AU371" s="142" t="s">
        <v>82</v>
      </c>
      <c r="AY371" s="17" t="s">
        <v>193</v>
      </c>
      <c r="BE371" s="143">
        <f>IF(N371="základní",J371,0)</f>
        <v>0</v>
      </c>
      <c r="BF371" s="143">
        <f>IF(N371="snížená",J371,0)</f>
        <v>0</v>
      </c>
      <c r="BG371" s="143">
        <f>IF(N371="zákl. přenesená",J371,0)</f>
        <v>0</v>
      </c>
      <c r="BH371" s="143">
        <f>IF(N371="sníž. přenesená",J371,0)</f>
        <v>0</v>
      </c>
      <c r="BI371" s="143">
        <f>IF(N371="nulová",J371,0)</f>
        <v>0</v>
      </c>
      <c r="BJ371" s="17" t="s">
        <v>80</v>
      </c>
      <c r="BK371" s="143">
        <f>ROUND(I371*H371,2)</f>
        <v>0</v>
      </c>
      <c r="BL371" s="17" t="s">
        <v>328</v>
      </c>
      <c r="BM371" s="142" t="s">
        <v>2114</v>
      </c>
    </row>
    <row r="372" spans="2:65" s="1" customFormat="1" ht="11.25">
      <c r="B372" s="32"/>
      <c r="D372" s="144" t="s">
        <v>201</v>
      </c>
      <c r="F372" s="145" t="s">
        <v>4251</v>
      </c>
      <c r="I372" s="146"/>
      <c r="L372" s="32"/>
      <c r="M372" s="147"/>
      <c r="T372" s="53"/>
      <c r="AT372" s="17" t="s">
        <v>201</v>
      </c>
      <c r="AU372" s="17" t="s">
        <v>82</v>
      </c>
    </row>
    <row r="373" spans="2:65" s="1" customFormat="1" ht="16.5" customHeight="1">
      <c r="B373" s="32"/>
      <c r="C373" s="131" t="s">
        <v>1148</v>
      </c>
      <c r="D373" s="131" t="s">
        <v>195</v>
      </c>
      <c r="E373" s="132" t="s">
        <v>4252</v>
      </c>
      <c r="F373" s="133" t="s">
        <v>4253</v>
      </c>
      <c r="G373" s="134" t="s">
        <v>465</v>
      </c>
      <c r="H373" s="135">
        <v>16</v>
      </c>
      <c r="I373" s="136"/>
      <c r="J373" s="137">
        <f>ROUND(I373*H373,2)</f>
        <v>0</v>
      </c>
      <c r="K373" s="133" t="s">
        <v>3874</v>
      </c>
      <c r="L373" s="32"/>
      <c r="M373" s="138" t="s">
        <v>19</v>
      </c>
      <c r="N373" s="139" t="s">
        <v>43</v>
      </c>
      <c r="P373" s="140">
        <f>O373*H373</f>
        <v>0</v>
      </c>
      <c r="Q373" s="140">
        <v>0</v>
      </c>
      <c r="R373" s="140">
        <f>Q373*H373</f>
        <v>0</v>
      </c>
      <c r="S373" s="140">
        <v>0</v>
      </c>
      <c r="T373" s="141">
        <f>S373*H373</f>
        <v>0</v>
      </c>
      <c r="AR373" s="142" t="s">
        <v>328</v>
      </c>
      <c r="AT373" s="142" t="s">
        <v>195</v>
      </c>
      <c r="AU373" s="142" t="s">
        <v>82</v>
      </c>
      <c r="AY373" s="17" t="s">
        <v>193</v>
      </c>
      <c r="BE373" s="143">
        <f>IF(N373="základní",J373,0)</f>
        <v>0</v>
      </c>
      <c r="BF373" s="143">
        <f>IF(N373="snížená",J373,0)</f>
        <v>0</v>
      </c>
      <c r="BG373" s="143">
        <f>IF(N373="zákl. přenesená",J373,0)</f>
        <v>0</v>
      </c>
      <c r="BH373" s="143">
        <f>IF(N373="sníž. přenesená",J373,0)</f>
        <v>0</v>
      </c>
      <c r="BI373" s="143">
        <f>IF(N373="nulová",J373,0)</f>
        <v>0</v>
      </c>
      <c r="BJ373" s="17" t="s">
        <v>80</v>
      </c>
      <c r="BK373" s="143">
        <f>ROUND(I373*H373,2)</f>
        <v>0</v>
      </c>
      <c r="BL373" s="17" t="s">
        <v>328</v>
      </c>
      <c r="BM373" s="142" t="s">
        <v>2127</v>
      </c>
    </row>
    <row r="374" spans="2:65" s="1" customFormat="1" ht="11.25">
      <c r="B374" s="32"/>
      <c r="D374" s="144" t="s">
        <v>201</v>
      </c>
      <c r="F374" s="145" t="s">
        <v>4254</v>
      </c>
      <c r="I374" s="146"/>
      <c r="L374" s="32"/>
      <c r="M374" s="147"/>
      <c r="T374" s="53"/>
      <c r="AT374" s="17" t="s">
        <v>201</v>
      </c>
      <c r="AU374" s="17" t="s">
        <v>82</v>
      </c>
    </row>
    <row r="375" spans="2:65" s="1" customFormat="1" ht="16.5" customHeight="1">
      <c r="B375" s="32"/>
      <c r="C375" s="131" t="s">
        <v>1154</v>
      </c>
      <c r="D375" s="131" t="s">
        <v>195</v>
      </c>
      <c r="E375" s="132" t="s">
        <v>4255</v>
      </c>
      <c r="F375" s="133" t="s">
        <v>4256</v>
      </c>
      <c r="G375" s="134" t="s">
        <v>465</v>
      </c>
      <c r="H375" s="135">
        <v>1</v>
      </c>
      <c r="I375" s="136"/>
      <c r="J375" s="137">
        <f>ROUND(I375*H375,2)</f>
        <v>0</v>
      </c>
      <c r="K375" s="133" t="s">
        <v>3874</v>
      </c>
      <c r="L375" s="32"/>
      <c r="M375" s="138" t="s">
        <v>19</v>
      </c>
      <c r="N375" s="139" t="s">
        <v>43</v>
      </c>
      <c r="P375" s="140">
        <f>O375*H375</f>
        <v>0</v>
      </c>
      <c r="Q375" s="140">
        <v>0</v>
      </c>
      <c r="R375" s="140">
        <f>Q375*H375</f>
        <v>0</v>
      </c>
      <c r="S375" s="140">
        <v>0</v>
      </c>
      <c r="T375" s="141">
        <f>S375*H375</f>
        <v>0</v>
      </c>
      <c r="AR375" s="142" t="s">
        <v>328</v>
      </c>
      <c r="AT375" s="142" t="s">
        <v>195</v>
      </c>
      <c r="AU375" s="142" t="s">
        <v>82</v>
      </c>
      <c r="AY375" s="17" t="s">
        <v>193</v>
      </c>
      <c r="BE375" s="143">
        <f>IF(N375="základní",J375,0)</f>
        <v>0</v>
      </c>
      <c r="BF375" s="143">
        <f>IF(N375="snížená",J375,0)</f>
        <v>0</v>
      </c>
      <c r="BG375" s="143">
        <f>IF(N375="zákl. přenesená",J375,0)</f>
        <v>0</v>
      </c>
      <c r="BH375" s="143">
        <f>IF(N375="sníž. přenesená",J375,0)</f>
        <v>0</v>
      </c>
      <c r="BI375" s="143">
        <f>IF(N375="nulová",J375,0)</f>
        <v>0</v>
      </c>
      <c r="BJ375" s="17" t="s">
        <v>80</v>
      </c>
      <c r="BK375" s="143">
        <f>ROUND(I375*H375,2)</f>
        <v>0</v>
      </c>
      <c r="BL375" s="17" t="s">
        <v>328</v>
      </c>
      <c r="BM375" s="142" t="s">
        <v>2137</v>
      </c>
    </row>
    <row r="376" spans="2:65" s="1" customFormat="1" ht="11.25">
      <c r="B376" s="32"/>
      <c r="D376" s="144" t="s">
        <v>201</v>
      </c>
      <c r="F376" s="145" t="s">
        <v>4257</v>
      </c>
      <c r="I376" s="146"/>
      <c r="L376" s="32"/>
      <c r="M376" s="147"/>
      <c r="T376" s="53"/>
      <c r="AT376" s="17" t="s">
        <v>201</v>
      </c>
      <c r="AU376" s="17" t="s">
        <v>82</v>
      </c>
    </row>
    <row r="377" spans="2:65" s="1" customFormat="1" ht="24.2" customHeight="1">
      <c r="B377" s="32"/>
      <c r="C377" s="131" t="s">
        <v>1156</v>
      </c>
      <c r="D377" s="131" t="s">
        <v>195</v>
      </c>
      <c r="E377" s="132" t="s">
        <v>4258</v>
      </c>
      <c r="F377" s="133" t="s">
        <v>4259</v>
      </c>
      <c r="G377" s="134" t="s">
        <v>465</v>
      </c>
      <c r="H377" s="135">
        <v>2</v>
      </c>
      <c r="I377" s="136"/>
      <c r="J377" s="137">
        <f>ROUND(I377*H377,2)</f>
        <v>0</v>
      </c>
      <c r="K377" s="133" t="s">
        <v>3874</v>
      </c>
      <c r="L377" s="32"/>
      <c r="M377" s="138" t="s">
        <v>19</v>
      </c>
      <c r="N377" s="139" t="s">
        <v>43</v>
      </c>
      <c r="P377" s="140">
        <f>O377*H377</f>
        <v>0</v>
      </c>
      <c r="Q377" s="140">
        <v>0</v>
      </c>
      <c r="R377" s="140">
        <f>Q377*H377</f>
        <v>0</v>
      </c>
      <c r="S377" s="140">
        <v>0</v>
      </c>
      <c r="T377" s="141">
        <f>S377*H377</f>
        <v>0</v>
      </c>
      <c r="AR377" s="142" t="s">
        <v>328</v>
      </c>
      <c r="AT377" s="142" t="s">
        <v>195</v>
      </c>
      <c r="AU377" s="142" t="s">
        <v>82</v>
      </c>
      <c r="AY377" s="17" t="s">
        <v>193</v>
      </c>
      <c r="BE377" s="143">
        <f>IF(N377="základní",J377,0)</f>
        <v>0</v>
      </c>
      <c r="BF377" s="143">
        <f>IF(N377="snížená",J377,0)</f>
        <v>0</v>
      </c>
      <c r="BG377" s="143">
        <f>IF(N377="zákl. přenesená",J377,0)</f>
        <v>0</v>
      </c>
      <c r="BH377" s="143">
        <f>IF(N377="sníž. přenesená",J377,0)</f>
        <v>0</v>
      </c>
      <c r="BI377" s="143">
        <f>IF(N377="nulová",J377,0)</f>
        <v>0</v>
      </c>
      <c r="BJ377" s="17" t="s">
        <v>80</v>
      </c>
      <c r="BK377" s="143">
        <f>ROUND(I377*H377,2)</f>
        <v>0</v>
      </c>
      <c r="BL377" s="17" t="s">
        <v>328</v>
      </c>
      <c r="BM377" s="142" t="s">
        <v>2147</v>
      </c>
    </row>
    <row r="378" spans="2:65" s="1" customFormat="1" ht="11.25">
      <c r="B378" s="32"/>
      <c r="D378" s="144" t="s">
        <v>201</v>
      </c>
      <c r="F378" s="145" t="s">
        <v>4260</v>
      </c>
      <c r="I378" s="146"/>
      <c r="L378" s="32"/>
      <c r="M378" s="147"/>
      <c r="T378" s="53"/>
      <c r="AT378" s="17" t="s">
        <v>201</v>
      </c>
      <c r="AU378" s="17" t="s">
        <v>82</v>
      </c>
    </row>
    <row r="379" spans="2:65" s="1" customFormat="1" ht="16.5" customHeight="1">
      <c r="B379" s="32"/>
      <c r="C379" s="131" t="s">
        <v>1165</v>
      </c>
      <c r="D379" s="131" t="s">
        <v>195</v>
      </c>
      <c r="E379" s="132" t="s">
        <v>4261</v>
      </c>
      <c r="F379" s="133" t="s">
        <v>4262</v>
      </c>
      <c r="G379" s="134" t="s">
        <v>465</v>
      </c>
      <c r="H379" s="135">
        <v>4</v>
      </c>
      <c r="I379" s="136"/>
      <c r="J379" s="137">
        <f>ROUND(I379*H379,2)</f>
        <v>0</v>
      </c>
      <c r="K379" s="133" t="s">
        <v>3874</v>
      </c>
      <c r="L379" s="32"/>
      <c r="M379" s="138" t="s">
        <v>19</v>
      </c>
      <c r="N379" s="139" t="s">
        <v>43</v>
      </c>
      <c r="P379" s="140">
        <f>O379*H379</f>
        <v>0</v>
      </c>
      <c r="Q379" s="140">
        <v>0</v>
      </c>
      <c r="R379" s="140">
        <f>Q379*H379</f>
        <v>0</v>
      </c>
      <c r="S379" s="140">
        <v>0</v>
      </c>
      <c r="T379" s="141">
        <f>S379*H379</f>
        <v>0</v>
      </c>
      <c r="AR379" s="142" t="s">
        <v>328</v>
      </c>
      <c r="AT379" s="142" t="s">
        <v>195</v>
      </c>
      <c r="AU379" s="142" t="s">
        <v>82</v>
      </c>
      <c r="AY379" s="17" t="s">
        <v>193</v>
      </c>
      <c r="BE379" s="143">
        <f>IF(N379="základní",J379,0)</f>
        <v>0</v>
      </c>
      <c r="BF379" s="143">
        <f>IF(N379="snížená",J379,0)</f>
        <v>0</v>
      </c>
      <c r="BG379" s="143">
        <f>IF(N379="zákl. přenesená",J379,0)</f>
        <v>0</v>
      </c>
      <c r="BH379" s="143">
        <f>IF(N379="sníž. přenesená",J379,0)</f>
        <v>0</v>
      </c>
      <c r="BI379" s="143">
        <f>IF(N379="nulová",J379,0)</f>
        <v>0</v>
      </c>
      <c r="BJ379" s="17" t="s">
        <v>80</v>
      </c>
      <c r="BK379" s="143">
        <f>ROUND(I379*H379,2)</f>
        <v>0</v>
      </c>
      <c r="BL379" s="17" t="s">
        <v>328</v>
      </c>
      <c r="BM379" s="142" t="s">
        <v>2159</v>
      </c>
    </row>
    <row r="380" spans="2:65" s="1" customFormat="1" ht="11.25">
      <c r="B380" s="32"/>
      <c r="D380" s="144" t="s">
        <v>201</v>
      </c>
      <c r="F380" s="145" t="s">
        <v>4263</v>
      </c>
      <c r="I380" s="146"/>
      <c r="L380" s="32"/>
      <c r="M380" s="147"/>
      <c r="T380" s="53"/>
      <c r="AT380" s="17" t="s">
        <v>201</v>
      </c>
      <c r="AU380" s="17" t="s">
        <v>82</v>
      </c>
    </row>
    <row r="381" spans="2:65" s="1" customFormat="1" ht="16.5" customHeight="1">
      <c r="B381" s="32"/>
      <c r="C381" s="131" t="s">
        <v>1171</v>
      </c>
      <c r="D381" s="131" t="s">
        <v>195</v>
      </c>
      <c r="E381" s="132" t="s">
        <v>4264</v>
      </c>
      <c r="F381" s="133" t="s">
        <v>4265</v>
      </c>
      <c r="G381" s="134" t="s">
        <v>465</v>
      </c>
      <c r="H381" s="135">
        <v>3</v>
      </c>
      <c r="I381" s="136"/>
      <c r="J381" s="137">
        <f>ROUND(I381*H381,2)</f>
        <v>0</v>
      </c>
      <c r="K381" s="133" t="s">
        <v>19</v>
      </c>
      <c r="L381" s="32"/>
      <c r="M381" s="138" t="s">
        <v>19</v>
      </c>
      <c r="N381" s="139" t="s">
        <v>43</v>
      </c>
      <c r="P381" s="140">
        <f>O381*H381</f>
        <v>0</v>
      </c>
      <c r="Q381" s="140">
        <v>0</v>
      </c>
      <c r="R381" s="140">
        <f>Q381*H381</f>
        <v>0</v>
      </c>
      <c r="S381" s="140">
        <v>0</v>
      </c>
      <c r="T381" s="141">
        <f>S381*H381</f>
        <v>0</v>
      </c>
      <c r="AR381" s="142" t="s">
        <v>328</v>
      </c>
      <c r="AT381" s="142" t="s">
        <v>195</v>
      </c>
      <c r="AU381" s="142" t="s">
        <v>82</v>
      </c>
      <c r="AY381" s="17" t="s">
        <v>193</v>
      </c>
      <c r="BE381" s="143">
        <f>IF(N381="základní",J381,0)</f>
        <v>0</v>
      </c>
      <c r="BF381" s="143">
        <f>IF(N381="snížená",J381,0)</f>
        <v>0</v>
      </c>
      <c r="BG381" s="143">
        <f>IF(N381="zákl. přenesená",J381,0)</f>
        <v>0</v>
      </c>
      <c r="BH381" s="143">
        <f>IF(N381="sníž. přenesená",J381,0)</f>
        <v>0</v>
      </c>
      <c r="BI381" s="143">
        <f>IF(N381="nulová",J381,0)</f>
        <v>0</v>
      </c>
      <c r="BJ381" s="17" t="s">
        <v>80</v>
      </c>
      <c r="BK381" s="143">
        <f>ROUND(I381*H381,2)</f>
        <v>0</v>
      </c>
      <c r="BL381" s="17" t="s">
        <v>328</v>
      </c>
      <c r="BM381" s="142" t="s">
        <v>2171</v>
      </c>
    </row>
    <row r="382" spans="2:65" s="1" customFormat="1" ht="24.2" customHeight="1">
      <c r="B382" s="32"/>
      <c r="C382" s="131" t="s">
        <v>1180</v>
      </c>
      <c r="D382" s="131" t="s">
        <v>195</v>
      </c>
      <c r="E382" s="132" t="s">
        <v>4266</v>
      </c>
      <c r="F382" s="133" t="s">
        <v>4267</v>
      </c>
      <c r="G382" s="134" t="s">
        <v>349</v>
      </c>
      <c r="H382" s="135">
        <v>0.70199999999999996</v>
      </c>
      <c r="I382" s="136"/>
      <c r="J382" s="137">
        <f>ROUND(I382*H382,2)</f>
        <v>0</v>
      </c>
      <c r="K382" s="133" t="s">
        <v>3874</v>
      </c>
      <c r="L382" s="32"/>
      <c r="M382" s="138" t="s">
        <v>19</v>
      </c>
      <c r="N382" s="139" t="s">
        <v>43</v>
      </c>
      <c r="P382" s="140">
        <f>O382*H382</f>
        <v>0</v>
      </c>
      <c r="Q382" s="140">
        <v>0</v>
      </c>
      <c r="R382" s="140">
        <f>Q382*H382</f>
        <v>0</v>
      </c>
      <c r="S382" s="140">
        <v>0</v>
      </c>
      <c r="T382" s="141">
        <f>S382*H382</f>
        <v>0</v>
      </c>
      <c r="AR382" s="142" t="s">
        <v>328</v>
      </c>
      <c r="AT382" s="142" t="s">
        <v>195</v>
      </c>
      <c r="AU382" s="142" t="s">
        <v>82</v>
      </c>
      <c r="AY382" s="17" t="s">
        <v>193</v>
      </c>
      <c r="BE382" s="143">
        <f>IF(N382="základní",J382,0)</f>
        <v>0</v>
      </c>
      <c r="BF382" s="143">
        <f>IF(N382="snížená",J382,0)</f>
        <v>0</v>
      </c>
      <c r="BG382" s="143">
        <f>IF(N382="zákl. přenesená",J382,0)</f>
        <v>0</v>
      </c>
      <c r="BH382" s="143">
        <f>IF(N382="sníž. přenesená",J382,0)</f>
        <v>0</v>
      </c>
      <c r="BI382" s="143">
        <f>IF(N382="nulová",J382,0)</f>
        <v>0</v>
      </c>
      <c r="BJ382" s="17" t="s">
        <v>80</v>
      </c>
      <c r="BK382" s="143">
        <f>ROUND(I382*H382,2)</f>
        <v>0</v>
      </c>
      <c r="BL382" s="17" t="s">
        <v>328</v>
      </c>
      <c r="BM382" s="142" t="s">
        <v>2181</v>
      </c>
    </row>
    <row r="383" spans="2:65" s="1" customFormat="1" ht="11.25">
      <c r="B383" s="32"/>
      <c r="D383" s="144" t="s">
        <v>201</v>
      </c>
      <c r="F383" s="145" t="s">
        <v>4268</v>
      </c>
      <c r="I383" s="146"/>
      <c r="L383" s="32"/>
      <c r="M383" s="147"/>
      <c r="T383" s="53"/>
      <c r="AT383" s="17" t="s">
        <v>201</v>
      </c>
      <c r="AU383" s="17" t="s">
        <v>82</v>
      </c>
    </row>
    <row r="384" spans="2:65" s="11" customFormat="1" ht="22.9" customHeight="1">
      <c r="B384" s="119"/>
      <c r="D384" s="120" t="s">
        <v>71</v>
      </c>
      <c r="E384" s="129" t="s">
        <v>4269</v>
      </c>
      <c r="F384" s="129" t="s">
        <v>4270</v>
      </c>
      <c r="I384" s="122"/>
      <c r="J384" s="130">
        <f>BK384</f>
        <v>0</v>
      </c>
      <c r="L384" s="119"/>
      <c r="M384" s="124"/>
      <c r="P384" s="125">
        <f>SUM(P385:P391)</f>
        <v>0</v>
      </c>
      <c r="R384" s="125">
        <f>SUM(R385:R391)</f>
        <v>0</v>
      </c>
      <c r="T384" s="126">
        <f>SUM(T385:T391)</f>
        <v>0</v>
      </c>
      <c r="AR384" s="120" t="s">
        <v>82</v>
      </c>
      <c r="AT384" s="127" t="s">
        <v>71</v>
      </c>
      <c r="AU384" s="127" t="s">
        <v>80</v>
      </c>
      <c r="AY384" s="120" t="s">
        <v>193</v>
      </c>
      <c r="BK384" s="128">
        <f>SUM(BK385:BK391)</f>
        <v>0</v>
      </c>
    </row>
    <row r="385" spans="2:65" s="1" customFormat="1" ht="24.2" customHeight="1">
      <c r="B385" s="32"/>
      <c r="C385" s="131" t="s">
        <v>1188</v>
      </c>
      <c r="D385" s="131" t="s">
        <v>195</v>
      </c>
      <c r="E385" s="132" t="s">
        <v>4271</v>
      </c>
      <c r="F385" s="133" t="s">
        <v>4272</v>
      </c>
      <c r="G385" s="134" t="s">
        <v>3135</v>
      </c>
      <c r="H385" s="135">
        <v>8</v>
      </c>
      <c r="I385" s="136"/>
      <c r="J385" s="137">
        <f>ROUND(I385*H385,2)</f>
        <v>0</v>
      </c>
      <c r="K385" s="133" t="s">
        <v>3874</v>
      </c>
      <c r="L385" s="32"/>
      <c r="M385" s="138" t="s">
        <v>19</v>
      </c>
      <c r="N385" s="139" t="s">
        <v>43</v>
      </c>
      <c r="P385" s="140">
        <f>O385*H385</f>
        <v>0</v>
      </c>
      <c r="Q385" s="140">
        <v>0</v>
      </c>
      <c r="R385" s="140">
        <f>Q385*H385</f>
        <v>0</v>
      </c>
      <c r="S385" s="140">
        <v>0</v>
      </c>
      <c r="T385" s="141">
        <f>S385*H385</f>
        <v>0</v>
      </c>
      <c r="AR385" s="142" t="s">
        <v>328</v>
      </c>
      <c r="AT385" s="142" t="s">
        <v>195</v>
      </c>
      <c r="AU385" s="142" t="s">
        <v>82</v>
      </c>
      <c r="AY385" s="17" t="s">
        <v>193</v>
      </c>
      <c r="BE385" s="143">
        <f>IF(N385="základní",J385,0)</f>
        <v>0</v>
      </c>
      <c r="BF385" s="143">
        <f>IF(N385="snížená",J385,0)</f>
        <v>0</v>
      </c>
      <c r="BG385" s="143">
        <f>IF(N385="zákl. přenesená",J385,0)</f>
        <v>0</v>
      </c>
      <c r="BH385" s="143">
        <f>IF(N385="sníž. přenesená",J385,0)</f>
        <v>0</v>
      </c>
      <c r="BI385" s="143">
        <f>IF(N385="nulová",J385,0)</f>
        <v>0</v>
      </c>
      <c r="BJ385" s="17" t="s">
        <v>80</v>
      </c>
      <c r="BK385" s="143">
        <f>ROUND(I385*H385,2)</f>
        <v>0</v>
      </c>
      <c r="BL385" s="17" t="s">
        <v>328</v>
      </c>
      <c r="BM385" s="142" t="s">
        <v>2192</v>
      </c>
    </row>
    <row r="386" spans="2:65" s="1" customFormat="1" ht="11.25">
      <c r="B386" s="32"/>
      <c r="D386" s="144" t="s">
        <v>201</v>
      </c>
      <c r="F386" s="145" t="s">
        <v>4273</v>
      </c>
      <c r="I386" s="146"/>
      <c r="L386" s="32"/>
      <c r="M386" s="147"/>
      <c r="T386" s="53"/>
      <c r="AT386" s="17" t="s">
        <v>201</v>
      </c>
      <c r="AU386" s="17" t="s">
        <v>82</v>
      </c>
    </row>
    <row r="387" spans="2:65" s="1" customFormat="1" ht="24.2" customHeight="1">
      <c r="B387" s="32"/>
      <c r="C387" s="131" t="s">
        <v>1196</v>
      </c>
      <c r="D387" s="131" t="s">
        <v>195</v>
      </c>
      <c r="E387" s="132" t="s">
        <v>4274</v>
      </c>
      <c r="F387" s="133" t="s">
        <v>4275</v>
      </c>
      <c r="G387" s="134" t="s">
        <v>3135</v>
      </c>
      <c r="H387" s="135">
        <v>2</v>
      </c>
      <c r="I387" s="136"/>
      <c r="J387" s="137">
        <f>ROUND(I387*H387,2)</f>
        <v>0</v>
      </c>
      <c r="K387" s="133" t="s">
        <v>19</v>
      </c>
      <c r="L387" s="32"/>
      <c r="M387" s="138" t="s">
        <v>19</v>
      </c>
      <c r="N387" s="139" t="s">
        <v>43</v>
      </c>
      <c r="P387" s="140">
        <f>O387*H387</f>
        <v>0</v>
      </c>
      <c r="Q387" s="140">
        <v>0</v>
      </c>
      <c r="R387" s="140">
        <f>Q387*H387</f>
        <v>0</v>
      </c>
      <c r="S387" s="140">
        <v>0</v>
      </c>
      <c r="T387" s="141">
        <f>S387*H387</f>
        <v>0</v>
      </c>
      <c r="AR387" s="142" t="s">
        <v>328</v>
      </c>
      <c r="AT387" s="142" t="s">
        <v>195</v>
      </c>
      <c r="AU387" s="142" t="s">
        <v>82</v>
      </c>
      <c r="AY387" s="17" t="s">
        <v>193</v>
      </c>
      <c r="BE387" s="143">
        <f>IF(N387="základní",J387,0)</f>
        <v>0</v>
      </c>
      <c r="BF387" s="143">
        <f>IF(N387="snížená",J387,0)</f>
        <v>0</v>
      </c>
      <c r="BG387" s="143">
        <f>IF(N387="zákl. přenesená",J387,0)</f>
        <v>0</v>
      </c>
      <c r="BH387" s="143">
        <f>IF(N387="sníž. přenesená",J387,0)</f>
        <v>0</v>
      </c>
      <c r="BI387" s="143">
        <f>IF(N387="nulová",J387,0)</f>
        <v>0</v>
      </c>
      <c r="BJ387" s="17" t="s">
        <v>80</v>
      </c>
      <c r="BK387" s="143">
        <f>ROUND(I387*H387,2)</f>
        <v>0</v>
      </c>
      <c r="BL387" s="17" t="s">
        <v>328</v>
      </c>
      <c r="BM387" s="142" t="s">
        <v>2202</v>
      </c>
    </row>
    <row r="388" spans="2:65" s="1" customFormat="1" ht="21.75" customHeight="1">
      <c r="B388" s="32"/>
      <c r="C388" s="131" t="s">
        <v>1201</v>
      </c>
      <c r="D388" s="131" t="s">
        <v>195</v>
      </c>
      <c r="E388" s="132" t="s">
        <v>4276</v>
      </c>
      <c r="F388" s="133" t="s">
        <v>4277</v>
      </c>
      <c r="G388" s="134" t="s">
        <v>3135</v>
      </c>
      <c r="H388" s="135">
        <v>1</v>
      </c>
      <c r="I388" s="136"/>
      <c r="J388" s="137">
        <f>ROUND(I388*H388,2)</f>
        <v>0</v>
      </c>
      <c r="K388" s="133" t="s">
        <v>3874</v>
      </c>
      <c r="L388" s="32"/>
      <c r="M388" s="138" t="s">
        <v>19</v>
      </c>
      <c r="N388" s="139" t="s">
        <v>43</v>
      </c>
      <c r="P388" s="140">
        <f>O388*H388</f>
        <v>0</v>
      </c>
      <c r="Q388" s="140">
        <v>0</v>
      </c>
      <c r="R388" s="140">
        <f>Q388*H388</f>
        <v>0</v>
      </c>
      <c r="S388" s="140">
        <v>0</v>
      </c>
      <c r="T388" s="141">
        <f>S388*H388</f>
        <v>0</v>
      </c>
      <c r="AR388" s="142" t="s">
        <v>328</v>
      </c>
      <c r="AT388" s="142" t="s">
        <v>195</v>
      </c>
      <c r="AU388" s="142" t="s">
        <v>82</v>
      </c>
      <c r="AY388" s="17" t="s">
        <v>193</v>
      </c>
      <c r="BE388" s="143">
        <f>IF(N388="základní",J388,0)</f>
        <v>0</v>
      </c>
      <c r="BF388" s="143">
        <f>IF(N388="snížená",J388,0)</f>
        <v>0</v>
      </c>
      <c r="BG388" s="143">
        <f>IF(N388="zákl. přenesená",J388,0)</f>
        <v>0</v>
      </c>
      <c r="BH388" s="143">
        <f>IF(N388="sníž. přenesená",J388,0)</f>
        <v>0</v>
      </c>
      <c r="BI388" s="143">
        <f>IF(N388="nulová",J388,0)</f>
        <v>0</v>
      </c>
      <c r="BJ388" s="17" t="s">
        <v>80</v>
      </c>
      <c r="BK388" s="143">
        <f>ROUND(I388*H388,2)</f>
        <v>0</v>
      </c>
      <c r="BL388" s="17" t="s">
        <v>328</v>
      </c>
      <c r="BM388" s="142" t="s">
        <v>2211</v>
      </c>
    </row>
    <row r="389" spans="2:65" s="1" customFormat="1" ht="11.25">
      <c r="B389" s="32"/>
      <c r="D389" s="144" t="s">
        <v>201</v>
      </c>
      <c r="F389" s="145" t="s">
        <v>4278</v>
      </c>
      <c r="I389" s="146"/>
      <c r="L389" s="32"/>
      <c r="M389" s="147"/>
      <c r="T389" s="53"/>
      <c r="AT389" s="17" t="s">
        <v>201</v>
      </c>
      <c r="AU389" s="17" t="s">
        <v>82</v>
      </c>
    </row>
    <row r="390" spans="2:65" s="1" customFormat="1" ht="24.2" customHeight="1">
      <c r="B390" s="32"/>
      <c r="C390" s="131" t="s">
        <v>1206</v>
      </c>
      <c r="D390" s="131" t="s">
        <v>195</v>
      </c>
      <c r="E390" s="132" t="s">
        <v>4279</v>
      </c>
      <c r="F390" s="133" t="s">
        <v>4280</v>
      </c>
      <c r="G390" s="134" t="s">
        <v>349</v>
      </c>
      <c r="H390" s="135">
        <v>0.106</v>
      </c>
      <c r="I390" s="136"/>
      <c r="J390" s="137">
        <f>ROUND(I390*H390,2)</f>
        <v>0</v>
      </c>
      <c r="K390" s="133" t="s">
        <v>3874</v>
      </c>
      <c r="L390" s="32"/>
      <c r="M390" s="138" t="s">
        <v>19</v>
      </c>
      <c r="N390" s="139" t="s">
        <v>43</v>
      </c>
      <c r="P390" s="140">
        <f>O390*H390</f>
        <v>0</v>
      </c>
      <c r="Q390" s="140">
        <v>0</v>
      </c>
      <c r="R390" s="140">
        <f>Q390*H390</f>
        <v>0</v>
      </c>
      <c r="S390" s="140">
        <v>0</v>
      </c>
      <c r="T390" s="141">
        <f>S390*H390</f>
        <v>0</v>
      </c>
      <c r="AR390" s="142" t="s">
        <v>328</v>
      </c>
      <c r="AT390" s="142" t="s">
        <v>195</v>
      </c>
      <c r="AU390" s="142" t="s">
        <v>82</v>
      </c>
      <c r="AY390" s="17" t="s">
        <v>193</v>
      </c>
      <c r="BE390" s="143">
        <f>IF(N390="základní",J390,0)</f>
        <v>0</v>
      </c>
      <c r="BF390" s="143">
        <f>IF(N390="snížená",J390,0)</f>
        <v>0</v>
      </c>
      <c r="BG390" s="143">
        <f>IF(N390="zákl. přenesená",J390,0)</f>
        <v>0</v>
      </c>
      <c r="BH390" s="143">
        <f>IF(N390="sníž. přenesená",J390,0)</f>
        <v>0</v>
      </c>
      <c r="BI390" s="143">
        <f>IF(N390="nulová",J390,0)</f>
        <v>0</v>
      </c>
      <c r="BJ390" s="17" t="s">
        <v>80</v>
      </c>
      <c r="BK390" s="143">
        <f>ROUND(I390*H390,2)</f>
        <v>0</v>
      </c>
      <c r="BL390" s="17" t="s">
        <v>328</v>
      </c>
      <c r="BM390" s="142" t="s">
        <v>2229</v>
      </c>
    </row>
    <row r="391" spans="2:65" s="1" customFormat="1" ht="11.25">
      <c r="B391" s="32"/>
      <c r="D391" s="144" t="s">
        <v>201</v>
      </c>
      <c r="F391" s="145" t="s">
        <v>4281</v>
      </c>
      <c r="I391" s="146"/>
      <c r="L391" s="32"/>
      <c r="M391" s="147"/>
      <c r="T391" s="53"/>
      <c r="AT391" s="17" t="s">
        <v>201</v>
      </c>
      <c r="AU391" s="17" t="s">
        <v>82</v>
      </c>
    </row>
    <row r="392" spans="2:65" s="11" customFormat="1" ht="25.9" customHeight="1">
      <c r="B392" s="119"/>
      <c r="D392" s="120" t="s">
        <v>71</v>
      </c>
      <c r="E392" s="121" t="s">
        <v>4282</v>
      </c>
      <c r="F392" s="121" t="s">
        <v>4283</v>
      </c>
      <c r="I392" s="122"/>
      <c r="J392" s="123">
        <f>BK392</f>
        <v>0</v>
      </c>
      <c r="L392" s="119"/>
      <c r="M392" s="124"/>
      <c r="P392" s="125">
        <f>SUM(P393:P394)</f>
        <v>0</v>
      </c>
      <c r="R392" s="125">
        <f>SUM(R393:R394)</f>
        <v>0</v>
      </c>
      <c r="T392" s="126">
        <f>SUM(T393:T394)</f>
        <v>0</v>
      </c>
      <c r="AR392" s="120" t="s">
        <v>106</v>
      </c>
      <c r="AT392" s="127" t="s">
        <v>71</v>
      </c>
      <c r="AU392" s="127" t="s">
        <v>72</v>
      </c>
      <c r="AY392" s="120" t="s">
        <v>193</v>
      </c>
      <c r="BK392" s="128">
        <f>SUM(BK393:BK394)</f>
        <v>0</v>
      </c>
    </row>
    <row r="393" spans="2:65" s="1" customFormat="1" ht="21.75" customHeight="1">
      <c r="B393" s="32"/>
      <c r="C393" s="131" t="s">
        <v>1211</v>
      </c>
      <c r="D393" s="131" t="s">
        <v>195</v>
      </c>
      <c r="E393" s="132" t="s">
        <v>4284</v>
      </c>
      <c r="F393" s="133" t="s">
        <v>4285</v>
      </c>
      <c r="G393" s="134" t="s">
        <v>4286</v>
      </c>
      <c r="H393" s="135">
        <v>200</v>
      </c>
      <c r="I393" s="136"/>
      <c r="J393" s="137">
        <f>ROUND(I393*H393,2)</f>
        <v>0</v>
      </c>
      <c r="K393" s="133" t="s">
        <v>3874</v>
      </c>
      <c r="L393" s="32"/>
      <c r="M393" s="138" t="s">
        <v>19</v>
      </c>
      <c r="N393" s="139" t="s">
        <v>43</v>
      </c>
      <c r="P393" s="140">
        <f>O393*H393</f>
        <v>0</v>
      </c>
      <c r="Q393" s="140">
        <v>0</v>
      </c>
      <c r="R393" s="140">
        <f>Q393*H393</f>
        <v>0</v>
      </c>
      <c r="S393" s="140">
        <v>0</v>
      </c>
      <c r="T393" s="141">
        <f>S393*H393</f>
        <v>0</v>
      </c>
      <c r="AR393" s="142" t="s">
        <v>4287</v>
      </c>
      <c r="AT393" s="142" t="s">
        <v>195</v>
      </c>
      <c r="AU393" s="142" t="s">
        <v>80</v>
      </c>
      <c r="AY393" s="17" t="s">
        <v>193</v>
      </c>
      <c r="BE393" s="143">
        <f>IF(N393="základní",J393,0)</f>
        <v>0</v>
      </c>
      <c r="BF393" s="143">
        <f>IF(N393="snížená",J393,0)</f>
        <v>0</v>
      </c>
      <c r="BG393" s="143">
        <f>IF(N393="zákl. přenesená",J393,0)</f>
        <v>0</v>
      </c>
      <c r="BH393" s="143">
        <f>IF(N393="sníž. přenesená",J393,0)</f>
        <v>0</v>
      </c>
      <c r="BI393" s="143">
        <f>IF(N393="nulová",J393,0)</f>
        <v>0</v>
      </c>
      <c r="BJ393" s="17" t="s">
        <v>80</v>
      </c>
      <c r="BK393" s="143">
        <f>ROUND(I393*H393,2)</f>
        <v>0</v>
      </c>
      <c r="BL393" s="17" t="s">
        <v>4287</v>
      </c>
      <c r="BM393" s="142" t="s">
        <v>2241</v>
      </c>
    </row>
    <row r="394" spans="2:65" s="1" customFormat="1" ht="11.25">
      <c r="B394" s="32"/>
      <c r="D394" s="144" t="s">
        <v>201</v>
      </c>
      <c r="F394" s="145" t="s">
        <v>4288</v>
      </c>
      <c r="I394" s="146"/>
      <c r="L394" s="32"/>
      <c r="M394" s="186"/>
      <c r="N394" s="183"/>
      <c r="O394" s="183"/>
      <c r="P394" s="183"/>
      <c r="Q394" s="183"/>
      <c r="R394" s="183"/>
      <c r="S394" s="183"/>
      <c r="T394" s="187"/>
      <c r="AT394" s="17" t="s">
        <v>201</v>
      </c>
      <c r="AU394" s="17" t="s">
        <v>80</v>
      </c>
    </row>
    <row r="395" spans="2:65" s="1" customFormat="1" ht="6.95" customHeight="1">
      <c r="B395" s="41"/>
      <c r="C395" s="42"/>
      <c r="D395" s="42"/>
      <c r="E395" s="42"/>
      <c r="F395" s="42"/>
      <c r="G395" s="42"/>
      <c r="H395" s="42"/>
      <c r="I395" s="42"/>
      <c r="J395" s="42"/>
      <c r="K395" s="42"/>
      <c r="L395" s="32"/>
    </row>
  </sheetData>
  <sheetProtection algorithmName="SHA-512" hashValue="L5vpsUUxoOKLc0xkyaCcTXjDqinNIVQLwNeAAzBoXKeWms8lj3GgbmruqAaPcQXEXuaNIRpO0tg8DtbZArc/Sg==" saltValue="b+dfb9Tlh2z/q+786oKuVhaUHcSEnS0JbyrRiEUBP697swXST6fQU9u9cjMkgcEuoMod6fvcTXLIXaUhxisz8w==" spinCount="100000" sheet="1" objects="1" scenarios="1" formatColumns="0" formatRows="0" autoFilter="0"/>
  <autoFilter ref="C99:K394" xr:uid="{00000000-0009-0000-0000-000002000000}"/>
  <mergeCells count="12">
    <mergeCell ref="E92:H92"/>
    <mergeCell ref="L2:V2"/>
    <mergeCell ref="E50:H50"/>
    <mergeCell ref="E52:H52"/>
    <mergeCell ref="E54:H54"/>
    <mergeCell ref="E88:H88"/>
    <mergeCell ref="E90:H90"/>
    <mergeCell ref="E7:H7"/>
    <mergeCell ref="E9:H9"/>
    <mergeCell ref="E11:H11"/>
    <mergeCell ref="E20:H20"/>
    <mergeCell ref="E29:H29"/>
  </mergeCells>
  <hyperlinks>
    <hyperlink ref="F112" r:id="rId1" xr:uid="{00000000-0004-0000-0200-000000000000}"/>
    <hyperlink ref="F114" r:id="rId2" xr:uid="{00000000-0004-0000-0200-000001000000}"/>
    <hyperlink ref="F116" r:id="rId3" xr:uid="{00000000-0004-0000-0200-000002000000}"/>
    <hyperlink ref="F118" r:id="rId4" xr:uid="{00000000-0004-0000-0200-000003000000}"/>
    <hyperlink ref="F123" r:id="rId5" xr:uid="{00000000-0004-0000-0200-000004000000}"/>
    <hyperlink ref="F125" r:id="rId6" xr:uid="{00000000-0004-0000-0200-000005000000}"/>
    <hyperlink ref="F127" r:id="rId7" xr:uid="{00000000-0004-0000-0200-000006000000}"/>
    <hyperlink ref="F136" r:id="rId8" xr:uid="{00000000-0004-0000-0200-000007000000}"/>
    <hyperlink ref="F142" r:id="rId9" xr:uid="{00000000-0004-0000-0200-000008000000}"/>
    <hyperlink ref="F152" r:id="rId10" xr:uid="{00000000-0004-0000-0200-000009000000}"/>
    <hyperlink ref="F155" r:id="rId11" xr:uid="{00000000-0004-0000-0200-00000A000000}"/>
    <hyperlink ref="F158" r:id="rId12" xr:uid="{00000000-0004-0000-0200-00000B000000}"/>
    <hyperlink ref="F161" r:id="rId13" xr:uid="{00000000-0004-0000-0200-00000C000000}"/>
    <hyperlink ref="F167" r:id="rId14" xr:uid="{00000000-0004-0000-0200-00000D000000}"/>
    <hyperlink ref="F171" r:id="rId15" xr:uid="{00000000-0004-0000-0200-00000E000000}"/>
    <hyperlink ref="F174" r:id="rId16" xr:uid="{00000000-0004-0000-0200-00000F000000}"/>
    <hyperlink ref="F176" r:id="rId17" xr:uid="{00000000-0004-0000-0200-000010000000}"/>
    <hyperlink ref="F178" r:id="rId18" xr:uid="{00000000-0004-0000-0200-000011000000}"/>
    <hyperlink ref="F180" r:id="rId19" xr:uid="{00000000-0004-0000-0200-000012000000}"/>
    <hyperlink ref="F182" r:id="rId20" xr:uid="{00000000-0004-0000-0200-000013000000}"/>
    <hyperlink ref="F184" r:id="rId21" xr:uid="{00000000-0004-0000-0200-000014000000}"/>
    <hyperlink ref="F187" r:id="rId22" xr:uid="{00000000-0004-0000-0200-000015000000}"/>
    <hyperlink ref="F193" r:id="rId23" xr:uid="{00000000-0004-0000-0200-000016000000}"/>
    <hyperlink ref="F196" r:id="rId24" xr:uid="{00000000-0004-0000-0200-000017000000}"/>
    <hyperlink ref="F202" r:id="rId25" xr:uid="{00000000-0004-0000-0200-000018000000}"/>
    <hyperlink ref="F206" r:id="rId26" xr:uid="{00000000-0004-0000-0200-000019000000}"/>
    <hyperlink ref="F208" r:id="rId27" xr:uid="{00000000-0004-0000-0200-00001A000000}"/>
    <hyperlink ref="F210" r:id="rId28" xr:uid="{00000000-0004-0000-0200-00001B000000}"/>
    <hyperlink ref="F213" r:id="rId29" xr:uid="{00000000-0004-0000-0200-00001C000000}"/>
    <hyperlink ref="F215" r:id="rId30" xr:uid="{00000000-0004-0000-0200-00001D000000}"/>
    <hyperlink ref="F219" r:id="rId31" xr:uid="{00000000-0004-0000-0200-00001E000000}"/>
    <hyperlink ref="F227" r:id="rId32" xr:uid="{00000000-0004-0000-0200-00001F000000}"/>
    <hyperlink ref="F230" r:id="rId33" xr:uid="{00000000-0004-0000-0200-000020000000}"/>
    <hyperlink ref="F232" r:id="rId34" xr:uid="{00000000-0004-0000-0200-000021000000}"/>
    <hyperlink ref="F234" r:id="rId35" xr:uid="{00000000-0004-0000-0200-000022000000}"/>
    <hyperlink ref="F236" r:id="rId36" xr:uid="{00000000-0004-0000-0200-000023000000}"/>
    <hyperlink ref="F238" r:id="rId37" xr:uid="{00000000-0004-0000-0200-000024000000}"/>
    <hyperlink ref="F240" r:id="rId38" xr:uid="{00000000-0004-0000-0200-000025000000}"/>
    <hyperlink ref="F242" r:id="rId39" xr:uid="{00000000-0004-0000-0200-000026000000}"/>
    <hyperlink ref="F244" r:id="rId40" xr:uid="{00000000-0004-0000-0200-000027000000}"/>
    <hyperlink ref="F246" r:id="rId41" xr:uid="{00000000-0004-0000-0200-000028000000}"/>
    <hyperlink ref="F248" r:id="rId42" xr:uid="{00000000-0004-0000-0200-000029000000}"/>
    <hyperlink ref="F250" r:id="rId43" xr:uid="{00000000-0004-0000-0200-00002A000000}"/>
    <hyperlink ref="F252" r:id="rId44" xr:uid="{00000000-0004-0000-0200-00002B000000}"/>
    <hyperlink ref="F255" r:id="rId45" xr:uid="{00000000-0004-0000-0200-00002C000000}"/>
    <hyperlink ref="F258" r:id="rId46" xr:uid="{00000000-0004-0000-0200-00002D000000}"/>
    <hyperlink ref="F260" r:id="rId47" xr:uid="{00000000-0004-0000-0200-00002E000000}"/>
    <hyperlink ref="F262" r:id="rId48" xr:uid="{00000000-0004-0000-0200-00002F000000}"/>
    <hyperlink ref="F267" r:id="rId49" xr:uid="{00000000-0004-0000-0200-000030000000}"/>
    <hyperlink ref="F269" r:id="rId50" xr:uid="{00000000-0004-0000-0200-000031000000}"/>
    <hyperlink ref="F272" r:id="rId51" xr:uid="{00000000-0004-0000-0200-000032000000}"/>
    <hyperlink ref="F274" r:id="rId52" xr:uid="{00000000-0004-0000-0200-000033000000}"/>
    <hyperlink ref="F276" r:id="rId53" xr:uid="{00000000-0004-0000-0200-000034000000}"/>
    <hyperlink ref="F279" r:id="rId54" xr:uid="{00000000-0004-0000-0200-000035000000}"/>
    <hyperlink ref="F281" r:id="rId55" xr:uid="{00000000-0004-0000-0200-000036000000}"/>
    <hyperlink ref="F283" r:id="rId56" xr:uid="{00000000-0004-0000-0200-000037000000}"/>
    <hyperlink ref="F285" r:id="rId57" xr:uid="{00000000-0004-0000-0200-000038000000}"/>
    <hyperlink ref="F287" r:id="rId58" xr:uid="{00000000-0004-0000-0200-000039000000}"/>
    <hyperlink ref="F289" r:id="rId59" xr:uid="{00000000-0004-0000-0200-00003A000000}"/>
    <hyperlink ref="F291" r:id="rId60" xr:uid="{00000000-0004-0000-0200-00003B000000}"/>
    <hyperlink ref="F293" r:id="rId61" xr:uid="{00000000-0004-0000-0200-00003C000000}"/>
    <hyperlink ref="F295" r:id="rId62" xr:uid="{00000000-0004-0000-0200-00003D000000}"/>
    <hyperlink ref="F297" r:id="rId63" xr:uid="{00000000-0004-0000-0200-00003E000000}"/>
    <hyperlink ref="F299" r:id="rId64" xr:uid="{00000000-0004-0000-0200-00003F000000}"/>
    <hyperlink ref="F301" r:id="rId65" xr:uid="{00000000-0004-0000-0200-000040000000}"/>
    <hyperlink ref="F303" r:id="rId66" xr:uid="{00000000-0004-0000-0200-000041000000}"/>
    <hyperlink ref="F305" r:id="rId67" xr:uid="{00000000-0004-0000-0200-000042000000}"/>
    <hyperlink ref="F307" r:id="rId68" xr:uid="{00000000-0004-0000-0200-000043000000}"/>
    <hyperlink ref="F309" r:id="rId69" xr:uid="{00000000-0004-0000-0200-000044000000}"/>
    <hyperlink ref="F312" r:id="rId70" xr:uid="{00000000-0004-0000-0200-000045000000}"/>
    <hyperlink ref="F314" r:id="rId71" xr:uid="{00000000-0004-0000-0200-000046000000}"/>
    <hyperlink ref="F318" r:id="rId72" xr:uid="{00000000-0004-0000-0200-000047000000}"/>
    <hyperlink ref="F320" r:id="rId73" xr:uid="{00000000-0004-0000-0200-000048000000}"/>
    <hyperlink ref="F322" r:id="rId74" xr:uid="{00000000-0004-0000-0200-000049000000}"/>
    <hyperlink ref="F324" r:id="rId75" xr:uid="{00000000-0004-0000-0200-00004A000000}"/>
    <hyperlink ref="F326" r:id="rId76" xr:uid="{00000000-0004-0000-0200-00004B000000}"/>
    <hyperlink ref="F328" r:id="rId77" xr:uid="{00000000-0004-0000-0200-00004C000000}"/>
    <hyperlink ref="F331" r:id="rId78" xr:uid="{00000000-0004-0000-0200-00004D000000}"/>
    <hyperlink ref="F340" r:id="rId79" xr:uid="{00000000-0004-0000-0200-00004E000000}"/>
    <hyperlink ref="F343" r:id="rId80" xr:uid="{00000000-0004-0000-0200-00004F000000}"/>
    <hyperlink ref="F345" r:id="rId81" xr:uid="{00000000-0004-0000-0200-000050000000}"/>
    <hyperlink ref="F347" r:id="rId82" xr:uid="{00000000-0004-0000-0200-000051000000}"/>
    <hyperlink ref="F349" r:id="rId83" xr:uid="{00000000-0004-0000-0200-000052000000}"/>
    <hyperlink ref="F351" r:id="rId84" xr:uid="{00000000-0004-0000-0200-000053000000}"/>
    <hyperlink ref="F353" r:id="rId85" xr:uid="{00000000-0004-0000-0200-000054000000}"/>
    <hyperlink ref="F355" r:id="rId86" xr:uid="{00000000-0004-0000-0200-000055000000}"/>
    <hyperlink ref="F357" r:id="rId87" xr:uid="{00000000-0004-0000-0200-000056000000}"/>
    <hyperlink ref="F359" r:id="rId88" xr:uid="{00000000-0004-0000-0200-000057000000}"/>
    <hyperlink ref="F362" r:id="rId89" xr:uid="{00000000-0004-0000-0200-000058000000}"/>
    <hyperlink ref="F364" r:id="rId90" xr:uid="{00000000-0004-0000-0200-000059000000}"/>
    <hyperlink ref="F367" r:id="rId91" xr:uid="{00000000-0004-0000-0200-00005A000000}"/>
    <hyperlink ref="F370" r:id="rId92" xr:uid="{00000000-0004-0000-0200-00005B000000}"/>
    <hyperlink ref="F372" r:id="rId93" xr:uid="{00000000-0004-0000-0200-00005C000000}"/>
    <hyperlink ref="F374" r:id="rId94" xr:uid="{00000000-0004-0000-0200-00005D000000}"/>
    <hyperlink ref="F376" r:id="rId95" xr:uid="{00000000-0004-0000-0200-00005E000000}"/>
    <hyperlink ref="F378" r:id="rId96" xr:uid="{00000000-0004-0000-0200-00005F000000}"/>
    <hyperlink ref="F380" r:id="rId97" xr:uid="{00000000-0004-0000-0200-000060000000}"/>
    <hyperlink ref="F383" r:id="rId98" xr:uid="{00000000-0004-0000-0200-000061000000}"/>
    <hyperlink ref="F386" r:id="rId99" xr:uid="{00000000-0004-0000-0200-000062000000}"/>
    <hyperlink ref="F389" r:id="rId100" xr:uid="{00000000-0004-0000-0200-000063000000}"/>
    <hyperlink ref="F391" r:id="rId101" xr:uid="{00000000-0004-0000-0200-000064000000}"/>
    <hyperlink ref="F394" r:id="rId102" xr:uid="{00000000-0004-0000-0200-000065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0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210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AT2" s="17" t="s">
        <v>92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132</v>
      </c>
      <c r="L4" s="20"/>
      <c r="M4" s="90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318" t="str">
        <f>'Rekapitulace stavby'!K6</f>
        <v>SPgŠ Boskovice - Výstavba nových prostor pro vzdělávání</v>
      </c>
      <c r="F7" s="319"/>
      <c r="G7" s="319"/>
      <c r="H7" s="319"/>
      <c r="L7" s="20"/>
    </row>
    <row r="8" spans="2:46" ht="12" customHeight="1">
      <c r="B8" s="20"/>
      <c r="D8" s="27" t="s">
        <v>133</v>
      </c>
      <c r="L8" s="20"/>
    </row>
    <row r="9" spans="2:46" s="1" customFormat="1" ht="16.5" customHeight="1">
      <c r="B9" s="32"/>
      <c r="E9" s="318" t="s">
        <v>3852</v>
      </c>
      <c r="F9" s="320"/>
      <c r="G9" s="320"/>
      <c r="H9" s="320"/>
      <c r="L9" s="32"/>
    </row>
    <row r="10" spans="2:46" s="1" customFormat="1" ht="12" customHeight="1">
      <c r="B10" s="32"/>
      <c r="D10" s="27" t="s">
        <v>3853</v>
      </c>
      <c r="L10" s="32"/>
    </row>
    <row r="11" spans="2:46" s="1" customFormat="1" ht="16.5" customHeight="1">
      <c r="B11" s="32"/>
      <c r="E11" s="281" t="s">
        <v>4289</v>
      </c>
      <c r="F11" s="320"/>
      <c r="G11" s="320"/>
      <c r="H11" s="320"/>
      <c r="L11" s="32"/>
    </row>
    <row r="12" spans="2:46" s="1" customFormat="1" ht="11.25">
      <c r="B12" s="32"/>
      <c r="L12" s="32"/>
    </row>
    <row r="13" spans="2:46" s="1" customFormat="1" ht="12" customHeight="1">
      <c r="B13" s="32"/>
      <c r="D13" s="27" t="s">
        <v>18</v>
      </c>
      <c r="F13" s="25" t="s">
        <v>19</v>
      </c>
      <c r="I13" s="27" t="s">
        <v>20</v>
      </c>
      <c r="J13" s="25" t="s">
        <v>19</v>
      </c>
      <c r="L13" s="32"/>
    </row>
    <row r="14" spans="2:46" s="1" customFormat="1" ht="12" customHeight="1">
      <c r="B14" s="32"/>
      <c r="D14" s="27" t="s">
        <v>21</v>
      </c>
      <c r="F14" s="25" t="s">
        <v>22</v>
      </c>
      <c r="I14" s="27" t="s">
        <v>23</v>
      </c>
      <c r="J14" s="49" t="str">
        <f>'Rekapitulace stavby'!AN8</f>
        <v>19. 5. 2025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25</v>
      </c>
      <c r="I16" s="27" t="s">
        <v>26</v>
      </c>
      <c r="J16" s="25" t="s">
        <v>19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19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26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321" t="str">
        <f>'Rekapitulace stavby'!E14</f>
        <v>Vyplň údaj</v>
      </c>
      <c r="F20" s="287"/>
      <c r="G20" s="287"/>
      <c r="H20" s="287"/>
      <c r="I20" s="27" t="s">
        <v>28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26</v>
      </c>
      <c r="J22" s="25" t="s">
        <v>19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19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26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>Ing. Avuk</v>
      </c>
      <c r="I26" s="27" t="s">
        <v>28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1"/>
      <c r="E29" s="292" t="s">
        <v>19</v>
      </c>
      <c r="F29" s="292"/>
      <c r="G29" s="292"/>
      <c r="H29" s="292"/>
      <c r="L29" s="91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0"/>
      <c r="E31" s="50"/>
      <c r="F31" s="50"/>
      <c r="G31" s="50"/>
      <c r="H31" s="50"/>
      <c r="I31" s="50"/>
      <c r="J31" s="50"/>
      <c r="K31" s="50"/>
      <c r="L31" s="32"/>
    </row>
    <row r="32" spans="2:12" s="1" customFormat="1" ht="25.35" customHeight="1">
      <c r="B32" s="32"/>
      <c r="D32" s="92" t="s">
        <v>38</v>
      </c>
      <c r="J32" s="63">
        <f>ROUND(J88, 2)</f>
        <v>0</v>
      </c>
      <c r="L32" s="32"/>
    </row>
    <row r="33" spans="2:12" s="1" customFormat="1" ht="6.95" customHeight="1">
      <c r="B33" s="32"/>
      <c r="D33" s="50"/>
      <c r="E33" s="50"/>
      <c r="F33" s="50"/>
      <c r="G33" s="50"/>
      <c r="H33" s="50"/>
      <c r="I33" s="50"/>
      <c r="J33" s="50"/>
      <c r="K33" s="50"/>
      <c r="L33" s="32"/>
    </row>
    <row r="34" spans="2:12" s="1" customFormat="1" ht="14.45" customHeight="1">
      <c r="B34" s="32"/>
      <c r="F34" s="35" t="s">
        <v>40</v>
      </c>
      <c r="I34" s="35" t="s">
        <v>39</v>
      </c>
      <c r="J34" s="35" t="s">
        <v>41</v>
      </c>
      <c r="L34" s="32"/>
    </row>
    <row r="35" spans="2:12" s="1" customFormat="1" ht="14.45" customHeight="1">
      <c r="B35" s="32"/>
      <c r="D35" s="52" t="s">
        <v>42</v>
      </c>
      <c r="E35" s="27" t="s">
        <v>43</v>
      </c>
      <c r="F35" s="83">
        <f>ROUND((SUM(BE88:BE209)),  2)</f>
        <v>0</v>
      </c>
      <c r="I35" s="93">
        <v>0.21</v>
      </c>
      <c r="J35" s="83">
        <f>ROUND(((SUM(BE88:BE209))*I35),  2)</f>
        <v>0</v>
      </c>
      <c r="L35" s="32"/>
    </row>
    <row r="36" spans="2:12" s="1" customFormat="1" ht="14.45" customHeight="1">
      <c r="B36" s="32"/>
      <c r="E36" s="27" t="s">
        <v>44</v>
      </c>
      <c r="F36" s="83">
        <f>ROUND((SUM(BF88:BF209)),  2)</f>
        <v>0</v>
      </c>
      <c r="I36" s="93">
        <v>0.12</v>
      </c>
      <c r="J36" s="83">
        <f>ROUND(((SUM(BF88:BF209))*I36),  2)</f>
        <v>0</v>
      </c>
      <c r="L36" s="32"/>
    </row>
    <row r="37" spans="2:12" s="1" customFormat="1" ht="14.45" hidden="1" customHeight="1">
      <c r="B37" s="32"/>
      <c r="E37" s="27" t="s">
        <v>45</v>
      </c>
      <c r="F37" s="83">
        <f>ROUND((SUM(BG88:BG209)),  2)</f>
        <v>0</v>
      </c>
      <c r="I37" s="93">
        <v>0.21</v>
      </c>
      <c r="J37" s="83">
        <f>0</f>
        <v>0</v>
      </c>
      <c r="L37" s="32"/>
    </row>
    <row r="38" spans="2:12" s="1" customFormat="1" ht="14.45" hidden="1" customHeight="1">
      <c r="B38" s="32"/>
      <c r="E38" s="27" t="s">
        <v>46</v>
      </c>
      <c r="F38" s="83">
        <f>ROUND((SUM(BH88:BH209)),  2)</f>
        <v>0</v>
      </c>
      <c r="I38" s="93">
        <v>0.12</v>
      </c>
      <c r="J38" s="83">
        <f>0</f>
        <v>0</v>
      </c>
      <c r="L38" s="32"/>
    </row>
    <row r="39" spans="2:12" s="1" customFormat="1" ht="14.45" hidden="1" customHeight="1">
      <c r="B39" s="32"/>
      <c r="E39" s="27" t="s">
        <v>47</v>
      </c>
      <c r="F39" s="83">
        <f>ROUND((SUM(BI88:BI209)),  2)</f>
        <v>0</v>
      </c>
      <c r="I39" s="93">
        <v>0</v>
      </c>
      <c r="J39" s="83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4"/>
      <c r="D41" s="95" t="s">
        <v>48</v>
      </c>
      <c r="E41" s="54"/>
      <c r="F41" s="54"/>
      <c r="G41" s="96" t="s">
        <v>49</v>
      </c>
      <c r="H41" s="97" t="s">
        <v>50</v>
      </c>
      <c r="I41" s="54"/>
      <c r="J41" s="98">
        <f>SUM(J32:J39)</f>
        <v>0</v>
      </c>
      <c r="K41" s="99"/>
      <c r="L41" s="32"/>
    </row>
    <row r="42" spans="2:12" s="1" customFormat="1" ht="14.45" customHeight="1">
      <c r="B42" s="41"/>
      <c r="C42" s="42"/>
      <c r="D42" s="42"/>
      <c r="E42" s="42"/>
      <c r="F42" s="42"/>
      <c r="G42" s="42"/>
      <c r="H42" s="42"/>
      <c r="I42" s="42"/>
      <c r="J42" s="42"/>
      <c r="K42" s="42"/>
      <c r="L42" s="32"/>
    </row>
    <row r="46" spans="2:12" s="1" customFormat="1" ht="6.95" customHeight="1">
      <c r="B46" s="43"/>
      <c r="C46" s="44"/>
      <c r="D46" s="44"/>
      <c r="E46" s="44"/>
      <c r="F46" s="44"/>
      <c r="G46" s="44"/>
      <c r="H46" s="44"/>
      <c r="I46" s="44"/>
      <c r="J46" s="44"/>
      <c r="K46" s="44"/>
      <c r="L46" s="32"/>
    </row>
    <row r="47" spans="2:12" s="1" customFormat="1" ht="24.95" customHeight="1">
      <c r="B47" s="32"/>
      <c r="C47" s="21" t="s">
        <v>135</v>
      </c>
      <c r="L47" s="32"/>
    </row>
    <row r="48" spans="2:12" s="1" customFormat="1" ht="6.95" customHeight="1">
      <c r="B48" s="32"/>
      <c r="L48" s="32"/>
    </row>
    <row r="49" spans="2:47" s="1" customFormat="1" ht="12" customHeight="1">
      <c r="B49" s="32"/>
      <c r="C49" s="27" t="s">
        <v>16</v>
      </c>
      <c r="L49" s="32"/>
    </row>
    <row r="50" spans="2:47" s="1" customFormat="1" ht="16.5" customHeight="1">
      <c r="B50" s="32"/>
      <c r="E50" s="318" t="str">
        <f>E7</f>
        <v>SPgŠ Boskovice - Výstavba nových prostor pro vzdělávání</v>
      </c>
      <c r="F50" s="319"/>
      <c r="G50" s="319"/>
      <c r="H50" s="319"/>
      <c r="L50" s="32"/>
    </row>
    <row r="51" spans="2:47" ht="12" customHeight="1">
      <c r="B51" s="20"/>
      <c r="C51" s="27" t="s">
        <v>133</v>
      </c>
      <c r="L51" s="20"/>
    </row>
    <row r="52" spans="2:47" s="1" customFormat="1" ht="16.5" customHeight="1">
      <c r="B52" s="32"/>
      <c r="E52" s="318" t="s">
        <v>3852</v>
      </c>
      <c r="F52" s="320"/>
      <c r="G52" s="320"/>
      <c r="H52" s="320"/>
      <c r="L52" s="32"/>
    </row>
    <row r="53" spans="2:47" s="1" customFormat="1" ht="12" customHeight="1">
      <c r="B53" s="32"/>
      <c r="C53" s="27" t="s">
        <v>3853</v>
      </c>
      <c r="L53" s="32"/>
    </row>
    <row r="54" spans="2:47" s="1" customFormat="1" ht="16.5" customHeight="1">
      <c r="B54" s="32"/>
      <c r="E54" s="281" t="str">
        <f>E11</f>
        <v>D.1.4.2 - Vzduchotechnika a chlazení</v>
      </c>
      <c r="F54" s="320"/>
      <c r="G54" s="320"/>
      <c r="H54" s="320"/>
      <c r="L54" s="32"/>
    </row>
    <row r="55" spans="2:47" s="1" customFormat="1" ht="6.95" customHeight="1">
      <c r="B55" s="32"/>
      <c r="L55" s="32"/>
    </row>
    <row r="56" spans="2:47" s="1" customFormat="1" ht="12" customHeight="1">
      <c r="B56" s="32"/>
      <c r="C56" s="27" t="s">
        <v>21</v>
      </c>
      <c r="F56" s="25" t="str">
        <f>F14</f>
        <v>Boskovice</v>
      </c>
      <c r="I56" s="27" t="s">
        <v>23</v>
      </c>
      <c r="J56" s="49" t="str">
        <f>IF(J14="","",J14)</f>
        <v>19. 5. 2025</v>
      </c>
      <c r="L56" s="32"/>
    </row>
    <row r="57" spans="2:47" s="1" customFormat="1" ht="6.95" customHeight="1">
      <c r="B57" s="32"/>
      <c r="L57" s="32"/>
    </row>
    <row r="58" spans="2:47" s="1" customFormat="1" ht="25.7" customHeight="1">
      <c r="B58" s="32"/>
      <c r="C58" s="27" t="s">
        <v>25</v>
      </c>
      <c r="F58" s="25" t="str">
        <f>E17</f>
        <v>Střední pedagogická škola Boskovice</v>
      </c>
      <c r="I58" s="27" t="s">
        <v>31</v>
      </c>
      <c r="J58" s="30" t="str">
        <f>E23</f>
        <v>ERPLAN, U Borové 69, Havlíčkův Brod</v>
      </c>
      <c r="L58" s="32"/>
    </row>
    <row r="59" spans="2:47" s="1" customFormat="1" ht="15.2" customHeight="1">
      <c r="B59" s="32"/>
      <c r="C59" s="27" t="s">
        <v>29</v>
      </c>
      <c r="F59" s="25" t="str">
        <f>IF(E20="","",E20)</f>
        <v>Vyplň údaj</v>
      </c>
      <c r="I59" s="27" t="s">
        <v>34</v>
      </c>
      <c r="J59" s="30" t="str">
        <f>E26</f>
        <v>Ing. Avuk</v>
      </c>
      <c r="L59" s="32"/>
    </row>
    <row r="60" spans="2:47" s="1" customFormat="1" ht="10.35" customHeight="1">
      <c r="B60" s="32"/>
      <c r="L60" s="32"/>
    </row>
    <row r="61" spans="2:47" s="1" customFormat="1" ht="29.25" customHeight="1">
      <c r="B61" s="32"/>
      <c r="C61" s="100" t="s">
        <v>136</v>
      </c>
      <c r="D61" s="94"/>
      <c r="E61" s="94"/>
      <c r="F61" s="94"/>
      <c r="G61" s="94"/>
      <c r="H61" s="94"/>
      <c r="I61" s="94"/>
      <c r="J61" s="101" t="s">
        <v>137</v>
      </c>
      <c r="K61" s="94"/>
      <c r="L61" s="32"/>
    </row>
    <row r="62" spans="2:47" s="1" customFormat="1" ht="10.35" customHeight="1">
      <c r="B62" s="32"/>
      <c r="L62" s="32"/>
    </row>
    <row r="63" spans="2:47" s="1" customFormat="1" ht="22.9" customHeight="1">
      <c r="B63" s="32"/>
      <c r="C63" s="102" t="s">
        <v>70</v>
      </c>
      <c r="J63" s="63">
        <f>J88</f>
        <v>0</v>
      </c>
      <c r="L63" s="32"/>
      <c r="AU63" s="17" t="s">
        <v>138</v>
      </c>
    </row>
    <row r="64" spans="2:47" s="8" customFormat="1" ht="24.95" customHeight="1">
      <c r="B64" s="103"/>
      <c r="D64" s="104" t="s">
        <v>4290</v>
      </c>
      <c r="E64" s="105"/>
      <c r="F64" s="105"/>
      <c r="G64" s="105"/>
      <c r="H64" s="105"/>
      <c r="I64" s="105"/>
      <c r="J64" s="106">
        <f>J89</f>
        <v>0</v>
      </c>
      <c r="L64" s="103"/>
    </row>
    <row r="65" spans="2:12" s="8" customFormat="1" ht="24.95" customHeight="1">
      <c r="B65" s="103"/>
      <c r="D65" s="104" t="s">
        <v>4291</v>
      </c>
      <c r="E65" s="105"/>
      <c r="F65" s="105"/>
      <c r="G65" s="105"/>
      <c r="H65" s="105"/>
      <c r="I65" s="105"/>
      <c r="J65" s="106">
        <f>J192</f>
        <v>0</v>
      </c>
      <c r="L65" s="103"/>
    </row>
    <row r="66" spans="2:12" s="8" customFormat="1" ht="24.95" customHeight="1">
      <c r="B66" s="103"/>
      <c r="D66" s="104" t="s">
        <v>4292</v>
      </c>
      <c r="E66" s="105"/>
      <c r="F66" s="105"/>
      <c r="G66" s="105"/>
      <c r="H66" s="105"/>
      <c r="I66" s="105"/>
      <c r="J66" s="106">
        <f>J202</f>
        <v>0</v>
      </c>
      <c r="L66" s="103"/>
    </row>
    <row r="67" spans="2:12" s="1" customFormat="1" ht="21.75" customHeight="1">
      <c r="B67" s="32"/>
      <c r="L67" s="32"/>
    </row>
    <row r="68" spans="2:12" s="1" customFormat="1" ht="6.95" customHeight="1"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32"/>
    </row>
    <row r="72" spans="2:12" s="1" customFormat="1" ht="6.95" customHeight="1">
      <c r="B72" s="43"/>
      <c r="C72" s="44"/>
      <c r="D72" s="44"/>
      <c r="E72" s="44"/>
      <c r="F72" s="44"/>
      <c r="G72" s="44"/>
      <c r="H72" s="44"/>
      <c r="I72" s="44"/>
      <c r="J72" s="44"/>
      <c r="K72" s="44"/>
      <c r="L72" s="32"/>
    </row>
    <row r="73" spans="2:12" s="1" customFormat="1" ht="24.95" customHeight="1">
      <c r="B73" s="32"/>
      <c r="C73" s="21" t="s">
        <v>178</v>
      </c>
      <c r="L73" s="32"/>
    </row>
    <row r="74" spans="2:12" s="1" customFormat="1" ht="6.95" customHeight="1">
      <c r="B74" s="32"/>
      <c r="L74" s="32"/>
    </row>
    <row r="75" spans="2:12" s="1" customFormat="1" ht="12" customHeight="1">
      <c r="B75" s="32"/>
      <c r="C75" s="27" t="s">
        <v>16</v>
      </c>
      <c r="L75" s="32"/>
    </row>
    <row r="76" spans="2:12" s="1" customFormat="1" ht="16.5" customHeight="1">
      <c r="B76" s="32"/>
      <c r="E76" s="318" t="str">
        <f>E7</f>
        <v>SPgŠ Boskovice - Výstavba nových prostor pro vzdělávání</v>
      </c>
      <c r="F76" s="319"/>
      <c r="G76" s="319"/>
      <c r="H76" s="319"/>
      <c r="L76" s="32"/>
    </row>
    <row r="77" spans="2:12" ht="12" customHeight="1">
      <c r="B77" s="20"/>
      <c r="C77" s="27" t="s">
        <v>133</v>
      </c>
      <c r="L77" s="20"/>
    </row>
    <row r="78" spans="2:12" s="1" customFormat="1" ht="16.5" customHeight="1">
      <c r="B78" s="32"/>
      <c r="E78" s="318" t="s">
        <v>3852</v>
      </c>
      <c r="F78" s="320"/>
      <c r="G78" s="320"/>
      <c r="H78" s="320"/>
      <c r="L78" s="32"/>
    </row>
    <row r="79" spans="2:12" s="1" customFormat="1" ht="12" customHeight="1">
      <c r="B79" s="32"/>
      <c r="C79" s="27" t="s">
        <v>3853</v>
      </c>
      <c r="L79" s="32"/>
    </row>
    <row r="80" spans="2:12" s="1" customFormat="1" ht="16.5" customHeight="1">
      <c r="B80" s="32"/>
      <c r="E80" s="281" t="str">
        <f>E11</f>
        <v>D.1.4.2 - Vzduchotechnika a chlazení</v>
      </c>
      <c r="F80" s="320"/>
      <c r="G80" s="320"/>
      <c r="H80" s="320"/>
      <c r="L80" s="32"/>
    </row>
    <row r="81" spans="2:65" s="1" customFormat="1" ht="6.95" customHeight="1">
      <c r="B81" s="32"/>
      <c r="L81" s="32"/>
    </row>
    <row r="82" spans="2:65" s="1" customFormat="1" ht="12" customHeight="1">
      <c r="B82" s="32"/>
      <c r="C82" s="27" t="s">
        <v>21</v>
      </c>
      <c r="F82" s="25" t="str">
        <f>F14</f>
        <v>Boskovice</v>
      </c>
      <c r="I82" s="27" t="s">
        <v>23</v>
      </c>
      <c r="J82" s="49" t="str">
        <f>IF(J14="","",J14)</f>
        <v>19. 5. 2025</v>
      </c>
      <c r="L82" s="32"/>
    </row>
    <row r="83" spans="2:65" s="1" customFormat="1" ht="6.95" customHeight="1">
      <c r="B83" s="32"/>
      <c r="L83" s="32"/>
    </row>
    <row r="84" spans="2:65" s="1" customFormat="1" ht="25.7" customHeight="1">
      <c r="B84" s="32"/>
      <c r="C84" s="27" t="s">
        <v>25</v>
      </c>
      <c r="F84" s="25" t="str">
        <f>E17</f>
        <v>Střední pedagogická škola Boskovice</v>
      </c>
      <c r="I84" s="27" t="s">
        <v>31</v>
      </c>
      <c r="J84" s="30" t="str">
        <f>E23</f>
        <v>ERPLAN, U Borové 69, Havlíčkův Brod</v>
      </c>
      <c r="L84" s="32"/>
    </row>
    <row r="85" spans="2:65" s="1" customFormat="1" ht="15.2" customHeight="1">
      <c r="B85" s="32"/>
      <c r="C85" s="27" t="s">
        <v>29</v>
      </c>
      <c r="F85" s="25" t="str">
        <f>IF(E20="","",E20)</f>
        <v>Vyplň údaj</v>
      </c>
      <c r="I85" s="27" t="s">
        <v>34</v>
      </c>
      <c r="J85" s="30" t="str">
        <f>E26</f>
        <v>Ing. Avuk</v>
      </c>
      <c r="L85" s="32"/>
    </row>
    <row r="86" spans="2:65" s="1" customFormat="1" ht="10.35" customHeight="1">
      <c r="B86" s="32"/>
      <c r="L86" s="32"/>
    </row>
    <row r="87" spans="2:65" s="10" customFormat="1" ht="29.25" customHeight="1">
      <c r="B87" s="111"/>
      <c r="C87" s="112" t="s">
        <v>179</v>
      </c>
      <c r="D87" s="113" t="s">
        <v>57</v>
      </c>
      <c r="E87" s="113" t="s">
        <v>53</v>
      </c>
      <c r="F87" s="113" t="s">
        <v>54</v>
      </c>
      <c r="G87" s="113" t="s">
        <v>180</v>
      </c>
      <c r="H87" s="113" t="s">
        <v>181</v>
      </c>
      <c r="I87" s="113" t="s">
        <v>182</v>
      </c>
      <c r="J87" s="113" t="s">
        <v>137</v>
      </c>
      <c r="K87" s="114" t="s">
        <v>183</v>
      </c>
      <c r="L87" s="111"/>
      <c r="M87" s="56" t="s">
        <v>19</v>
      </c>
      <c r="N87" s="57" t="s">
        <v>42</v>
      </c>
      <c r="O87" s="57" t="s">
        <v>184</v>
      </c>
      <c r="P87" s="57" t="s">
        <v>185</v>
      </c>
      <c r="Q87" s="57" t="s">
        <v>186</v>
      </c>
      <c r="R87" s="57" t="s">
        <v>187</v>
      </c>
      <c r="S87" s="57" t="s">
        <v>188</v>
      </c>
      <c r="T87" s="58" t="s">
        <v>189</v>
      </c>
    </row>
    <row r="88" spans="2:65" s="1" customFormat="1" ht="22.9" customHeight="1">
      <c r="B88" s="32"/>
      <c r="C88" s="61" t="s">
        <v>190</v>
      </c>
      <c r="J88" s="115">
        <f>BK88</f>
        <v>0</v>
      </c>
      <c r="L88" s="32"/>
      <c r="M88" s="59"/>
      <c r="N88" s="50"/>
      <c r="O88" s="50"/>
      <c r="P88" s="116">
        <f>P89+P192+P202</f>
        <v>0</v>
      </c>
      <c r="Q88" s="50"/>
      <c r="R88" s="116">
        <f>R89+R192+R202</f>
        <v>3.8566199999999995</v>
      </c>
      <c r="S88" s="50"/>
      <c r="T88" s="117">
        <f>T89+T192+T202</f>
        <v>0</v>
      </c>
      <c r="AT88" s="17" t="s">
        <v>71</v>
      </c>
      <c r="AU88" s="17" t="s">
        <v>138</v>
      </c>
      <c r="BK88" s="118">
        <f>BK89+BK192+BK202</f>
        <v>0</v>
      </c>
    </row>
    <row r="89" spans="2:65" s="11" customFormat="1" ht="25.9" customHeight="1">
      <c r="B89" s="119"/>
      <c r="D89" s="120" t="s">
        <v>71</v>
      </c>
      <c r="E89" s="121" t="s">
        <v>80</v>
      </c>
      <c r="F89" s="121" t="s">
        <v>4293</v>
      </c>
      <c r="I89" s="122"/>
      <c r="J89" s="123">
        <f>BK89</f>
        <v>0</v>
      </c>
      <c r="L89" s="119"/>
      <c r="M89" s="124"/>
      <c r="P89" s="125">
        <f>SUM(P90:P191)</f>
        <v>0</v>
      </c>
      <c r="R89" s="125">
        <f>SUM(R90:R191)</f>
        <v>3.8468199999999997</v>
      </c>
      <c r="T89" s="126">
        <f>SUM(T90:T191)</f>
        <v>0</v>
      </c>
      <c r="AR89" s="120" t="s">
        <v>80</v>
      </c>
      <c r="AT89" s="127" t="s">
        <v>71</v>
      </c>
      <c r="AU89" s="127" t="s">
        <v>72</v>
      </c>
      <c r="AY89" s="120" t="s">
        <v>193</v>
      </c>
      <c r="BK89" s="128">
        <f>SUM(BK90:BK191)</f>
        <v>0</v>
      </c>
    </row>
    <row r="90" spans="2:65" s="1" customFormat="1" ht="55.5" customHeight="1">
      <c r="B90" s="32"/>
      <c r="C90" s="162" t="s">
        <v>80</v>
      </c>
      <c r="D90" s="162" t="s">
        <v>380</v>
      </c>
      <c r="E90" s="163" t="s">
        <v>4294</v>
      </c>
      <c r="F90" s="164" t="s">
        <v>4295</v>
      </c>
      <c r="G90" s="165" t="s">
        <v>465</v>
      </c>
      <c r="H90" s="166">
        <v>1</v>
      </c>
      <c r="I90" s="167"/>
      <c r="J90" s="168">
        <f>ROUND(I90*H90,2)</f>
        <v>0</v>
      </c>
      <c r="K90" s="164" t="s">
        <v>19</v>
      </c>
      <c r="L90" s="169"/>
      <c r="M90" s="170" t="s">
        <v>19</v>
      </c>
      <c r="N90" s="171" t="s">
        <v>43</v>
      </c>
      <c r="P90" s="140">
        <f>O90*H90</f>
        <v>0</v>
      </c>
      <c r="Q90" s="140">
        <v>0</v>
      </c>
      <c r="R90" s="140">
        <f>Q90*H90</f>
        <v>0</v>
      </c>
      <c r="S90" s="140">
        <v>0</v>
      </c>
      <c r="T90" s="141">
        <f>S90*H90</f>
        <v>0</v>
      </c>
      <c r="AR90" s="142" t="s">
        <v>254</v>
      </c>
      <c r="AT90" s="142" t="s">
        <v>380</v>
      </c>
      <c r="AU90" s="142" t="s">
        <v>80</v>
      </c>
      <c r="AY90" s="17" t="s">
        <v>193</v>
      </c>
      <c r="BE90" s="143">
        <f>IF(N90="základní",J90,0)</f>
        <v>0</v>
      </c>
      <c r="BF90" s="143">
        <f>IF(N90="snížená",J90,0)</f>
        <v>0</v>
      </c>
      <c r="BG90" s="143">
        <f>IF(N90="zákl. přenesená",J90,0)</f>
        <v>0</v>
      </c>
      <c r="BH90" s="143">
        <f>IF(N90="sníž. přenesená",J90,0)</f>
        <v>0</v>
      </c>
      <c r="BI90" s="143">
        <f>IF(N90="nulová",J90,0)</f>
        <v>0</v>
      </c>
      <c r="BJ90" s="17" t="s">
        <v>80</v>
      </c>
      <c r="BK90" s="143">
        <f>ROUND(I90*H90,2)</f>
        <v>0</v>
      </c>
      <c r="BL90" s="17" t="s">
        <v>106</v>
      </c>
      <c r="BM90" s="142" t="s">
        <v>4296</v>
      </c>
    </row>
    <row r="91" spans="2:65" s="1" customFormat="1" ht="24.2" customHeight="1">
      <c r="B91" s="32"/>
      <c r="C91" s="131" t="s">
        <v>82</v>
      </c>
      <c r="D91" s="131" t="s">
        <v>195</v>
      </c>
      <c r="E91" s="132" t="s">
        <v>4297</v>
      </c>
      <c r="F91" s="133" t="s">
        <v>4298</v>
      </c>
      <c r="G91" s="134" t="s">
        <v>465</v>
      </c>
      <c r="H91" s="135">
        <v>1</v>
      </c>
      <c r="I91" s="136"/>
      <c r="J91" s="137">
        <f>ROUND(I91*H91,2)</f>
        <v>0</v>
      </c>
      <c r="K91" s="133" t="s">
        <v>199</v>
      </c>
      <c r="L91" s="32"/>
      <c r="M91" s="138" t="s">
        <v>19</v>
      </c>
      <c r="N91" s="139" t="s">
        <v>43</v>
      </c>
      <c r="P91" s="140">
        <f>O91*H91</f>
        <v>0</v>
      </c>
      <c r="Q91" s="140">
        <v>0</v>
      </c>
      <c r="R91" s="140">
        <f>Q91*H91</f>
        <v>0</v>
      </c>
      <c r="S91" s="140">
        <v>0</v>
      </c>
      <c r="T91" s="141">
        <f>S91*H91</f>
        <v>0</v>
      </c>
      <c r="AR91" s="142" t="s">
        <v>106</v>
      </c>
      <c r="AT91" s="142" t="s">
        <v>195</v>
      </c>
      <c r="AU91" s="142" t="s">
        <v>80</v>
      </c>
      <c r="AY91" s="17" t="s">
        <v>193</v>
      </c>
      <c r="BE91" s="143">
        <f>IF(N91="základní",J91,0)</f>
        <v>0</v>
      </c>
      <c r="BF91" s="143">
        <f>IF(N91="snížená",J91,0)</f>
        <v>0</v>
      </c>
      <c r="BG91" s="143">
        <f>IF(N91="zákl. přenesená",J91,0)</f>
        <v>0</v>
      </c>
      <c r="BH91" s="143">
        <f>IF(N91="sníž. přenesená",J91,0)</f>
        <v>0</v>
      </c>
      <c r="BI91" s="143">
        <f>IF(N91="nulová",J91,0)</f>
        <v>0</v>
      </c>
      <c r="BJ91" s="17" t="s">
        <v>80</v>
      </c>
      <c r="BK91" s="143">
        <f>ROUND(I91*H91,2)</f>
        <v>0</v>
      </c>
      <c r="BL91" s="17" t="s">
        <v>106</v>
      </c>
      <c r="BM91" s="142" t="s">
        <v>106</v>
      </c>
    </row>
    <row r="92" spans="2:65" s="1" customFormat="1" ht="11.25">
      <c r="B92" s="32"/>
      <c r="D92" s="144" t="s">
        <v>201</v>
      </c>
      <c r="F92" s="145" t="s">
        <v>4299</v>
      </c>
      <c r="I92" s="146"/>
      <c r="L92" s="32"/>
      <c r="M92" s="147"/>
      <c r="T92" s="53"/>
      <c r="AT92" s="17" t="s">
        <v>201</v>
      </c>
      <c r="AU92" s="17" t="s">
        <v>80</v>
      </c>
    </row>
    <row r="93" spans="2:65" s="1" customFormat="1" ht="24.2" customHeight="1">
      <c r="B93" s="32"/>
      <c r="C93" s="131" t="s">
        <v>100</v>
      </c>
      <c r="D93" s="131" t="s">
        <v>195</v>
      </c>
      <c r="E93" s="132" t="s">
        <v>4300</v>
      </c>
      <c r="F93" s="133" t="s">
        <v>4301</v>
      </c>
      <c r="G93" s="134" t="s">
        <v>432</v>
      </c>
      <c r="H93" s="135">
        <v>76</v>
      </c>
      <c r="I93" s="136"/>
      <c r="J93" s="137">
        <f>ROUND(I93*H93,2)</f>
        <v>0</v>
      </c>
      <c r="K93" s="133" t="s">
        <v>199</v>
      </c>
      <c r="L93" s="32"/>
      <c r="M93" s="138" t="s">
        <v>19</v>
      </c>
      <c r="N93" s="139" t="s">
        <v>43</v>
      </c>
      <c r="P93" s="140">
        <f>O93*H93</f>
        <v>0</v>
      </c>
      <c r="Q93" s="140">
        <v>2.6689999999999998E-2</v>
      </c>
      <c r="R93" s="140">
        <f>Q93*H93</f>
        <v>2.0284399999999998</v>
      </c>
      <c r="S93" s="140">
        <v>0</v>
      </c>
      <c r="T93" s="141">
        <f>S93*H93</f>
        <v>0</v>
      </c>
      <c r="AR93" s="142" t="s">
        <v>106</v>
      </c>
      <c r="AT93" s="142" t="s">
        <v>195</v>
      </c>
      <c r="AU93" s="142" t="s">
        <v>80</v>
      </c>
      <c r="AY93" s="17" t="s">
        <v>193</v>
      </c>
      <c r="BE93" s="143">
        <f>IF(N93="základní",J93,0)</f>
        <v>0</v>
      </c>
      <c r="BF93" s="143">
        <f>IF(N93="snížená",J93,0)</f>
        <v>0</v>
      </c>
      <c r="BG93" s="143">
        <f>IF(N93="zákl. přenesená",J93,0)</f>
        <v>0</v>
      </c>
      <c r="BH93" s="143">
        <f>IF(N93="sníž. přenesená",J93,0)</f>
        <v>0</v>
      </c>
      <c r="BI93" s="143">
        <f>IF(N93="nulová",J93,0)</f>
        <v>0</v>
      </c>
      <c r="BJ93" s="17" t="s">
        <v>80</v>
      </c>
      <c r="BK93" s="143">
        <f>ROUND(I93*H93,2)</f>
        <v>0</v>
      </c>
      <c r="BL93" s="17" t="s">
        <v>106</v>
      </c>
      <c r="BM93" s="142" t="s">
        <v>240</v>
      </c>
    </row>
    <row r="94" spans="2:65" s="1" customFormat="1" ht="11.25">
      <c r="B94" s="32"/>
      <c r="D94" s="144" t="s">
        <v>201</v>
      </c>
      <c r="F94" s="145" t="s">
        <v>4302</v>
      </c>
      <c r="I94" s="146"/>
      <c r="L94" s="32"/>
      <c r="M94" s="147"/>
      <c r="T94" s="53"/>
      <c r="AT94" s="17" t="s">
        <v>201</v>
      </c>
      <c r="AU94" s="17" t="s">
        <v>80</v>
      </c>
    </row>
    <row r="95" spans="2:65" s="12" customFormat="1" ht="11.25">
      <c r="B95" s="148"/>
      <c r="D95" s="149" t="s">
        <v>203</v>
      </c>
      <c r="E95" s="150" t="s">
        <v>19</v>
      </c>
      <c r="F95" s="151" t="s">
        <v>4303</v>
      </c>
      <c r="H95" s="150" t="s">
        <v>19</v>
      </c>
      <c r="I95" s="152"/>
      <c r="L95" s="148"/>
      <c r="M95" s="153"/>
      <c r="T95" s="154"/>
      <c r="AT95" s="150" t="s">
        <v>203</v>
      </c>
      <c r="AU95" s="150" t="s">
        <v>80</v>
      </c>
      <c r="AV95" s="12" t="s">
        <v>80</v>
      </c>
      <c r="AW95" s="12" t="s">
        <v>33</v>
      </c>
      <c r="AX95" s="12" t="s">
        <v>72</v>
      </c>
      <c r="AY95" s="150" t="s">
        <v>193</v>
      </c>
    </row>
    <row r="96" spans="2:65" s="13" customFormat="1" ht="11.25">
      <c r="B96" s="155"/>
      <c r="D96" s="149" t="s">
        <v>203</v>
      </c>
      <c r="E96" s="156" t="s">
        <v>19</v>
      </c>
      <c r="F96" s="157" t="s">
        <v>743</v>
      </c>
      <c r="H96" s="158">
        <v>76</v>
      </c>
      <c r="I96" s="159"/>
      <c r="L96" s="155"/>
      <c r="M96" s="160"/>
      <c r="T96" s="161"/>
      <c r="AT96" s="156" t="s">
        <v>203</v>
      </c>
      <c r="AU96" s="156" t="s">
        <v>80</v>
      </c>
      <c r="AV96" s="13" t="s">
        <v>82</v>
      </c>
      <c r="AW96" s="13" t="s">
        <v>33</v>
      </c>
      <c r="AX96" s="13" t="s">
        <v>80</v>
      </c>
      <c r="AY96" s="156" t="s">
        <v>193</v>
      </c>
    </row>
    <row r="97" spans="2:65" s="1" customFormat="1" ht="24.2" customHeight="1">
      <c r="B97" s="32"/>
      <c r="C97" s="131" t="s">
        <v>106</v>
      </c>
      <c r="D97" s="131" t="s">
        <v>195</v>
      </c>
      <c r="E97" s="132" t="s">
        <v>4304</v>
      </c>
      <c r="F97" s="133" t="s">
        <v>4305</v>
      </c>
      <c r="G97" s="134" t="s">
        <v>432</v>
      </c>
      <c r="H97" s="135">
        <v>24</v>
      </c>
      <c r="I97" s="136"/>
      <c r="J97" s="137">
        <f>ROUND(I97*H97,2)</f>
        <v>0</v>
      </c>
      <c r="K97" s="133" t="s">
        <v>199</v>
      </c>
      <c r="L97" s="32"/>
      <c r="M97" s="138" t="s">
        <v>19</v>
      </c>
      <c r="N97" s="139" t="s">
        <v>43</v>
      </c>
      <c r="P97" s="140">
        <f>O97*H97</f>
        <v>0</v>
      </c>
      <c r="Q97" s="140">
        <v>1.8419999999999999E-2</v>
      </c>
      <c r="R97" s="140">
        <f>Q97*H97</f>
        <v>0.44207999999999997</v>
      </c>
      <c r="S97" s="140">
        <v>0</v>
      </c>
      <c r="T97" s="141">
        <f>S97*H97</f>
        <v>0</v>
      </c>
      <c r="AR97" s="142" t="s">
        <v>106</v>
      </c>
      <c r="AT97" s="142" t="s">
        <v>195</v>
      </c>
      <c r="AU97" s="142" t="s">
        <v>80</v>
      </c>
      <c r="AY97" s="17" t="s">
        <v>193</v>
      </c>
      <c r="BE97" s="143">
        <f>IF(N97="základní",J97,0)</f>
        <v>0</v>
      </c>
      <c r="BF97" s="143">
        <f>IF(N97="snížená",J97,0)</f>
        <v>0</v>
      </c>
      <c r="BG97" s="143">
        <f>IF(N97="zákl. přenesená",J97,0)</f>
        <v>0</v>
      </c>
      <c r="BH97" s="143">
        <f>IF(N97="sníž. přenesená",J97,0)</f>
        <v>0</v>
      </c>
      <c r="BI97" s="143">
        <f>IF(N97="nulová",J97,0)</f>
        <v>0</v>
      </c>
      <c r="BJ97" s="17" t="s">
        <v>80</v>
      </c>
      <c r="BK97" s="143">
        <f>ROUND(I97*H97,2)</f>
        <v>0</v>
      </c>
      <c r="BL97" s="17" t="s">
        <v>106</v>
      </c>
      <c r="BM97" s="142" t="s">
        <v>254</v>
      </c>
    </row>
    <row r="98" spans="2:65" s="1" customFormat="1" ht="11.25">
      <c r="B98" s="32"/>
      <c r="D98" s="144" t="s">
        <v>201</v>
      </c>
      <c r="F98" s="145" t="s">
        <v>4306</v>
      </c>
      <c r="I98" s="146"/>
      <c r="L98" s="32"/>
      <c r="M98" s="147"/>
      <c r="T98" s="53"/>
      <c r="AT98" s="17" t="s">
        <v>201</v>
      </c>
      <c r="AU98" s="17" t="s">
        <v>80</v>
      </c>
    </row>
    <row r="99" spans="2:65" s="12" customFormat="1" ht="11.25">
      <c r="B99" s="148"/>
      <c r="D99" s="149" t="s">
        <v>203</v>
      </c>
      <c r="E99" s="150" t="s">
        <v>19</v>
      </c>
      <c r="F99" s="151" t="s">
        <v>4303</v>
      </c>
      <c r="H99" s="150" t="s">
        <v>19</v>
      </c>
      <c r="I99" s="152"/>
      <c r="L99" s="148"/>
      <c r="M99" s="153"/>
      <c r="T99" s="154"/>
      <c r="AT99" s="150" t="s">
        <v>203</v>
      </c>
      <c r="AU99" s="150" t="s">
        <v>80</v>
      </c>
      <c r="AV99" s="12" t="s">
        <v>80</v>
      </c>
      <c r="AW99" s="12" t="s">
        <v>33</v>
      </c>
      <c r="AX99" s="12" t="s">
        <v>72</v>
      </c>
      <c r="AY99" s="150" t="s">
        <v>193</v>
      </c>
    </row>
    <row r="100" spans="2:65" s="13" customFormat="1" ht="11.25">
      <c r="B100" s="155"/>
      <c r="D100" s="149" t="s">
        <v>203</v>
      </c>
      <c r="E100" s="156" t="s">
        <v>19</v>
      </c>
      <c r="F100" s="157" t="s">
        <v>385</v>
      </c>
      <c r="H100" s="158">
        <v>24</v>
      </c>
      <c r="I100" s="159"/>
      <c r="L100" s="155"/>
      <c r="M100" s="160"/>
      <c r="T100" s="161"/>
      <c r="AT100" s="156" t="s">
        <v>203</v>
      </c>
      <c r="AU100" s="156" t="s">
        <v>80</v>
      </c>
      <c r="AV100" s="13" t="s">
        <v>82</v>
      </c>
      <c r="AW100" s="13" t="s">
        <v>33</v>
      </c>
      <c r="AX100" s="13" t="s">
        <v>80</v>
      </c>
      <c r="AY100" s="156" t="s">
        <v>193</v>
      </c>
    </row>
    <row r="101" spans="2:65" s="1" customFormat="1" ht="24.2" customHeight="1">
      <c r="B101" s="32"/>
      <c r="C101" s="131" t="s">
        <v>231</v>
      </c>
      <c r="D101" s="131" t="s">
        <v>195</v>
      </c>
      <c r="E101" s="132" t="s">
        <v>4307</v>
      </c>
      <c r="F101" s="133" t="s">
        <v>4308</v>
      </c>
      <c r="G101" s="134" t="s">
        <v>432</v>
      </c>
      <c r="H101" s="135">
        <v>37</v>
      </c>
      <c r="I101" s="136"/>
      <c r="J101" s="137">
        <f>ROUND(I101*H101,2)</f>
        <v>0</v>
      </c>
      <c r="K101" s="133" t="s">
        <v>199</v>
      </c>
      <c r="L101" s="32"/>
      <c r="M101" s="138" t="s">
        <v>19</v>
      </c>
      <c r="N101" s="139" t="s">
        <v>43</v>
      </c>
      <c r="P101" s="140">
        <f>O101*H101</f>
        <v>0</v>
      </c>
      <c r="Q101" s="140">
        <v>1.336E-2</v>
      </c>
      <c r="R101" s="140">
        <f>Q101*H101</f>
        <v>0.49432000000000004</v>
      </c>
      <c r="S101" s="140">
        <v>0</v>
      </c>
      <c r="T101" s="141">
        <f>S101*H101</f>
        <v>0</v>
      </c>
      <c r="AR101" s="142" t="s">
        <v>106</v>
      </c>
      <c r="AT101" s="142" t="s">
        <v>195</v>
      </c>
      <c r="AU101" s="142" t="s">
        <v>80</v>
      </c>
      <c r="AY101" s="17" t="s">
        <v>193</v>
      </c>
      <c r="BE101" s="143">
        <f>IF(N101="základní",J101,0)</f>
        <v>0</v>
      </c>
      <c r="BF101" s="143">
        <f>IF(N101="snížená",J101,0)</f>
        <v>0</v>
      </c>
      <c r="BG101" s="143">
        <f>IF(N101="zákl. přenesená",J101,0)</f>
        <v>0</v>
      </c>
      <c r="BH101" s="143">
        <f>IF(N101="sníž. přenesená",J101,0)</f>
        <v>0</v>
      </c>
      <c r="BI101" s="143">
        <f>IF(N101="nulová",J101,0)</f>
        <v>0</v>
      </c>
      <c r="BJ101" s="17" t="s">
        <v>80</v>
      </c>
      <c r="BK101" s="143">
        <f>ROUND(I101*H101,2)</f>
        <v>0</v>
      </c>
      <c r="BL101" s="17" t="s">
        <v>106</v>
      </c>
      <c r="BM101" s="142" t="s">
        <v>267</v>
      </c>
    </row>
    <row r="102" spans="2:65" s="1" customFormat="1" ht="11.25">
      <c r="B102" s="32"/>
      <c r="D102" s="144" t="s">
        <v>201</v>
      </c>
      <c r="F102" s="145" t="s">
        <v>4309</v>
      </c>
      <c r="I102" s="146"/>
      <c r="L102" s="32"/>
      <c r="M102" s="147"/>
      <c r="T102" s="53"/>
      <c r="AT102" s="17" t="s">
        <v>201</v>
      </c>
      <c r="AU102" s="17" t="s">
        <v>80</v>
      </c>
    </row>
    <row r="103" spans="2:65" s="12" customFormat="1" ht="11.25">
      <c r="B103" s="148"/>
      <c r="D103" s="149" t="s">
        <v>203</v>
      </c>
      <c r="E103" s="150" t="s">
        <v>19</v>
      </c>
      <c r="F103" s="151" t="s">
        <v>4303</v>
      </c>
      <c r="H103" s="150" t="s">
        <v>19</v>
      </c>
      <c r="I103" s="152"/>
      <c r="L103" s="148"/>
      <c r="M103" s="153"/>
      <c r="T103" s="154"/>
      <c r="AT103" s="150" t="s">
        <v>203</v>
      </c>
      <c r="AU103" s="150" t="s">
        <v>80</v>
      </c>
      <c r="AV103" s="12" t="s">
        <v>80</v>
      </c>
      <c r="AW103" s="12" t="s">
        <v>33</v>
      </c>
      <c r="AX103" s="12" t="s">
        <v>72</v>
      </c>
      <c r="AY103" s="150" t="s">
        <v>193</v>
      </c>
    </row>
    <row r="104" spans="2:65" s="13" customFormat="1" ht="11.25">
      <c r="B104" s="155"/>
      <c r="D104" s="149" t="s">
        <v>203</v>
      </c>
      <c r="E104" s="156" t="s">
        <v>19</v>
      </c>
      <c r="F104" s="157" t="s">
        <v>468</v>
      </c>
      <c r="H104" s="158">
        <v>37</v>
      </c>
      <c r="I104" s="159"/>
      <c r="L104" s="155"/>
      <c r="M104" s="160"/>
      <c r="T104" s="161"/>
      <c r="AT104" s="156" t="s">
        <v>203</v>
      </c>
      <c r="AU104" s="156" t="s">
        <v>80</v>
      </c>
      <c r="AV104" s="13" t="s">
        <v>82</v>
      </c>
      <c r="AW104" s="13" t="s">
        <v>33</v>
      </c>
      <c r="AX104" s="13" t="s">
        <v>80</v>
      </c>
      <c r="AY104" s="156" t="s">
        <v>193</v>
      </c>
    </row>
    <row r="105" spans="2:65" s="1" customFormat="1" ht="16.5" customHeight="1">
      <c r="B105" s="32"/>
      <c r="C105" s="162" t="s">
        <v>240</v>
      </c>
      <c r="D105" s="162" t="s">
        <v>380</v>
      </c>
      <c r="E105" s="163" t="s">
        <v>4310</v>
      </c>
      <c r="F105" s="164" t="s">
        <v>4311</v>
      </c>
      <c r="G105" s="165" t="s">
        <v>432</v>
      </c>
      <c r="H105" s="166">
        <v>23</v>
      </c>
      <c r="I105" s="167"/>
      <c r="J105" s="168">
        <f>ROUND(I105*H105,2)</f>
        <v>0</v>
      </c>
      <c r="K105" s="164" t="s">
        <v>199</v>
      </c>
      <c r="L105" s="169"/>
      <c r="M105" s="170" t="s">
        <v>19</v>
      </c>
      <c r="N105" s="171" t="s">
        <v>43</v>
      </c>
      <c r="P105" s="140">
        <f>O105*H105</f>
        <v>0</v>
      </c>
      <c r="Q105" s="140">
        <v>3.5000000000000001E-3</v>
      </c>
      <c r="R105" s="140">
        <f>Q105*H105</f>
        <v>8.0500000000000002E-2</v>
      </c>
      <c r="S105" s="140">
        <v>0</v>
      </c>
      <c r="T105" s="141">
        <f>S105*H105</f>
        <v>0</v>
      </c>
      <c r="AR105" s="142" t="s">
        <v>254</v>
      </c>
      <c r="AT105" s="142" t="s">
        <v>380</v>
      </c>
      <c r="AU105" s="142" t="s">
        <v>80</v>
      </c>
      <c r="AY105" s="17" t="s">
        <v>193</v>
      </c>
      <c r="BE105" s="143">
        <f>IF(N105="základní",J105,0)</f>
        <v>0</v>
      </c>
      <c r="BF105" s="143">
        <f>IF(N105="snížená",J105,0)</f>
        <v>0</v>
      </c>
      <c r="BG105" s="143">
        <f>IF(N105="zákl. přenesená",J105,0)</f>
        <v>0</v>
      </c>
      <c r="BH105" s="143">
        <f>IF(N105="sníž. přenesená",J105,0)</f>
        <v>0</v>
      </c>
      <c r="BI105" s="143">
        <f>IF(N105="nulová",J105,0)</f>
        <v>0</v>
      </c>
      <c r="BJ105" s="17" t="s">
        <v>80</v>
      </c>
      <c r="BK105" s="143">
        <f>ROUND(I105*H105,2)</f>
        <v>0</v>
      </c>
      <c r="BL105" s="17" t="s">
        <v>106</v>
      </c>
      <c r="BM105" s="142" t="s">
        <v>4312</v>
      </c>
    </row>
    <row r="106" spans="2:65" s="1" customFormat="1" ht="21.75" customHeight="1">
      <c r="B106" s="32"/>
      <c r="C106" s="131" t="s">
        <v>247</v>
      </c>
      <c r="D106" s="131" t="s">
        <v>195</v>
      </c>
      <c r="E106" s="132" t="s">
        <v>4313</v>
      </c>
      <c r="F106" s="133" t="s">
        <v>4314</v>
      </c>
      <c r="G106" s="134" t="s">
        <v>432</v>
      </c>
      <c r="H106" s="135">
        <v>23</v>
      </c>
      <c r="I106" s="136"/>
      <c r="J106" s="137">
        <f>ROUND(I106*H106,2)</f>
        <v>0</v>
      </c>
      <c r="K106" s="133" t="s">
        <v>199</v>
      </c>
      <c r="L106" s="32"/>
      <c r="M106" s="138" t="s">
        <v>19</v>
      </c>
      <c r="N106" s="139" t="s">
        <v>43</v>
      </c>
      <c r="P106" s="140">
        <f>O106*H106</f>
        <v>0</v>
      </c>
      <c r="Q106" s="140">
        <v>0</v>
      </c>
      <c r="R106" s="140">
        <f>Q106*H106</f>
        <v>0</v>
      </c>
      <c r="S106" s="140">
        <v>0</v>
      </c>
      <c r="T106" s="141">
        <f>S106*H106</f>
        <v>0</v>
      </c>
      <c r="AR106" s="142" t="s">
        <v>106</v>
      </c>
      <c r="AT106" s="142" t="s">
        <v>195</v>
      </c>
      <c r="AU106" s="142" t="s">
        <v>80</v>
      </c>
      <c r="AY106" s="17" t="s">
        <v>193</v>
      </c>
      <c r="BE106" s="143">
        <f>IF(N106="základní",J106,0)</f>
        <v>0</v>
      </c>
      <c r="BF106" s="143">
        <f>IF(N106="snížená",J106,0)</f>
        <v>0</v>
      </c>
      <c r="BG106" s="143">
        <f>IF(N106="zákl. přenesená",J106,0)</f>
        <v>0</v>
      </c>
      <c r="BH106" s="143">
        <f>IF(N106="sníž. přenesená",J106,0)</f>
        <v>0</v>
      </c>
      <c r="BI106" s="143">
        <f>IF(N106="nulová",J106,0)</f>
        <v>0</v>
      </c>
      <c r="BJ106" s="17" t="s">
        <v>80</v>
      </c>
      <c r="BK106" s="143">
        <f>ROUND(I106*H106,2)</f>
        <v>0</v>
      </c>
      <c r="BL106" s="17" t="s">
        <v>106</v>
      </c>
      <c r="BM106" s="142" t="s">
        <v>310</v>
      </c>
    </row>
    <row r="107" spans="2:65" s="1" customFormat="1" ht="11.25">
      <c r="B107" s="32"/>
      <c r="D107" s="144" t="s">
        <v>201</v>
      </c>
      <c r="F107" s="145" t="s">
        <v>4315</v>
      </c>
      <c r="I107" s="146"/>
      <c r="L107" s="32"/>
      <c r="M107" s="147"/>
      <c r="T107" s="53"/>
      <c r="AT107" s="17" t="s">
        <v>201</v>
      </c>
      <c r="AU107" s="17" t="s">
        <v>80</v>
      </c>
    </row>
    <row r="108" spans="2:65" s="1" customFormat="1" ht="16.5" customHeight="1">
      <c r="B108" s="32"/>
      <c r="C108" s="162" t="s">
        <v>254</v>
      </c>
      <c r="D108" s="162" t="s">
        <v>380</v>
      </c>
      <c r="E108" s="163" t="s">
        <v>4316</v>
      </c>
      <c r="F108" s="164" t="s">
        <v>4317</v>
      </c>
      <c r="G108" s="165" t="s">
        <v>432</v>
      </c>
      <c r="H108" s="166">
        <v>64</v>
      </c>
      <c r="I108" s="167"/>
      <c r="J108" s="168">
        <f>ROUND(I108*H108,2)</f>
        <v>0</v>
      </c>
      <c r="K108" s="164" t="s">
        <v>199</v>
      </c>
      <c r="L108" s="169"/>
      <c r="M108" s="170" t="s">
        <v>19</v>
      </c>
      <c r="N108" s="171" t="s">
        <v>43</v>
      </c>
      <c r="P108" s="140">
        <f>O108*H108</f>
        <v>0</v>
      </c>
      <c r="Q108" s="140">
        <v>2.8E-3</v>
      </c>
      <c r="R108" s="140">
        <f>Q108*H108</f>
        <v>0.1792</v>
      </c>
      <c r="S108" s="140">
        <v>0</v>
      </c>
      <c r="T108" s="141">
        <f>S108*H108</f>
        <v>0</v>
      </c>
      <c r="AR108" s="142" t="s">
        <v>254</v>
      </c>
      <c r="AT108" s="142" t="s">
        <v>380</v>
      </c>
      <c r="AU108" s="142" t="s">
        <v>80</v>
      </c>
      <c r="AY108" s="17" t="s">
        <v>193</v>
      </c>
      <c r="BE108" s="143">
        <f>IF(N108="základní",J108,0)</f>
        <v>0</v>
      </c>
      <c r="BF108" s="143">
        <f>IF(N108="snížená",J108,0)</f>
        <v>0</v>
      </c>
      <c r="BG108" s="143">
        <f>IF(N108="zákl. přenesená",J108,0)</f>
        <v>0</v>
      </c>
      <c r="BH108" s="143">
        <f>IF(N108="sníž. přenesená",J108,0)</f>
        <v>0</v>
      </c>
      <c r="BI108" s="143">
        <f>IF(N108="nulová",J108,0)</f>
        <v>0</v>
      </c>
      <c r="BJ108" s="17" t="s">
        <v>80</v>
      </c>
      <c r="BK108" s="143">
        <f>ROUND(I108*H108,2)</f>
        <v>0</v>
      </c>
      <c r="BL108" s="17" t="s">
        <v>106</v>
      </c>
      <c r="BM108" s="142" t="s">
        <v>4318</v>
      </c>
    </row>
    <row r="109" spans="2:65" s="1" customFormat="1" ht="21.75" customHeight="1">
      <c r="B109" s="32"/>
      <c r="C109" s="131" t="s">
        <v>261</v>
      </c>
      <c r="D109" s="131" t="s">
        <v>195</v>
      </c>
      <c r="E109" s="132" t="s">
        <v>4313</v>
      </c>
      <c r="F109" s="133" t="s">
        <v>4314</v>
      </c>
      <c r="G109" s="134" t="s">
        <v>432</v>
      </c>
      <c r="H109" s="135">
        <v>64</v>
      </c>
      <c r="I109" s="136"/>
      <c r="J109" s="137">
        <f>ROUND(I109*H109,2)</f>
        <v>0</v>
      </c>
      <c r="K109" s="133" t="s">
        <v>199</v>
      </c>
      <c r="L109" s="32"/>
      <c r="M109" s="138" t="s">
        <v>19</v>
      </c>
      <c r="N109" s="139" t="s">
        <v>43</v>
      </c>
      <c r="P109" s="140">
        <f>O109*H109</f>
        <v>0</v>
      </c>
      <c r="Q109" s="140">
        <v>0</v>
      </c>
      <c r="R109" s="140">
        <f>Q109*H109</f>
        <v>0</v>
      </c>
      <c r="S109" s="140">
        <v>0</v>
      </c>
      <c r="T109" s="141">
        <f>S109*H109</f>
        <v>0</v>
      </c>
      <c r="AR109" s="142" t="s">
        <v>106</v>
      </c>
      <c r="AT109" s="142" t="s">
        <v>195</v>
      </c>
      <c r="AU109" s="142" t="s">
        <v>80</v>
      </c>
      <c r="AY109" s="17" t="s">
        <v>193</v>
      </c>
      <c r="BE109" s="143">
        <f>IF(N109="základní",J109,0)</f>
        <v>0</v>
      </c>
      <c r="BF109" s="143">
        <f>IF(N109="snížená",J109,0)</f>
        <v>0</v>
      </c>
      <c r="BG109" s="143">
        <f>IF(N109="zákl. přenesená",J109,0)</f>
        <v>0</v>
      </c>
      <c r="BH109" s="143">
        <f>IF(N109="sníž. přenesená",J109,0)</f>
        <v>0</v>
      </c>
      <c r="BI109" s="143">
        <f>IF(N109="nulová",J109,0)</f>
        <v>0</v>
      </c>
      <c r="BJ109" s="17" t="s">
        <v>80</v>
      </c>
      <c r="BK109" s="143">
        <f>ROUND(I109*H109,2)</f>
        <v>0</v>
      </c>
      <c r="BL109" s="17" t="s">
        <v>106</v>
      </c>
      <c r="BM109" s="142" t="s">
        <v>340</v>
      </c>
    </row>
    <row r="110" spans="2:65" s="1" customFormat="1" ht="11.25">
      <c r="B110" s="32"/>
      <c r="D110" s="144" t="s">
        <v>201</v>
      </c>
      <c r="F110" s="145" t="s">
        <v>4315</v>
      </c>
      <c r="I110" s="146"/>
      <c r="L110" s="32"/>
      <c r="M110" s="147"/>
      <c r="T110" s="53"/>
      <c r="AT110" s="17" t="s">
        <v>201</v>
      </c>
      <c r="AU110" s="17" t="s">
        <v>80</v>
      </c>
    </row>
    <row r="111" spans="2:65" s="1" customFormat="1" ht="16.5" customHeight="1">
      <c r="B111" s="32"/>
      <c r="C111" s="162" t="s">
        <v>267</v>
      </c>
      <c r="D111" s="162" t="s">
        <v>380</v>
      </c>
      <c r="E111" s="163" t="s">
        <v>4319</v>
      </c>
      <c r="F111" s="164" t="s">
        <v>4320</v>
      </c>
      <c r="G111" s="165" t="s">
        <v>432</v>
      </c>
      <c r="H111" s="166">
        <v>56</v>
      </c>
      <c r="I111" s="167"/>
      <c r="J111" s="168">
        <f>ROUND(I111*H111,2)</f>
        <v>0</v>
      </c>
      <c r="K111" s="164" t="s">
        <v>199</v>
      </c>
      <c r="L111" s="169"/>
      <c r="M111" s="170" t="s">
        <v>19</v>
      </c>
      <c r="N111" s="171" t="s">
        <v>43</v>
      </c>
      <c r="P111" s="140">
        <f>O111*H111</f>
        <v>0</v>
      </c>
      <c r="Q111" s="140">
        <v>2.0999999999999999E-3</v>
      </c>
      <c r="R111" s="140">
        <f>Q111*H111</f>
        <v>0.1176</v>
      </c>
      <c r="S111" s="140">
        <v>0</v>
      </c>
      <c r="T111" s="141">
        <f>S111*H111</f>
        <v>0</v>
      </c>
      <c r="AR111" s="142" t="s">
        <v>254</v>
      </c>
      <c r="AT111" s="142" t="s">
        <v>380</v>
      </c>
      <c r="AU111" s="142" t="s">
        <v>80</v>
      </c>
      <c r="AY111" s="17" t="s">
        <v>193</v>
      </c>
      <c r="BE111" s="143">
        <f>IF(N111="základní",J111,0)</f>
        <v>0</v>
      </c>
      <c r="BF111" s="143">
        <f>IF(N111="snížená",J111,0)</f>
        <v>0</v>
      </c>
      <c r="BG111" s="143">
        <f>IF(N111="zákl. přenesená",J111,0)</f>
        <v>0</v>
      </c>
      <c r="BH111" s="143">
        <f>IF(N111="sníž. přenesená",J111,0)</f>
        <v>0</v>
      </c>
      <c r="BI111" s="143">
        <f>IF(N111="nulová",J111,0)</f>
        <v>0</v>
      </c>
      <c r="BJ111" s="17" t="s">
        <v>80</v>
      </c>
      <c r="BK111" s="143">
        <f>ROUND(I111*H111,2)</f>
        <v>0</v>
      </c>
      <c r="BL111" s="17" t="s">
        <v>106</v>
      </c>
      <c r="BM111" s="142" t="s">
        <v>4321</v>
      </c>
    </row>
    <row r="112" spans="2:65" s="1" customFormat="1" ht="21.75" customHeight="1">
      <c r="B112" s="32"/>
      <c r="C112" s="131" t="s">
        <v>273</v>
      </c>
      <c r="D112" s="131" t="s">
        <v>195</v>
      </c>
      <c r="E112" s="132" t="s">
        <v>4322</v>
      </c>
      <c r="F112" s="133" t="s">
        <v>4323</v>
      </c>
      <c r="G112" s="134" t="s">
        <v>432</v>
      </c>
      <c r="H112" s="135">
        <v>56</v>
      </c>
      <c r="I112" s="136"/>
      <c r="J112" s="137">
        <f>ROUND(I112*H112,2)</f>
        <v>0</v>
      </c>
      <c r="K112" s="133" t="s">
        <v>199</v>
      </c>
      <c r="L112" s="32"/>
      <c r="M112" s="138" t="s">
        <v>19</v>
      </c>
      <c r="N112" s="139" t="s">
        <v>43</v>
      </c>
      <c r="P112" s="140">
        <f>O112*H112</f>
        <v>0</v>
      </c>
      <c r="Q112" s="140">
        <v>0</v>
      </c>
      <c r="R112" s="140">
        <f>Q112*H112</f>
        <v>0</v>
      </c>
      <c r="S112" s="140">
        <v>0</v>
      </c>
      <c r="T112" s="141">
        <f>S112*H112</f>
        <v>0</v>
      </c>
      <c r="AR112" s="142" t="s">
        <v>106</v>
      </c>
      <c r="AT112" s="142" t="s">
        <v>195</v>
      </c>
      <c r="AU112" s="142" t="s">
        <v>80</v>
      </c>
      <c r="AY112" s="17" t="s">
        <v>193</v>
      </c>
      <c r="BE112" s="143">
        <f>IF(N112="základní",J112,0)</f>
        <v>0</v>
      </c>
      <c r="BF112" s="143">
        <f>IF(N112="snížená",J112,0)</f>
        <v>0</v>
      </c>
      <c r="BG112" s="143">
        <f>IF(N112="zákl. přenesená",J112,0)</f>
        <v>0</v>
      </c>
      <c r="BH112" s="143">
        <f>IF(N112="sníž. přenesená",J112,0)</f>
        <v>0</v>
      </c>
      <c r="BI112" s="143">
        <f>IF(N112="nulová",J112,0)</f>
        <v>0</v>
      </c>
      <c r="BJ112" s="17" t="s">
        <v>80</v>
      </c>
      <c r="BK112" s="143">
        <f>ROUND(I112*H112,2)</f>
        <v>0</v>
      </c>
      <c r="BL112" s="17" t="s">
        <v>106</v>
      </c>
      <c r="BM112" s="142" t="s">
        <v>366</v>
      </c>
    </row>
    <row r="113" spans="2:65" s="1" customFormat="1" ht="11.25">
      <c r="B113" s="32"/>
      <c r="D113" s="144" t="s">
        <v>201</v>
      </c>
      <c r="F113" s="145" t="s">
        <v>4324</v>
      </c>
      <c r="I113" s="146"/>
      <c r="L113" s="32"/>
      <c r="M113" s="147"/>
      <c r="T113" s="53"/>
      <c r="AT113" s="17" t="s">
        <v>201</v>
      </c>
      <c r="AU113" s="17" t="s">
        <v>80</v>
      </c>
    </row>
    <row r="114" spans="2:65" s="1" customFormat="1" ht="16.5" customHeight="1">
      <c r="B114" s="32"/>
      <c r="C114" s="162" t="s">
        <v>8</v>
      </c>
      <c r="D114" s="162" t="s">
        <v>380</v>
      </c>
      <c r="E114" s="163" t="s">
        <v>4325</v>
      </c>
      <c r="F114" s="164" t="s">
        <v>4326</v>
      </c>
      <c r="G114" s="165" t="s">
        <v>432</v>
      </c>
      <c r="H114" s="166">
        <v>38</v>
      </c>
      <c r="I114" s="167"/>
      <c r="J114" s="168">
        <f>ROUND(I114*H114,2)</f>
        <v>0</v>
      </c>
      <c r="K114" s="164" t="s">
        <v>199</v>
      </c>
      <c r="L114" s="169"/>
      <c r="M114" s="170" t="s">
        <v>19</v>
      </c>
      <c r="N114" s="171" t="s">
        <v>43</v>
      </c>
      <c r="P114" s="140">
        <f>O114*H114</f>
        <v>0</v>
      </c>
      <c r="Q114" s="140">
        <v>1.8E-3</v>
      </c>
      <c r="R114" s="140">
        <f>Q114*H114</f>
        <v>6.8400000000000002E-2</v>
      </c>
      <c r="S114" s="140">
        <v>0</v>
      </c>
      <c r="T114" s="141">
        <f>S114*H114</f>
        <v>0</v>
      </c>
      <c r="AR114" s="142" t="s">
        <v>254</v>
      </c>
      <c r="AT114" s="142" t="s">
        <v>380</v>
      </c>
      <c r="AU114" s="142" t="s">
        <v>80</v>
      </c>
      <c r="AY114" s="17" t="s">
        <v>193</v>
      </c>
      <c r="BE114" s="143">
        <f>IF(N114="základní",J114,0)</f>
        <v>0</v>
      </c>
      <c r="BF114" s="143">
        <f>IF(N114="snížená",J114,0)</f>
        <v>0</v>
      </c>
      <c r="BG114" s="143">
        <f>IF(N114="zákl. přenesená",J114,0)</f>
        <v>0</v>
      </c>
      <c r="BH114" s="143">
        <f>IF(N114="sníž. přenesená",J114,0)</f>
        <v>0</v>
      </c>
      <c r="BI114" s="143">
        <f>IF(N114="nulová",J114,0)</f>
        <v>0</v>
      </c>
      <c r="BJ114" s="17" t="s">
        <v>80</v>
      </c>
      <c r="BK114" s="143">
        <f>ROUND(I114*H114,2)</f>
        <v>0</v>
      </c>
      <c r="BL114" s="17" t="s">
        <v>106</v>
      </c>
      <c r="BM114" s="142" t="s">
        <v>4327</v>
      </c>
    </row>
    <row r="115" spans="2:65" s="1" customFormat="1" ht="21.75" customHeight="1">
      <c r="B115" s="32"/>
      <c r="C115" s="131" t="s">
        <v>298</v>
      </c>
      <c r="D115" s="131" t="s">
        <v>195</v>
      </c>
      <c r="E115" s="132" t="s">
        <v>4322</v>
      </c>
      <c r="F115" s="133" t="s">
        <v>4323</v>
      </c>
      <c r="G115" s="134" t="s">
        <v>432</v>
      </c>
      <c r="H115" s="135">
        <v>38</v>
      </c>
      <c r="I115" s="136"/>
      <c r="J115" s="137">
        <f>ROUND(I115*H115,2)</f>
        <v>0</v>
      </c>
      <c r="K115" s="133" t="s">
        <v>199</v>
      </c>
      <c r="L115" s="32"/>
      <c r="M115" s="138" t="s">
        <v>19</v>
      </c>
      <c r="N115" s="139" t="s">
        <v>43</v>
      </c>
      <c r="P115" s="140">
        <f>O115*H115</f>
        <v>0</v>
      </c>
      <c r="Q115" s="140">
        <v>0</v>
      </c>
      <c r="R115" s="140">
        <f>Q115*H115</f>
        <v>0</v>
      </c>
      <c r="S115" s="140">
        <v>0</v>
      </c>
      <c r="T115" s="141">
        <f>S115*H115</f>
        <v>0</v>
      </c>
      <c r="AR115" s="142" t="s">
        <v>106</v>
      </c>
      <c r="AT115" s="142" t="s">
        <v>195</v>
      </c>
      <c r="AU115" s="142" t="s">
        <v>80</v>
      </c>
      <c r="AY115" s="17" t="s">
        <v>193</v>
      </c>
      <c r="BE115" s="143">
        <f>IF(N115="základní",J115,0)</f>
        <v>0</v>
      </c>
      <c r="BF115" s="143">
        <f>IF(N115="snížená",J115,0)</f>
        <v>0</v>
      </c>
      <c r="BG115" s="143">
        <f>IF(N115="zákl. přenesená",J115,0)</f>
        <v>0</v>
      </c>
      <c r="BH115" s="143">
        <f>IF(N115="sníž. přenesená",J115,0)</f>
        <v>0</v>
      </c>
      <c r="BI115" s="143">
        <f>IF(N115="nulová",J115,0)</f>
        <v>0</v>
      </c>
      <c r="BJ115" s="17" t="s">
        <v>80</v>
      </c>
      <c r="BK115" s="143">
        <f>ROUND(I115*H115,2)</f>
        <v>0</v>
      </c>
      <c r="BL115" s="17" t="s">
        <v>106</v>
      </c>
      <c r="BM115" s="142" t="s">
        <v>401</v>
      </c>
    </row>
    <row r="116" spans="2:65" s="1" customFormat="1" ht="11.25">
      <c r="B116" s="32"/>
      <c r="D116" s="144" t="s">
        <v>201</v>
      </c>
      <c r="F116" s="145" t="s">
        <v>4324</v>
      </c>
      <c r="I116" s="146"/>
      <c r="L116" s="32"/>
      <c r="M116" s="147"/>
      <c r="T116" s="53"/>
      <c r="AT116" s="17" t="s">
        <v>201</v>
      </c>
      <c r="AU116" s="17" t="s">
        <v>80</v>
      </c>
    </row>
    <row r="117" spans="2:65" s="1" customFormat="1" ht="16.5" customHeight="1">
      <c r="B117" s="32"/>
      <c r="C117" s="162" t="s">
        <v>310</v>
      </c>
      <c r="D117" s="162" t="s">
        <v>380</v>
      </c>
      <c r="E117" s="163" t="s">
        <v>4328</v>
      </c>
      <c r="F117" s="164" t="s">
        <v>4329</v>
      </c>
      <c r="G117" s="165" t="s">
        <v>465</v>
      </c>
      <c r="H117" s="166">
        <v>4</v>
      </c>
      <c r="I117" s="167"/>
      <c r="J117" s="168">
        <f>ROUND(I117*H117,2)</f>
        <v>0</v>
      </c>
      <c r="K117" s="164" t="s">
        <v>199</v>
      </c>
      <c r="L117" s="169"/>
      <c r="M117" s="170" t="s">
        <v>19</v>
      </c>
      <c r="N117" s="171" t="s">
        <v>43</v>
      </c>
      <c r="P117" s="140">
        <f>O117*H117</f>
        <v>0</v>
      </c>
      <c r="Q117" s="140">
        <v>1.01E-2</v>
      </c>
      <c r="R117" s="140">
        <f>Q117*H117</f>
        <v>4.0399999999999998E-2</v>
      </c>
      <c r="S117" s="140">
        <v>0</v>
      </c>
      <c r="T117" s="141">
        <f>S117*H117</f>
        <v>0</v>
      </c>
      <c r="AR117" s="142" t="s">
        <v>254</v>
      </c>
      <c r="AT117" s="142" t="s">
        <v>380</v>
      </c>
      <c r="AU117" s="142" t="s">
        <v>80</v>
      </c>
      <c r="AY117" s="17" t="s">
        <v>193</v>
      </c>
      <c r="BE117" s="143">
        <f>IF(N117="základní",J117,0)</f>
        <v>0</v>
      </c>
      <c r="BF117" s="143">
        <f>IF(N117="snížená",J117,0)</f>
        <v>0</v>
      </c>
      <c r="BG117" s="143">
        <f>IF(N117="zákl. přenesená",J117,0)</f>
        <v>0</v>
      </c>
      <c r="BH117" s="143">
        <f>IF(N117="sníž. přenesená",J117,0)</f>
        <v>0</v>
      </c>
      <c r="BI117" s="143">
        <f>IF(N117="nulová",J117,0)</f>
        <v>0</v>
      </c>
      <c r="BJ117" s="17" t="s">
        <v>80</v>
      </c>
      <c r="BK117" s="143">
        <f>ROUND(I117*H117,2)</f>
        <v>0</v>
      </c>
      <c r="BL117" s="17" t="s">
        <v>106</v>
      </c>
      <c r="BM117" s="142" t="s">
        <v>4330</v>
      </c>
    </row>
    <row r="118" spans="2:65" s="1" customFormat="1" ht="21.75" customHeight="1">
      <c r="B118" s="32"/>
      <c r="C118" s="131" t="s">
        <v>322</v>
      </c>
      <c r="D118" s="131" t="s">
        <v>195</v>
      </c>
      <c r="E118" s="132" t="s">
        <v>4331</v>
      </c>
      <c r="F118" s="133" t="s">
        <v>4332</v>
      </c>
      <c r="G118" s="134" t="s">
        <v>432</v>
      </c>
      <c r="H118" s="135">
        <v>40</v>
      </c>
      <c r="I118" s="136"/>
      <c r="J118" s="137">
        <f>ROUND(I118*H118,2)</f>
        <v>0</v>
      </c>
      <c r="K118" s="133" t="s">
        <v>199</v>
      </c>
      <c r="L118" s="32"/>
      <c r="M118" s="138" t="s">
        <v>19</v>
      </c>
      <c r="N118" s="139" t="s">
        <v>43</v>
      </c>
      <c r="P118" s="140">
        <f>O118*H118</f>
        <v>0</v>
      </c>
      <c r="Q118" s="140">
        <v>0</v>
      </c>
      <c r="R118" s="140">
        <f>Q118*H118</f>
        <v>0</v>
      </c>
      <c r="S118" s="140">
        <v>0</v>
      </c>
      <c r="T118" s="141">
        <f>S118*H118</f>
        <v>0</v>
      </c>
      <c r="AR118" s="142" t="s">
        <v>106</v>
      </c>
      <c r="AT118" s="142" t="s">
        <v>195</v>
      </c>
      <c r="AU118" s="142" t="s">
        <v>80</v>
      </c>
      <c r="AY118" s="17" t="s">
        <v>193</v>
      </c>
      <c r="BE118" s="143">
        <f>IF(N118="základní",J118,0)</f>
        <v>0</v>
      </c>
      <c r="BF118" s="143">
        <f>IF(N118="snížená",J118,0)</f>
        <v>0</v>
      </c>
      <c r="BG118" s="143">
        <f>IF(N118="zákl. přenesená",J118,0)</f>
        <v>0</v>
      </c>
      <c r="BH118" s="143">
        <f>IF(N118="sníž. přenesená",J118,0)</f>
        <v>0</v>
      </c>
      <c r="BI118" s="143">
        <f>IF(N118="nulová",J118,0)</f>
        <v>0</v>
      </c>
      <c r="BJ118" s="17" t="s">
        <v>80</v>
      </c>
      <c r="BK118" s="143">
        <f>ROUND(I118*H118,2)</f>
        <v>0</v>
      </c>
      <c r="BL118" s="17" t="s">
        <v>106</v>
      </c>
      <c r="BM118" s="142" t="s">
        <v>424</v>
      </c>
    </row>
    <row r="119" spans="2:65" s="1" customFormat="1" ht="11.25">
      <c r="B119" s="32"/>
      <c r="D119" s="144" t="s">
        <v>201</v>
      </c>
      <c r="F119" s="145" t="s">
        <v>4333</v>
      </c>
      <c r="I119" s="146"/>
      <c r="L119" s="32"/>
      <c r="M119" s="147"/>
      <c r="T119" s="53"/>
      <c r="AT119" s="17" t="s">
        <v>201</v>
      </c>
      <c r="AU119" s="17" t="s">
        <v>80</v>
      </c>
    </row>
    <row r="120" spans="2:65" s="1" customFormat="1" ht="16.5" customHeight="1">
      <c r="B120" s="32"/>
      <c r="C120" s="162" t="s">
        <v>328</v>
      </c>
      <c r="D120" s="162" t="s">
        <v>380</v>
      </c>
      <c r="E120" s="163" t="s">
        <v>4334</v>
      </c>
      <c r="F120" s="164" t="s">
        <v>4335</v>
      </c>
      <c r="G120" s="165" t="s">
        <v>465</v>
      </c>
      <c r="H120" s="166">
        <v>3</v>
      </c>
      <c r="I120" s="167"/>
      <c r="J120" s="168">
        <f>ROUND(I120*H120,2)</f>
        <v>0</v>
      </c>
      <c r="K120" s="164" t="s">
        <v>199</v>
      </c>
      <c r="L120" s="169"/>
      <c r="M120" s="170" t="s">
        <v>19</v>
      </c>
      <c r="N120" s="171" t="s">
        <v>43</v>
      </c>
      <c r="P120" s="140">
        <f>O120*H120</f>
        <v>0</v>
      </c>
      <c r="Q120" s="140">
        <v>7.7999999999999996E-3</v>
      </c>
      <c r="R120" s="140">
        <f>Q120*H120</f>
        <v>2.3399999999999997E-2</v>
      </c>
      <c r="S120" s="140">
        <v>0</v>
      </c>
      <c r="T120" s="141">
        <f>S120*H120</f>
        <v>0</v>
      </c>
      <c r="AR120" s="142" t="s">
        <v>254</v>
      </c>
      <c r="AT120" s="142" t="s">
        <v>380</v>
      </c>
      <c r="AU120" s="142" t="s">
        <v>80</v>
      </c>
      <c r="AY120" s="17" t="s">
        <v>193</v>
      </c>
      <c r="BE120" s="143">
        <f>IF(N120="základní",J120,0)</f>
        <v>0</v>
      </c>
      <c r="BF120" s="143">
        <f>IF(N120="snížená",J120,0)</f>
        <v>0</v>
      </c>
      <c r="BG120" s="143">
        <f>IF(N120="zákl. přenesená",J120,0)</f>
        <v>0</v>
      </c>
      <c r="BH120" s="143">
        <f>IF(N120="sníž. přenesená",J120,0)</f>
        <v>0</v>
      </c>
      <c r="BI120" s="143">
        <f>IF(N120="nulová",J120,0)</f>
        <v>0</v>
      </c>
      <c r="BJ120" s="17" t="s">
        <v>80</v>
      </c>
      <c r="BK120" s="143">
        <f>ROUND(I120*H120,2)</f>
        <v>0</v>
      </c>
      <c r="BL120" s="17" t="s">
        <v>106</v>
      </c>
      <c r="BM120" s="142" t="s">
        <v>4336</v>
      </c>
    </row>
    <row r="121" spans="2:65" s="1" customFormat="1" ht="21.75" customHeight="1">
      <c r="B121" s="32"/>
      <c r="C121" s="131" t="s">
        <v>334</v>
      </c>
      <c r="D121" s="131" t="s">
        <v>195</v>
      </c>
      <c r="E121" s="132" t="s">
        <v>4337</v>
      </c>
      <c r="F121" s="133" t="s">
        <v>4338</v>
      </c>
      <c r="G121" s="134" t="s">
        <v>432</v>
      </c>
      <c r="H121" s="135">
        <v>30</v>
      </c>
      <c r="I121" s="136"/>
      <c r="J121" s="137">
        <f>ROUND(I121*H121,2)</f>
        <v>0</v>
      </c>
      <c r="K121" s="133" t="s">
        <v>199</v>
      </c>
      <c r="L121" s="32"/>
      <c r="M121" s="138" t="s">
        <v>19</v>
      </c>
      <c r="N121" s="139" t="s">
        <v>43</v>
      </c>
      <c r="P121" s="140">
        <f>O121*H121</f>
        <v>0</v>
      </c>
      <c r="Q121" s="140">
        <v>0</v>
      </c>
      <c r="R121" s="140">
        <f>Q121*H121</f>
        <v>0</v>
      </c>
      <c r="S121" s="140">
        <v>0</v>
      </c>
      <c r="T121" s="141">
        <f>S121*H121</f>
        <v>0</v>
      </c>
      <c r="AR121" s="142" t="s">
        <v>106</v>
      </c>
      <c r="AT121" s="142" t="s">
        <v>195</v>
      </c>
      <c r="AU121" s="142" t="s">
        <v>80</v>
      </c>
      <c r="AY121" s="17" t="s">
        <v>193</v>
      </c>
      <c r="BE121" s="143">
        <f>IF(N121="základní",J121,0)</f>
        <v>0</v>
      </c>
      <c r="BF121" s="143">
        <f>IF(N121="snížená",J121,0)</f>
        <v>0</v>
      </c>
      <c r="BG121" s="143">
        <f>IF(N121="zákl. přenesená",J121,0)</f>
        <v>0</v>
      </c>
      <c r="BH121" s="143">
        <f>IF(N121="sníž. přenesená",J121,0)</f>
        <v>0</v>
      </c>
      <c r="BI121" s="143">
        <f>IF(N121="nulová",J121,0)</f>
        <v>0</v>
      </c>
      <c r="BJ121" s="17" t="s">
        <v>80</v>
      </c>
      <c r="BK121" s="143">
        <f>ROUND(I121*H121,2)</f>
        <v>0</v>
      </c>
      <c r="BL121" s="17" t="s">
        <v>106</v>
      </c>
      <c r="BM121" s="142" t="s">
        <v>450</v>
      </c>
    </row>
    <row r="122" spans="2:65" s="1" customFormat="1" ht="11.25">
      <c r="B122" s="32"/>
      <c r="D122" s="144" t="s">
        <v>201</v>
      </c>
      <c r="F122" s="145" t="s">
        <v>4339</v>
      </c>
      <c r="I122" s="146"/>
      <c r="L122" s="32"/>
      <c r="M122" s="147"/>
      <c r="T122" s="53"/>
      <c r="AT122" s="17" t="s">
        <v>201</v>
      </c>
      <c r="AU122" s="17" t="s">
        <v>80</v>
      </c>
    </row>
    <row r="123" spans="2:65" s="1" customFormat="1" ht="16.5" customHeight="1">
      <c r="B123" s="32"/>
      <c r="C123" s="162" t="s">
        <v>340</v>
      </c>
      <c r="D123" s="162" t="s">
        <v>380</v>
      </c>
      <c r="E123" s="163" t="s">
        <v>4340</v>
      </c>
      <c r="F123" s="164" t="s">
        <v>4341</v>
      </c>
      <c r="G123" s="165" t="s">
        <v>465</v>
      </c>
      <c r="H123" s="166">
        <v>3</v>
      </c>
      <c r="I123" s="167"/>
      <c r="J123" s="168">
        <f>ROUND(I123*H123,2)</f>
        <v>0</v>
      </c>
      <c r="K123" s="164" t="s">
        <v>199</v>
      </c>
      <c r="L123" s="169"/>
      <c r="M123" s="170" t="s">
        <v>19</v>
      </c>
      <c r="N123" s="171" t="s">
        <v>43</v>
      </c>
      <c r="P123" s="140">
        <f>O123*H123</f>
        <v>0</v>
      </c>
      <c r="Q123" s="140">
        <v>2.9999999999999997E-4</v>
      </c>
      <c r="R123" s="140">
        <f>Q123*H123</f>
        <v>8.9999999999999998E-4</v>
      </c>
      <c r="S123" s="140">
        <v>0</v>
      </c>
      <c r="T123" s="141">
        <f>S123*H123</f>
        <v>0</v>
      </c>
      <c r="AR123" s="142" t="s">
        <v>254</v>
      </c>
      <c r="AT123" s="142" t="s">
        <v>380</v>
      </c>
      <c r="AU123" s="142" t="s">
        <v>80</v>
      </c>
      <c r="AY123" s="17" t="s">
        <v>193</v>
      </c>
      <c r="BE123" s="143">
        <f>IF(N123="základní",J123,0)</f>
        <v>0</v>
      </c>
      <c r="BF123" s="143">
        <f>IF(N123="snížená",J123,0)</f>
        <v>0</v>
      </c>
      <c r="BG123" s="143">
        <f>IF(N123="zákl. přenesená",J123,0)</f>
        <v>0</v>
      </c>
      <c r="BH123" s="143">
        <f>IF(N123="sníž. přenesená",J123,0)</f>
        <v>0</v>
      </c>
      <c r="BI123" s="143">
        <f>IF(N123="nulová",J123,0)</f>
        <v>0</v>
      </c>
      <c r="BJ123" s="17" t="s">
        <v>80</v>
      </c>
      <c r="BK123" s="143">
        <f>ROUND(I123*H123,2)</f>
        <v>0</v>
      </c>
      <c r="BL123" s="17" t="s">
        <v>106</v>
      </c>
      <c r="BM123" s="142" t="s">
        <v>4342</v>
      </c>
    </row>
    <row r="124" spans="2:65" s="1" customFormat="1" ht="16.5" customHeight="1">
      <c r="B124" s="32"/>
      <c r="C124" s="131" t="s">
        <v>346</v>
      </c>
      <c r="D124" s="131" t="s">
        <v>195</v>
      </c>
      <c r="E124" s="132" t="s">
        <v>4343</v>
      </c>
      <c r="F124" s="133" t="s">
        <v>4344</v>
      </c>
      <c r="G124" s="134" t="s">
        <v>465</v>
      </c>
      <c r="H124" s="135">
        <v>3</v>
      </c>
      <c r="I124" s="136"/>
      <c r="J124" s="137">
        <f>ROUND(I124*H124,2)</f>
        <v>0</v>
      </c>
      <c r="K124" s="133" t="s">
        <v>199</v>
      </c>
      <c r="L124" s="32"/>
      <c r="M124" s="138" t="s">
        <v>19</v>
      </c>
      <c r="N124" s="139" t="s">
        <v>43</v>
      </c>
      <c r="P124" s="140">
        <f>O124*H124</f>
        <v>0</v>
      </c>
      <c r="Q124" s="140">
        <v>0</v>
      </c>
      <c r="R124" s="140">
        <f>Q124*H124</f>
        <v>0</v>
      </c>
      <c r="S124" s="140">
        <v>0</v>
      </c>
      <c r="T124" s="141">
        <f>S124*H124</f>
        <v>0</v>
      </c>
      <c r="AR124" s="142" t="s">
        <v>106</v>
      </c>
      <c r="AT124" s="142" t="s">
        <v>195</v>
      </c>
      <c r="AU124" s="142" t="s">
        <v>80</v>
      </c>
      <c r="AY124" s="17" t="s">
        <v>193</v>
      </c>
      <c r="BE124" s="143">
        <f>IF(N124="základní",J124,0)</f>
        <v>0</v>
      </c>
      <c r="BF124" s="143">
        <f>IF(N124="snížená",J124,0)</f>
        <v>0</v>
      </c>
      <c r="BG124" s="143">
        <f>IF(N124="zákl. přenesená",J124,0)</f>
        <v>0</v>
      </c>
      <c r="BH124" s="143">
        <f>IF(N124="sníž. přenesená",J124,0)</f>
        <v>0</v>
      </c>
      <c r="BI124" s="143">
        <f>IF(N124="nulová",J124,0)</f>
        <v>0</v>
      </c>
      <c r="BJ124" s="17" t="s">
        <v>80</v>
      </c>
      <c r="BK124" s="143">
        <f>ROUND(I124*H124,2)</f>
        <v>0</v>
      </c>
      <c r="BL124" s="17" t="s">
        <v>106</v>
      </c>
      <c r="BM124" s="142" t="s">
        <v>472</v>
      </c>
    </row>
    <row r="125" spans="2:65" s="1" customFormat="1" ht="11.25">
      <c r="B125" s="32"/>
      <c r="D125" s="144" t="s">
        <v>201</v>
      </c>
      <c r="F125" s="145" t="s">
        <v>4345</v>
      </c>
      <c r="I125" s="146"/>
      <c r="L125" s="32"/>
      <c r="M125" s="147"/>
      <c r="T125" s="53"/>
      <c r="AT125" s="17" t="s">
        <v>201</v>
      </c>
      <c r="AU125" s="17" t="s">
        <v>80</v>
      </c>
    </row>
    <row r="126" spans="2:65" s="1" customFormat="1" ht="16.5" customHeight="1">
      <c r="B126" s="32"/>
      <c r="C126" s="162" t="s">
        <v>354</v>
      </c>
      <c r="D126" s="162" t="s">
        <v>380</v>
      </c>
      <c r="E126" s="163" t="s">
        <v>4346</v>
      </c>
      <c r="F126" s="164" t="s">
        <v>4347</v>
      </c>
      <c r="G126" s="165" t="s">
        <v>465</v>
      </c>
      <c r="H126" s="166">
        <v>22</v>
      </c>
      <c r="I126" s="167"/>
      <c r="J126" s="168">
        <f>ROUND(I126*H126,2)</f>
        <v>0</v>
      </c>
      <c r="K126" s="164" t="s">
        <v>199</v>
      </c>
      <c r="L126" s="169"/>
      <c r="M126" s="170" t="s">
        <v>19</v>
      </c>
      <c r="N126" s="171" t="s">
        <v>43</v>
      </c>
      <c r="P126" s="140">
        <f>O126*H126</f>
        <v>0</v>
      </c>
      <c r="Q126" s="140">
        <v>5.0000000000000001E-4</v>
      </c>
      <c r="R126" s="140">
        <f>Q126*H126</f>
        <v>1.0999999999999999E-2</v>
      </c>
      <c r="S126" s="140">
        <v>0</v>
      </c>
      <c r="T126" s="141">
        <f>S126*H126</f>
        <v>0</v>
      </c>
      <c r="AR126" s="142" t="s">
        <v>254</v>
      </c>
      <c r="AT126" s="142" t="s">
        <v>380</v>
      </c>
      <c r="AU126" s="142" t="s">
        <v>80</v>
      </c>
      <c r="AY126" s="17" t="s">
        <v>193</v>
      </c>
      <c r="BE126" s="143">
        <f>IF(N126="základní",J126,0)</f>
        <v>0</v>
      </c>
      <c r="BF126" s="143">
        <f>IF(N126="snížená",J126,0)</f>
        <v>0</v>
      </c>
      <c r="BG126" s="143">
        <f>IF(N126="zákl. přenesená",J126,0)</f>
        <v>0</v>
      </c>
      <c r="BH126" s="143">
        <f>IF(N126="sníž. přenesená",J126,0)</f>
        <v>0</v>
      </c>
      <c r="BI126" s="143">
        <f>IF(N126="nulová",J126,0)</f>
        <v>0</v>
      </c>
      <c r="BJ126" s="17" t="s">
        <v>80</v>
      </c>
      <c r="BK126" s="143">
        <f>ROUND(I126*H126,2)</f>
        <v>0</v>
      </c>
      <c r="BL126" s="17" t="s">
        <v>106</v>
      </c>
      <c r="BM126" s="142" t="s">
        <v>4348</v>
      </c>
    </row>
    <row r="127" spans="2:65" s="1" customFormat="1" ht="16.5" customHeight="1">
      <c r="B127" s="32"/>
      <c r="C127" s="131" t="s">
        <v>7</v>
      </c>
      <c r="D127" s="131" t="s">
        <v>195</v>
      </c>
      <c r="E127" s="132" t="s">
        <v>4349</v>
      </c>
      <c r="F127" s="133" t="s">
        <v>4350</v>
      </c>
      <c r="G127" s="134" t="s">
        <v>465</v>
      </c>
      <c r="H127" s="135">
        <v>22</v>
      </c>
      <c r="I127" s="136"/>
      <c r="J127" s="137">
        <f>ROUND(I127*H127,2)</f>
        <v>0</v>
      </c>
      <c r="K127" s="133" t="s">
        <v>199</v>
      </c>
      <c r="L127" s="32"/>
      <c r="M127" s="138" t="s">
        <v>19</v>
      </c>
      <c r="N127" s="139" t="s">
        <v>43</v>
      </c>
      <c r="P127" s="140">
        <f>O127*H127</f>
        <v>0</v>
      </c>
      <c r="Q127" s="140">
        <v>0</v>
      </c>
      <c r="R127" s="140">
        <f>Q127*H127</f>
        <v>0</v>
      </c>
      <c r="S127" s="140">
        <v>0</v>
      </c>
      <c r="T127" s="141">
        <f>S127*H127</f>
        <v>0</v>
      </c>
      <c r="AR127" s="142" t="s">
        <v>106</v>
      </c>
      <c r="AT127" s="142" t="s">
        <v>195</v>
      </c>
      <c r="AU127" s="142" t="s">
        <v>80</v>
      </c>
      <c r="AY127" s="17" t="s">
        <v>193</v>
      </c>
      <c r="BE127" s="143">
        <f>IF(N127="základní",J127,0)</f>
        <v>0</v>
      </c>
      <c r="BF127" s="143">
        <f>IF(N127="snížená",J127,0)</f>
        <v>0</v>
      </c>
      <c r="BG127" s="143">
        <f>IF(N127="zákl. přenesená",J127,0)</f>
        <v>0</v>
      </c>
      <c r="BH127" s="143">
        <f>IF(N127="sníž. přenesená",J127,0)</f>
        <v>0</v>
      </c>
      <c r="BI127" s="143">
        <f>IF(N127="nulová",J127,0)</f>
        <v>0</v>
      </c>
      <c r="BJ127" s="17" t="s">
        <v>80</v>
      </c>
      <c r="BK127" s="143">
        <f>ROUND(I127*H127,2)</f>
        <v>0</v>
      </c>
      <c r="BL127" s="17" t="s">
        <v>106</v>
      </c>
      <c r="BM127" s="142" t="s">
        <v>502</v>
      </c>
    </row>
    <row r="128" spans="2:65" s="1" customFormat="1" ht="11.25">
      <c r="B128" s="32"/>
      <c r="D128" s="144" t="s">
        <v>201</v>
      </c>
      <c r="F128" s="145" t="s">
        <v>4351</v>
      </c>
      <c r="I128" s="146"/>
      <c r="L128" s="32"/>
      <c r="M128" s="147"/>
      <c r="T128" s="53"/>
      <c r="AT128" s="17" t="s">
        <v>201</v>
      </c>
      <c r="AU128" s="17" t="s">
        <v>80</v>
      </c>
    </row>
    <row r="129" spans="2:65" s="1" customFormat="1" ht="16.5" customHeight="1">
      <c r="B129" s="32"/>
      <c r="C129" s="162" t="s">
        <v>366</v>
      </c>
      <c r="D129" s="162" t="s">
        <v>380</v>
      </c>
      <c r="E129" s="163" t="s">
        <v>4352</v>
      </c>
      <c r="F129" s="164" t="s">
        <v>4353</v>
      </c>
      <c r="G129" s="165" t="s">
        <v>465</v>
      </c>
      <c r="H129" s="166">
        <v>3</v>
      </c>
      <c r="I129" s="167"/>
      <c r="J129" s="168">
        <f>ROUND(I129*H129,2)</f>
        <v>0</v>
      </c>
      <c r="K129" s="164" t="s">
        <v>199</v>
      </c>
      <c r="L129" s="169"/>
      <c r="M129" s="170" t="s">
        <v>19</v>
      </c>
      <c r="N129" s="171" t="s">
        <v>43</v>
      </c>
      <c r="P129" s="140">
        <f>O129*H129</f>
        <v>0</v>
      </c>
      <c r="Q129" s="140">
        <v>5.9999999999999995E-4</v>
      </c>
      <c r="R129" s="140">
        <f>Q129*H129</f>
        <v>1.8E-3</v>
      </c>
      <c r="S129" s="140">
        <v>0</v>
      </c>
      <c r="T129" s="141">
        <f>S129*H129</f>
        <v>0</v>
      </c>
      <c r="AR129" s="142" t="s">
        <v>254</v>
      </c>
      <c r="AT129" s="142" t="s">
        <v>380</v>
      </c>
      <c r="AU129" s="142" t="s">
        <v>80</v>
      </c>
      <c r="AY129" s="17" t="s">
        <v>193</v>
      </c>
      <c r="BE129" s="143">
        <f>IF(N129="základní",J129,0)</f>
        <v>0</v>
      </c>
      <c r="BF129" s="143">
        <f>IF(N129="snížená",J129,0)</f>
        <v>0</v>
      </c>
      <c r="BG129" s="143">
        <f>IF(N129="zákl. přenesená",J129,0)</f>
        <v>0</v>
      </c>
      <c r="BH129" s="143">
        <f>IF(N129="sníž. přenesená",J129,0)</f>
        <v>0</v>
      </c>
      <c r="BI129" s="143">
        <f>IF(N129="nulová",J129,0)</f>
        <v>0</v>
      </c>
      <c r="BJ129" s="17" t="s">
        <v>80</v>
      </c>
      <c r="BK129" s="143">
        <f>ROUND(I129*H129,2)</f>
        <v>0</v>
      </c>
      <c r="BL129" s="17" t="s">
        <v>106</v>
      </c>
      <c r="BM129" s="142" t="s">
        <v>4354</v>
      </c>
    </row>
    <row r="130" spans="2:65" s="1" customFormat="1" ht="16.5" customHeight="1">
      <c r="B130" s="32"/>
      <c r="C130" s="131" t="s">
        <v>379</v>
      </c>
      <c r="D130" s="131" t="s">
        <v>195</v>
      </c>
      <c r="E130" s="132" t="s">
        <v>4349</v>
      </c>
      <c r="F130" s="133" t="s">
        <v>4350</v>
      </c>
      <c r="G130" s="134" t="s">
        <v>465</v>
      </c>
      <c r="H130" s="135">
        <v>3</v>
      </c>
      <c r="I130" s="136"/>
      <c r="J130" s="137">
        <f>ROUND(I130*H130,2)</f>
        <v>0</v>
      </c>
      <c r="K130" s="133" t="s">
        <v>199</v>
      </c>
      <c r="L130" s="32"/>
      <c r="M130" s="138" t="s">
        <v>19</v>
      </c>
      <c r="N130" s="139" t="s">
        <v>43</v>
      </c>
      <c r="P130" s="140">
        <f>O130*H130</f>
        <v>0</v>
      </c>
      <c r="Q130" s="140">
        <v>0</v>
      </c>
      <c r="R130" s="140">
        <f>Q130*H130</f>
        <v>0</v>
      </c>
      <c r="S130" s="140">
        <v>0</v>
      </c>
      <c r="T130" s="141">
        <f>S130*H130</f>
        <v>0</v>
      </c>
      <c r="AR130" s="142" t="s">
        <v>106</v>
      </c>
      <c r="AT130" s="142" t="s">
        <v>195</v>
      </c>
      <c r="AU130" s="142" t="s">
        <v>80</v>
      </c>
      <c r="AY130" s="17" t="s">
        <v>193</v>
      </c>
      <c r="BE130" s="143">
        <f>IF(N130="základní",J130,0)</f>
        <v>0</v>
      </c>
      <c r="BF130" s="143">
        <f>IF(N130="snížená",J130,0)</f>
        <v>0</v>
      </c>
      <c r="BG130" s="143">
        <f>IF(N130="zákl. přenesená",J130,0)</f>
        <v>0</v>
      </c>
      <c r="BH130" s="143">
        <f>IF(N130="sníž. přenesená",J130,0)</f>
        <v>0</v>
      </c>
      <c r="BI130" s="143">
        <f>IF(N130="nulová",J130,0)</f>
        <v>0</v>
      </c>
      <c r="BJ130" s="17" t="s">
        <v>80</v>
      </c>
      <c r="BK130" s="143">
        <f>ROUND(I130*H130,2)</f>
        <v>0</v>
      </c>
      <c r="BL130" s="17" t="s">
        <v>106</v>
      </c>
      <c r="BM130" s="142" t="s">
        <v>524</v>
      </c>
    </row>
    <row r="131" spans="2:65" s="1" customFormat="1" ht="11.25">
      <c r="B131" s="32"/>
      <c r="D131" s="144" t="s">
        <v>201</v>
      </c>
      <c r="F131" s="145" t="s">
        <v>4351</v>
      </c>
      <c r="I131" s="146"/>
      <c r="L131" s="32"/>
      <c r="M131" s="147"/>
      <c r="T131" s="53"/>
      <c r="AT131" s="17" t="s">
        <v>201</v>
      </c>
      <c r="AU131" s="17" t="s">
        <v>80</v>
      </c>
    </row>
    <row r="132" spans="2:65" s="1" customFormat="1" ht="21.75" customHeight="1">
      <c r="B132" s="32"/>
      <c r="C132" s="162" t="s">
        <v>385</v>
      </c>
      <c r="D132" s="162" t="s">
        <v>380</v>
      </c>
      <c r="E132" s="163" t="s">
        <v>4355</v>
      </c>
      <c r="F132" s="164" t="s">
        <v>4356</v>
      </c>
      <c r="G132" s="165" t="s">
        <v>465</v>
      </c>
      <c r="H132" s="166">
        <v>2</v>
      </c>
      <c r="I132" s="167"/>
      <c r="J132" s="168">
        <f>ROUND(I132*H132,2)</f>
        <v>0</v>
      </c>
      <c r="K132" s="164" t="s">
        <v>19</v>
      </c>
      <c r="L132" s="169"/>
      <c r="M132" s="170" t="s">
        <v>19</v>
      </c>
      <c r="N132" s="171" t="s">
        <v>43</v>
      </c>
      <c r="P132" s="140">
        <f>O132*H132</f>
        <v>0</v>
      </c>
      <c r="Q132" s="140">
        <v>0</v>
      </c>
      <c r="R132" s="140">
        <f>Q132*H132</f>
        <v>0</v>
      </c>
      <c r="S132" s="140">
        <v>0</v>
      </c>
      <c r="T132" s="141">
        <f>S132*H132</f>
        <v>0</v>
      </c>
      <c r="AR132" s="142" t="s">
        <v>254</v>
      </c>
      <c r="AT132" s="142" t="s">
        <v>380</v>
      </c>
      <c r="AU132" s="142" t="s">
        <v>80</v>
      </c>
      <c r="AY132" s="17" t="s">
        <v>193</v>
      </c>
      <c r="BE132" s="143">
        <f>IF(N132="základní",J132,0)</f>
        <v>0</v>
      </c>
      <c r="BF132" s="143">
        <f>IF(N132="snížená",J132,0)</f>
        <v>0</v>
      </c>
      <c r="BG132" s="143">
        <f>IF(N132="zákl. přenesená",J132,0)</f>
        <v>0</v>
      </c>
      <c r="BH132" s="143">
        <f>IF(N132="sníž. přenesená",J132,0)</f>
        <v>0</v>
      </c>
      <c r="BI132" s="143">
        <f>IF(N132="nulová",J132,0)</f>
        <v>0</v>
      </c>
      <c r="BJ132" s="17" t="s">
        <v>80</v>
      </c>
      <c r="BK132" s="143">
        <f>ROUND(I132*H132,2)</f>
        <v>0</v>
      </c>
      <c r="BL132" s="17" t="s">
        <v>106</v>
      </c>
      <c r="BM132" s="142" t="s">
        <v>4357</v>
      </c>
    </row>
    <row r="133" spans="2:65" s="1" customFormat="1" ht="21.75" customHeight="1">
      <c r="B133" s="32"/>
      <c r="C133" s="162" t="s">
        <v>391</v>
      </c>
      <c r="D133" s="162" t="s">
        <v>380</v>
      </c>
      <c r="E133" s="163" t="s">
        <v>4358</v>
      </c>
      <c r="F133" s="164" t="s">
        <v>4359</v>
      </c>
      <c r="G133" s="165" t="s">
        <v>465</v>
      </c>
      <c r="H133" s="166">
        <v>8</v>
      </c>
      <c r="I133" s="167"/>
      <c r="J133" s="168">
        <f>ROUND(I133*H133,2)</f>
        <v>0</v>
      </c>
      <c r="K133" s="164" t="s">
        <v>19</v>
      </c>
      <c r="L133" s="169"/>
      <c r="M133" s="170" t="s">
        <v>19</v>
      </c>
      <c r="N133" s="171" t="s">
        <v>43</v>
      </c>
      <c r="P133" s="140">
        <f>O133*H133</f>
        <v>0</v>
      </c>
      <c r="Q133" s="140">
        <v>0</v>
      </c>
      <c r="R133" s="140">
        <f>Q133*H133</f>
        <v>0</v>
      </c>
      <c r="S133" s="140">
        <v>0</v>
      </c>
      <c r="T133" s="141">
        <f>S133*H133</f>
        <v>0</v>
      </c>
      <c r="AR133" s="142" t="s">
        <v>254</v>
      </c>
      <c r="AT133" s="142" t="s">
        <v>380</v>
      </c>
      <c r="AU133" s="142" t="s">
        <v>80</v>
      </c>
      <c r="AY133" s="17" t="s">
        <v>193</v>
      </c>
      <c r="BE133" s="143">
        <f>IF(N133="základní",J133,0)</f>
        <v>0</v>
      </c>
      <c r="BF133" s="143">
        <f>IF(N133="snížená",J133,0)</f>
        <v>0</v>
      </c>
      <c r="BG133" s="143">
        <f>IF(N133="zákl. přenesená",J133,0)</f>
        <v>0</v>
      </c>
      <c r="BH133" s="143">
        <f>IF(N133="sníž. přenesená",J133,0)</f>
        <v>0</v>
      </c>
      <c r="BI133" s="143">
        <f>IF(N133="nulová",J133,0)</f>
        <v>0</v>
      </c>
      <c r="BJ133" s="17" t="s">
        <v>80</v>
      </c>
      <c r="BK133" s="143">
        <f>ROUND(I133*H133,2)</f>
        <v>0</v>
      </c>
      <c r="BL133" s="17" t="s">
        <v>106</v>
      </c>
      <c r="BM133" s="142" t="s">
        <v>4360</v>
      </c>
    </row>
    <row r="134" spans="2:65" s="1" customFormat="1" ht="21.75" customHeight="1">
      <c r="B134" s="32"/>
      <c r="C134" s="162" t="s">
        <v>401</v>
      </c>
      <c r="D134" s="162" t="s">
        <v>380</v>
      </c>
      <c r="E134" s="163" t="s">
        <v>4361</v>
      </c>
      <c r="F134" s="164" t="s">
        <v>4362</v>
      </c>
      <c r="G134" s="165" t="s">
        <v>465</v>
      </c>
      <c r="H134" s="166">
        <v>1</v>
      </c>
      <c r="I134" s="167"/>
      <c r="J134" s="168">
        <f>ROUND(I134*H134,2)</f>
        <v>0</v>
      </c>
      <c r="K134" s="164" t="s">
        <v>19</v>
      </c>
      <c r="L134" s="169"/>
      <c r="M134" s="170" t="s">
        <v>19</v>
      </c>
      <c r="N134" s="171" t="s">
        <v>43</v>
      </c>
      <c r="P134" s="140">
        <f>O134*H134</f>
        <v>0</v>
      </c>
      <c r="Q134" s="140">
        <v>0</v>
      </c>
      <c r="R134" s="140">
        <f>Q134*H134</f>
        <v>0</v>
      </c>
      <c r="S134" s="140">
        <v>0</v>
      </c>
      <c r="T134" s="141">
        <f>S134*H134</f>
        <v>0</v>
      </c>
      <c r="AR134" s="142" t="s">
        <v>254</v>
      </c>
      <c r="AT134" s="142" t="s">
        <v>380</v>
      </c>
      <c r="AU134" s="142" t="s">
        <v>80</v>
      </c>
      <c r="AY134" s="17" t="s">
        <v>193</v>
      </c>
      <c r="BE134" s="143">
        <f>IF(N134="základní",J134,0)</f>
        <v>0</v>
      </c>
      <c r="BF134" s="143">
        <f>IF(N134="snížená",J134,0)</f>
        <v>0</v>
      </c>
      <c r="BG134" s="143">
        <f>IF(N134="zákl. přenesená",J134,0)</f>
        <v>0</v>
      </c>
      <c r="BH134" s="143">
        <f>IF(N134="sníž. přenesená",J134,0)</f>
        <v>0</v>
      </c>
      <c r="BI134" s="143">
        <f>IF(N134="nulová",J134,0)</f>
        <v>0</v>
      </c>
      <c r="BJ134" s="17" t="s">
        <v>80</v>
      </c>
      <c r="BK134" s="143">
        <f>ROUND(I134*H134,2)</f>
        <v>0</v>
      </c>
      <c r="BL134" s="17" t="s">
        <v>106</v>
      </c>
      <c r="BM134" s="142" t="s">
        <v>4363</v>
      </c>
    </row>
    <row r="135" spans="2:65" s="1" customFormat="1" ht="16.5" customHeight="1">
      <c r="B135" s="32"/>
      <c r="C135" s="131" t="s">
        <v>408</v>
      </c>
      <c r="D135" s="131" t="s">
        <v>195</v>
      </c>
      <c r="E135" s="132" t="s">
        <v>4364</v>
      </c>
      <c r="F135" s="133" t="s">
        <v>4365</v>
      </c>
      <c r="G135" s="134" t="s">
        <v>465</v>
      </c>
      <c r="H135" s="135">
        <v>11</v>
      </c>
      <c r="I135" s="136"/>
      <c r="J135" s="137">
        <f>ROUND(I135*H135,2)</f>
        <v>0</v>
      </c>
      <c r="K135" s="133" t="s">
        <v>199</v>
      </c>
      <c r="L135" s="32"/>
      <c r="M135" s="138" t="s">
        <v>19</v>
      </c>
      <c r="N135" s="139" t="s">
        <v>43</v>
      </c>
      <c r="P135" s="140">
        <f>O135*H135</f>
        <v>0</v>
      </c>
      <c r="Q135" s="140">
        <v>0</v>
      </c>
      <c r="R135" s="140">
        <f>Q135*H135</f>
        <v>0</v>
      </c>
      <c r="S135" s="140">
        <v>0</v>
      </c>
      <c r="T135" s="141">
        <f>S135*H135</f>
        <v>0</v>
      </c>
      <c r="AR135" s="142" t="s">
        <v>106</v>
      </c>
      <c r="AT135" s="142" t="s">
        <v>195</v>
      </c>
      <c r="AU135" s="142" t="s">
        <v>80</v>
      </c>
      <c r="AY135" s="17" t="s">
        <v>193</v>
      </c>
      <c r="BE135" s="143">
        <f>IF(N135="základní",J135,0)</f>
        <v>0</v>
      </c>
      <c r="BF135" s="143">
        <f>IF(N135="snížená",J135,0)</f>
        <v>0</v>
      </c>
      <c r="BG135" s="143">
        <f>IF(N135="zákl. přenesená",J135,0)</f>
        <v>0</v>
      </c>
      <c r="BH135" s="143">
        <f>IF(N135="sníž. přenesená",J135,0)</f>
        <v>0</v>
      </c>
      <c r="BI135" s="143">
        <f>IF(N135="nulová",J135,0)</f>
        <v>0</v>
      </c>
      <c r="BJ135" s="17" t="s">
        <v>80</v>
      </c>
      <c r="BK135" s="143">
        <f>ROUND(I135*H135,2)</f>
        <v>0</v>
      </c>
      <c r="BL135" s="17" t="s">
        <v>106</v>
      </c>
      <c r="BM135" s="142" t="s">
        <v>585</v>
      </c>
    </row>
    <row r="136" spans="2:65" s="1" customFormat="1" ht="11.25">
      <c r="B136" s="32"/>
      <c r="D136" s="144" t="s">
        <v>201</v>
      </c>
      <c r="F136" s="145" t="s">
        <v>4366</v>
      </c>
      <c r="I136" s="146"/>
      <c r="L136" s="32"/>
      <c r="M136" s="147"/>
      <c r="T136" s="53"/>
      <c r="AT136" s="17" t="s">
        <v>201</v>
      </c>
      <c r="AU136" s="17" t="s">
        <v>80</v>
      </c>
    </row>
    <row r="137" spans="2:65" s="1" customFormat="1" ht="16.5" customHeight="1">
      <c r="B137" s="32"/>
      <c r="C137" s="162" t="s">
        <v>413</v>
      </c>
      <c r="D137" s="162" t="s">
        <v>380</v>
      </c>
      <c r="E137" s="163" t="s">
        <v>4367</v>
      </c>
      <c r="F137" s="164" t="s">
        <v>4368</v>
      </c>
      <c r="G137" s="165" t="s">
        <v>465</v>
      </c>
      <c r="H137" s="166">
        <v>24</v>
      </c>
      <c r="I137" s="167"/>
      <c r="J137" s="168">
        <f>ROUND(I137*H137,2)</f>
        <v>0</v>
      </c>
      <c r="K137" s="164" t="s">
        <v>199</v>
      </c>
      <c r="L137" s="169"/>
      <c r="M137" s="170" t="s">
        <v>19</v>
      </c>
      <c r="N137" s="171" t="s">
        <v>43</v>
      </c>
      <c r="P137" s="140">
        <f>O137*H137</f>
        <v>0</v>
      </c>
      <c r="Q137" s="140">
        <v>1.9E-3</v>
      </c>
      <c r="R137" s="140">
        <f>Q137*H137</f>
        <v>4.5600000000000002E-2</v>
      </c>
      <c r="S137" s="140">
        <v>0</v>
      </c>
      <c r="T137" s="141">
        <f>S137*H137</f>
        <v>0</v>
      </c>
      <c r="AR137" s="142" t="s">
        <v>254</v>
      </c>
      <c r="AT137" s="142" t="s">
        <v>380</v>
      </c>
      <c r="AU137" s="142" t="s">
        <v>80</v>
      </c>
      <c r="AY137" s="17" t="s">
        <v>193</v>
      </c>
      <c r="BE137" s="143">
        <f>IF(N137="základní",J137,0)</f>
        <v>0</v>
      </c>
      <c r="BF137" s="143">
        <f>IF(N137="snížená",J137,0)</f>
        <v>0</v>
      </c>
      <c r="BG137" s="143">
        <f>IF(N137="zákl. přenesená",J137,0)</f>
        <v>0</v>
      </c>
      <c r="BH137" s="143">
        <f>IF(N137="sníž. přenesená",J137,0)</f>
        <v>0</v>
      </c>
      <c r="BI137" s="143">
        <f>IF(N137="nulová",J137,0)</f>
        <v>0</v>
      </c>
      <c r="BJ137" s="17" t="s">
        <v>80</v>
      </c>
      <c r="BK137" s="143">
        <f>ROUND(I137*H137,2)</f>
        <v>0</v>
      </c>
      <c r="BL137" s="17" t="s">
        <v>106</v>
      </c>
      <c r="BM137" s="142" t="s">
        <v>4369</v>
      </c>
    </row>
    <row r="138" spans="2:65" s="1" customFormat="1" ht="16.5" customHeight="1">
      <c r="B138" s="32"/>
      <c r="C138" s="162" t="s">
        <v>419</v>
      </c>
      <c r="D138" s="162" t="s">
        <v>380</v>
      </c>
      <c r="E138" s="163" t="s">
        <v>4370</v>
      </c>
      <c r="F138" s="164" t="s">
        <v>4371</v>
      </c>
      <c r="G138" s="165" t="s">
        <v>465</v>
      </c>
      <c r="H138" s="166">
        <v>24</v>
      </c>
      <c r="I138" s="167"/>
      <c r="J138" s="168">
        <f>ROUND(I138*H138,2)</f>
        <v>0</v>
      </c>
      <c r="K138" s="164" t="s">
        <v>199</v>
      </c>
      <c r="L138" s="169"/>
      <c r="M138" s="170" t="s">
        <v>19</v>
      </c>
      <c r="N138" s="171" t="s">
        <v>43</v>
      </c>
      <c r="P138" s="140">
        <f>O138*H138</f>
        <v>0</v>
      </c>
      <c r="Q138" s="140">
        <v>2.2000000000000001E-3</v>
      </c>
      <c r="R138" s="140">
        <f>Q138*H138</f>
        <v>5.28E-2</v>
      </c>
      <c r="S138" s="140">
        <v>0</v>
      </c>
      <c r="T138" s="141">
        <f>S138*H138</f>
        <v>0</v>
      </c>
      <c r="AR138" s="142" t="s">
        <v>254</v>
      </c>
      <c r="AT138" s="142" t="s">
        <v>380</v>
      </c>
      <c r="AU138" s="142" t="s">
        <v>80</v>
      </c>
      <c r="AY138" s="17" t="s">
        <v>193</v>
      </c>
      <c r="BE138" s="143">
        <f>IF(N138="základní",J138,0)</f>
        <v>0</v>
      </c>
      <c r="BF138" s="143">
        <f>IF(N138="snížená",J138,0)</f>
        <v>0</v>
      </c>
      <c r="BG138" s="143">
        <f>IF(N138="zákl. přenesená",J138,0)</f>
        <v>0</v>
      </c>
      <c r="BH138" s="143">
        <f>IF(N138="sníž. přenesená",J138,0)</f>
        <v>0</v>
      </c>
      <c r="BI138" s="143">
        <f>IF(N138="nulová",J138,0)</f>
        <v>0</v>
      </c>
      <c r="BJ138" s="17" t="s">
        <v>80</v>
      </c>
      <c r="BK138" s="143">
        <f>ROUND(I138*H138,2)</f>
        <v>0</v>
      </c>
      <c r="BL138" s="17" t="s">
        <v>106</v>
      </c>
      <c r="BM138" s="142" t="s">
        <v>4372</v>
      </c>
    </row>
    <row r="139" spans="2:65" s="1" customFormat="1" ht="16.5" customHeight="1">
      <c r="B139" s="32"/>
      <c r="C139" s="131" t="s">
        <v>424</v>
      </c>
      <c r="D139" s="131" t="s">
        <v>195</v>
      </c>
      <c r="E139" s="132" t="s">
        <v>4373</v>
      </c>
      <c r="F139" s="133" t="s">
        <v>4374</v>
      </c>
      <c r="G139" s="134" t="s">
        <v>465</v>
      </c>
      <c r="H139" s="135">
        <v>24</v>
      </c>
      <c r="I139" s="136"/>
      <c r="J139" s="137">
        <f>ROUND(I139*H139,2)</f>
        <v>0</v>
      </c>
      <c r="K139" s="133" t="s">
        <v>199</v>
      </c>
      <c r="L139" s="32"/>
      <c r="M139" s="138" t="s">
        <v>19</v>
      </c>
      <c r="N139" s="139" t="s">
        <v>43</v>
      </c>
      <c r="P139" s="140">
        <f>O139*H139</f>
        <v>0</v>
      </c>
      <c r="Q139" s="140">
        <v>0</v>
      </c>
      <c r="R139" s="140">
        <f>Q139*H139</f>
        <v>0</v>
      </c>
      <c r="S139" s="140">
        <v>0</v>
      </c>
      <c r="T139" s="141">
        <f>S139*H139</f>
        <v>0</v>
      </c>
      <c r="AR139" s="142" t="s">
        <v>106</v>
      </c>
      <c r="AT139" s="142" t="s">
        <v>195</v>
      </c>
      <c r="AU139" s="142" t="s">
        <v>80</v>
      </c>
      <c r="AY139" s="17" t="s">
        <v>193</v>
      </c>
      <c r="BE139" s="143">
        <f>IF(N139="základní",J139,0)</f>
        <v>0</v>
      </c>
      <c r="BF139" s="143">
        <f>IF(N139="snížená",J139,0)</f>
        <v>0</v>
      </c>
      <c r="BG139" s="143">
        <f>IF(N139="zákl. přenesená",J139,0)</f>
        <v>0</v>
      </c>
      <c r="BH139" s="143">
        <f>IF(N139="sníž. přenesená",J139,0)</f>
        <v>0</v>
      </c>
      <c r="BI139" s="143">
        <f>IF(N139="nulová",J139,0)</f>
        <v>0</v>
      </c>
      <c r="BJ139" s="17" t="s">
        <v>80</v>
      </c>
      <c r="BK139" s="143">
        <f>ROUND(I139*H139,2)</f>
        <v>0</v>
      </c>
      <c r="BL139" s="17" t="s">
        <v>106</v>
      </c>
      <c r="BM139" s="142" t="s">
        <v>639</v>
      </c>
    </row>
    <row r="140" spans="2:65" s="1" customFormat="1" ht="11.25">
      <c r="B140" s="32"/>
      <c r="D140" s="144" t="s">
        <v>201</v>
      </c>
      <c r="F140" s="145" t="s">
        <v>4375</v>
      </c>
      <c r="I140" s="146"/>
      <c r="L140" s="32"/>
      <c r="M140" s="147"/>
      <c r="T140" s="53"/>
      <c r="AT140" s="17" t="s">
        <v>201</v>
      </c>
      <c r="AU140" s="17" t="s">
        <v>80</v>
      </c>
    </row>
    <row r="141" spans="2:65" s="1" customFormat="1" ht="16.5" customHeight="1">
      <c r="B141" s="32"/>
      <c r="C141" s="162" t="s">
        <v>429</v>
      </c>
      <c r="D141" s="162" t="s">
        <v>380</v>
      </c>
      <c r="E141" s="163" t="s">
        <v>4376</v>
      </c>
      <c r="F141" s="164" t="s">
        <v>4377</v>
      </c>
      <c r="G141" s="165" t="s">
        <v>465</v>
      </c>
      <c r="H141" s="166">
        <v>2</v>
      </c>
      <c r="I141" s="167"/>
      <c r="J141" s="168">
        <f>ROUND(I141*H141,2)</f>
        <v>0</v>
      </c>
      <c r="K141" s="164" t="s">
        <v>199</v>
      </c>
      <c r="L141" s="169"/>
      <c r="M141" s="170" t="s">
        <v>19</v>
      </c>
      <c r="N141" s="171" t="s">
        <v>43</v>
      </c>
      <c r="P141" s="140">
        <f>O141*H141</f>
        <v>0</v>
      </c>
      <c r="Q141" s="140">
        <v>2.0999999999999999E-3</v>
      </c>
      <c r="R141" s="140">
        <f>Q141*H141</f>
        <v>4.1999999999999997E-3</v>
      </c>
      <c r="S141" s="140">
        <v>0</v>
      </c>
      <c r="T141" s="141">
        <f>S141*H141</f>
        <v>0</v>
      </c>
      <c r="AR141" s="142" t="s">
        <v>254</v>
      </c>
      <c r="AT141" s="142" t="s">
        <v>380</v>
      </c>
      <c r="AU141" s="142" t="s">
        <v>80</v>
      </c>
      <c r="AY141" s="17" t="s">
        <v>193</v>
      </c>
      <c r="BE141" s="143">
        <f>IF(N141="základní",J141,0)</f>
        <v>0</v>
      </c>
      <c r="BF141" s="143">
        <f>IF(N141="snížená",J141,0)</f>
        <v>0</v>
      </c>
      <c r="BG141" s="143">
        <f>IF(N141="zákl. přenesená",J141,0)</f>
        <v>0</v>
      </c>
      <c r="BH141" s="143">
        <f>IF(N141="sníž. přenesená",J141,0)</f>
        <v>0</v>
      </c>
      <c r="BI141" s="143">
        <f>IF(N141="nulová",J141,0)</f>
        <v>0</v>
      </c>
      <c r="BJ141" s="17" t="s">
        <v>80</v>
      </c>
      <c r="BK141" s="143">
        <f>ROUND(I141*H141,2)</f>
        <v>0</v>
      </c>
      <c r="BL141" s="17" t="s">
        <v>106</v>
      </c>
      <c r="BM141" s="142" t="s">
        <v>4378</v>
      </c>
    </row>
    <row r="142" spans="2:65" s="1" customFormat="1" ht="21.75" customHeight="1">
      <c r="B142" s="32"/>
      <c r="C142" s="131" t="s">
        <v>436</v>
      </c>
      <c r="D142" s="131" t="s">
        <v>195</v>
      </c>
      <c r="E142" s="132" t="s">
        <v>4379</v>
      </c>
      <c r="F142" s="133" t="s">
        <v>4380</v>
      </c>
      <c r="G142" s="134" t="s">
        <v>465</v>
      </c>
      <c r="H142" s="135">
        <v>2</v>
      </c>
      <c r="I142" s="136"/>
      <c r="J142" s="137">
        <f>ROUND(I142*H142,2)</f>
        <v>0</v>
      </c>
      <c r="K142" s="133" t="s">
        <v>199</v>
      </c>
      <c r="L142" s="32"/>
      <c r="M142" s="138" t="s">
        <v>19</v>
      </c>
      <c r="N142" s="139" t="s">
        <v>43</v>
      </c>
      <c r="P142" s="140">
        <f>O142*H142</f>
        <v>0</v>
      </c>
      <c r="Q142" s="140">
        <v>0</v>
      </c>
      <c r="R142" s="140">
        <f>Q142*H142</f>
        <v>0</v>
      </c>
      <c r="S142" s="140">
        <v>0</v>
      </c>
      <c r="T142" s="141">
        <f>S142*H142</f>
        <v>0</v>
      </c>
      <c r="AR142" s="142" t="s">
        <v>106</v>
      </c>
      <c r="AT142" s="142" t="s">
        <v>195</v>
      </c>
      <c r="AU142" s="142" t="s">
        <v>80</v>
      </c>
      <c r="AY142" s="17" t="s">
        <v>193</v>
      </c>
      <c r="BE142" s="143">
        <f>IF(N142="základní",J142,0)</f>
        <v>0</v>
      </c>
      <c r="BF142" s="143">
        <f>IF(N142="snížená",J142,0)</f>
        <v>0</v>
      </c>
      <c r="BG142" s="143">
        <f>IF(N142="zákl. přenesená",J142,0)</f>
        <v>0</v>
      </c>
      <c r="BH142" s="143">
        <f>IF(N142="sníž. přenesená",J142,0)</f>
        <v>0</v>
      </c>
      <c r="BI142" s="143">
        <f>IF(N142="nulová",J142,0)</f>
        <v>0</v>
      </c>
      <c r="BJ142" s="17" t="s">
        <v>80</v>
      </c>
      <c r="BK142" s="143">
        <f>ROUND(I142*H142,2)</f>
        <v>0</v>
      </c>
      <c r="BL142" s="17" t="s">
        <v>106</v>
      </c>
      <c r="BM142" s="142" t="s">
        <v>674</v>
      </c>
    </row>
    <row r="143" spans="2:65" s="1" customFormat="1" ht="11.25">
      <c r="B143" s="32"/>
      <c r="D143" s="144" t="s">
        <v>201</v>
      </c>
      <c r="F143" s="145" t="s">
        <v>4381</v>
      </c>
      <c r="I143" s="146"/>
      <c r="L143" s="32"/>
      <c r="M143" s="147"/>
      <c r="T143" s="53"/>
      <c r="AT143" s="17" t="s">
        <v>201</v>
      </c>
      <c r="AU143" s="17" t="s">
        <v>80</v>
      </c>
    </row>
    <row r="144" spans="2:65" s="1" customFormat="1" ht="16.5" customHeight="1">
      <c r="B144" s="32"/>
      <c r="C144" s="162" t="s">
        <v>445</v>
      </c>
      <c r="D144" s="162" t="s">
        <v>380</v>
      </c>
      <c r="E144" s="163" t="s">
        <v>4382</v>
      </c>
      <c r="F144" s="164" t="s">
        <v>4383</v>
      </c>
      <c r="G144" s="165" t="s">
        <v>465</v>
      </c>
      <c r="H144" s="166">
        <v>1</v>
      </c>
      <c r="I144" s="167"/>
      <c r="J144" s="168">
        <f>ROUND(I144*H144,2)</f>
        <v>0</v>
      </c>
      <c r="K144" s="164" t="s">
        <v>199</v>
      </c>
      <c r="L144" s="169"/>
      <c r="M144" s="170" t="s">
        <v>19</v>
      </c>
      <c r="N144" s="171" t="s">
        <v>43</v>
      </c>
      <c r="P144" s="140">
        <f>O144*H144</f>
        <v>0</v>
      </c>
      <c r="Q144" s="140">
        <v>1.4E-3</v>
      </c>
      <c r="R144" s="140">
        <f>Q144*H144</f>
        <v>1.4E-3</v>
      </c>
      <c r="S144" s="140">
        <v>0</v>
      </c>
      <c r="T144" s="141">
        <f>S144*H144</f>
        <v>0</v>
      </c>
      <c r="AR144" s="142" t="s">
        <v>254</v>
      </c>
      <c r="AT144" s="142" t="s">
        <v>380</v>
      </c>
      <c r="AU144" s="142" t="s">
        <v>80</v>
      </c>
      <c r="AY144" s="17" t="s">
        <v>193</v>
      </c>
      <c r="BE144" s="143">
        <f>IF(N144="základní",J144,0)</f>
        <v>0</v>
      </c>
      <c r="BF144" s="143">
        <f>IF(N144="snížená",J144,0)</f>
        <v>0</v>
      </c>
      <c r="BG144" s="143">
        <f>IF(N144="zákl. přenesená",J144,0)</f>
        <v>0</v>
      </c>
      <c r="BH144" s="143">
        <f>IF(N144="sníž. přenesená",J144,0)</f>
        <v>0</v>
      </c>
      <c r="BI144" s="143">
        <f>IF(N144="nulová",J144,0)</f>
        <v>0</v>
      </c>
      <c r="BJ144" s="17" t="s">
        <v>80</v>
      </c>
      <c r="BK144" s="143">
        <f>ROUND(I144*H144,2)</f>
        <v>0</v>
      </c>
      <c r="BL144" s="17" t="s">
        <v>106</v>
      </c>
      <c r="BM144" s="142" t="s">
        <v>4384</v>
      </c>
    </row>
    <row r="145" spans="2:65" s="1" customFormat="1" ht="21.75" customHeight="1">
      <c r="B145" s="32"/>
      <c r="C145" s="131" t="s">
        <v>450</v>
      </c>
      <c r="D145" s="131" t="s">
        <v>195</v>
      </c>
      <c r="E145" s="132" t="s">
        <v>4385</v>
      </c>
      <c r="F145" s="133" t="s">
        <v>4386</v>
      </c>
      <c r="G145" s="134" t="s">
        <v>465</v>
      </c>
      <c r="H145" s="135">
        <v>1</v>
      </c>
      <c r="I145" s="136"/>
      <c r="J145" s="137">
        <f>ROUND(I145*H145,2)</f>
        <v>0</v>
      </c>
      <c r="K145" s="133" t="s">
        <v>199</v>
      </c>
      <c r="L145" s="32"/>
      <c r="M145" s="138" t="s">
        <v>19</v>
      </c>
      <c r="N145" s="139" t="s">
        <v>43</v>
      </c>
      <c r="P145" s="140">
        <f>O145*H145</f>
        <v>0</v>
      </c>
      <c r="Q145" s="140">
        <v>0</v>
      </c>
      <c r="R145" s="140">
        <f>Q145*H145</f>
        <v>0</v>
      </c>
      <c r="S145" s="140">
        <v>0</v>
      </c>
      <c r="T145" s="141">
        <f>S145*H145</f>
        <v>0</v>
      </c>
      <c r="AR145" s="142" t="s">
        <v>106</v>
      </c>
      <c r="AT145" s="142" t="s">
        <v>195</v>
      </c>
      <c r="AU145" s="142" t="s">
        <v>80</v>
      </c>
      <c r="AY145" s="17" t="s">
        <v>193</v>
      </c>
      <c r="BE145" s="143">
        <f>IF(N145="základní",J145,0)</f>
        <v>0</v>
      </c>
      <c r="BF145" s="143">
        <f>IF(N145="snížená",J145,0)</f>
        <v>0</v>
      </c>
      <c r="BG145" s="143">
        <f>IF(N145="zákl. přenesená",J145,0)</f>
        <v>0</v>
      </c>
      <c r="BH145" s="143">
        <f>IF(N145="sníž. přenesená",J145,0)</f>
        <v>0</v>
      </c>
      <c r="BI145" s="143">
        <f>IF(N145="nulová",J145,0)</f>
        <v>0</v>
      </c>
      <c r="BJ145" s="17" t="s">
        <v>80</v>
      </c>
      <c r="BK145" s="143">
        <f>ROUND(I145*H145,2)</f>
        <v>0</v>
      </c>
      <c r="BL145" s="17" t="s">
        <v>106</v>
      </c>
      <c r="BM145" s="142" t="s">
        <v>699</v>
      </c>
    </row>
    <row r="146" spans="2:65" s="1" customFormat="1" ht="11.25">
      <c r="B146" s="32"/>
      <c r="D146" s="144" t="s">
        <v>201</v>
      </c>
      <c r="F146" s="145" t="s">
        <v>4387</v>
      </c>
      <c r="I146" s="146"/>
      <c r="L146" s="32"/>
      <c r="M146" s="147"/>
      <c r="T146" s="53"/>
      <c r="AT146" s="17" t="s">
        <v>201</v>
      </c>
      <c r="AU146" s="17" t="s">
        <v>80</v>
      </c>
    </row>
    <row r="147" spans="2:65" s="1" customFormat="1" ht="16.5" customHeight="1">
      <c r="B147" s="32"/>
      <c r="C147" s="162" t="s">
        <v>456</v>
      </c>
      <c r="D147" s="162" t="s">
        <v>380</v>
      </c>
      <c r="E147" s="163" t="s">
        <v>4388</v>
      </c>
      <c r="F147" s="164" t="s">
        <v>4389</v>
      </c>
      <c r="G147" s="165" t="s">
        <v>465</v>
      </c>
      <c r="H147" s="166">
        <v>3</v>
      </c>
      <c r="I147" s="167"/>
      <c r="J147" s="168">
        <f>ROUND(I147*H147,2)</f>
        <v>0</v>
      </c>
      <c r="K147" s="164" t="s">
        <v>199</v>
      </c>
      <c r="L147" s="169"/>
      <c r="M147" s="170" t="s">
        <v>19</v>
      </c>
      <c r="N147" s="171" t="s">
        <v>43</v>
      </c>
      <c r="P147" s="140">
        <f>O147*H147</f>
        <v>0</v>
      </c>
      <c r="Q147" s="140">
        <v>1E-3</v>
      </c>
      <c r="R147" s="140">
        <f>Q147*H147</f>
        <v>3.0000000000000001E-3</v>
      </c>
      <c r="S147" s="140">
        <v>0</v>
      </c>
      <c r="T147" s="141">
        <f>S147*H147</f>
        <v>0</v>
      </c>
      <c r="AR147" s="142" t="s">
        <v>254</v>
      </c>
      <c r="AT147" s="142" t="s">
        <v>380</v>
      </c>
      <c r="AU147" s="142" t="s">
        <v>80</v>
      </c>
      <c r="AY147" s="17" t="s">
        <v>193</v>
      </c>
      <c r="BE147" s="143">
        <f>IF(N147="základní",J147,0)</f>
        <v>0</v>
      </c>
      <c r="BF147" s="143">
        <f>IF(N147="snížená",J147,0)</f>
        <v>0</v>
      </c>
      <c r="BG147" s="143">
        <f>IF(N147="zákl. přenesená",J147,0)</f>
        <v>0</v>
      </c>
      <c r="BH147" s="143">
        <f>IF(N147="sníž. přenesená",J147,0)</f>
        <v>0</v>
      </c>
      <c r="BI147" s="143">
        <f>IF(N147="nulová",J147,0)</f>
        <v>0</v>
      </c>
      <c r="BJ147" s="17" t="s">
        <v>80</v>
      </c>
      <c r="BK147" s="143">
        <f>ROUND(I147*H147,2)</f>
        <v>0</v>
      </c>
      <c r="BL147" s="17" t="s">
        <v>106</v>
      </c>
      <c r="BM147" s="142" t="s">
        <v>4390</v>
      </c>
    </row>
    <row r="148" spans="2:65" s="1" customFormat="1" ht="21.75" customHeight="1">
      <c r="B148" s="32"/>
      <c r="C148" s="131" t="s">
        <v>462</v>
      </c>
      <c r="D148" s="131" t="s">
        <v>195</v>
      </c>
      <c r="E148" s="132" t="s">
        <v>4385</v>
      </c>
      <c r="F148" s="133" t="s">
        <v>4386</v>
      </c>
      <c r="G148" s="134" t="s">
        <v>465</v>
      </c>
      <c r="H148" s="135">
        <v>3</v>
      </c>
      <c r="I148" s="136"/>
      <c r="J148" s="137">
        <f>ROUND(I148*H148,2)</f>
        <v>0</v>
      </c>
      <c r="K148" s="133" t="s">
        <v>199</v>
      </c>
      <c r="L148" s="32"/>
      <c r="M148" s="138" t="s">
        <v>19</v>
      </c>
      <c r="N148" s="139" t="s">
        <v>43</v>
      </c>
      <c r="P148" s="140">
        <f>O148*H148</f>
        <v>0</v>
      </c>
      <c r="Q148" s="140">
        <v>0</v>
      </c>
      <c r="R148" s="140">
        <f>Q148*H148</f>
        <v>0</v>
      </c>
      <c r="S148" s="140">
        <v>0</v>
      </c>
      <c r="T148" s="141">
        <f>S148*H148</f>
        <v>0</v>
      </c>
      <c r="AR148" s="142" t="s">
        <v>106</v>
      </c>
      <c r="AT148" s="142" t="s">
        <v>195</v>
      </c>
      <c r="AU148" s="142" t="s">
        <v>80</v>
      </c>
      <c r="AY148" s="17" t="s">
        <v>193</v>
      </c>
      <c r="BE148" s="143">
        <f>IF(N148="základní",J148,0)</f>
        <v>0</v>
      </c>
      <c r="BF148" s="143">
        <f>IF(N148="snížená",J148,0)</f>
        <v>0</v>
      </c>
      <c r="BG148" s="143">
        <f>IF(N148="zákl. přenesená",J148,0)</f>
        <v>0</v>
      </c>
      <c r="BH148" s="143">
        <f>IF(N148="sníž. přenesená",J148,0)</f>
        <v>0</v>
      </c>
      <c r="BI148" s="143">
        <f>IF(N148="nulová",J148,0)</f>
        <v>0</v>
      </c>
      <c r="BJ148" s="17" t="s">
        <v>80</v>
      </c>
      <c r="BK148" s="143">
        <f>ROUND(I148*H148,2)</f>
        <v>0</v>
      </c>
      <c r="BL148" s="17" t="s">
        <v>106</v>
      </c>
      <c r="BM148" s="142" t="s">
        <v>720</v>
      </c>
    </row>
    <row r="149" spans="2:65" s="1" customFormat="1" ht="11.25">
      <c r="B149" s="32"/>
      <c r="D149" s="144" t="s">
        <v>201</v>
      </c>
      <c r="F149" s="145" t="s">
        <v>4387</v>
      </c>
      <c r="I149" s="146"/>
      <c r="L149" s="32"/>
      <c r="M149" s="147"/>
      <c r="T149" s="53"/>
      <c r="AT149" s="17" t="s">
        <v>201</v>
      </c>
      <c r="AU149" s="17" t="s">
        <v>80</v>
      </c>
    </row>
    <row r="150" spans="2:65" s="1" customFormat="1" ht="16.5" customHeight="1">
      <c r="B150" s="32"/>
      <c r="C150" s="162" t="s">
        <v>468</v>
      </c>
      <c r="D150" s="162" t="s">
        <v>380</v>
      </c>
      <c r="E150" s="163" t="s">
        <v>4391</v>
      </c>
      <c r="F150" s="164" t="s">
        <v>4392</v>
      </c>
      <c r="G150" s="165" t="s">
        <v>465</v>
      </c>
      <c r="H150" s="166">
        <v>24</v>
      </c>
      <c r="I150" s="167"/>
      <c r="J150" s="168">
        <f>ROUND(I150*H150,2)</f>
        <v>0</v>
      </c>
      <c r="K150" s="164" t="s">
        <v>199</v>
      </c>
      <c r="L150" s="169"/>
      <c r="M150" s="170" t="s">
        <v>19</v>
      </c>
      <c r="N150" s="171" t="s">
        <v>43</v>
      </c>
      <c r="P150" s="140">
        <f>O150*H150</f>
        <v>0</v>
      </c>
      <c r="Q150" s="140">
        <v>5.9999999999999995E-4</v>
      </c>
      <c r="R150" s="140">
        <f>Q150*H150</f>
        <v>1.44E-2</v>
      </c>
      <c r="S150" s="140">
        <v>0</v>
      </c>
      <c r="T150" s="141">
        <f>S150*H150</f>
        <v>0</v>
      </c>
      <c r="AR150" s="142" t="s">
        <v>254</v>
      </c>
      <c r="AT150" s="142" t="s">
        <v>380</v>
      </c>
      <c r="AU150" s="142" t="s">
        <v>80</v>
      </c>
      <c r="AY150" s="17" t="s">
        <v>193</v>
      </c>
      <c r="BE150" s="143">
        <f>IF(N150="základní",J150,0)</f>
        <v>0</v>
      </c>
      <c r="BF150" s="143">
        <f>IF(N150="snížená",J150,0)</f>
        <v>0</v>
      </c>
      <c r="BG150" s="143">
        <f>IF(N150="zákl. přenesená",J150,0)</f>
        <v>0</v>
      </c>
      <c r="BH150" s="143">
        <f>IF(N150="sníž. přenesená",J150,0)</f>
        <v>0</v>
      </c>
      <c r="BI150" s="143">
        <f>IF(N150="nulová",J150,0)</f>
        <v>0</v>
      </c>
      <c r="BJ150" s="17" t="s">
        <v>80</v>
      </c>
      <c r="BK150" s="143">
        <f>ROUND(I150*H150,2)</f>
        <v>0</v>
      </c>
      <c r="BL150" s="17" t="s">
        <v>106</v>
      </c>
      <c r="BM150" s="142" t="s">
        <v>4393</v>
      </c>
    </row>
    <row r="151" spans="2:65" s="1" customFormat="1" ht="21.75" customHeight="1">
      <c r="B151" s="32"/>
      <c r="C151" s="131" t="s">
        <v>472</v>
      </c>
      <c r="D151" s="131" t="s">
        <v>195</v>
      </c>
      <c r="E151" s="132" t="s">
        <v>4385</v>
      </c>
      <c r="F151" s="133" t="s">
        <v>4386</v>
      </c>
      <c r="G151" s="134" t="s">
        <v>465</v>
      </c>
      <c r="H151" s="135">
        <v>24</v>
      </c>
      <c r="I151" s="136"/>
      <c r="J151" s="137">
        <f>ROUND(I151*H151,2)</f>
        <v>0</v>
      </c>
      <c r="K151" s="133" t="s">
        <v>199</v>
      </c>
      <c r="L151" s="32"/>
      <c r="M151" s="138" t="s">
        <v>19</v>
      </c>
      <c r="N151" s="139" t="s">
        <v>43</v>
      </c>
      <c r="P151" s="140">
        <f>O151*H151</f>
        <v>0</v>
      </c>
      <c r="Q151" s="140">
        <v>0</v>
      </c>
      <c r="R151" s="140">
        <f>Q151*H151</f>
        <v>0</v>
      </c>
      <c r="S151" s="140">
        <v>0</v>
      </c>
      <c r="T151" s="141">
        <f>S151*H151</f>
        <v>0</v>
      </c>
      <c r="AR151" s="142" t="s">
        <v>106</v>
      </c>
      <c r="AT151" s="142" t="s">
        <v>195</v>
      </c>
      <c r="AU151" s="142" t="s">
        <v>80</v>
      </c>
      <c r="AY151" s="17" t="s">
        <v>193</v>
      </c>
      <c r="BE151" s="143">
        <f>IF(N151="základní",J151,0)</f>
        <v>0</v>
      </c>
      <c r="BF151" s="143">
        <f>IF(N151="snížená",J151,0)</f>
        <v>0</v>
      </c>
      <c r="BG151" s="143">
        <f>IF(N151="zákl. přenesená",J151,0)</f>
        <v>0</v>
      </c>
      <c r="BH151" s="143">
        <f>IF(N151="sníž. přenesená",J151,0)</f>
        <v>0</v>
      </c>
      <c r="BI151" s="143">
        <f>IF(N151="nulová",J151,0)</f>
        <v>0</v>
      </c>
      <c r="BJ151" s="17" t="s">
        <v>80</v>
      </c>
      <c r="BK151" s="143">
        <f>ROUND(I151*H151,2)</f>
        <v>0</v>
      </c>
      <c r="BL151" s="17" t="s">
        <v>106</v>
      </c>
      <c r="BM151" s="142" t="s">
        <v>743</v>
      </c>
    </row>
    <row r="152" spans="2:65" s="1" customFormat="1" ht="11.25">
      <c r="B152" s="32"/>
      <c r="D152" s="144" t="s">
        <v>201</v>
      </c>
      <c r="F152" s="145" t="s">
        <v>4387</v>
      </c>
      <c r="I152" s="146"/>
      <c r="L152" s="32"/>
      <c r="M152" s="147"/>
      <c r="T152" s="53"/>
      <c r="AT152" s="17" t="s">
        <v>201</v>
      </c>
      <c r="AU152" s="17" t="s">
        <v>80</v>
      </c>
    </row>
    <row r="153" spans="2:65" s="1" customFormat="1" ht="16.5" customHeight="1">
      <c r="B153" s="32"/>
      <c r="C153" s="162" t="s">
        <v>479</v>
      </c>
      <c r="D153" s="162" t="s">
        <v>380</v>
      </c>
      <c r="E153" s="163" t="s">
        <v>4394</v>
      </c>
      <c r="F153" s="164" t="s">
        <v>4395</v>
      </c>
      <c r="G153" s="165" t="s">
        <v>465</v>
      </c>
      <c r="H153" s="166">
        <v>4</v>
      </c>
      <c r="I153" s="167"/>
      <c r="J153" s="168">
        <f>ROUND(I153*H153,2)</f>
        <v>0</v>
      </c>
      <c r="K153" s="164" t="s">
        <v>19</v>
      </c>
      <c r="L153" s="169"/>
      <c r="M153" s="170" t="s">
        <v>19</v>
      </c>
      <c r="N153" s="171" t="s">
        <v>43</v>
      </c>
      <c r="P153" s="140">
        <f>O153*H153</f>
        <v>0</v>
      </c>
      <c r="Q153" s="140">
        <v>0</v>
      </c>
      <c r="R153" s="140">
        <f>Q153*H153</f>
        <v>0</v>
      </c>
      <c r="S153" s="140">
        <v>0</v>
      </c>
      <c r="T153" s="141">
        <f>S153*H153</f>
        <v>0</v>
      </c>
      <c r="AR153" s="142" t="s">
        <v>254</v>
      </c>
      <c r="AT153" s="142" t="s">
        <v>380</v>
      </c>
      <c r="AU153" s="142" t="s">
        <v>80</v>
      </c>
      <c r="AY153" s="17" t="s">
        <v>193</v>
      </c>
      <c r="BE153" s="143">
        <f>IF(N153="základní",J153,0)</f>
        <v>0</v>
      </c>
      <c r="BF153" s="143">
        <f>IF(N153="snížená",J153,0)</f>
        <v>0</v>
      </c>
      <c r="BG153" s="143">
        <f>IF(N153="zákl. přenesená",J153,0)</f>
        <v>0</v>
      </c>
      <c r="BH153" s="143">
        <f>IF(N153="sníž. přenesená",J153,0)</f>
        <v>0</v>
      </c>
      <c r="BI153" s="143">
        <f>IF(N153="nulová",J153,0)</f>
        <v>0</v>
      </c>
      <c r="BJ153" s="17" t="s">
        <v>80</v>
      </c>
      <c r="BK153" s="143">
        <f>ROUND(I153*H153,2)</f>
        <v>0</v>
      </c>
      <c r="BL153" s="17" t="s">
        <v>106</v>
      </c>
      <c r="BM153" s="142" t="s">
        <v>4396</v>
      </c>
    </row>
    <row r="154" spans="2:65" s="1" customFormat="1" ht="16.5" customHeight="1">
      <c r="B154" s="32"/>
      <c r="C154" s="131" t="s">
        <v>486</v>
      </c>
      <c r="D154" s="131" t="s">
        <v>195</v>
      </c>
      <c r="E154" s="132" t="s">
        <v>4397</v>
      </c>
      <c r="F154" s="133" t="s">
        <v>4398</v>
      </c>
      <c r="G154" s="134" t="s">
        <v>465</v>
      </c>
      <c r="H154" s="135">
        <v>4</v>
      </c>
      <c r="I154" s="136"/>
      <c r="J154" s="137">
        <f>ROUND(I154*H154,2)</f>
        <v>0</v>
      </c>
      <c r="K154" s="133" t="s">
        <v>199</v>
      </c>
      <c r="L154" s="32"/>
      <c r="M154" s="138" t="s">
        <v>19</v>
      </c>
      <c r="N154" s="139" t="s">
        <v>43</v>
      </c>
      <c r="P154" s="140">
        <f>O154*H154</f>
        <v>0</v>
      </c>
      <c r="Q154" s="140">
        <v>0</v>
      </c>
      <c r="R154" s="140">
        <f>Q154*H154</f>
        <v>0</v>
      </c>
      <c r="S154" s="140">
        <v>0</v>
      </c>
      <c r="T154" s="141">
        <f>S154*H154</f>
        <v>0</v>
      </c>
      <c r="AR154" s="142" t="s">
        <v>106</v>
      </c>
      <c r="AT154" s="142" t="s">
        <v>195</v>
      </c>
      <c r="AU154" s="142" t="s">
        <v>80</v>
      </c>
      <c r="AY154" s="17" t="s">
        <v>193</v>
      </c>
      <c r="BE154" s="143">
        <f>IF(N154="základní",J154,0)</f>
        <v>0</v>
      </c>
      <c r="BF154" s="143">
        <f>IF(N154="snížená",J154,0)</f>
        <v>0</v>
      </c>
      <c r="BG154" s="143">
        <f>IF(N154="zákl. přenesená",J154,0)</f>
        <v>0</v>
      </c>
      <c r="BH154" s="143">
        <f>IF(N154="sníž. přenesená",J154,0)</f>
        <v>0</v>
      </c>
      <c r="BI154" s="143">
        <f>IF(N154="nulová",J154,0)</f>
        <v>0</v>
      </c>
      <c r="BJ154" s="17" t="s">
        <v>80</v>
      </c>
      <c r="BK154" s="143">
        <f>ROUND(I154*H154,2)</f>
        <v>0</v>
      </c>
      <c r="BL154" s="17" t="s">
        <v>106</v>
      </c>
      <c r="BM154" s="142" t="s">
        <v>766</v>
      </c>
    </row>
    <row r="155" spans="2:65" s="1" customFormat="1" ht="11.25">
      <c r="B155" s="32"/>
      <c r="D155" s="144" t="s">
        <v>201</v>
      </c>
      <c r="F155" s="145" t="s">
        <v>4399</v>
      </c>
      <c r="I155" s="146"/>
      <c r="L155" s="32"/>
      <c r="M155" s="147"/>
      <c r="T155" s="53"/>
      <c r="AT155" s="17" t="s">
        <v>201</v>
      </c>
      <c r="AU155" s="17" t="s">
        <v>80</v>
      </c>
    </row>
    <row r="156" spans="2:65" s="1" customFormat="1" ht="16.5" customHeight="1">
      <c r="B156" s="32"/>
      <c r="C156" s="162" t="s">
        <v>494</v>
      </c>
      <c r="D156" s="162" t="s">
        <v>380</v>
      </c>
      <c r="E156" s="163" t="s">
        <v>4400</v>
      </c>
      <c r="F156" s="164" t="s">
        <v>4401</v>
      </c>
      <c r="G156" s="165" t="s">
        <v>465</v>
      </c>
      <c r="H156" s="166">
        <v>4</v>
      </c>
      <c r="I156" s="167"/>
      <c r="J156" s="168">
        <f>ROUND(I156*H156,2)</f>
        <v>0</v>
      </c>
      <c r="K156" s="164" t="s">
        <v>19</v>
      </c>
      <c r="L156" s="169"/>
      <c r="M156" s="170" t="s">
        <v>19</v>
      </c>
      <c r="N156" s="171" t="s">
        <v>43</v>
      </c>
      <c r="P156" s="140">
        <f>O156*H156</f>
        <v>0</v>
      </c>
      <c r="Q156" s="140">
        <v>0</v>
      </c>
      <c r="R156" s="140">
        <f>Q156*H156</f>
        <v>0</v>
      </c>
      <c r="S156" s="140">
        <v>0</v>
      </c>
      <c r="T156" s="141">
        <f>S156*H156</f>
        <v>0</v>
      </c>
      <c r="AR156" s="142" t="s">
        <v>254</v>
      </c>
      <c r="AT156" s="142" t="s">
        <v>380</v>
      </c>
      <c r="AU156" s="142" t="s">
        <v>80</v>
      </c>
      <c r="AY156" s="17" t="s">
        <v>193</v>
      </c>
      <c r="BE156" s="143">
        <f>IF(N156="základní",J156,0)</f>
        <v>0</v>
      </c>
      <c r="BF156" s="143">
        <f>IF(N156="snížená",J156,0)</f>
        <v>0</v>
      </c>
      <c r="BG156" s="143">
        <f>IF(N156="zákl. přenesená",J156,0)</f>
        <v>0</v>
      </c>
      <c r="BH156" s="143">
        <f>IF(N156="sníž. přenesená",J156,0)</f>
        <v>0</v>
      </c>
      <c r="BI156" s="143">
        <f>IF(N156="nulová",J156,0)</f>
        <v>0</v>
      </c>
      <c r="BJ156" s="17" t="s">
        <v>80</v>
      </c>
      <c r="BK156" s="143">
        <f>ROUND(I156*H156,2)</f>
        <v>0</v>
      </c>
      <c r="BL156" s="17" t="s">
        <v>106</v>
      </c>
      <c r="BM156" s="142" t="s">
        <v>4402</v>
      </c>
    </row>
    <row r="157" spans="2:65" s="1" customFormat="1" ht="16.5" customHeight="1">
      <c r="B157" s="32"/>
      <c r="C157" s="131" t="s">
        <v>502</v>
      </c>
      <c r="D157" s="131" t="s">
        <v>195</v>
      </c>
      <c r="E157" s="132" t="s">
        <v>4397</v>
      </c>
      <c r="F157" s="133" t="s">
        <v>4398</v>
      </c>
      <c r="G157" s="134" t="s">
        <v>465</v>
      </c>
      <c r="H157" s="135">
        <v>4</v>
      </c>
      <c r="I157" s="136"/>
      <c r="J157" s="137">
        <f>ROUND(I157*H157,2)</f>
        <v>0</v>
      </c>
      <c r="K157" s="133" t="s">
        <v>199</v>
      </c>
      <c r="L157" s="32"/>
      <c r="M157" s="138" t="s">
        <v>19</v>
      </c>
      <c r="N157" s="139" t="s">
        <v>43</v>
      </c>
      <c r="P157" s="140">
        <f>O157*H157</f>
        <v>0</v>
      </c>
      <c r="Q157" s="140">
        <v>0</v>
      </c>
      <c r="R157" s="140">
        <f>Q157*H157</f>
        <v>0</v>
      </c>
      <c r="S157" s="140">
        <v>0</v>
      </c>
      <c r="T157" s="141">
        <f>S157*H157</f>
        <v>0</v>
      </c>
      <c r="AR157" s="142" t="s">
        <v>106</v>
      </c>
      <c r="AT157" s="142" t="s">
        <v>195</v>
      </c>
      <c r="AU157" s="142" t="s">
        <v>80</v>
      </c>
      <c r="AY157" s="17" t="s">
        <v>193</v>
      </c>
      <c r="BE157" s="143">
        <f>IF(N157="základní",J157,0)</f>
        <v>0</v>
      </c>
      <c r="BF157" s="143">
        <f>IF(N157="snížená",J157,0)</f>
        <v>0</v>
      </c>
      <c r="BG157" s="143">
        <f>IF(N157="zákl. přenesená",J157,0)</f>
        <v>0</v>
      </c>
      <c r="BH157" s="143">
        <f>IF(N157="sníž. přenesená",J157,0)</f>
        <v>0</v>
      </c>
      <c r="BI157" s="143">
        <f>IF(N157="nulová",J157,0)</f>
        <v>0</v>
      </c>
      <c r="BJ157" s="17" t="s">
        <v>80</v>
      </c>
      <c r="BK157" s="143">
        <f>ROUND(I157*H157,2)</f>
        <v>0</v>
      </c>
      <c r="BL157" s="17" t="s">
        <v>106</v>
      </c>
      <c r="BM157" s="142" t="s">
        <v>790</v>
      </c>
    </row>
    <row r="158" spans="2:65" s="1" customFormat="1" ht="11.25">
      <c r="B158" s="32"/>
      <c r="D158" s="144" t="s">
        <v>201</v>
      </c>
      <c r="F158" s="145" t="s">
        <v>4399</v>
      </c>
      <c r="I158" s="146"/>
      <c r="L158" s="32"/>
      <c r="M158" s="147"/>
      <c r="T158" s="53"/>
      <c r="AT158" s="17" t="s">
        <v>201</v>
      </c>
      <c r="AU158" s="17" t="s">
        <v>80</v>
      </c>
    </row>
    <row r="159" spans="2:65" s="1" customFormat="1" ht="24.2" customHeight="1">
      <c r="B159" s="32"/>
      <c r="C159" s="162" t="s">
        <v>507</v>
      </c>
      <c r="D159" s="162" t="s">
        <v>380</v>
      </c>
      <c r="E159" s="163" t="s">
        <v>4403</v>
      </c>
      <c r="F159" s="164" t="s">
        <v>4404</v>
      </c>
      <c r="G159" s="165" t="s">
        <v>465</v>
      </c>
      <c r="H159" s="166">
        <v>2</v>
      </c>
      <c r="I159" s="167"/>
      <c r="J159" s="168">
        <f>ROUND(I159*H159,2)</f>
        <v>0</v>
      </c>
      <c r="K159" s="164" t="s">
        <v>19</v>
      </c>
      <c r="L159" s="169"/>
      <c r="M159" s="170" t="s">
        <v>19</v>
      </c>
      <c r="N159" s="171" t="s">
        <v>43</v>
      </c>
      <c r="P159" s="140">
        <f>O159*H159</f>
        <v>0</v>
      </c>
      <c r="Q159" s="140">
        <v>0</v>
      </c>
      <c r="R159" s="140">
        <f>Q159*H159</f>
        <v>0</v>
      </c>
      <c r="S159" s="140">
        <v>0</v>
      </c>
      <c r="T159" s="141">
        <f>S159*H159</f>
        <v>0</v>
      </c>
      <c r="AR159" s="142" t="s">
        <v>254</v>
      </c>
      <c r="AT159" s="142" t="s">
        <v>380</v>
      </c>
      <c r="AU159" s="142" t="s">
        <v>80</v>
      </c>
      <c r="AY159" s="17" t="s">
        <v>193</v>
      </c>
      <c r="BE159" s="143">
        <f>IF(N159="základní",J159,0)</f>
        <v>0</v>
      </c>
      <c r="BF159" s="143">
        <f>IF(N159="snížená",J159,0)</f>
        <v>0</v>
      </c>
      <c r="BG159" s="143">
        <f>IF(N159="zákl. přenesená",J159,0)</f>
        <v>0</v>
      </c>
      <c r="BH159" s="143">
        <f>IF(N159="sníž. přenesená",J159,0)</f>
        <v>0</v>
      </c>
      <c r="BI159" s="143">
        <f>IF(N159="nulová",J159,0)</f>
        <v>0</v>
      </c>
      <c r="BJ159" s="17" t="s">
        <v>80</v>
      </c>
      <c r="BK159" s="143">
        <f>ROUND(I159*H159,2)</f>
        <v>0</v>
      </c>
      <c r="BL159" s="17" t="s">
        <v>106</v>
      </c>
      <c r="BM159" s="142" t="s">
        <v>4405</v>
      </c>
    </row>
    <row r="160" spans="2:65" s="1" customFormat="1" ht="16.5" customHeight="1">
      <c r="B160" s="32"/>
      <c r="C160" s="131" t="s">
        <v>513</v>
      </c>
      <c r="D160" s="131" t="s">
        <v>195</v>
      </c>
      <c r="E160" s="132" t="s">
        <v>4406</v>
      </c>
      <c r="F160" s="133" t="s">
        <v>4407</v>
      </c>
      <c r="G160" s="134" t="s">
        <v>465</v>
      </c>
      <c r="H160" s="135">
        <v>2</v>
      </c>
      <c r="I160" s="136"/>
      <c r="J160" s="137">
        <f>ROUND(I160*H160,2)</f>
        <v>0</v>
      </c>
      <c r="K160" s="133" t="s">
        <v>199</v>
      </c>
      <c r="L160" s="32"/>
      <c r="M160" s="138" t="s">
        <v>19</v>
      </c>
      <c r="N160" s="139" t="s">
        <v>43</v>
      </c>
      <c r="P160" s="140">
        <f>O160*H160</f>
        <v>0</v>
      </c>
      <c r="Q160" s="140">
        <v>1.61E-2</v>
      </c>
      <c r="R160" s="140">
        <f>Q160*H160</f>
        <v>3.2199999999999999E-2</v>
      </c>
      <c r="S160" s="140">
        <v>0</v>
      </c>
      <c r="T160" s="141">
        <f>S160*H160</f>
        <v>0</v>
      </c>
      <c r="AR160" s="142" t="s">
        <v>106</v>
      </c>
      <c r="AT160" s="142" t="s">
        <v>195</v>
      </c>
      <c r="AU160" s="142" t="s">
        <v>80</v>
      </c>
      <c r="AY160" s="17" t="s">
        <v>193</v>
      </c>
      <c r="BE160" s="143">
        <f>IF(N160="základní",J160,0)</f>
        <v>0</v>
      </c>
      <c r="BF160" s="143">
        <f>IF(N160="snížená",J160,0)</f>
        <v>0</v>
      </c>
      <c r="BG160" s="143">
        <f>IF(N160="zákl. přenesená",J160,0)</f>
        <v>0</v>
      </c>
      <c r="BH160" s="143">
        <f>IF(N160="sníž. přenesená",J160,0)</f>
        <v>0</v>
      </c>
      <c r="BI160" s="143">
        <f>IF(N160="nulová",J160,0)</f>
        <v>0</v>
      </c>
      <c r="BJ160" s="17" t="s">
        <v>80</v>
      </c>
      <c r="BK160" s="143">
        <f>ROUND(I160*H160,2)</f>
        <v>0</v>
      </c>
      <c r="BL160" s="17" t="s">
        <v>106</v>
      </c>
      <c r="BM160" s="142" t="s">
        <v>804</v>
      </c>
    </row>
    <row r="161" spans="2:65" s="1" customFormat="1" ht="11.25">
      <c r="B161" s="32"/>
      <c r="D161" s="144" t="s">
        <v>201</v>
      </c>
      <c r="F161" s="145" t="s">
        <v>4408</v>
      </c>
      <c r="I161" s="146"/>
      <c r="L161" s="32"/>
      <c r="M161" s="147"/>
      <c r="T161" s="53"/>
      <c r="AT161" s="17" t="s">
        <v>201</v>
      </c>
      <c r="AU161" s="17" t="s">
        <v>80</v>
      </c>
    </row>
    <row r="162" spans="2:65" s="1" customFormat="1" ht="24.2" customHeight="1">
      <c r="B162" s="32"/>
      <c r="C162" s="162" t="s">
        <v>519</v>
      </c>
      <c r="D162" s="162" t="s">
        <v>380</v>
      </c>
      <c r="E162" s="163" t="s">
        <v>4409</v>
      </c>
      <c r="F162" s="164" t="s">
        <v>4410</v>
      </c>
      <c r="G162" s="165" t="s">
        <v>465</v>
      </c>
      <c r="H162" s="166">
        <v>2</v>
      </c>
      <c r="I162" s="167"/>
      <c r="J162" s="168">
        <f>ROUND(I162*H162,2)</f>
        <v>0</v>
      </c>
      <c r="K162" s="164" t="s">
        <v>19</v>
      </c>
      <c r="L162" s="169"/>
      <c r="M162" s="170" t="s">
        <v>19</v>
      </c>
      <c r="N162" s="171" t="s">
        <v>43</v>
      </c>
      <c r="P162" s="140">
        <f>O162*H162</f>
        <v>0</v>
      </c>
      <c r="Q162" s="140">
        <v>0</v>
      </c>
      <c r="R162" s="140">
        <f>Q162*H162</f>
        <v>0</v>
      </c>
      <c r="S162" s="140">
        <v>0</v>
      </c>
      <c r="T162" s="141">
        <f>S162*H162</f>
        <v>0</v>
      </c>
      <c r="AR162" s="142" t="s">
        <v>254</v>
      </c>
      <c r="AT162" s="142" t="s">
        <v>380</v>
      </c>
      <c r="AU162" s="142" t="s">
        <v>80</v>
      </c>
      <c r="AY162" s="17" t="s">
        <v>193</v>
      </c>
      <c r="BE162" s="143">
        <f>IF(N162="základní",J162,0)</f>
        <v>0</v>
      </c>
      <c r="BF162" s="143">
        <f>IF(N162="snížená",J162,0)</f>
        <v>0</v>
      </c>
      <c r="BG162" s="143">
        <f>IF(N162="zákl. přenesená",J162,0)</f>
        <v>0</v>
      </c>
      <c r="BH162" s="143">
        <f>IF(N162="sníž. přenesená",J162,0)</f>
        <v>0</v>
      </c>
      <c r="BI162" s="143">
        <f>IF(N162="nulová",J162,0)</f>
        <v>0</v>
      </c>
      <c r="BJ162" s="17" t="s">
        <v>80</v>
      </c>
      <c r="BK162" s="143">
        <f>ROUND(I162*H162,2)</f>
        <v>0</v>
      </c>
      <c r="BL162" s="17" t="s">
        <v>106</v>
      </c>
      <c r="BM162" s="142" t="s">
        <v>4411</v>
      </c>
    </row>
    <row r="163" spans="2:65" s="1" customFormat="1" ht="16.5" customHeight="1">
      <c r="B163" s="32"/>
      <c r="C163" s="131" t="s">
        <v>524</v>
      </c>
      <c r="D163" s="131" t="s">
        <v>195</v>
      </c>
      <c r="E163" s="132" t="s">
        <v>4406</v>
      </c>
      <c r="F163" s="133" t="s">
        <v>4407</v>
      </c>
      <c r="G163" s="134" t="s">
        <v>465</v>
      </c>
      <c r="H163" s="135">
        <v>2</v>
      </c>
      <c r="I163" s="136"/>
      <c r="J163" s="137">
        <f>ROUND(I163*H163,2)</f>
        <v>0</v>
      </c>
      <c r="K163" s="133" t="s">
        <v>199</v>
      </c>
      <c r="L163" s="32"/>
      <c r="M163" s="138" t="s">
        <v>19</v>
      </c>
      <c r="N163" s="139" t="s">
        <v>43</v>
      </c>
      <c r="P163" s="140">
        <f>O163*H163</f>
        <v>0</v>
      </c>
      <c r="Q163" s="140">
        <v>1.61E-2</v>
      </c>
      <c r="R163" s="140">
        <f>Q163*H163</f>
        <v>3.2199999999999999E-2</v>
      </c>
      <c r="S163" s="140">
        <v>0</v>
      </c>
      <c r="T163" s="141">
        <f>S163*H163</f>
        <v>0</v>
      </c>
      <c r="AR163" s="142" t="s">
        <v>106</v>
      </c>
      <c r="AT163" s="142" t="s">
        <v>195</v>
      </c>
      <c r="AU163" s="142" t="s">
        <v>80</v>
      </c>
      <c r="AY163" s="17" t="s">
        <v>193</v>
      </c>
      <c r="BE163" s="143">
        <f>IF(N163="základní",J163,0)</f>
        <v>0</v>
      </c>
      <c r="BF163" s="143">
        <f>IF(N163="snížená",J163,0)</f>
        <v>0</v>
      </c>
      <c r="BG163" s="143">
        <f>IF(N163="zákl. přenesená",J163,0)</f>
        <v>0</v>
      </c>
      <c r="BH163" s="143">
        <f>IF(N163="sníž. přenesená",J163,0)</f>
        <v>0</v>
      </c>
      <c r="BI163" s="143">
        <f>IF(N163="nulová",J163,0)</f>
        <v>0</v>
      </c>
      <c r="BJ163" s="17" t="s">
        <v>80</v>
      </c>
      <c r="BK163" s="143">
        <f>ROUND(I163*H163,2)</f>
        <v>0</v>
      </c>
      <c r="BL163" s="17" t="s">
        <v>106</v>
      </c>
      <c r="BM163" s="142" t="s">
        <v>823</v>
      </c>
    </row>
    <row r="164" spans="2:65" s="1" customFormat="1" ht="11.25">
      <c r="B164" s="32"/>
      <c r="D164" s="144" t="s">
        <v>201</v>
      </c>
      <c r="F164" s="145" t="s">
        <v>4408</v>
      </c>
      <c r="I164" s="146"/>
      <c r="L164" s="32"/>
      <c r="M164" s="147"/>
      <c r="T164" s="53"/>
      <c r="AT164" s="17" t="s">
        <v>201</v>
      </c>
      <c r="AU164" s="17" t="s">
        <v>80</v>
      </c>
    </row>
    <row r="165" spans="2:65" s="1" customFormat="1" ht="16.5" customHeight="1">
      <c r="B165" s="32"/>
      <c r="C165" s="131" t="s">
        <v>529</v>
      </c>
      <c r="D165" s="131" t="s">
        <v>195</v>
      </c>
      <c r="E165" s="132" t="s">
        <v>4412</v>
      </c>
      <c r="F165" s="133" t="s">
        <v>4413</v>
      </c>
      <c r="G165" s="134" t="s">
        <v>465</v>
      </c>
      <c r="H165" s="135">
        <v>5</v>
      </c>
      <c r="I165" s="136"/>
      <c r="J165" s="137">
        <f>ROUND(I165*H165,2)</f>
        <v>0</v>
      </c>
      <c r="K165" s="133" t="s">
        <v>19</v>
      </c>
      <c r="L165" s="32"/>
      <c r="M165" s="138" t="s">
        <v>19</v>
      </c>
      <c r="N165" s="139" t="s">
        <v>43</v>
      </c>
      <c r="P165" s="140">
        <f>O165*H165</f>
        <v>0</v>
      </c>
      <c r="Q165" s="140">
        <v>0</v>
      </c>
      <c r="R165" s="140">
        <f>Q165*H165</f>
        <v>0</v>
      </c>
      <c r="S165" s="140">
        <v>0</v>
      </c>
      <c r="T165" s="141">
        <f>S165*H165</f>
        <v>0</v>
      </c>
      <c r="AR165" s="142" t="s">
        <v>106</v>
      </c>
      <c r="AT165" s="142" t="s">
        <v>195</v>
      </c>
      <c r="AU165" s="142" t="s">
        <v>80</v>
      </c>
      <c r="AY165" s="17" t="s">
        <v>193</v>
      </c>
      <c r="BE165" s="143">
        <f>IF(N165="základní",J165,0)</f>
        <v>0</v>
      </c>
      <c r="BF165" s="143">
        <f>IF(N165="snížená",J165,0)</f>
        <v>0</v>
      </c>
      <c r="BG165" s="143">
        <f>IF(N165="zákl. přenesená",J165,0)</f>
        <v>0</v>
      </c>
      <c r="BH165" s="143">
        <f>IF(N165="sníž. přenesená",J165,0)</f>
        <v>0</v>
      </c>
      <c r="BI165" s="143">
        <f>IF(N165="nulová",J165,0)</f>
        <v>0</v>
      </c>
      <c r="BJ165" s="17" t="s">
        <v>80</v>
      </c>
      <c r="BK165" s="143">
        <f>ROUND(I165*H165,2)</f>
        <v>0</v>
      </c>
      <c r="BL165" s="17" t="s">
        <v>106</v>
      </c>
      <c r="BM165" s="142" t="s">
        <v>837</v>
      </c>
    </row>
    <row r="166" spans="2:65" s="1" customFormat="1" ht="16.5" customHeight="1">
      <c r="B166" s="32"/>
      <c r="C166" s="131" t="s">
        <v>534</v>
      </c>
      <c r="D166" s="131" t="s">
        <v>195</v>
      </c>
      <c r="E166" s="132" t="s">
        <v>4414</v>
      </c>
      <c r="F166" s="133" t="s">
        <v>4415</v>
      </c>
      <c r="G166" s="134" t="s">
        <v>465</v>
      </c>
      <c r="H166" s="135">
        <v>5</v>
      </c>
      <c r="I166" s="136"/>
      <c r="J166" s="137">
        <f>ROUND(I166*H166,2)</f>
        <v>0</v>
      </c>
      <c r="K166" s="133" t="s">
        <v>199</v>
      </c>
      <c r="L166" s="32"/>
      <c r="M166" s="138" t="s">
        <v>19</v>
      </c>
      <c r="N166" s="139" t="s">
        <v>43</v>
      </c>
      <c r="P166" s="140">
        <f>O166*H166</f>
        <v>0</v>
      </c>
      <c r="Q166" s="140">
        <v>1.89E-3</v>
      </c>
      <c r="R166" s="140">
        <f>Q166*H166</f>
        <v>9.4500000000000001E-3</v>
      </c>
      <c r="S166" s="140">
        <v>0</v>
      </c>
      <c r="T166" s="141">
        <f>S166*H166</f>
        <v>0</v>
      </c>
      <c r="AR166" s="142" t="s">
        <v>106</v>
      </c>
      <c r="AT166" s="142" t="s">
        <v>195</v>
      </c>
      <c r="AU166" s="142" t="s">
        <v>80</v>
      </c>
      <c r="AY166" s="17" t="s">
        <v>193</v>
      </c>
      <c r="BE166" s="143">
        <f>IF(N166="základní",J166,0)</f>
        <v>0</v>
      </c>
      <c r="BF166" s="143">
        <f>IF(N166="snížená",J166,0)</f>
        <v>0</v>
      </c>
      <c r="BG166" s="143">
        <f>IF(N166="zákl. přenesená",J166,0)</f>
        <v>0</v>
      </c>
      <c r="BH166" s="143">
        <f>IF(N166="sníž. přenesená",J166,0)</f>
        <v>0</v>
      </c>
      <c r="BI166" s="143">
        <f>IF(N166="nulová",J166,0)</f>
        <v>0</v>
      </c>
      <c r="BJ166" s="17" t="s">
        <v>80</v>
      </c>
      <c r="BK166" s="143">
        <f>ROUND(I166*H166,2)</f>
        <v>0</v>
      </c>
      <c r="BL166" s="17" t="s">
        <v>106</v>
      </c>
      <c r="BM166" s="142" t="s">
        <v>852</v>
      </c>
    </row>
    <row r="167" spans="2:65" s="1" customFormat="1" ht="11.25">
      <c r="B167" s="32"/>
      <c r="D167" s="144" t="s">
        <v>201</v>
      </c>
      <c r="F167" s="145" t="s">
        <v>4416</v>
      </c>
      <c r="I167" s="146"/>
      <c r="L167" s="32"/>
      <c r="M167" s="147"/>
      <c r="T167" s="53"/>
      <c r="AT167" s="17" t="s">
        <v>201</v>
      </c>
      <c r="AU167" s="17" t="s">
        <v>80</v>
      </c>
    </row>
    <row r="168" spans="2:65" s="1" customFormat="1" ht="16.5" customHeight="1">
      <c r="B168" s="32"/>
      <c r="C168" s="131" t="s">
        <v>540</v>
      </c>
      <c r="D168" s="131" t="s">
        <v>195</v>
      </c>
      <c r="E168" s="132" t="s">
        <v>4417</v>
      </c>
      <c r="F168" s="133" t="s">
        <v>4418</v>
      </c>
      <c r="G168" s="134" t="s">
        <v>465</v>
      </c>
      <c r="H168" s="135">
        <v>5</v>
      </c>
      <c r="I168" s="136"/>
      <c r="J168" s="137">
        <f>ROUND(I168*H168,2)</f>
        <v>0</v>
      </c>
      <c r="K168" s="133" t="s">
        <v>19</v>
      </c>
      <c r="L168" s="32"/>
      <c r="M168" s="138" t="s">
        <v>19</v>
      </c>
      <c r="N168" s="139" t="s">
        <v>43</v>
      </c>
      <c r="P168" s="140">
        <f>O168*H168</f>
        <v>0</v>
      </c>
      <c r="Q168" s="140">
        <v>0</v>
      </c>
      <c r="R168" s="140">
        <f>Q168*H168</f>
        <v>0</v>
      </c>
      <c r="S168" s="140">
        <v>0</v>
      </c>
      <c r="T168" s="141">
        <f>S168*H168</f>
        <v>0</v>
      </c>
      <c r="AR168" s="142" t="s">
        <v>106</v>
      </c>
      <c r="AT168" s="142" t="s">
        <v>195</v>
      </c>
      <c r="AU168" s="142" t="s">
        <v>80</v>
      </c>
      <c r="AY168" s="17" t="s">
        <v>193</v>
      </c>
      <c r="BE168" s="143">
        <f>IF(N168="základní",J168,0)</f>
        <v>0</v>
      </c>
      <c r="BF168" s="143">
        <f>IF(N168="snížená",J168,0)</f>
        <v>0</v>
      </c>
      <c r="BG168" s="143">
        <f>IF(N168="zákl. přenesená",J168,0)</f>
        <v>0</v>
      </c>
      <c r="BH168" s="143">
        <f>IF(N168="sníž. přenesená",J168,0)</f>
        <v>0</v>
      </c>
      <c r="BI168" s="143">
        <f>IF(N168="nulová",J168,0)</f>
        <v>0</v>
      </c>
      <c r="BJ168" s="17" t="s">
        <v>80</v>
      </c>
      <c r="BK168" s="143">
        <f>ROUND(I168*H168,2)</f>
        <v>0</v>
      </c>
      <c r="BL168" s="17" t="s">
        <v>106</v>
      </c>
      <c r="BM168" s="142" t="s">
        <v>892</v>
      </c>
    </row>
    <row r="169" spans="2:65" s="1" customFormat="1" ht="16.5" customHeight="1">
      <c r="B169" s="32"/>
      <c r="C169" s="131" t="s">
        <v>545</v>
      </c>
      <c r="D169" s="131" t="s">
        <v>195</v>
      </c>
      <c r="E169" s="132" t="s">
        <v>4414</v>
      </c>
      <c r="F169" s="133" t="s">
        <v>4415</v>
      </c>
      <c r="G169" s="134" t="s">
        <v>465</v>
      </c>
      <c r="H169" s="135">
        <v>5</v>
      </c>
      <c r="I169" s="136"/>
      <c r="J169" s="137">
        <f>ROUND(I169*H169,2)</f>
        <v>0</v>
      </c>
      <c r="K169" s="133" t="s">
        <v>199</v>
      </c>
      <c r="L169" s="32"/>
      <c r="M169" s="138" t="s">
        <v>19</v>
      </c>
      <c r="N169" s="139" t="s">
        <v>43</v>
      </c>
      <c r="P169" s="140">
        <f>O169*H169</f>
        <v>0</v>
      </c>
      <c r="Q169" s="140">
        <v>1.89E-3</v>
      </c>
      <c r="R169" s="140">
        <f>Q169*H169</f>
        <v>9.4500000000000001E-3</v>
      </c>
      <c r="S169" s="140">
        <v>0</v>
      </c>
      <c r="T169" s="141">
        <f>S169*H169</f>
        <v>0</v>
      </c>
      <c r="AR169" s="142" t="s">
        <v>106</v>
      </c>
      <c r="AT169" s="142" t="s">
        <v>195</v>
      </c>
      <c r="AU169" s="142" t="s">
        <v>80</v>
      </c>
      <c r="AY169" s="17" t="s">
        <v>193</v>
      </c>
      <c r="BE169" s="143">
        <f>IF(N169="základní",J169,0)</f>
        <v>0</v>
      </c>
      <c r="BF169" s="143">
        <f>IF(N169="snížená",J169,0)</f>
        <v>0</v>
      </c>
      <c r="BG169" s="143">
        <f>IF(N169="zákl. přenesená",J169,0)</f>
        <v>0</v>
      </c>
      <c r="BH169" s="143">
        <f>IF(N169="sníž. přenesená",J169,0)</f>
        <v>0</v>
      </c>
      <c r="BI169" s="143">
        <f>IF(N169="nulová",J169,0)</f>
        <v>0</v>
      </c>
      <c r="BJ169" s="17" t="s">
        <v>80</v>
      </c>
      <c r="BK169" s="143">
        <f>ROUND(I169*H169,2)</f>
        <v>0</v>
      </c>
      <c r="BL169" s="17" t="s">
        <v>106</v>
      </c>
      <c r="BM169" s="142" t="s">
        <v>118</v>
      </c>
    </row>
    <row r="170" spans="2:65" s="1" customFormat="1" ht="11.25">
      <c r="B170" s="32"/>
      <c r="D170" s="144" t="s">
        <v>201</v>
      </c>
      <c r="F170" s="145" t="s">
        <v>4416</v>
      </c>
      <c r="I170" s="146"/>
      <c r="L170" s="32"/>
      <c r="M170" s="147"/>
      <c r="T170" s="53"/>
      <c r="AT170" s="17" t="s">
        <v>201</v>
      </c>
      <c r="AU170" s="17" t="s">
        <v>80</v>
      </c>
    </row>
    <row r="171" spans="2:65" s="1" customFormat="1" ht="16.5" customHeight="1">
      <c r="B171" s="32"/>
      <c r="C171" s="131" t="s">
        <v>551</v>
      </c>
      <c r="D171" s="131" t="s">
        <v>195</v>
      </c>
      <c r="E171" s="132" t="s">
        <v>4419</v>
      </c>
      <c r="F171" s="133" t="s">
        <v>4420</v>
      </c>
      <c r="G171" s="134" t="s">
        <v>465</v>
      </c>
      <c r="H171" s="135">
        <v>1</v>
      </c>
      <c r="I171" s="136"/>
      <c r="J171" s="137">
        <f>ROUND(I171*H171,2)</f>
        <v>0</v>
      </c>
      <c r="K171" s="133" t="s">
        <v>19</v>
      </c>
      <c r="L171" s="32"/>
      <c r="M171" s="138" t="s">
        <v>19</v>
      </c>
      <c r="N171" s="139" t="s">
        <v>43</v>
      </c>
      <c r="P171" s="140">
        <f>O171*H171</f>
        <v>0</v>
      </c>
      <c r="Q171" s="140">
        <v>0</v>
      </c>
      <c r="R171" s="140">
        <f>Q171*H171</f>
        <v>0</v>
      </c>
      <c r="S171" s="140">
        <v>0</v>
      </c>
      <c r="T171" s="141">
        <f>S171*H171</f>
        <v>0</v>
      </c>
      <c r="AR171" s="142" t="s">
        <v>106</v>
      </c>
      <c r="AT171" s="142" t="s">
        <v>195</v>
      </c>
      <c r="AU171" s="142" t="s">
        <v>80</v>
      </c>
      <c r="AY171" s="17" t="s">
        <v>193</v>
      </c>
      <c r="BE171" s="143">
        <f>IF(N171="základní",J171,0)</f>
        <v>0</v>
      </c>
      <c r="BF171" s="143">
        <f>IF(N171="snížená",J171,0)</f>
        <v>0</v>
      </c>
      <c r="BG171" s="143">
        <f>IF(N171="zákl. přenesená",J171,0)</f>
        <v>0</v>
      </c>
      <c r="BH171" s="143">
        <f>IF(N171="sníž. přenesená",J171,0)</f>
        <v>0</v>
      </c>
      <c r="BI171" s="143">
        <f>IF(N171="nulová",J171,0)</f>
        <v>0</v>
      </c>
      <c r="BJ171" s="17" t="s">
        <v>80</v>
      </c>
      <c r="BK171" s="143">
        <f>ROUND(I171*H171,2)</f>
        <v>0</v>
      </c>
      <c r="BL171" s="17" t="s">
        <v>106</v>
      </c>
      <c r="BM171" s="142" t="s">
        <v>120</v>
      </c>
    </row>
    <row r="172" spans="2:65" s="1" customFormat="1" ht="16.5" customHeight="1">
      <c r="B172" s="32"/>
      <c r="C172" s="131" t="s">
        <v>567</v>
      </c>
      <c r="D172" s="131" t="s">
        <v>195</v>
      </c>
      <c r="E172" s="132" t="s">
        <v>4414</v>
      </c>
      <c r="F172" s="133" t="s">
        <v>4415</v>
      </c>
      <c r="G172" s="134" t="s">
        <v>465</v>
      </c>
      <c r="H172" s="135">
        <v>1</v>
      </c>
      <c r="I172" s="136"/>
      <c r="J172" s="137">
        <f>ROUND(I172*H172,2)</f>
        <v>0</v>
      </c>
      <c r="K172" s="133" t="s">
        <v>199</v>
      </c>
      <c r="L172" s="32"/>
      <c r="M172" s="138" t="s">
        <v>19</v>
      </c>
      <c r="N172" s="139" t="s">
        <v>43</v>
      </c>
      <c r="P172" s="140">
        <f>O172*H172</f>
        <v>0</v>
      </c>
      <c r="Q172" s="140">
        <v>0</v>
      </c>
      <c r="R172" s="140">
        <f>Q172*H172</f>
        <v>0</v>
      </c>
      <c r="S172" s="140">
        <v>0</v>
      </c>
      <c r="T172" s="141">
        <f>S172*H172</f>
        <v>0</v>
      </c>
      <c r="AR172" s="142" t="s">
        <v>106</v>
      </c>
      <c r="AT172" s="142" t="s">
        <v>195</v>
      </c>
      <c r="AU172" s="142" t="s">
        <v>80</v>
      </c>
      <c r="AY172" s="17" t="s">
        <v>193</v>
      </c>
      <c r="BE172" s="143">
        <f>IF(N172="základní",J172,0)</f>
        <v>0</v>
      </c>
      <c r="BF172" s="143">
        <f>IF(N172="snížená",J172,0)</f>
        <v>0</v>
      </c>
      <c r="BG172" s="143">
        <f>IF(N172="zákl. přenesená",J172,0)</f>
        <v>0</v>
      </c>
      <c r="BH172" s="143">
        <f>IF(N172="sníž. přenesená",J172,0)</f>
        <v>0</v>
      </c>
      <c r="BI172" s="143">
        <f>IF(N172="nulová",J172,0)</f>
        <v>0</v>
      </c>
      <c r="BJ172" s="17" t="s">
        <v>80</v>
      </c>
      <c r="BK172" s="143">
        <f>ROUND(I172*H172,2)</f>
        <v>0</v>
      </c>
      <c r="BL172" s="17" t="s">
        <v>106</v>
      </c>
      <c r="BM172" s="142" t="s">
        <v>927</v>
      </c>
    </row>
    <row r="173" spans="2:65" s="1" customFormat="1" ht="11.25">
      <c r="B173" s="32"/>
      <c r="D173" s="144" t="s">
        <v>201</v>
      </c>
      <c r="F173" s="145" t="s">
        <v>4416</v>
      </c>
      <c r="I173" s="146"/>
      <c r="L173" s="32"/>
      <c r="M173" s="147"/>
      <c r="T173" s="53"/>
      <c r="AT173" s="17" t="s">
        <v>201</v>
      </c>
      <c r="AU173" s="17" t="s">
        <v>80</v>
      </c>
    </row>
    <row r="174" spans="2:65" s="1" customFormat="1" ht="16.5" customHeight="1">
      <c r="B174" s="32"/>
      <c r="C174" s="131" t="s">
        <v>578</v>
      </c>
      <c r="D174" s="131" t="s">
        <v>195</v>
      </c>
      <c r="E174" s="132" t="s">
        <v>4421</v>
      </c>
      <c r="F174" s="133" t="s">
        <v>4422</v>
      </c>
      <c r="G174" s="134" t="s">
        <v>465</v>
      </c>
      <c r="H174" s="135">
        <v>4</v>
      </c>
      <c r="I174" s="136"/>
      <c r="J174" s="137">
        <f>ROUND(I174*H174,2)</f>
        <v>0</v>
      </c>
      <c r="K174" s="133" t="s">
        <v>19</v>
      </c>
      <c r="L174" s="32"/>
      <c r="M174" s="138" t="s">
        <v>19</v>
      </c>
      <c r="N174" s="139" t="s">
        <v>43</v>
      </c>
      <c r="P174" s="140">
        <f>O174*H174</f>
        <v>0</v>
      </c>
      <c r="Q174" s="140">
        <v>0</v>
      </c>
      <c r="R174" s="140">
        <f>Q174*H174</f>
        <v>0</v>
      </c>
      <c r="S174" s="140">
        <v>0</v>
      </c>
      <c r="T174" s="141">
        <f>S174*H174</f>
        <v>0</v>
      </c>
      <c r="AR174" s="142" t="s">
        <v>106</v>
      </c>
      <c r="AT174" s="142" t="s">
        <v>195</v>
      </c>
      <c r="AU174" s="142" t="s">
        <v>80</v>
      </c>
      <c r="AY174" s="17" t="s">
        <v>193</v>
      </c>
      <c r="BE174" s="143">
        <f>IF(N174="základní",J174,0)</f>
        <v>0</v>
      </c>
      <c r="BF174" s="143">
        <f>IF(N174="snížená",J174,0)</f>
        <v>0</v>
      </c>
      <c r="BG174" s="143">
        <f>IF(N174="zákl. přenesená",J174,0)</f>
        <v>0</v>
      </c>
      <c r="BH174" s="143">
        <f>IF(N174="sníž. přenesená",J174,0)</f>
        <v>0</v>
      </c>
      <c r="BI174" s="143">
        <f>IF(N174="nulová",J174,0)</f>
        <v>0</v>
      </c>
      <c r="BJ174" s="17" t="s">
        <v>80</v>
      </c>
      <c r="BK174" s="143">
        <f>ROUND(I174*H174,2)</f>
        <v>0</v>
      </c>
      <c r="BL174" s="17" t="s">
        <v>106</v>
      </c>
      <c r="BM174" s="142" t="s">
        <v>937</v>
      </c>
    </row>
    <row r="175" spans="2:65" s="1" customFormat="1" ht="16.5" customHeight="1">
      <c r="B175" s="32"/>
      <c r="C175" s="131" t="s">
        <v>585</v>
      </c>
      <c r="D175" s="131" t="s">
        <v>195</v>
      </c>
      <c r="E175" s="132" t="s">
        <v>4423</v>
      </c>
      <c r="F175" s="133" t="s">
        <v>4424</v>
      </c>
      <c r="G175" s="134" t="s">
        <v>465</v>
      </c>
      <c r="H175" s="135">
        <v>4</v>
      </c>
      <c r="I175" s="136"/>
      <c r="J175" s="137">
        <f>ROUND(I175*H175,2)</f>
        <v>0</v>
      </c>
      <c r="K175" s="133" t="s">
        <v>199</v>
      </c>
      <c r="L175" s="32"/>
      <c r="M175" s="138" t="s">
        <v>19</v>
      </c>
      <c r="N175" s="139" t="s">
        <v>43</v>
      </c>
      <c r="P175" s="140">
        <f>O175*H175</f>
        <v>0</v>
      </c>
      <c r="Q175" s="140">
        <v>1.34E-3</v>
      </c>
      <c r="R175" s="140">
        <f>Q175*H175</f>
        <v>5.3600000000000002E-3</v>
      </c>
      <c r="S175" s="140">
        <v>0</v>
      </c>
      <c r="T175" s="141">
        <f>S175*H175</f>
        <v>0</v>
      </c>
      <c r="AR175" s="142" t="s">
        <v>106</v>
      </c>
      <c r="AT175" s="142" t="s">
        <v>195</v>
      </c>
      <c r="AU175" s="142" t="s">
        <v>80</v>
      </c>
      <c r="AY175" s="17" t="s">
        <v>193</v>
      </c>
      <c r="BE175" s="143">
        <f>IF(N175="základní",J175,0)</f>
        <v>0</v>
      </c>
      <c r="BF175" s="143">
        <f>IF(N175="snížená",J175,0)</f>
        <v>0</v>
      </c>
      <c r="BG175" s="143">
        <f>IF(N175="zákl. přenesená",J175,0)</f>
        <v>0</v>
      </c>
      <c r="BH175" s="143">
        <f>IF(N175="sníž. přenesená",J175,0)</f>
        <v>0</v>
      </c>
      <c r="BI175" s="143">
        <f>IF(N175="nulová",J175,0)</f>
        <v>0</v>
      </c>
      <c r="BJ175" s="17" t="s">
        <v>80</v>
      </c>
      <c r="BK175" s="143">
        <f>ROUND(I175*H175,2)</f>
        <v>0</v>
      </c>
      <c r="BL175" s="17" t="s">
        <v>106</v>
      </c>
      <c r="BM175" s="142" t="s">
        <v>947</v>
      </c>
    </row>
    <row r="176" spans="2:65" s="1" customFormat="1" ht="11.25">
      <c r="B176" s="32"/>
      <c r="D176" s="144" t="s">
        <v>201</v>
      </c>
      <c r="F176" s="145" t="s">
        <v>4425</v>
      </c>
      <c r="I176" s="146"/>
      <c r="L176" s="32"/>
      <c r="M176" s="147"/>
      <c r="T176" s="53"/>
      <c r="AT176" s="17" t="s">
        <v>201</v>
      </c>
      <c r="AU176" s="17" t="s">
        <v>80</v>
      </c>
    </row>
    <row r="177" spans="2:65" s="1" customFormat="1" ht="24.2" customHeight="1">
      <c r="B177" s="32"/>
      <c r="C177" s="131" t="s">
        <v>590</v>
      </c>
      <c r="D177" s="131" t="s">
        <v>195</v>
      </c>
      <c r="E177" s="132" t="s">
        <v>4426</v>
      </c>
      <c r="F177" s="133" t="s">
        <v>4427</v>
      </c>
      <c r="G177" s="134" t="s">
        <v>465</v>
      </c>
      <c r="H177" s="135">
        <v>6</v>
      </c>
      <c r="I177" s="136"/>
      <c r="J177" s="137">
        <f>ROUND(I177*H177,2)</f>
        <v>0</v>
      </c>
      <c r="K177" s="133" t="s">
        <v>19</v>
      </c>
      <c r="L177" s="32"/>
      <c r="M177" s="138" t="s">
        <v>19</v>
      </c>
      <c r="N177" s="139" t="s">
        <v>43</v>
      </c>
      <c r="P177" s="140">
        <f>O177*H177</f>
        <v>0</v>
      </c>
      <c r="Q177" s="140">
        <v>0</v>
      </c>
      <c r="R177" s="140">
        <f>Q177*H177</f>
        <v>0</v>
      </c>
      <c r="S177" s="140">
        <v>0</v>
      </c>
      <c r="T177" s="141">
        <f>S177*H177</f>
        <v>0</v>
      </c>
      <c r="AR177" s="142" t="s">
        <v>106</v>
      </c>
      <c r="AT177" s="142" t="s">
        <v>195</v>
      </c>
      <c r="AU177" s="142" t="s">
        <v>80</v>
      </c>
      <c r="AY177" s="17" t="s">
        <v>193</v>
      </c>
      <c r="BE177" s="143">
        <f>IF(N177="základní",J177,0)</f>
        <v>0</v>
      </c>
      <c r="BF177" s="143">
        <f>IF(N177="snížená",J177,0)</f>
        <v>0</v>
      </c>
      <c r="BG177" s="143">
        <f>IF(N177="zákl. přenesená",J177,0)</f>
        <v>0</v>
      </c>
      <c r="BH177" s="143">
        <f>IF(N177="sníž. přenesená",J177,0)</f>
        <v>0</v>
      </c>
      <c r="BI177" s="143">
        <f>IF(N177="nulová",J177,0)</f>
        <v>0</v>
      </c>
      <c r="BJ177" s="17" t="s">
        <v>80</v>
      </c>
      <c r="BK177" s="143">
        <f>ROUND(I177*H177,2)</f>
        <v>0</v>
      </c>
      <c r="BL177" s="17" t="s">
        <v>106</v>
      </c>
      <c r="BM177" s="142" t="s">
        <v>958</v>
      </c>
    </row>
    <row r="178" spans="2:65" s="1" customFormat="1" ht="16.5" customHeight="1">
      <c r="B178" s="32"/>
      <c r="C178" s="131" t="s">
        <v>599</v>
      </c>
      <c r="D178" s="131" t="s">
        <v>195</v>
      </c>
      <c r="E178" s="132" t="s">
        <v>4428</v>
      </c>
      <c r="F178" s="133" t="s">
        <v>4429</v>
      </c>
      <c r="G178" s="134" t="s">
        <v>465</v>
      </c>
      <c r="H178" s="135">
        <v>6</v>
      </c>
      <c r="I178" s="136"/>
      <c r="J178" s="137">
        <f>ROUND(I178*H178,2)</f>
        <v>0</v>
      </c>
      <c r="K178" s="133" t="s">
        <v>199</v>
      </c>
      <c r="L178" s="32"/>
      <c r="M178" s="138" t="s">
        <v>19</v>
      </c>
      <c r="N178" s="139" t="s">
        <v>43</v>
      </c>
      <c r="P178" s="140">
        <f>O178*H178</f>
        <v>0</v>
      </c>
      <c r="Q178" s="140">
        <v>2.0899999999999998E-3</v>
      </c>
      <c r="R178" s="140">
        <f>Q178*H178</f>
        <v>1.2539999999999999E-2</v>
      </c>
      <c r="S178" s="140">
        <v>0</v>
      </c>
      <c r="T178" s="141">
        <f>S178*H178</f>
        <v>0</v>
      </c>
      <c r="AR178" s="142" t="s">
        <v>106</v>
      </c>
      <c r="AT178" s="142" t="s">
        <v>195</v>
      </c>
      <c r="AU178" s="142" t="s">
        <v>80</v>
      </c>
      <c r="AY178" s="17" t="s">
        <v>193</v>
      </c>
      <c r="BE178" s="143">
        <f>IF(N178="základní",J178,0)</f>
        <v>0</v>
      </c>
      <c r="BF178" s="143">
        <f>IF(N178="snížená",J178,0)</f>
        <v>0</v>
      </c>
      <c r="BG178" s="143">
        <f>IF(N178="zákl. přenesená",J178,0)</f>
        <v>0</v>
      </c>
      <c r="BH178" s="143">
        <f>IF(N178="sníž. přenesená",J178,0)</f>
        <v>0</v>
      </c>
      <c r="BI178" s="143">
        <f>IF(N178="nulová",J178,0)</f>
        <v>0</v>
      </c>
      <c r="BJ178" s="17" t="s">
        <v>80</v>
      </c>
      <c r="BK178" s="143">
        <f>ROUND(I178*H178,2)</f>
        <v>0</v>
      </c>
      <c r="BL178" s="17" t="s">
        <v>106</v>
      </c>
      <c r="BM178" s="142" t="s">
        <v>966</v>
      </c>
    </row>
    <row r="179" spans="2:65" s="1" customFormat="1" ht="11.25">
      <c r="B179" s="32"/>
      <c r="D179" s="144" t="s">
        <v>201</v>
      </c>
      <c r="F179" s="145" t="s">
        <v>4430</v>
      </c>
      <c r="I179" s="146"/>
      <c r="L179" s="32"/>
      <c r="M179" s="147"/>
      <c r="T179" s="53"/>
      <c r="AT179" s="17" t="s">
        <v>201</v>
      </c>
      <c r="AU179" s="17" t="s">
        <v>80</v>
      </c>
    </row>
    <row r="180" spans="2:65" s="1" customFormat="1" ht="24.2" customHeight="1">
      <c r="B180" s="32"/>
      <c r="C180" s="162" t="s">
        <v>614</v>
      </c>
      <c r="D180" s="162" t="s">
        <v>380</v>
      </c>
      <c r="E180" s="163" t="s">
        <v>4431</v>
      </c>
      <c r="F180" s="164" t="s">
        <v>4432</v>
      </c>
      <c r="G180" s="165" t="s">
        <v>4433</v>
      </c>
      <c r="H180" s="166">
        <v>2</v>
      </c>
      <c r="I180" s="167"/>
      <c r="J180" s="168">
        <f>ROUND(I180*H180,2)</f>
        <v>0</v>
      </c>
      <c r="K180" s="164" t="s">
        <v>19</v>
      </c>
      <c r="L180" s="169"/>
      <c r="M180" s="170" t="s">
        <v>19</v>
      </c>
      <c r="N180" s="171" t="s">
        <v>43</v>
      </c>
      <c r="P180" s="140">
        <f>O180*H180</f>
        <v>0</v>
      </c>
      <c r="Q180" s="140">
        <v>0</v>
      </c>
      <c r="R180" s="140">
        <f>Q180*H180</f>
        <v>0</v>
      </c>
      <c r="S180" s="140">
        <v>0</v>
      </c>
      <c r="T180" s="141">
        <f>S180*H180</f>
        <v>0</v>
      </c>
      <c r="AR180" s="142" t="s">
        <v>254</v>
      </c>
      <c r="AT180" s="142" t="s">
        <v>380</v>
      </c>
      <c r="AU180" s="142" t="s">
        <v>80</v>
      </c>
      <c r="AY180" s="17" t="s">
        <v>193</v>
      </c>
      <c r="BE180" s="143">
        <f>IF(N180="základní",J180,0)</f>
        <v>0</v>
      </c>
      <c r="BF180" s="143">
        <f>IF(N180="snížená",J180,0)</f>
        <v>0</v>
      </c>
      <c r="BG180" s="143">
        <f>IF(N180="zákl. přenesená",J180,0)</f>
        <v>0</v>
      </c>
      <c r="BH180" s="143">
        <f>IF(N180="sníž. přenesená",J180,0)</f>
        <v>0</v>
      </c>
      <c r="BI180" s="143">
        <f>IF(N180="nulová",J180,0)</f>
        <v>0</v>
      </c>
      <c r="BJ180" s="17" t="s">
        <v>80</v>
      </c>
      <c r="BK180" s="143">
        <f>ROUND(I180*H180,2)</f>
        <v>0</v>
      </c>
      <c r="BL180" s="17" t="s">
        <v>106</v>
      </c>
      <c r="BM180" s="142" t="s">
        <v>4434</v>
      </c>
    </row>
    <row r="181" spans="2:65" s="1" customFormat="1" ht="16.5" customHeight="1">
      <c r="B181" s="32"/>
      <c r="C181" s="131" t="s">
        <v>626</v>
      </c>
      <c r="D181" s="131" t="s">
        <v>195</v>
      </c>
      <c r="E181" s="132" t="s">
        <v>4435</v>
      </c>
      <c r="F181" s="133" t="s">
        <v>4436</v>
      </c>
      <c r="G181" s="134" t="s">
        <v>465</v>
      </c>
      <c r="H181" s="135">
        <v>2</v>
      </c>
      <c r="I181" s="136"/>
      <c r="J181" s="137">
        <f>ROUND(I181*H181,2)</f>
        <v>0</v>
      </c>
      <c r="K181" s="133" t="s">
        <v>199</v>
      </c>
      <c r="L181" s="32"/>
      <c r="M181" s="138" t="s">
        <v>19</v>
      </c>
      <c r="N181" s="139" t="s">
        <v>43</v>
      </c>
      <c r="P181" s="140">
        <f>O181*H181</f>
        <v>0</v>
      </c>
      <c r="Q181" s="140">
        <v>2.0899999999999998E-3</v>
      </c>
      <c r="R181" s="140">
        <f>Q181*H181</f>
        <v>4.1799999999999997E-3</v>
      </c>
      <c r="S181" s="140">
        <v>0</v>
      </c>
      <c r="T181" s="141">
        <f>S181*H181</f>
        <v>0</v>
      </c>
      <c r="AR181" s="142" t="s">
        <v>106</v>
      </c>
      <c r="AT181" s="142" t="s">
        <v>195</v>
      </c>
      <c r="AU181" s="142" t="s">
        <v>80</v>
      </c>
      <c r="AY181" s="17" t="s">
        <v>193</v>
      </c>
      <c r="BE181" s="143">
        <f>IF(N181="základní",J181,0)</f>
        <v>0</v>
      </c>
      <c r="BF181" s="143">
        <f>IF(N181="snížená",J181,0)</f>
        <v>0</v>
      </c>
      <c r="BG181" s="143">
        <f>IF(N181="zákl. přenesená",J181,0)</f>
        <v>0</v>
      </c>
      <c r="BH181" s="143">
        <f>IF(N181="sníž. přenesená",J181,0)</f>
        <v>0</v>
      </c>
      <c r="BI181" s="143">
        <f>IF(N181="nulová",J181,0)</f>
        <v>0</v>
      </c>
      <c r="BJ181" s="17" t="s">
        <v>80</v>
      </c>
      <c r="BK181" s="143">
        <f>ROUND(I181*H181,2)</f>
        <v>0</v>
      </c>
      <c r="BL181" s="17" t="s">
        <v>106</v>
      </c>
      <c r="BM181" s="142" t="s">
        <v>997</v>
      </c>
    </row>
    <row r="182" spans="2:65" s="1" customFormat="1" ht="11.25">
      <c r="B182" s="32"/>
      <c r="D182" s="144" t="s">
        <v>201</v>
      </c>
      <c r="F182" s="145" t="s">
        <v>4437</v>
      </c>
      <c r="I182" s="146"/>
      <c r="L182" s="32"/>
      <c r="M182" s="147"/>
      <c r="T182" s="53"/>
      <c r="AT182" s="17" t="s">
        <v>201</v>
      </c>
      <c r="AU182" s="17" t="s">
        <v>80</v>
      </c>
    </row>
    <row r="183" spans="2:65" s="1" customFormat="1" ht="16.5" customHeight="1">
      <c r="B183" s="32"/>
      <c r="C183" s="162" t="s">
        <v>631</v>
      </c>
      <c r="D183" s="162" t="s">
        <v>380</v>
      </c>
      <c r="E183" s="163" t="s">
        <v>4438</v>
      </c>
      <c r="F183" s="164" t="s">
        <v>4439</v>
      </c>
      <c r="G183" s="165" t="s">
        <v>465</v>
      </c>
      <c r="H183" s="166">
        <v>8</v>
      </c>
      <c r="I183" s="167"/>
      <c r="J183" s="168">
        <f>ROUND(I183*H183,2)</f>
        <v>0</v>
      </c>
      <c r="K183" s="164" t="s">
        <v>19</v>
      </c>
      <c r="L183" s="169"/>
      <c r="M183" s="170" t="s">
        <v>19</v>
      </c>
      <c r="N183" s="171" t="s">
        <v>43</v>
      </c>
      <c r="P183" s="140">
        <f>O183*H183</f>
        <v>0</v>
      </c>
      <c r="Q183" s="140">
        <v>0</v>
      </c>
      <c r="R183" s="140">
        <f>Q183*H183</f>
        <v>0</v>
      </c>
      <c r="S183" s="140">
        <v>0</v>
      </c>
      <c r="T183" s="141">
        <f>S183*H183</f>
        <v>0</v>
      </c>
      <c r="AR183" s="142" t="s">
        <v>254</v>
      </c>
      <c r="AT183" s="142" t="s">
        <v>380</v>
      </c>
      <c r="AU183" s="142" t="s">
        <v>80</v>
      </c>
      <c r="AY183" s="17" t="s">
        <v>193</v>
      </c>
      <c r="BE183" s="143">
        <f>IF(N183="základní",J183,0)</f>
        <v>0</v>
      </c>
      <c r="BF183" s="143">
        <f>IF(N183="snížená",J183,0)</f>
        <v>0</v>
      </c>
      <c r="BG183" s="143">
        <f>IF(N183="zákl. přenesená",J183,0)</f>
        <v>0</v>
      </c>
      <c r="BH183" s="143">
        <f>IF(N183="sníž. přenesená",J183,0)</f>
        <v>0</v>
      </c>
      <c r="BI183" s="143">
        <f>IF(N183="nulová",J183,0)</f>
        <v>0</v>
      </c>
      <c r="BJ183" s="17" t="s">
        <v>80</v>
      </c>
      <c r="BK183" s="143">
        <f>ROUND(I183*H183,2)</f>
        <v>0</v>
      </c>
      <c r="BL183" s="17" t="s">
        <v>106</v>
      </c>
      <c r="BM183" s="142" t="s">
        <v>4440</v>
      </c>
    </row>
    <row r="184" spans="2:65" s="1" customFormat="1" ht="21.75" customHeight="1">
      <c r="B184" s="32"/>
      <c r="C184" s="131" t="s">
        <v>639</v>
      </c>
      <c r="D184" s="131" t="s">
        <v>195</v>
      </c>
      <c r="E184" s="132" t="s">
        <v>4379</v>
      </c>
      <c r="F184" s="133" t="s">
        <v>4380</v>
      </c>
      <c r="G184" s="134" t="s">
        <v>465</v>
      </c>
      <c r="H184" s="135">
        <v>8</v>
      </c>
      <c r="I184" s="136"/>
      <c r="J184" s="137">
        <f>ROUND(I184*H184,2)</f>
        <v>0</v>
      </c>
      <c r="K184" s="133" t="s">
        <v>199</v>
      </c>
      <c r="L184" s="32"/>
      <c r="M184" s="138" t="s">
        <v>19</v>
      </c>
      <c r="N184" s="139" t="s">
        <v>43</v>
      </c>
      <c r="P184" s="140">
        <f>O184*H184</f>
        <v>0</v>
      </c>
      <c r="Q184" s="140">
        <v>0</v>
      </c>
      <c r="R184" s="140">
        <f>Q184*H184</f>
        <v>0</v>
      </c>
      <c r="S184" s="140">
        <v>0</v>
      </c>
      <c r="T184" s="141">
        <f>S184*H184</f>
        <v>0</v>
      </c>
      <c r="AR184" s="142" t="s">
        <v>106</v>
      </c>
      <c r="AT184" s="142" t="s">
        <v>195</v>
      </c>
      <c r="AU184" s="142" t="s">
        <v>80</v>
      </c>
      <c r="AY184" s="17" t="s">
        <v>193</v>
      </c>
      <c r="BE184" s="143">
        <f>IF(N184="základní",J184,0)</f>
        <v>0</v>
      </c>
      <c r="BF184" s="143">
        <f>IF(N184="snížená",J184,0)</f>
        <v>0</v>
      </c>
      <c r="BG184" s="143">
        <f>IF(N184="zákl. přenesená",J184,0)</f>
        <v>0</v>
      </c>
      <c r="BH184" s="143">
        <f>IF(N184="sníž. přenesená",J184,0)</f>
        <v>0</v>
      </c>
      <c r="BI184" s="143">
        <f>IF(N184="nulová",J184,0)</f>
        <v>0</v>
      </c>
      <c r="BJ184" s="17" t="s">
        <v>80</v>
      </c>
      <c r="BK184" s="143">
        <f>ROUND(I184*H184,2)</f>
        <v>0</v>
      </c>
      <c r="BL184" s="17" t="s">
        <v>106</v>
      </c>
      <c r="BM184" s="142" t="s">
        <v>1024</v>
      </c>
    </row>
    <row r="185" spans="2:65" s="1" customFormat="1" ht="11.25">
      <c r="B185" s="32"/>
      <c r="D185" s="144" t="s">
        <v>201</v>
      </c>
      <c r="F185" s="145" t="s">
        <v>4381</v>
      </c>
      <c r="I185" s="146"/>
      <c r="L185" s="32"/>
      <c r="M185" s="147"/>
      <c r="T185" s="53"/>
      <c r="AT185" s="17" t="s">
        <v>201</v>
      </c>
      <c r="AU185" s="17" t="s">
        <v>80</v>
      </c>
    </row>
    <row r="186" spans="2:65" s="1" customFormat="1" ht="24.2" customHeight="1">
      <c r="B186" s="32"/>
      <c r="C186" s="162" t="s">
        <v>650</v>
      </c>
      <c r="D186" s="162" t="s">
        <v>380</v>
      </c>
      <c r="E186" s="163" t="s">
        <v>4441</v>
      </c>
      <c r="F186" s="164" t="s">
        <v>4442</v>
      </c>
      <c r="G186" s="165" t="s">
        <v>465</v>
      </c>
      <c r="H186" s="166">
        <v>8</v>
      </c>
      <c r="I186" s="167"/>
      <c r="J186" s="168">
        <f>ROUND(I186*H186,2)</f>
        <v>0</v>
      </c>
      <c r="K186" s="164" t="s">
        <v>19</v>
      </c>
      <c r="L186" s="169"/>
      <c r="M186" s="170" t="s">
        <v>19</v>
      </c>
      <c r="N186" s="171" t="s">
        <v>43</v>
      </c>
      <c r="P186" s="140">
        <f>O186*H186</f>
        <v>0</v>
      </c>
      <c r="Q186" s="140">
        <v>1.6500000000000001E-2</v>
      </c>
      <c r="R186" s="140">
        <f>Q186*H186</f>
        <v>0.13200000000000001</v>
      </c>
      <c r="S186" s="140">
        <v>0</v>
      </c>
      <c r="T186" s="141">
        <f>S186*H186</f>
        <v>0</v>
      </c>
      <c r="AR186" s="142" t="s">
        <v>254</v>
      </c>
      <c r="AT186" s="142" t="s">
        <v>380</v>
      </c>
      <c r="AU186" s="142" t="s">
        <v>80</v>
      </c>
      <c r="AY186" s="17" t="s">
        <v>193</v>
      </c>
      <c r="BE186" s="143">
        <f>IF(N186="základní",J186,0)</f>
        <v>0</v>
      </c>
      <c r="BF186" s="143">
        <f>IF(N186="snížená",J186,0)</f>
        <v>0</v>
      </c>
      <c r="BG186" s="143">
        <f>IF(N186="zákl. přenesená",J186,0)</f>
        <v>0</v>
      </c>
      <c r="BH186" s="143">
        <f>IF(N186="sníž. přenesená",J186,0)</f>
        <v>0</v>
      </c>
      <c r="BI186" s="143">
        <f>IF(N186="nulová",J186,0)</f>
        <v>0</v>
      </c>
      <c r="BJ186" s="17" t="s">
        <v>80</v>
      </c>
      <c r="BK186" s="143">
        <f>ROUND(I186*H186,2)</f>
        <v>0</v>
      </c>
      <c r="BL186" s="17" t="s">
        <v>106</v>
      </c>
      <c r="BM186" s="142" t="s">
        <v>4443</v>
      </c>
    </row>
    <row r="187" spans="2:65" s="1" customFormat="1" ht="16.5" customHeight="1">
      <c r="B187" s="32"/>
      <c r="C187" s="131" t="s">
        <v>658</v>
      </c>
      <c r="D187" s="131" t="s">
        <v>195</v>
      </c>
      <c r="E187" s="132" t="s">
        <v>4444</v>
      </c>
      <c r="F187" s="133" t="s">
        <v>4445</v>
      </c>
      <c r="G187" s="134" t="s">
        <v>465</v>
      </c>
      <c r="H187" s="135">
        <v>8</v>
      </c>
      <c r="I187" s="136"/>
      <c r="J187" s="137">
        <f>ROUND(I187*H187,2)</f>
        <v>0</v>
      </c>
      <c r="K187" s="133" t="s">
        <v>199</v>
      </c>
      <c r="L187" s="32"/>
      <c r="M187" s="138" t="s">
        <v>19</v>
      </c>
      <c r="N187" s="139" t="s">
        <v>43</v>
      </c>
      <c r="P187" s="140">
        <f>O187*H187</f>
        <v>0</v>
      </c>
      <c r="Q187" s="140">
        <v>0</v>
      </c>
      <c r="R187" s="140">
        <f>Q187*H187</f>
        <v>0</v>
      </c>
      <c r="S187" s="140">
        <v>0</v>
      </c>
      <c r="T187" s="141">
        <f>S187*H187</f>
        <v>0</v>
      </c>
      <c r="AR187" s="142" t="s">
        <v>106</v>
      </c>
      <c r="AT187" s="142" t="s">
        <v>195</v>
      </c>
      <c r="AU187" s="142" t="s">
        <v>80</v>
      </c>
      <c r="AY187" s="17" t="s">
        <v>193</v>
      </c>
      <c r="BE187" s="143">
        <f>IF(N187="základní",J187,0)</f>
        <v>0</v>
      </c>
      <c r="BF187" s="143">
        <f>IF(N187="snížená",J187,0)</f>
        <v>0</v>
      </c>
      <c r="BG187" s="143">
        <f>IF(N187="zákl. přenesená",J187,0)</f>
        <v>0</v>
      </c>
      <c r="BH187" s="143">
        <f>IF(N187="sníž. přenesená",J187,0)</f>
        <v>0</v>
      </c>
      <c r="BI187" s="143">
        <f>IF(N187="nulová",J187,0)</f>
        <v>0</v>
      </c>
      <c r="BJ187" s="17" t="s">
        <v>80</v>
      </c>
      <c r="BK187" s="143">
        <f>ROUND(I187*H187,2)</f>
        <v>0</v>
      </c>
      <c r="BL187" s="17" t="s">
        <v>106</v>
      </c>
      <c r="BM187" s="142" t="s">
        <v>1063</v>
      </c>
    </row>
    <row r="188" spans="2:65" s="1" customFormat="1" ht="11.25">
      <c r="B188" s="32"/>
      <c r="D188" s="144" t="s">
        <v>201</v>
      </c>
      <c r="F188" s="145" t="s">
        <v>4446</v>
      </c>
      <c r="I188" s="146"/>
      <c r="L188" s="32"/>
      <c r="M188" s="147"/>
      <c r="T188" s="53"/>
      <c r="AT188" s="17" t="s">
        <v>201</v>
      </c>
      <c r="AU188" s="17" t="s">
        <v>80</v>
      </c>
    </row>
    <row r="189" spans="2:65" s="1" customFormat="1" ht="16.5" customHeight="1">
      <c r="B189" s="32"/>
      <c r="C189" s="162" t="s">
        <v>664</v>
      </c>
      <c r="D189" s="162" t="s">
        <v>380</v>
      </c>
      <c r="E189" s="163" t="s">
        <v>4447</v>
      </c>
      <c r="F189" s="164" t="s">
        <v>4448</v>
      </c>
      <c r="G189" s="165" t="s">
        <v>198</v>
      </c>
      <c r="H189" s="166">
        <v>143</v>
      </c>
      <c r="I189" s="167"/>
      <c r="J189" s="168">
        <f>ROUND(I189*H189,2)</f>
        <v>0</v>
      </c>
      <c r="K189" s="164" t="s">
        <v>19</v>
      </c>
      <c r="L189" s="169"/>
      <c r="M189" s="170" t="s">
        <v>19</v>
      </c>
      <c r="N189" s="171" t="s">
        <v>43</v>
      </c>
      <c r="P189" s="140">
        <f>O189*H189</f>
        <v>0</v>
      </c>
      <c r="Q189" s="140">
        <v>0</v>
      </c>
      <c r="R189" s="140">
        <f>Q189*H189</f>
        <v>0</v>
      </c>
      <c r="S189" s="140">
        <v>0</v>
      </c>
      <c r="T189" s="141">
        <f>S189*H189</f>
        <v>0</v>
      </c>
      <c r="AR189" s="142" t="s">
        <v>254</v>
      </c>
      <c r="AT189" s="142" t="s">
        <v>380</v>
      </c>
      <c r="AU189" s="142" t="s">
        <v>80</v>
      </c>
      <c r="AY189" s="17" t="s">
        <v>193</v>
      </c>
      <c r="BE189" s="143">
        <f>IF(N189="základní",J189,0)</f>
        <v>0</v>
      </c>
      <c r="BF189" s="143">
        <f>IF(N189="snížená",J189,0)</f>
        <v>0</v>
      </c>
      <c r="BG189" s="143">
        <f>IF(N189="zákl. přenesená",J189,0)</f>
        <v>0</v>
      </c>
      <c r="BH189" s="143">
        <f>IF(N189="sníž. přenesená",J189,0)</f>
        <v>0</v>
      </c>
      <c r="BI189" s="143">
        <f>IF(N189="nulová",J189,0)</f>
        <v>0</v>
      </c>
      <c r="BJ189" s="17" t="s">
        <v>80</v>
      </c>
      <c r="BK189" s="143">
        <f>ROUND(I189*H189,2)</f>
        <v>0</v>
      </c>
      <c r="BL189" s="17" t="s">
        <v>106</v>
      </c>
      <c r="BM189" s="142" t="s">
        <v>4449</v>
      </c>
    </row>
    <row r="190" spans="2:65" s="1" customFormat="1" ht="16.5" customHeight="1">
      <c r="B190" s="32"/>
      <c r="C190" s="131" t="s">
        <v>674</v>
      </c>
      <c r="D190" s="131" t="s">
        <v>195</v>
      </c>
      <c r="E190" s="132" t="s">
        <v>4450</v>
      </c>
      <c r="F190" s="133" t="s">
        <v>4451</v>
      </c>
      <c r="G190" s="134" t="s">
        <v>198</v>
      </c>
      <c r="H190" s="135">
        <v>143</v>
      </c>
      <c r="I190" s="136"/>
      <c r="J190" s="137">
        <f>ROUND(I190*H190,2)</f>
        <v>0</v>
      </c>
      <c r="K190" s="133" t="s">
        <v>19</v>
      </c>
      <c r="L190" s="32"/>
      <c r="M190" s="138" t="s">
        <v>19</v>
      </c>
      <c r="N190" s="139" t="s">
        <v>43</v>
      </c>
      <c r="P190" s="140">
        <f>O190*H190</f>
        <v>0</v>
      </c>
      <c r="Q190" s="140">
        <v>0</v>
      </c>
      <c r="R190" s="140">
        <f>Q190*H190</f>
        <v>0</v>
      </c>
      <c r="S190" s="140">
        <v>0</v>
      </c>
      <c r="T190" s="141">
        <f>S190*H190</f>
        <v>0</v>
      </c>
      <c r="AR190" s="142" t="s">
        <v>106</v>
      </c>
      <c r="AT190" s="142" t="s">
        <v>195</v>
      </c>
      <c r="AU190" s="142" t="s">
        <v>80</v>
      </c>
      <c r="AY190" s="17" t="s">
        <v>193</v>
      </c>
      <c r="BE190" s="143">
        <f>IF(N190="základní",J190,0)</f>
        <v>0</v>
      </c>
      <c r="BF190" s="143">
        <f>IF(N190="snížená",J190,0)</f>
        <v>0</v>
      </c>
      <c r="BG190" s="143">
        <f>IF(N190="zákl. přenesená",J190,0)</f>
        <v>0</v>
      </c>
      <c r="BH190" s="143">
        <f>IF(N190="sníž. přenesená",J190,0)</f>
        <v>0</v>
      </c>
      <c r="BI190" s="143">
        <f>IF(N190="nulová",J190,0)</f>
        <v>0</v>
      </c>
      <c r="BJ190" s="17" t="s">
        <v>80</v>
      </c>
      <c r="BK190" s="143">
        <f>ROUND(I190*H190,2)</f>
        <v>0</v>
      </c>
      <c r="BL190" s="17" t="s">
        <v>106</v>
      </c>
      <c r="BM190" s="142" t="s">
        <v>1099</v>
      </c>
    </row>
    <row r="191" spans="2:65" s="1" customFormat="1" ht="16.5" customHeight="1">
      <c r="B191" s="32"/>
      <c r="C191" s="131" t="s">
        <v>680</v>
      </c>
      <c r="D191" s="131" t="s">
        <v>195</v>
      </c>
      <c r="E191" s="132" t="s">
        <v>4452</v>
      </c>
      <c r="F191" s="133" t="s">
        <v>4453</v>
      </c>
      <c r="G191" s="134" t="s">
        <v>4454</v>
      </c>
      <c r="H191" s="135">
        <v>1</v>
      </c>
      <c r="I191" s="136"/>
      <c r="J191" s="137">
        <f>ROUND(I191*H191,2)</f>
        <v>0</v>
      </c>
      <c r="K191" s="133" t="s">
        <v>19</v>
      </c>
      <c r="L191" s="32"/>
      <c r="M191" s="138" t="s">
        <v>19</v>
      </c>
      <c r="N191" s="139" t="s">
        <v>43</v>
      </c>
      <c r="P191" s="140">
        <f>O191*H191</f>
        <v>0</v>
      </c>
      <c r="Q191" s="140">
        <v>0</v>
      </c>
      <c r="R191" s="140">
        <f>Q191*H191</f>
        <v>0</v>
      </c>
      <c r="S191" s="140">
        <v>0</v>
      </c>
      <c r="T191" s="141">
        <f>S191*H191</f>
        <v>0</v>
      </c>
      <c r="AR191" s="142" t="s">
        <v>106</v>
      </c>
      <c r="AT191" s="142" t="s">
        <v>195</v>
      </c>
      <c r="AU191" s="142" t="s">
        <v>80</v>
      </c>
      <c r="AY191" s="17" t="s">
        <v>193</v>
      </c>
      <c r="BE191" s="143">
        <f>IF(N191="základní",J191,0)</f>
        <v>0</v>
      </c>
      <c r="BF191" s="143">
        <f>IF(N191="snížená",J191,0)</f>
        <v>0</v>
      </c>
      <c r="BG191" s="143">
        <f>IF(N191="zákl. přenesená",J191,0)</f>
        <v>0</v>
      </c>
      <c r="BH191" s="143">
        <f>IF(N191="sníž. přenesená",J191,0)</f>
        <v>0</v>
      </c>
      <c r="BI191" s="143">
        <f>IF(N191="nulová",J191,0)</f>
        <v>0</v>
      </c>
      <c r="BJ191" s="17" t="s">
        <v>80</v>
      </c>
      <c r="BK191" s="143">
        <f>ROUND(I191*H191,2)</f>
        <v>0</v>
      </c>
      <c r="BL191" s="17" t="s">
        <v>106</v>
      </c>
      <c r="BM191" s="142" t="s">
        <v>1111</v>
      </c>
    </row>
    <row r="192" spans="2:65" s="11" customFormat="1" ht="25.9" customHeight="1">
      <c r="B192" s="119"/>
      <c r="D192" s="120" t="s">
        <v>71</v>
      </c>
      <c r="E192" s="121" t="s">
        <v>82</v>
      </c>
      <c r="F192" s="121" t="s">
        <v>4455</v>
      </c>
      <c r="I192" s="122"/>
      <c r="J192" s="123">
        <f>BK192</f>
        <v>0</v>
      </c>
      <c r="L192" s="119"/>
      <c r="M192" s="124"/>
      <c r="P192" s="125">
        <f>SUM(P193:P201)</f>
        <v>0</v>
      </c>
      <c r="R192" s="125">
        <f>SUM(R193:R201)</f>
        <v>9.7999999999999997E-3</v>
      </c>
      <c r="T192" s="126">
        <f>SUM(T193:T201)</f>
        <v>0</v>
      </c>
      <c r="AR192" s="120" t="s">
        <v>80</v>
      </c>
      <c r="AT192" s="127" t="s">
        <v>71</v>
      </c>
      <c r="AU192" s="127" t="s">
        <v>72</v>
      </c>
      <c r="AY192" s="120" t="s">
        <v>193</v>
      </c>
      <c r="BK192" s="128">
        <f>SUM(BK193:BK201)</f>
        <v>0</v>
      </c>
    </row>
    <row r="193" spans="2:65" s="1" customFormat="1" ht="16.5" customHeight="1">
      <c r="B193" s="32"/>
      <c r="C193" s="162" t="s">
        <v>686</v>
      </c>
      <c r="D193" s="162" t="s">
        <v>380</v>
      </c>
      <c r="E193" s="163" t="s">
        <v>4456</v>
      </c>
      <c r="F193" s="164" t="s">
        <v>4457</v>
      </c>
      <c r="G193" s="165" t="s">
        <v>465</v>
      </c>
      <c r="H193" s="166">
        <v>1</v>
      </c>
      <c r="I193" s="167"/>
      <c r="J193" s="168">
        <f>ROUND(I193*H193,2)</f>
        <v>0</v>
      </c>
      <c r="K193" s="164" t="s">
        <v>199</v>
      </c>
      <c r="L193" s="169"/>
      <c r="M193" s="170" t="s">
        <v>19</v>
      </c>
      <c r="N193" s="171" t="s">
        <v>43</v>
      </c>
      <c r="P193" s="140">
        <f>O193*H193</f>
        <v>0</v>
      </c>
      <c r="Q193" s="140">
        <v>2.3999999999999998E-3</v>
      </c>
      <c r="R193" s="140">
        <f>Q193*H193</f>
        <v>2.3999999999999998E-3</v>
      </c>
      <c r="S193" s="140">
        <v>0</v>
      </c>
      <c r="T193" s="141">
        <f>S193*H193</f>
        <v>0</v>
      </c>
      <c r="AR193" s="142" t="s">
        <v>254</v>
      </c>
      <c r="AT193" s="142" t="s">
        <v>380</v>
      </c>
      <c r="AU193" s="142" t="s">
        <v>80</v>
      </c>
      <c r="AY193" s="17" t="s">
        <v>193</v>
      </c>
      <c r="BE193" s="143">
        <f>IF(N193="základní",J193,0)</f>
        <v>0</v>
      </c>
      <c r="BF193" s="143">
        <f>IF(N193="snížená",J193,0)</f>
        <v>0</v>
      </c>
      <c r="BG193" s="143">
        <f>IF(N193="zákl. přenesená",J193,0)</f>
        <v>0</v>
      </c>
      <c r="BH193" s="143">
        <f>IF(N193="sníž. přenesená",J193,0)</f>
        <v>0</v>
      </c>
      <c r="BI193" s="143">
        <f>IF(N193="nulová",J193,0)</f>
        <v>0</v>
      </c>
      <c r="BJ193" s="17" t="s">
        <v>80</v>
      </c>
      <c r="BK193" s="143">
        <f>ROUND(I193*H193,2)</f>
        <v>0</v>
      </c>
      <c r="BL193" s="17" t="s">
        <v>106</v>
      </c>
      <c r="BM193" s="142" t="s">
        <v>4458</v>
      </c>
    </row>
    <row r="194" spans="2:65" s="1" customFormat="1" ht="24.2" customHeight="1">
      <c r="B194" s="32"/>
      <c r="C194" s="131" t="s">
        <v>693</v>
      </c>
      <c r="D194" s="131" t="s">
        <v>195</v>
      </c>
      <c r="E194" s="132" t="s">
        <v>4459</v>
      </c>
      <c r="F194" s="133" t="s">
        <v>4460</v>
      </c>
      <c r="G194" s="134" t="s">
        <v>465</v>
      </c>
      <c r="H194" s="135">
        <v>1</v>
      </c>
      <c r="I194" s="136"/>
      <c r="J194" s="137">
        <f>ROUND(I194*H194,2)</f>
        <v>0</v>
      </c>
      <c r="K194" s="133" t="s">
        <v>199</v>
      </c>
      <c r="L194" s="32"/>
      <c r="M194" s="138" t="s">
        <v>19</v>
      </c>
      <c r="N194" s="139" t="s">
        <v>43</v>
      </c>
      <c r="P194" s="140">
        <f>O194*H194</f>
        <v>0</v>
      </c>
      <c r="Q194" s="140">
        <v>0</v>
      </c>
      <c r="R194" s="140">
        <f>Q194*H194</f>
        <v>0</v>
      </c>
      <c r="S194" s="140">
        <v>0</v>
      </c>
      <c r="T194" s="141">
        <f>S194*H194</f>
        <v>0</v>
      </c>
      <c r="AR194" s="142" t="s">
        <v>106</v>
      </c>
      <c r="AT194" s="142" t="s">
        <v>195</v>
      </c>
      <c r="AU194" s="142" t="s">
        <v>80</v>
      </c>
      <c r="AY194" s="17" t="s">
        <v>193</v>
      </c>
      <c r="BE194" s="143">
        <f>IF(N194="základní",J194,0)</f>
        <v>0</v>
      </c>
      <c r="BF194" s="143">
        <f>IF(N194="snížená",J194,0)</f>
        <v>0</v>
      </c>
      <c r="BG194" s="143">
        <f>IF(N194="zákl. přenesená",J194,0)</f>
        <v>0</v>
      </c>
      <c r="BH194" s="143">
        <f>IF(N194="sníž. přenesená",J194,0)</f>
        <v>0</v>
      </c>
      <c r="BI194" s="143">
        <f>IF(N194="nulová",J194,0)</f>
        <v>0</v>
      </c>
      <c r="BJ194" s="17" t="s">
        <v>80</v>
      </c>
      <c r="BK194" s="143">
        <f>ROUND(I194*H194,2)</f>
        <v>0</v>
      </c>
      <c r="BL194" s="17" t="s">
        <v>106</v>
      </c>
      <c r="BM194" s="142" t="s">
        <v>1124</v>
      </c>
    </row>
    <row r="195" spans="2:65" s="1" customFormat="1" ht="11.25">
      <c r="B195" s="32"/>
      <c r="D195" s="144" t="s">
        <v>201</v>
      </c>
      <c r="F195" s="145" t="s">
        <v>4461</v>
      </c>
      <c r="I195" s="146"/>
      <c r="L195" s="32"/>
      <c r="M195" s="147"/>
      <c r="T195" s="53"/>
      <c r="AT195" s="17" t="s">
        <v>201</v>
      </c>
      <c r="AU195" s="17" t="s">
        <v>80</v>
      </c>
    </row>
    <row r="196" spans="2:65" s="1" customFormat="1" ht="16.5" customHeight="1">
      <c r="B196" s="32"/>
      <c r="C196" s="162" t="s">
        <v>699</v>
      </c>
      <c r="D196" s="162" t="s">
        <v>380</v>
      </c>
      <c r="E196" s="163" t="s">
        <v>4310</v>
      </c>
      <c r="F196" s="164" t="s">
        <v>4311</v>
      </c>
      <c r="G196" s="165" t="s">
        <v>432</v>
      </c>
      <c r="H196" s="166">
        <v>2</v>
      </c>
      <c r="I196" s="167"/>
      <c r="J196" s="168">
        <f>ROUND(I196*H196,2)</f>
        <v>0</v>
      </c>
      <c r="K196" s="164" t="s">
        <v>199</v>
      </c>
      <c r="L196" s="169"/>
      <c r="M196" s="170" t="s">
        <v>19</v>
      </c>
      <c r="N196" s="171" t="s">
        <v>43</v>
      </c>
      <c r="P196" s="140">
        <f>O196*H196</f>
        <v>0</v>
      </c>
      <c r="Q196" s="140">
        <v>3.5000000000000001E-3</v>
      </c>
      <c r="R196" s="140">
        <f>Q196*H196</f>
        <v>7.0000000000000001E-3</v>
      </c>
      <c r="S196" s="140">
        <v>0</v>
      </c>
      <c r="T196" s="141">
        <f>S196*H196</f>
        <v>0</v>
      </c>
      <c r="AR196" s="142" t="s">
        <v>254</v>
      </c>
      <c r="AT196" s="142" t="s">
        <v>380</v>
      </c>
      <c r="AU196" s="142" t="s">
        <v>80</v>
      </c>
      <c r="AY196" s="17" t="s">
        <v>193</v>
      </c>
      <c r="BE196" s="143">
        <f>IF(N196="základní",J196,0)</f>
        <v>0</v>
      </c>
      <c r="BF196" s="143">
        <f>IF(N196="snížená",J196,0)</f>
        <v>0</v>
      </c>
      <c r="BG196" s="143">
        <f>IF(N196="zákl. přenesená",J196,0)</f>
        <v>0</v>
      </c>
      <c r="BH196" s="143">
        <f>IF(N196="sníž. přenesená",J196,0)</f>
        <v>0</v>
      </c>
      <c r="BI196" s="143">
        <f>IF(N196="nulová",J196,0)</f>
        <v>0</v>
      </c>
      <c r="BJ196" s="17" t="s">
        <v>80</v>
      </c>
      <c r="BK196" s="143">
        <f>ROUND(I196*H196,2)</f>
        <v>0</v>
      </c>
      <c r="BL196" s="17" t="s">
        <v>106</v>
      </c>
      <c r="BM196" s="142" t="s">
        <v>4462</v>
      </c>
    </row>
    <row r="197" spans="2:65" s="1" customFormat="1" ht="21.75" customHeight="1">
      <c r="B197" s="32"/>
      <c r="C197" s="131" t="s">
        <v>704</v>
      </c>
      <c r="D197" s="131" t="s">
        <v>195</v>
      </c>
      <c r="E197" s="132" t="s">
        <v>4313</v>
      </c>
      <c r="F197" s="133" t="s">
        <v>4314</v>
      </c>
      <c r="G197" s="134" t="s">
        <v>432</v>
      </c>
      <c r="H197" s="135">
        <v>2</v>
      </c>
      <c r="I197" s="136"/>
      <c r="J197" s="137">
        <f>ROUND(I197*H197,2)</f>
        <v>0</v>
      </c>
      <c r="K197" s="133" t="s">
        <v>199</v>
      </c>
      <c r="L197" s="32"/>
      <c r="M197" s="138" t="s">
        <v>19</v>
      </c>
      <c r="N197" s="139" t="s">
        <v>43</v>
      </c>
      <c r="P197" s="140">
        <f>O197*H197</f>
        <v>0</v>
      </c>
      <c r="Q197" s="140">
        <v>0</v>
      </c>
      <c r="R197" s="140">
        <f>Q197*H197</f>
        <v>0</v>
      </c>
      <c r="S197" s="140">
        <v>0</v>
      </c>
      <c r="T197" s="141">
        <f>S197*H197</f>
        <v>0</v>
      </c>
      <c r="AR197" s="142" t="s">
        <v>106</v>
      </c>
      <c r="AT197" s="142" t="s">
        <v>195</v>
      </c>
      <c r="AU197" s="142" t="s">
        <v>80</v>
      </c>
      <c r="AY197" s="17" t="s">
        <v>193</v>
      </c>
      <c r="BE197" s="143">
        <f>IF(N197="základní",J197,0)</f>
        <v>0</v>
      </c>
      <c r="BF197" s="143">
        <f>IF(N197="snížená",J197,0)</f>
        <v>0</v>
      </c>
      <c r="BG197" s="143">
        <f>IF(N197="zákl. přenesená",J197,0)</f>
        <v>0</v>
      </c>
      <c r="BH197" s="143">
        <f>IF(N197="sníž. přenesená",J197,0)</f>
        <v>0</v>
      </c>
      <c r="BI197" s="143">
        <f>IF(N197="nulová",J197,0)</f>
        <v>0</v>
      </c>
      <c r="BJ197" s="17" t="s">
        <v>80</v>
      </c>
      <c r="BK197" s="143">
        <f>ROUND(I197*H197,2)</f>
        <v>0</v>
      </c>
      <c r="BL197" s="17" t="s">
        <v>106</v>
      </c>
      <c r="BM197" s="142" t="s">
        <v>1142</v>
      </c>
    </row>
    <row r="198" spans="2:65" s="1" customFormat="1" ht="11.25">
      <c r="B198" s="32"/>
      <c r="D198" s="144" t="s">
        <v>201</v>
      </c>
      <c r="F198" s="145" t="s">
        <v>4315</v>
      </c>
      <c r="I198" s="146"/>
      <c r="L198" s="32"/>
      <c r="M198" s="147"/>
      <c r="T198" s="53"/>
      <c r="AT198" s="17" t="s">
        <v>201</v>
      </c>
      <c r="AU198" s="17" t="s">
        <v>80</v>
      </c>
    </row>
    <row r="199" spans="2:65" s="1" customFormat="1" ht="16.5" customHeight="1">
      <c r="B199" s="32"/>
      <c r="C199" s="162" t="s">
        <v>710</v>
      </c>
      <c r="D199" s="162" t="s">
        <v>380</v>
      </c>
      <c r="E199" s="163" t="s">
        <v>4463</v>
      </c>
      <c r="F199" s="164" t="s">
        <v>4464</v>
      </c>
      <c r="G199" s="165" t="s">
        <v>465</v>
      </c>
      <c r="H199" s="166">
        <v>1</v>
      </c>
      <c r="I199" s="167"/>
      <c r="J199" s="168">
        <f>ROUND(I199*H199,2)</f>
        <v>0</v>
      </c>
      <c r="K199" s="164" t="s">
        <v>199</v>
      </c>
      <c r="L199" s="169"/>
      <c r="M199" s="170" t="s">
        <v>19</v>
      </c>
      <c r="N199" s="171" t="s">
        <v>43</v>
      </c>
      <c r="P199" s="140">
        <f>O199*H199</f>
        <v>0</v>
      </c>
      <c r="Q199" s="140">
        <v>4.0000000000000002E-4</v>
      </c>
      <c r="R199" s="140">
        <f>Q199*H199</f>
        <v>4.0000000000000002E-4</v>
      </c>
      <c r="S199" s="140">
        <v>0</v>
      </c>
      <c r="T199" s="141">
        <f>S199*H199</f>
        <v>0</v>
      </c>
      <c r="AR199" s="142" t="s">
        <v>254</v>
      </c>
      <c r="AT199" s="142" t="s">
        <v>380</v>
      </c>
      <c r="AU199" s="142" t="s">
        <v>80</v>
      </c>
      <c r="AY199" s="17" t="s">
        <v>193</v>
      </c>
      <c r="BE199" s="143">
        <f>IF(N199="základní",J199,0)</f>
        <v>0</v>
      </c>
      <c r="BF199" s="143">
        <f>IF(N199="snížená",J199,0)</f>
        <v>0</v>
      </c>
      <c r="BG199" s="143">
        <f>IF(N199="zákl. přenesená",J199,0)</f>
        <v>0</v>
      </c>
      <c r="BH199" s="143">
        <f>IF(N199="sníž. přenesená",J199,0)</f>
        <v>0</v>
      </c>
      <c r="BI199" s="143">
        <f>IF(N199="nulová",J199,0)</f>
        <v>0</v>
      </c>
      <c r="BJ199" s="17" t="s">
        <v>80</v>
      </c>
      <c r="BK199" s="143">
        <f>ROUND(I199*H199,2)</f>
        <v>0</v>
      </c>
      <c r="BL199" s="17" t="s">
        <v>106</v>
      </c>
      <c r="BM199" s="142" t="s">
        <v>4465</v>
      </c>
    </row>
    <row r="200" spans="2:65" s="1" customFormat="1" ht="16.5" customHeight="1">
      <c r="B200" s="32"/>
      <c r="C200" s="131" t="s">
        <v>714</v>
      </c>
      <c r="D200" s="131" t="s">
        <v>195</v>
      </c>
      <c r="E200" s="132" t="s">
        <v>4364</v>
      </c>
      <c r="F200" s="133" t="s">
        <v>4365</v>
      </c>
      <c r="G200" s="134" t="s">
        <v>465</v>
      </c>
      <c r="H200" s="135">
        <v>1</v>
      </c>
      <c r="I200" s="136"/>
      <c r="J200" s="137">
        <f>ROUND(I200*H200,2)</f>
        <v>0</v>
      </c>
      <c r="K200" s="133" t="s">
        <v>199</v>
      </c>
      <c r="L200" s="32"/>
      <c r="M200" s="138" t="s">
        <v>19</v>
      </c>
      <c r="N200" s="139" t="s">
        <v>43</v>
      </c>
      <c r="P200" s="140">
        <f>O200*H200</f>
        <v>0</v>
      </c>
      <c r="Q200" s="140">
        <v>0</v>
      </c>
      <c r="R200" s="140">
        <f>Q200*H200</f>
        <v>0</v>
      </c>
      <c r="S200" s="140">
        <v>0</v>
      </c>
      <c r="T200" s="141">
        <f>S200*H200</f>
        <v>0</v>
      </c>
      <c r="AR200" s="142" t="s">
        <v>106</v>
      </c>
      <c r="AT200" s="142" t="s">
        <v>195</v>
      </c>
      <c r="AU200" s="142" t="s">
        <v>80</v>
      </c>
      <c r="AY200" s="17" t="s">
        <v>193</v>
      </c>
      <c r="BE200" s="143">
        <f>IF(N200="základní",J200,0)</f>
        <v>0</v>
      </c>
      <c r="BF200" s="143">
        <f>IF(N200="snížená",J200,0)</f>
        <v>0</v>
      </c>
      <c r="BG200" s="143">
        <f>IF(N200="zákl. přenesená",J200,0)</f>
        <v>0</v>
      </c>
      <c r="BH200" s="143">
        <f>IF(N200="sníž. přenesená",J200,0)</f>
        <v>0</v>
      </c>
      <c r="BI200" s="143">
        <f>IF(N200="nulová",J200,0)</f>
        <v>0</v>
      </c>
      <c r="BJ200" s="17" t="s">
        <v>80</v>
      </c>
      <c r="BK200" s="143">
        <f>ROUND(I200*H200,2)</f>
        <v>0</v>
      </c>
      <c r="BL200" s="17" t="s">
        <v>106</v>
      </c>
      <c r="BM200" s="142" t="s">
        <v>1165</v>
      </c>
    </row>
    <row r="201" spans="2:65" s="1" customFormat="1" ht="11.25">
      <c r="B201" s="32"/>
      <c r="D201" s="144" t="s">
        <v>201</v>
      </c>
      <c r="F201" s="145" t="s">
        <v>4366</v>
      </c>
      <c r="I201" s="146"/>
      <c r="L201" s="32"/>
      <c r="M201" s="147"/>
      <c r="T201" s="53"/>
      <c r="AT201" s="17" t="s">
        <v>201</v>
      </c>
      <c r="AU201" s="17" t="s">
        <v>80</v>
      </c>
    </row>
    <row r="202" spans="2:65" s="11" customFormat="1" ht="25.9" customHeight="1">
      <c r="B202" s="119"/>
      <c r="D202" s="120" t="s">
        <v>71</v>
      </c>
      <c r="E202" s="121" t="s">
        <v>100</v>
      </c>
      <c r="F202" s="121" t="s">
        <v>4466</v>
      </c>
      <c r="I202" s="122"/>
      <c r="J202" s="123">
        <f>BK202</f>
        <v>0</v>
      </c>
      <c r="L202" s="119"/>
      <c r="M202" s="124"/>
      <c r="P202" s="125">
        <f>SUM(P203:P209)</f>
        <v>0</v>
      </c>
      <c r="R202" s="125">
        <f>SUM(R203:R209)</f>
        <v>0</v>
      </c>
      <c r="T202" s="126">
        <f>SUM(T203:T209)</f>
        <v>0</v>
      </c>
      <c r="AR202" s="120" t="s">
        <v>80</v>
      </c>
      <c r="AT202" s="127" t="s">
        <v>71</v>
      </c>
      <c r="AU202" s="127" t="s">
        <v>72</v>
      </c>
      <c r="AY202" s="120" t="s">
        <v>193</v>
      </c>
      <c r="BK202" s="128">
        <f>SUM(BK203:BK209)</f>
        <v>0</v>
      </c>
    </row>
    <row r="203" spans="2:65" s="1" customFormat="1" ht="24.2" customHeight="1">
      <c r="B203" s="32"/>
      <c r="C203" s="131" t="s">
        <v>720</v>
      </c>
      <c r="D203" s="131" t="s">
        <v>195</v>
      </c>
      <c r="E203" s="132" t="s">
        <v>4467</v>
      </c>
      <c r="F203" s="133" t="s">
        <v>4468</v>
      </c>
      <c r="G203" s="134" t="s">
        <v>4286</v>
      </c>
      <c r="H203" s="135">
        <v>40</v>
      </c>
      <c r="I203" s="136"/>
      <c r="J203" s="137">
        <f>ROUND(I203*H203,2)</f>
        <v>0</v>
      </c>
      <c r="K203" s="133" t="s">
        <v>199</v>
      </c>
      <c r="L203" s="32"/>
      <c r="M203" s="138" t="s">
        <v>19</v>
      </c>
      <c r="N203" s="139" t="s">
        <v>43</v>
      </c>
      <c r="P203" s="140">
        <f>O203*H203</f>
        <v>0</v>
      </c>
      <c r="Q203" s="140">
        <v>0</v>
      </c>
      <c r="R203" s="140">
        <f>Q203*H203</f>
        <v>0</v>
      </c>
      <c r="S203" s="140">
        <v>0</v>
      </c>
      <c r="T203" s="141">
        <f>S203*H203</f>
        <v>0</v>
      </c>
      <c r="AR203" s="142" t="s">
        <v>106</v>
      </c>
      <c r="AT203" s="142" t="s">
        <v>195</v>
      </c>
      <c r="AU203" s="142" t="s">
        <v>80</v>
      </c>
      <c r="AY203" s="17" t="s">
        <v>193</v>
      </c>
      <c r="BE203" s="143">
        <f>IF(N203="základní",J203,0)</f>
        <v>0</v>
      </c>
      <c r="BF203" s="143">
        <f>IF(N203="snížená",J203,0)</f>
        <v>0</v>
      </c>
      <c r="BG203" s="143">
        <f>IF(N203="zákl. přenesená",J203,0)</f>
        <v>0</v>
      </c>
      <c r="BH203" s="143">
        <f>IF(N203="sníž. přenesená",J203,0)</f>
        <v>0</v>
      </c>
      <c r="BI203" s="143">
        <f>IF(N203="nulová",J203,0)</f>
        <v>0</v>
      </c>
      <c r="BJ203" s="17" t="s">
        <v>80</v>
      </c>
      <c r="BK203" s="143">
        <f>ROUND(I203*H203,2)</f>
        <v>0</v>
      </c>
      <c r="BL203" s="17" t="s">
        <v>106</v>
      </c>
      <c r="BM203" s="142" t="s">
        <v>1180</v>
      </c>
    </row>
    <row r="204" spans="2:65" s="1" customFormat="1" ht="11.25">
      <c r="B204" s="32"/>
      <c r="D204" s="144" t="s">
        <v>201</v>
      </c>
      <c r="F204" s="145" t="s">
        <v>4469</v>
      </c>
      <c r="I204" s="146"/>
      <c r="L204" s="32"/>
      <c r="M204" s="147"/>
      <c r="T204" s="53"/>
      <c r="AT204" s="17" t="s">
        <v>201</v>
      </c>
      <c r="AU204" s="17" t="s">
        <v>80</v>
      </c>
    </row>
    <row r="205" spans="2:65" s="12" customFormat="1" ht="11.25">
      <c r="B205" s="148"/>
      <c r="D205" s="149" t="s">
        <v>203</v>
      </c>
      <c r="E205" s="150" t="s">
        <v>19</v>
      </c>
      <c r="F205" s="151" t="s">
        <v>4470</v>
      </c>
      <c r="H205" s="150" t="s">
        <v>19</v>
      </c>
      <c r="I205" s="152"/>
      <c r="L205" s="148"/>
      <c r="M205" s="153"/>
      <c r="T205" s="154"/>
      <c r="AT205" s="150" t="s">
        <v>203</v>
      </c>
      <c r="AU205" s="150" t="s">
        <v>80</v>
      </c>
      <c r="AV205" s="12" t="s">
        <v>80</v>
      </c>
      <c r="AW205" s="12" t="s">
        <v>33</v>
      </c>
      <c r="AX205" s="12" t="s">
        <v>72</v>
      </c>
      <c r="AY205" s="150" t="s">
        <v>193</v>
      </c>
    </row>
    <row r="206" spans="2:65" s="13" customFormat="1" ht="11.25">
      <c r="B206" s="155"/>
      <c r="D206" s="149" t="s">
        <v>203</v>
      </c>
      <c r="E206" s="156" t="s">
        <v>19</v>
      </c>
      <c r="F206" s="157" t="s">
        <v>486</v>
      </c>
      <c r="H206" s="158">
        <v>40</v>
      </c>
      <c r="I206" s="159"/>
      <c r="L206" s="155"/>
      <c r="M206" s="160"/>
      <c r="T206" s="161"/>
      <c r="AT206" s="156" t="s">
        <v>203</v>
      </c>
      <c r="AU206" s="156" t="s">
        <v>80</v>
      </c>
      <c r="AV206" s="13" t="s">
        <v>82</v>
      </c>
      <c r="AW206" s="13" t="s">
        <v>33</v>
      </c>
      <c r="AX206" s="13" t="s">
        <v>80</v>
      </c>
      <c r="AY206" s="156" t="s">
        <v>193</v>
      </c>
    </row>
    <row r="207" spans="2:65" s="1" customFormat="1" ht="16.5" customHeight="1">
      <c r="B207" s="32"/>
      <c r="C207" s="131" t="s">
        <v>725</v>
      </c>
      <c r="D207" s="131" t="s">
        <v>195</v>
      </c>
      <c r="E207" s="132" t="s">
        <v>4471</v>
      </c>
      <c r="F207" s="133" t="s">
        <v>4472</v>
      </c>
      <c r="G207" s="134" t="s">
        <v>4454</v>
      </c>
      <c r="H207" s="135">
        <v>1</v>
      </c>
      <c r="I207" s="136"/>
      <c r="J207" s="137">
        <f>ROUND(I207*H207,2)</f>
        <v>0</v>
      </c>
      <c r="K207" s="133" t="s">
        <v>19</v>
      </c>
      <c r="L207" s="32"/>
      <c r="M207" s="138" t="s">
        <v>19</v>
      </c>
      <c r="N207" s="139" t="s">
        <v>43</v>
      </c>
      <c r="P207" s="140">
        <f>O207*H207</f>
        <v>0</v>
      </c>
      <c r="Q207" s="140">
        <v>0</v>
      </c>
      <c r="R207" s="140">
        <f>Q207*H207</f>
        <v>0</v>
      </c>
      <c r="S207" s="140">
        <v>0</v>
      </c>
      <c r="T207" s="141">
        <f>S207*H207</f>
        <v>0</v>
      </c>
      <c r="AR207" s="142" t="s">
        <v>106</v>
      </c>
      <c r="AT207" s="142" t="s">
        <v>195</v>
      </c>
      <c r="AU207" s="142" t="s">
        <v>80</v>
      </c>
      <c r="AY207" s="17" t="s">
        <v>193</v>
      </c>
      <c r="BE207" s="143">
        <f>IF(N207="základní",J207,0)</f>
        <v>0</v>
      </c>
      <c r="BF207" s="143">
        <f>IF(N207="snížená",J207,0)</f>
        <v>0</v>
      </c>
      <c r="BG207" s="143">
        <f>IF(N207="zákl. přenesená",J207,0)</f>
        <v>0</v>
      </c>
      <c r="BH207" s="143">
        <f>IF(N207="sníž. přenesená",J207,0)</f>
        <v>0</v>
      </c>
      <c r="BI207" s="143">
        <f>IF(N207="nulová",J207,0)</f>
        <v>0</v>
      </c>
      <c r="BJ207" s="17" t="s">
        <v>80</v>
      </c>
      <c r="BK207" s="143">
        <f>ROUND(I207*H207,2)</f>
        <v>0</v>
      </c>
      <c r="BL207" s="17" t="s">
        <v>106</v>
      </c>
      <c r="BM207" s="142" t="s">
        <v>1196</v>
      </c>
    </row>
    <row r="208" spans="2:65" s="1" customFormat="1" ht="16.5" customHeight="1">
      <c r="B208" s="32"/>
      <c r="C208" s="131" t="s">
        <v>731</v>
      </c>
      <c r="D208" s="131" t="s">
        <v>195</v>
      </c>
      <c r="E208" s="132" t="s">
        <v>4473</v>
      </c>
      <c r="F208" s="133" t="s">
        <v>4474</v>
      </c>
      <c r="G208" s="134" t="s">
        <v>4454</v>
      </c>
      <c r="H208" s="135">
        <v>1</v>
      </c>
      <c r="I208" s="136"/>
      <c r="J208" s="137">
        <f>ROUND(I208*H208,2)</f>
        <v>0</v>
      </c>
      <c r="K208" s="133" t="s">
        <v>19</v>
      </c>
      <c r="L208" s="32"/>
      <c r="M208" s="138" t="s">
        <v>19</v>
      </c>
      <c r="N208" s="139" t="s">
        <v>43</v>
      </c>
      <c r="P208" s="140">
        <f>O208*H208</f>
        <v>0</v>
      </c>
      <c r="Q208" s="140">
        <v>0</v>
      </c>
      <c r="R208" s="140">
        <f>Q208*H208</f>
        <v>0</v>
      </c>
      <c r="S208" s="140">
        <v>0</v>
      </c>
      <c r="T208" s="141">
        <f>S208*H208</f>
        <v>0</v>
      </c>
      <c r="AR208" s="142" t="s">
        <v>106</v>
      </c>
      <c r="AT208" s="142" t="s">
        <v>195</v>
      </c>
      <c r="AU208" s="142" t="s">
        <v>80</v>
      </c>
      <c r="AY208" s="17" t="s">
        <v>193</v>
      </c>
      <c r="BE208" s="143">
        <f>IF(N208="základní",J208,0)</f>
        <v>0</v>
      </c>
      <c r="BF208" s="143">
        <f>IF(N208="snížená",J208,0)</f>
        <v>0</v>
      </c>
      <c r="BG208" s="143">
        <f>IF(N208="zákl. přenesená",J208,0)</f>
        <v>0</v>
      </c>
      <c r="BH208" s="143">
        <f>IF(N208="sníž. přenesená",J208,0)</f>
        <v>0</v>
      </c>
      <c r="BI208" s="143">
        <f>IF(N208="nulová",J208,0)</f>
        <v>0</v>
      </c>
      <c r="BJ208" s="17" t="s">
        <v>80</v>
      </c>
      <c r="BK208" s="143">
        <f>ROUND(I208*H208,2)</f>
        <v>0</v>
      </c>
      <c r="BL208" s="17" t="s">
        <v>106</v>
      </c>
      <c r="BM208" s="142" t="s">
        <v>1293</v>
      </c>
    </row>
    <row r="209" spans="2:65" s="1" customFormat="1" ht="21.75" customHeight="1">
      <c r="B209" s="32"/>
      <c r="C209" s="131" t="s">
        <v>737</v>
      </c>
      <c r="D209" s="131" t="s">
        <v>195</v>
      </c>
      <c r="E209" s="132" t="s">
        <v>4475</v>
      </c>
      <c r="F209" s="133" t="s">
        <v>4476</v>
      </c>
      <c r="G209" s="134" t="s">
        <v>4454</v>
      </c>
      <c r="H209" s="135">
        <v>1</v>
      </c>
      <c r="I209" s="136"/>
      <c r="J209" s="137">
        <f>ROUND(I209*H209,2)</f>
        <v>0</v>
      </c>
      <c r="K209" s="133" t="s">
        <v>19</v>
      </c>
      <c r="L209" s="32"/>
      <c r="M209" s="181" t="s">
        <v>19</v>
      </c>
      <c r="N209" s="182" t="s">
        <v>43</v>
      </c>
      <c r="O209" s="183"/>
      <c r="P209" s="184">
        <f>O209*H209</f>
        <v>0</v>
      </c>
      <c r="Q209" s="184">
        <v>0</v>
      </c>
      <c r="R209" s="184">
        <f>Q209*H209</f>
        <v>0</v>
      </c>
      <c r="S209" s="184">
        <v>0</v>
      </c>
      <c r="T209" s="185">
        <f>S209*H209</f>
        <v>0</v>
      </c>
      <c r="AR209" s="142" t="s">
        <v>106</v>
      </c>
      <c r="AT209" s="142" t="s">
        <v>195</v>
      </c>
      <c r="AU209" s="142" t="s">
        <v>80</v>
      </c>
      <c r="AY209" s="17" t="s">
        <v>193</v>
      </c>
      <c r="BE209" s="143">
        <f>IF(N209="základní",J209,0)</f>
        <v>0</v>
      </c>
      <c r="BF209" s="143">
        <f>IF(N209="snížená",J209,0)</f>
        <v>0</v>
      </c>
      <c r="BG209" s="143">
        <f>IF(N209="zákl. přenesená",J209,0)</f>
        <v>0</v>
      </c>
      <c r="BH209" s="143">
        <f>IF(N209="sníž. přenesená",J209,0)</f>
        <v>0</v>
      </c>
      <c r="BI209" s="143">
        <f>IF(N209="nulová",J209,0)</f>
        <v>0</v>
      </c>
      <c r="BJ209" s="17" t="s">
        <v>80</v>
      </c>
      <c r="BK209" s="143">
        <f>ROUND(I209*H209,2)</f>
        <v>0</v>
      </c>
      <c r="BL209" s="17" t="s">
        <v>106</v>
      </c>
      <c r="BM209" s="142" t="s">
        <v>1311</v>
      </c>
    </row>
    <row r="210" spans="2:65" s="1" customFormat="1" ht="6.95" customHeight="1">
      <c r="B210" s="41"/>
      <c r="C210" s="42"/>
      <c r="D210" s="42"/>
      <c r="E210" s="42"/>
      <c r="F210" s="42"/>
      <c r="G210" s="42"/>
      <c r="H210" s="42"/>
      <c r="I210" s="42"/>
      <c r="J210" s="42"/>
      <c r="K210" s="42"/>
      <c r="L210" s="32"/>
    </row>
  </sheetData>
  <sheetProtection algorithmName="SHA-512" hashValue="HBVd7GF8Jjayz3gekV+74sLXOobedCvn8QOZbvyMWgbsIgWuh1SWIjjCGgGe+pkXdmoVKAEy0YYcFzCqqf7T7g==" saltValue="EVvH2/NEei5KWOpvqlL3dlgBlTaD4dBP64iCgRRXA1wdfK4OKD2Mlcr3UAoIC3h0v4UuU1EXhF1IOX8p1Gjn1w==" spinCount="100000" sheet="1" objects="1" scenarios="1" formatColumns="0" formatRows="0" autoFilter="0"/>
  <autoFilter ref="C87:K209" xr:uid="{00000000-0009-0000-0000-000003000000}"/>
  <mergeCells count="12">
    <mergeCell ref="E80:H80"/>
    <mergeCell ref="L2:V2"/>
    <mergeCell ref="E50:H50"/>
    <mergeCell ref="E52:H52"/>
    <mergeCell ref="E54:H54"/>
    <mergeCell ref="E76:H76"/>
    <mergeCell ref="E78:H78"/>
    <mergeCell ref="E7:H7"/>
    <mergeCell ref="E9:H9"/>
    <mergeCell ref="E11:H11"/>
    <mergeCell ref="E20:H20"/>
    <mergeCell ref="E29:H29"/>
  </mergeCells>
  <hyperlinks>
    <hyperlink ref="F92" r:id="rId1" xr:uid="{00000000-0004-0000-0300-000000000000}"/>
    <hyperlink ref="F94" r:id="rId2" xr:uid="{00000000-0004-0000-0300-000001000000}"/>
    <hyperlink ref="F98" r:id="rId3" xr:uid="{00000000-0004-0000-0300-000002000000}"/>
    <hyperlink ref="F102" r:id="rId4" xr:uid="{00000000-0004-0000-0300-000003000000}"/>
    <hyperlink ref="F107" r:id="rId5" xr:uid="{00000000-0004-0000-0300-000004000000}"/>
    <hyperlink ref="F110" r:id="rId6" xr:uid="{00000000-0004-0000-0300-000005000000}"/>
    <hyperlink ref="F113" r:id="rId7" xr:uid="{00000000-0004-0000-0300-000006000000}"/>
    <hyperlink ref="F116" r:id="rId8" xr:uid="{00000000-0004-0000-0300-000007000000}"/>
    <hyperlink ref="F119" r:id="rId9" xr:uid="{00000000-0004-0000-0300-000008000000}"/>
    <hyperlink ref="F122" r:id="rId10" xr:uid="{00000000-0004-0000-0300-000009000000}"/>
    <hyperlink ref="F125" r:id="rId11" xr:uid="{00000000-0004-0000-0300-00000A000000}"/>
    <hyperlink ref="F128" r:id="rId12" xr:uid="{00000000-0004-0000-0300-00000B000000}"/>
    <hyperlink ref="F131" r:id="rId13" xr:uid="{00000000-0004-0000-0300-00000C000000}"/>
    <hyperlink ref="F136" r:id="rId14" xr:uid="{00000000-0004-0000-0300-00000D000000}"/>
    <hyperlink ref="F140" r:id="rId15" xr:uid="{00000000-0004-0000-0300-00000E000000}"/>
    <hyperlink ref="F143" r:id="rId16" xr:uid="{00000000-0004-0000-0300-00000F000000}"/>
    <hyperlink ref="F146" r:id="rId17" xr:uid="{00000000-0004-0000-0300-000010000000}"/>
    <hyperlink ref="F149" r:id="rId18" xr:uid="{00000000-0004-0000-0300-000011000000}"/>
    <hyperlink ref="F152" r:id="rId19" xr:uid="{00000000-0004-0000-0300-000012000000}"/>
    <hyperlink ref="F155" r:id="rId20" xr:uid="{00000000-0004-0000-0300-000013000000}"/>
    <hyperlink ref="F158" r:id="rId21" xr:uid="{00000000-0004-0000-0300-000014000000}"/>
    <hyperlink ref="F161" r:id="rId22" xr:uid="{00000000-0004-0000-0300-000015000000}"/>
    <hyperlink ref="F164" r:id="rId23" xr:uid="{00000000-0004-0000-0300-000016000000}"/>
    <hyperlink ref="F167" r:id="rId24" xr:uid="{00000000-0004-0000-0300-000017000000}"/>
    <hyperlink ref="F170" r:id="rId25" xr:uid="{00000000-0004-0000-0300-000018000000}"/>
    <hyperlink ref="F173" r:id="rId26" xr:uid="{00000000-0004-0000-0300-000019000000}"/>
    <hyperlink ref="F176" r:id="rId27" xr:uid="{00000000-0004-0000-0300-00001A000000}"/>
    <hyperlink ref="F179" r:id="rId28" xr:uid="{00000000-0004-0000-0300-00001B000000}"/>
    <hyperlink ref="F182" r:id="rId29" xr:uid="{00000000-0004-0000-0300-00001C000000}"/>
    <hyperlink ref="F185" r:id="rId30" xr:uid="{00000000-0004-0000-0300-00001D000000}"/>
    <hyperlink ref="F188" r:id="rId31" xr:uid="{00000000-0004-0000-0300-00001E000000}"/>
    <hyperlink ref="F195" r:id="rId32" xr:uid="{00000000-0004-0000-0300-00001F000000}"/>
    <hyperlink ref="F198" r:id="rId33" xr:uid="{00000000-0004-0000-0300-000020000000}"/>
    <hyperlink ref="F201" r:id="rId34" xr:uid="{00000000-0004-0000-0300-000021000000}"/>
    <hyperlink ref="F204" r:id="rId35" xr:uid="{00000000-0004-0000-0300-000022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3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206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AT2" s="17" t="s">
        <v>95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132</v>
      </c>
      <c r="L4" s="20"/>
      <c r="M4" s="90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318" t="str">
        <f>'Rekapitulace stavby'!K6</f>
        <v>SPgŠ Boskovice - Výstavba nových prostor pro vzdělávání</v>
      </c>
      <c r="F7" s="319"/>
      <c r="G7" s="319"/>
      <c r="H7" s="319"/>
      <c r="L7" s="20"/>
    </row>
    <row r="8" spans="2:46" ht="12" customHeight="1">
      <c r="B8" s="20"/>
      <c r="D8" s="27" t="s">
        <v>133</v>
      </c>
      <c r="L8" s="20"/>
    </row>
    <row r="9" spans="2:46" s="1" customFormat="1" ht="16.5" customHeight="1">
      <c r="B9" s="32"/>
      <c r="E9" s="318" t="s">
        <v>3852</v>
      </c>
      <c r="F9" s="320"/>
      <c r="G9" s="320"/>
      <c r="H9" s="320"/>
      <c r="L9" s="32"/>
    </row>
    <row r="10" spans="2:46" s="1" customFormat="1" ht="12" customHeight="1">
      <c r="B10" s="32"/>
      <c r="D10" s="27" t="s">
        <v>3853</v>
      </c>
      <c r="L10" s="32"/>
    </row>
    <row r="11" spans="2:46" s="1" customFormat="1" ht="16.5" customHeight="1">
      <c r="B11" s="32"/>
      <c r="E11" s="281" t="s">
        <v>4477</v>
      </c>
      <c r="F11" s="320"/>
      <c r="G11" s="320"/>
      <c r="H11" s="320"/>
      <c r="L11" s="32"/>
    </row>
    <row r="12" spans="2:46" s="1" customFormat="1" ht="11.25">
      <c r="B12" s="32"/>
      <c r="L12" s="32"/>
    </row>
    <row r="13" spans="2:46" s="1" customFormat="1" ht="12" customHeight="1">
      <c r="B13" s="32"/>
      <c r="D13" s="27" t="s">
        <v>18</v>
      </c>
      <c r="F13" s="25" t="s">
        <v>19</v>
      </c>
      <c r="I13" s="27" t="s">
        <v>20</v>
      </c>
      <c r="J13" s="25" t="s">
        <v>19</v>
      </c>
      <c r="L13" s="32"/>
    </row>
    <row r="14" spans="2:46" s="1" customFormat="1" ht="12" customHeight="1">
      <c r="B14" s="32"/>
      <c r="D14" s="27" t="s">
        <v>21</v>
      </c>
      <c r="F14" s="25" t="s">
        <v>22</v>
      </c>
      <c r="I14" s="27" t="s">
        <v>23</v>
      </c>
      <c r="J14" s="49" t="str">
        <f>'Rekapitulace stavby'!AN8</f>
        <v>19. 5. 2025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25</v>
      </c>
      <c r="I16" s="27" t="s">
        <v>26</v>
      </c>
      <c r="J16" s="25" t="s">
        <v>19</v>
      </c>
      <c r="L16" s="32"/>
    </row>
    <row r="17" spans="2:12" s="1" customFormat="1" ht="18" customHeight="1">
      <c r="B17" s="32"/>
      <c r="E17" s="25" t="s">
        <v>27</v>
      </c>
      <c r="I17" s="27" t="s">
        <v>28</v>
      </c>
      <c r="J17" s="25" t="s">
        <v>19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29</v>
      </c>
      <c r="I19" s="27" t="s">
        <v>26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321" t="str">
        <f>'Rekapitulace stavby'!E14</f>
        <v>Vyplň údaj</v>
      </c>
      <c r="F20" s="287"/>
      <c r="G20" s="287"/>
      <c r="H20" s="287"/>
      <c r="I20" s="27" t="s">
        <v>28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31</v>
      </c>
      <c r="I22" s="27" t="s">
        <v>26</v>
      </c>
      <c r="J22" s="25" t="s">
        <v>19</v>
      </c>
      <c r="L22" s="32"/>
    </row>
    <row r="23" spans="2:12" s="1" customFormat="1" ht="18" customHeight="1">
      <c r="B23" s="32"/>
      <c r="E23" s="25" t="s">
        <v>32</v>
      </c>
      <c r="I23" s="27" t="s">
        <v>28</v>
      </c>
      <c r="J23" s="25" t="s">
        <v>19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34</v>
      </c>
      <c r="I25" s="27" t="s">
        <v>26</v>
      </c>
      <c r="J25" s="25" t="str">
        <f>IF('Rekapitulace stavby'!AN19="","",'Rekapitulace stavby'!AN19)</f>
        <v/>
      </c>
      <c r="L25" s="32"/>
    </row>
    <row r="26" spans="2:12" s="1" customFormat="1" ht="18" customHeight="1">
      <c r="B26" s="32"/>
      <c r="E26" s="25" t="str">
        <f>IF('Rekapitulace stavby'!E20="","",'Rekapitulace stavby'!E20)</f>
        <v>Ing. Avuk</v>
      </c>
      <c r="I26" s="27" t="s">
        <v>28</v>
      </c>
      <c r="J26" s="25" t="str">
        <f>IF('Rekapitulace stavby'!AN20="","",'Rekapitulace stavby'!AN20)</f>
        <v/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36</v>
      </c>
      <c r="L28" s="32"/>
    </row>
    <row r="29" spans="2:12" s="7" customFormat="1" ht="16.5" customHeight="1">
      <c r="B29" s="91"/>
      <c r="E29" s="292" t="s">
        <v>19</v>
      </c>
      <c r="F29" s="292"/>
      <c r="G29" s="292"/>
      <c r="H29" s="292"/>
      <c r="L29" s="91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0"/>
      <c r="E31" s="50"/>
      <c r="F31" s="50"/>
      <c r="G31" s="50"/>
      <c r="H31" s="50"/>
      <c r="I31" s="50"/>
      <c r="J31" s="50"/>
      <c r="K31" s="50"/>
      <c r="L31" s="32"/>
    </row>
    <row r="32" spans="2:12" s="1" customFormat="1" ht="25.35" customHeight="1">
      <c r="B32" s="32"/>
      <c r="D32" s="92" t="s">
        <v>38</v>
      </c>
      <c r="J32" s="63">
        <f>ROUND(J91, 2)</f>
        <v>0</v>
      </c>
      <c r="L32" s="32"/>
    </row>
    <row r="33" spans="2:12" s="1" customFormat="1" ht="6.95" customHeight="1">
      <c r="B33" s="32"/>
      <c r="D33" s="50"/>
      <c r="E33" s="50"/>
      <c r="F33" s="50"/>
      <c r="G33" s="50"/>
      <c r="H33" s="50"/>
      <c r="I33" s="50"/>
      <c r="J33" s="50"/>
      <c r="K33" s="50"/>
      <c r="L33" s="32"/>
    </row>
    <row r="34" spans="2:12" s="1" customFormat="1" ht="14.45" customHeight="1">
      <c r="B34" s="32"/>
      <c r="F34" s="35" t="s">
        <v>40</v>
      </c>
      <c r="I34" s="35" t="s">
        <v>39</v>
      </c>
      <c r="J34" s="35" t="s">
        <v>41</v>
      </c>
      <c r="L34" s="32"/>
    </row>
    <row r="35" spans="2:12" s="1" customFormat="1" ht="14.45" customHeight="1">
      <c r="B35" s="32"/>
      <c r="D35" s="52" t="s">
        <v>42</v>
      </c>
      <c r="E35" s="27" t="s">
        <v>43</v>
      </c>
      <c r="F35" s="83">
        <f>ROUND((SUM(BE91:BE205)),  2)</f>
        <v>0</v>
      </c>
      <c r="I35" s="93">
        <v>0.21</v>
      </c>
      <c r="J35" s="83">
        <f>ROUND(((SUM(BE91:BE205))*I35),  2)</f>
        <v>0</v>
      </c>
      <c r="L35" s="32"/>
    </row>
    <row r="36" spans="2:12" s="1" customFormat="1" ht="14.45" customHeight="1">
      <c r="B36" s="32"/>
      <c r="E36" s="27" t="s">
        <v>44</v>
      </c>
      <c r="F36" s="83">
        <f>ROUND((SUM(BF91:BF205)),  2)</f>
        <v>0</v>
      </c>
      <c r="I36" s="93">
        <v>0.12</v>
      </c>
      <c r="J36" s="83">
        <f>ROUND(((SUM(BF91:BF205))*I36),  2)</f>
        <v>0</v>
      </c>
      <c r="L36" s="32"/>
    </row>
    <row r="37" spans="2:12" s="1" customFormat="1" ht="14.45" hidden="1" customHeight="1">
      <c r="B37" s="32"/>
      <c r="E37" s="27" t="s">
        <v>45</v>
      </c>
      <c r="F37" s="83">
        <f>ROUND((SUM(BG91:BG205)),  2)</f>
        <v>0</v>
      </c>
      <c r="I37" s="93">
        <v>0.21</v>
      </c>
      <c r="J37" s="83">
        <f>0</f>
        <v>0</v>
      </c>
      <c r="L37" s="32"/>
    </row>
    <row r="38" spans="2:12" s="1" customFormat="1" ht="14.45" hidden="1" customHeight="1">
      <c r="B38" s="32"/>
      <c r="E38" s="27" t="s">
        <v>46</v>
      </c>
      <c r="F38" s="83">
        <f>ROUND((SUM(BH91:BH205)),  2)</f>
        <v>0</v>
      </c>
      <c r="I38" s="93">
        <v>0.12</v>
      </c>
      <c r="J38" s="83">
        <f>0</f>
        <v>0</v>
      </c>
      <c r="L38" s="32"/>
    </row>
    <row r="39" spans="2:12" s="1" customFormat="1" ht="14.45" hidden="1" customHeight="1">
      <c r="B39" s="32"/>
      <c r="E39" s="27" t="s">
        <v>47</v>
      </c>
      <c r="F39" s="83">
        <f>ROUND((SUM(BI91:BI205)),  2)</f>
        <v>0</v>
      </c>
      <c r="I39" s="93">
        <v>0</v>
      </c>
      <c r="J39" s="83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4"/>
      <c r="D41" s="95" t="s">
        <v>48</v>
      </c>
      <c r="E41" s="54"/>
      <c r="F41" s="54"/>
      <c r="G41" s="96" t="s">
        <v>49</v>
      </c>
      <c r="H41" s="97" t="s">
        <v>50</v>
      </c>
      <c r="I41" s="54"/>
      <c r="J41" s="98">
        <f>SUM(J32:J39)</f>
        <v>0</v>
      </c>
      <c r="K41" s="99"/>
      <c r="L41" s="32"/>
    </row>
    <row r="42" spans="2:12" s="1" customFormat="1" ht="14.45" customHeight="1">
      <c r="B42" s="41"/>
      <c r="C42" s="42"/>
      <c r="D42" s="42"/>
      <c r="E42" s="42"/>
      <c r="F42" s="42"/>
      <c r="G42" s="42"/>
      <c r="H42" s="42"/>
      <c r="I42" s="42"/>
      <c r="J42" s="42"/>
      <c r="K42" s="42"/>
      <c r="L42" s="32"/>
    </row>
    <row r="46" spans="2:12" s="1" customFormat="1" ht="6.95" customHeight="1">
      <c r="B46" s="43"/>
      <c r="C46" s="44"/>
      <c r="D46" s="44"/>
      <c r="E46" s="44"/>
      <c r="F46" s="44"/>
      <c r="G46" s="44"/>
      <c r="H46" s="44"/>
      <c r="I46" s="44"/>
      <c r="J46" s="44"/>
      <c r="K46" s="44"/>
      <c r="L46" s="32"/>
    </row>
    <row r="47" spans="2:12" s="1" customFormat="1" ht="24.95" customHeight="1">
      <c r="B47" s="32"/>
      <c r="C47" s="21" t="s">
        <v>135</v>
      </c>
      <c r="L47" s="32"/>
    </row>
    <row r="48" spans="2:12" s="1" customFormat="1" ht="6.95" customHeight="1">
      <c r="B48" s="32"/>
      <c r="L48" s="32"/>
    </row>
    <row r="49" spans="2:47" s="1" customFormat="1" ht="12" customHeight="1">
      <c r="B49" s="32"/>
      <c r="C49" s="27" t="s">
        <v>16</v>
      </c>
      <c r="L49" s="32"/>
    </row>
    <row r="50" spans="2:47" s="1" customFormat="1" ht="16.5" customHeight="1">
      <c r="B50" s="32"/>
      <c r="E50" s="318" t="str">
        <f>E7</f>
        <v>SPgŠ Boskovice - Výstavba nových prostor pro vzdělávání</v>
      </c>
      <c r="F50" s="319"/>
      <c r="G50" s="319"/>
      <c r="H50" s="319"/>
      <c r="L50" s="32"/>
    </row>
    <row r="51" spans="2:47" ht="12" customHeight="1">
      <c r="B51" s="20"/>
      <c r="C51" s="27" t="s">
        <v>133</v>
      </c>
      <c r="L51" s="20"/>
    </row>
    <row r="52" spans="2:47" s="1" customFormat="1" ht="16.5" customHeight="1">
      <c r="B52" s="32"/>
      <c r="E52" s="318" t="s">
        <v>3852</v>
      </c>
      <c r="F52" s="320"/>
      <c r="G52" s="320"/>
      <c r="H52" s="320"/>
      <c r="L52" s="32"/>
    </row>
    <row r="53" spans="2:47" s="1" customFormat="1" ht="12" customHeight="1">
      <c r="B53" s="32"/>
      <c r="C53" s="27" t="s">
        <v>3853</v>
      </c>
      <c r="L53" s="32"/>
    </row>
    <row r="54" spans="2:47" s="1" customFormat="1" ht="16.5" customHeight="1">
      <c r="B54" s="32"/>
      <c r="E54" s="281" t="str">
        <f>E11</f>
        <v>D.1.4.3 - Vytápění</v>
      </c>
      <c r="F54" s="320"/>
      <c r="G54" s="320"/>
      <c r="H54" s="320"/>
      <c r="L54" s="32"/>
    </row>
    <row r="55" spans="2:47" s="1" customFormat="1" ht="6.95" customHeight="1">
      <c r="B55" s="32"/>
      <c r="L55" s="32"/>
    </row>
    <row r="56" spans="2:47" s="1" customFormat="1" ht="12" customHeight="1">
      <c r="B56" s="32"/>
      <c r="C56" s="27" t="s">
        <v>21</v>
      </c>
      <c r="F56" s="25" t="str">
        <f>F14</f>
        <v>Boskovice</v>
      </c>
      <c r="I56" s="27" t="s">
        <v>23</v>
      </c>
      <c r="J56" s="49" t="str">
        <f>IF(J14="","",J14)</f>
        <v>19. 5. 2025</v>
      </c>
      <c r="L56" s="32"/>
    </row>
    <row r="57" spans="2:47" s="1" customFormat="1" ht="6.95" customHeight="1">
      <c r="B57" s="32"/>
      <c r="L57" s="32"/>
    </row>
    <row r="58" spans="2:47" s="1" customFormat="1" ht="25.7" customHeight="1">
      <c r="B58" s="32"/>
      <c r="C58" s="27" t="s">
        <v>25</v>
      </c>
      <c r="F58" s="25" t="str">
        <f>E17</f>
        <v>Střední pedagogická škola Boskovice</v>
      </c>
      <c r="I58" s="27" t="s">
        <v>31</v>
      </c>
      <c r="J58" s="30" t="str">
        <f>E23</f>
        <v>ERPLAN, U Borové 69, Havlíčkův Brod</v>
      </c>
      <c r="L58" s="32"/>
    </row>
    <row r="59" spans="2:47" s="1" customFormat="1" ht="15.2" customHeight="1">
      <c r="B59" s="32"/>
      <c r="C59" s="27" t="s">
        <v>29</v>
      </c>
      <c r="F59" s="25" t="str">
        <f>IF(E20="","",E20)</f>
        <v>Vyplň údaj</v>
      </c>
      <c r="I59" s="27" t="s">
        <v>34</v>
      </c>
      <c r="J59" s="30" t="str">
        <f>E26</f>
        <v>Ing. Avuk</v>
      </c>
      <c r="L59" s="32"/>
    </row>
    <row r="60" spans="2:47" s="1" customFormat="1" ht="10.35" customHeight="1">
      <c r="B60" s="32"/>
      <c r="L60" s="32"/>
    </row>
    <row r="61" spans="2:47" s="1" customFormat="1" ht="29.25" customHeight="1">
      <c r="B61" s="32"/>
      <c r="C61" s="100" t="s">
        <v>136</v>
      </c>
      <c r="D61" s="94"/>
      <c r="E61" s="94"/>
      <c r="F61" s="94"/>
      <c r="G61" s="94"/>
      <c r="H61" s="94"/>
      <c r="I61" s="94"/>
      <c r="J61" s="101" t="s">
        <v>137</v>
      </c>
      <c r="K61" s="94"/>
      <c r="L61" s="32"/>
    </row>
    <row r="62" spans="2:47" s="1" customFormat="1" ht="10.35" customHeight="1">
      <c r="B62" s="32"/>
      <c r="L62" s="32"/>
    </row>
    <row r="63" spans="2:47" s="1" customFormat="1" ht="22.9" customHeight="1">
      <c r="B63" s="32"/>
      <c r="C63" s="102" t="s">
        <v>70</v>
      </c>
      <c r="J63" s="63">
        <f>J91</f>
        <v>0</v>
      </c>
      <c r="L63" s="32"/>
      <c r="AU63" s="17" t="s">
        <v>138</v>
      </c>
    </row>
    <row r="64" spans="2:47" s="8" customFormat="1" ht="24.95" customHeight="1">
      <c r="B64" s="103"/>
      <c r="D64" s="104" t="s">
        <v>4478</v>
      </c>
      <c r="E64" s="105"/>
      <c r="F64" s="105"/>
      <c r="G64" s="105"/>
      <c r="H64" s="105"/>
      <c r="I64" s="105"/>
      <c r="J64" s="106">
        <f>J92</f>
        <v>0</v>
      </c>
      <c r="L64" s="103"/>
    </row>
    <row r="65" spans="2:12" s="8" customFormat="1" ht="24.95" customHeight="1">
      <c r="B65" s="103"/>
      <c r="D65" s="104" t="s">
        <v>4479</v>
      </c>
      <c r="E65" s="105"/>
      <c r="F65" s="105"/>
      <c r="G65" s="105"/>
      <c r="H65" s="105"/>
      <c r="I65" s="105"/>
      <c r="J65" s="106">
        <f>J142</f>
        <v>0</v>
      </c>
      <c r="L65" s="103"/>
    </row>
    <row r="66" spans="2:12" s="8" customFormat="1" ht="24.95" customHeight="1">
      <c r="B66" s="103"/>
      <c r="D66" s="104" t="s">
        <v>4480</v>
      </c>
      <c r="E66" s="105"/>
      <c r="F66" s="105"/>
      <c r="G66" s="105"/>
      <c r="H66" s="105"/>
      <c r="I66" s="105"/>
      <c r="J66" s="106">
        <f>J165</f>
        <v>0</v>
      </c>
      <c r="L66" s="103"/>
    </row>
    <row r="67" spans="2:12" s="9" customFormat="1" ht="19.899999999999999" customHeight="1">
      <c r="B67" s="107"/>
      <c r="D67" s="108" t="s">
        <v>4481</v>
      </c>
      <c r="E67" s="109"/>
      <c r="F67" s="109"/>
      <c r="G67" s="109"/>
      <c r="H67" s="109"/>
      <c r="I67" s="109"/>
      <c r="J67" s="110">
        <f>J166</f>
        <v>0</v>
      </c>
      <c r="L67" s="107"/>
    </row>
    <row r="68" spans="2:12" s="9" customFormat="1" ht="19.899999999999999" customHeight="1">
      <c r="B68" s="107"/>
      <c r="D68" s="108" t="s">
        <v>4482</v>
      </c>
      <c r="E68" s="109"/>
      <c r="F68" s="109"/>
      <c r="G68" s="109"/>
      <c r="H68" s="109"/>
      <c r="I68" s="109"/>
      <c r="J68" s="110">
        <f>J179</f>
        <v>0</v>
      </c>
      <c r="L68" s="107"/>
    </row>
    <row r="69" spans="2:12" s="8" customFormat="1" ht="24.95" customHeight="1">
      <c r="B69" s="103"/>
      <c r="D69" s="104" t="s">
        <v>4483</v>
      </c>
      <c r="E69" s="105"/>
      <c r="F69" s="105"/>
      <c r="G69" s="105"/>
      <c r="H69" s="105"/>
      <c r="I69" s="105"/>
      <c r="J69" s="106">
        <f>J197</f>
        <v>0</v>
      </c>
      <c r="L69" s="103"/>
    </row>
    <row r="70" spans="2:12" s="1" customFormat="1" ht="21.75" customHeight="1">
      <c r="B70" s="32"/>
      <c r="L70" s="32"/>
    </row>
    <row r="71" spans="2:12" s="1" customFormat="1" ht="6.95" customHeight="1"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32"/>
    </row>
    <row r="75" spans="2:12" s="1" customFormat="1" ht="6.95" customHeight="1">
      <c r="B75" s="43"/>
      <c r="C75" s="44"/>
      <c r="D75" s="44"/>
      <c r="E75" s="44"/>
      <c r="F75" s="44"/>
      <c r="G75" s="44"/>
      <c r="H75" s="44"/>
      <c r="I75" s="44"/>
      <c r="J75" s="44"/>
      <c r="K75" s="44"/>
      <c r="L75" s="32"/>
    </row>
    <row r="76" spans="2:12" s="1" customFormat="1" ht="24.95" customHeight="1">
      <c r="B76" s="32"/>
      <c r="C76" s="21" t="s">
        <v>178</v>
      </c>
      <c r="L76" s="32"/>
    </row>
    <row r="77" spans="2:12" s="1" customFormat="1" ht="6.95" customHeight="1">
      <c r="B77" s="32"/>
      <c r="L77" s="32"/>
    </row>
    <row r="78" spans="2:12" s="1" customFormat="1" ht="12" customHeight="1">
      <c r="B78" s="32"/>
      <c r="C78" s="27" t="s">
        <v>16</v>
      </c>
      <c r="L78" s="32"/>
    </row>
    <row r="79" spans="2:12" s="1" customFormat="1" ht="16.5" customHeight="1">
      <c r="B79" s="32"/>
      <c r="E79" s="318" t="str">
        <f>E7</f>
        <v>SPgŠ Boskovice - Výstavba nových prostor pro vzdělávání</v>
      </c>
      <c r="F79" s="319"/>
      <c r="G79" s="319"/>
      <c r="H79" s="319"/>
      <c r="L79" s="32"/>
    </row>
    <row r="80" spans="2:12" ht="12" customHeight="1">
      <c r="B80" s="20"/>
      <c r="C80" s="27" t="s">
        <v>133</v>
      </c>
      <c r="L80" s="20"/>
    </row>
    <row r="81" spans="2:65" s="1" customFormat="1" ht="16.5" customHeight="1">
      <c r="B81" s="32"/>
      <c r="E81" s="318" t="s">
        <v>3852</v>
      </c>
      <c r="F81" s="320"/>
      <c r="G81" s="320"/>
      <c r="H81" s="320"/>
      <c r="L81" s="32"/>
    </row>
    <row r="82" spans="2:65" s="1" customFormat="1" ht="12" customHeight="1">
      <c r="B82" s="32"/>
      <c r="C82" s="27" t="s">
        <v>3853</v>
      </c>
      <c r="L82" s="32"/>
    </row>
    <row r="83" spans="2:65" s="1" customFormat="1" ht="16.5" customHeight="1">
      <c r="B83" s="32"/>
      <c r="E83" s="281" t="str">
        <f>E11</f>
        <v>D.1.4.3 - Vytápění</v>
      </c>
      <c r="F83" s="320"/>
      <c r="G83" s="320"/>
      <c r="H83" s="320"/>
      <c r="L83" s="32"/>
    </row>
    <row r="84" spans="2:65" s="1" customFormat="1" ht="6.95" customHeight="1">
      <c r="B84" s="32"/>
      <c r="L84" s="32"/>
    </row>
    <row r="85" spans="2:65" s="1" customFormat="1" ht="12" customHeight="1">
      <c r="B85" s="32"/>
      <c r="C85" s="27" t="s">
        <v>21</v>
      </c>
      <c r="F85" s="25" t="str">
        <f>F14</f>
        <v>Boskovice</v>
      </c>
      <c r="I85" s="27" t="s">
        <v>23</v>
      </c>
      <c r="J85" s="49" t="str">
        <f>IF(J14="","",J14)</f>
        <v>19. 5. 2025</v>
      </c>
      <c r="L85" s="32"/>
    </row>
    <row r="86" spans="2:65" s="1" customFormat="1" ht="6.95" customHeight="1">
      <c r="B86" s="32"/>
      <c r="L86" s="32"/>
    </row>
    <row r="87" spans="2:65" s="1" customFormat="1" ht="25.7" customHeight="1">
      <c r="B87" s="32"/>
      <c r="C87" s="27" t="s">
        <v>25</v>
      </c>
      <c r="F87" s="25" t="str">
        <f>E17</f>
        <v>Střední pedagogická škola Boskovice</v>
      </c>
      <c r="I87" s="27" t="s">
        <v>31</v>
      </c>
      <c r="J87" s="30" t="str">
        <f>E23</f>
        <v>ERPLAN, U Borové 69, Havlíčkův Brod</v>
      </c>
      <c r="L87" s="32"/>
    </row>
    <row r="88" spans="2:65" s="1" customFormat="1" ht="15.2" customHeight="1">
      <c r="B88" s="32"/>
      <c r="C88" s="27" t="s">
        <v>29</v>
      </c>
      <c r="F88" s="25" t="str">
        <f>IF(E20="","",E20)</f>
        <v>Vyplň údaj</v>
      </c>
      <c r="I88" s="27" t="s">
        <v>34</v>
      </c>
      <c r="J88" s="30" t="str">
        <f>E26</f>
        <v>Ing. Avuk</v>
      </c>
      <c r="L88" s="32"/>
    </row>
    <row r="89" spans="2:65" s="1" customFormat="1" ht="10.35" customHeight="1">
      <c r="B89" s="32"/>
      <c r="L89" s="32"/>
    </row>
    <row r="90" spans="2:65" s="10" customFormat="1" ht="29.25" customHeight="1">
      <c r="B90" s="111"/>
      <c r="C90" s="112" t="s">
        <v>179</v>
      </c>
      <c r="D90" s="113" t="s">
        <v>57</v>
      </c>
      <c r="E90" s="113" t="s">
        <v>53</v>
      </c>
      <c r="F90" s="113" t="s">
        <v>54</v>
      </c>
      <c r="G90" s="113" t="s">
        <v>180</v>
      </c>
      <c r="H90" s="113" t="s">
        <v>181</v>
      </c>
      <c r="I90" s="113" t="s">
        <v>182</v>
      </c>
      <c r="J90" s="113" t="s">
        <v>137</v>
      </c>
      <c r="K90" s="114" t="s">
        <v>183</v>
      </c>
      <c r="L90" s="111"/>
      <c r="M90" s="56" t="s">
        <v>19</v>
      </c>
      <c r="N90" s="57" t="s">
        <v>42</v>
      </c>
      <c r="O90" s="57" t="s">
        <v>184</v>
      </c>
      <c r="P90" s="57" t="s">
        <v>185</v>
      </c>
      <c r="Q90" s="57" t="s">
        <v>186</v>
      </c>
      <c r="R90" s="57" t="s">
        <v>187</v>
      </c>
      <c r="S90" s="57" t="s">
        <v>188</v>
      </c>
      <c r="T90" s="58" t="s">
        <v>189</v>
      </c>
    </row>
    <row r="91" spans="2:65" s="1" customFormat="1" ht="22.9" customHeight="1">
      <c r="B91" s="32"/>
      <c r="C91" s="61" t="s">
        <v>190</v>
      </c>
      <c r="J91" s="115">
        <f>BK91</f>
        <v>0</v>
      </c>
      <c r="L91" s="32"/>
      <c r="M91" s="59"/>
      <c r="N91" s="50"/>
      <c r="O91" s="50"/>
      <c r="P91" s="116">
        <f>P92+P142+P165+P197</f>
        <v>0</v>
      </c>
      <c r="Q91" s="50"/>
      <c r="R91" s="116">
        <f>R92+R142+R165+R197</f>
        <v>0</v>
      </c>
      <c r="S91" s="50"/>
      <c r="T91" s="117">
        <f>T92+T142+T165+T197</f>
        <v>0</v>
      </c>
      <c r="AT91" s="17" t="s">
        <v>71</v>
      </c>
      <c r="AU91" s="17" t="s">
        <v>138</v>
      </c>
      <c r="BK91" s="118">
        <f>BK92+BK142+BK165+BK197</f>
        <v>0</v>
      </c>
    </row>
    <row r="92" spans="2:65" s="11" customFormat="1" ht="25.9" customHeight="1">
      <c r="B92" s="119"/>
      <c r="D92" s="120" t="s">
        <v>71</v>
      </c>
      <c r="E92" s="121" t="s">
        <v>4484</v>
      </c>
      <c r="F92" s="121" t="s">
        <v>4485</v>
      </c>
      <c r="I92" s="122"/>
      <c r="J92" s="123">
        <f>BK92</f>
        <v>0</v>
      </c>
      <c r="L92" s="119"/>
      <c r="M92" s="124"/>
      <c r="P92" s="125">
        <f>SUM(P93:P141)</f>
        <v>0</v>
      </c>
      <c r="R92" s="125">
        <f>SUM(R93:R141)</f>
        <v>0</v>
      </c>
      <c r="T92" s="126">
        <f>SUM(T93:T141)</f>
        <v>0</v>
      </c>
      <c r="AR92" s="120" t="s">
        <v>80</v>
      </c>
      <c r="AT92" s="127" t="s">
        <v>71</v>
      </c>
      <c r="AU92" s="127" t="s">
        <v>72</v>
      </c>
      <c r="AY92" s="120" t="s">
        <v>193</v>
      </c>
      <c r="BK92" s="128">
        <f>SUM(BK93:BK141)</f>
        <v>0</v>
      </c>
    </row>
    <row r="93" spans="2:65" s="1" customFormat="1" ht="16.5" customHeight="1">
      <c r="B93" s="32"/>
      <c r="C93" s="131" t="s">
        <v>80</v>
      </c>
      <c r="D93" s="131" t="s">
        <v>195</v>
      </c>
      <c r="E93" s="132" t="s">
        <v>4486</v>
      </c>
      <c r="F93" s="133" t="s">
        <v>4487</v>
      </c>
      <c r="G93" s="134" t="s">
        <v>465</v>
      </c>
      <c r="H93" s="135">
        <v>1</v>
      </c>
      <c r="I93" s="136"/>
      <c r="J93" s="137">
        <f t="shared" ref="J93:J124" si="0">ROUND(I93*H93,2)</f>
        <v>0</v>
      </c>
      <c r="K93" s="133" t="s">
        <v>19</v>
      </c>
      <c r="L93" s="32"/>
      <c r="M93" s="138" t="s">
        <v>19</v>
      </c>
      <c r="N93" s="139" t="s">
        <v>43</v>
      </c>
      <c r="P93" s="140">
        <f t="shared" ref="P93:P124" si="1">O93*H93</f>
        <v>0</v>
      </c>
      <c r="Q93" s="140">
        <v>0</v>
      </c>
      <c r="R93" s="140">
        <f t="shared" ref="R93:R124" si="2">Q93*H93</f>
        <v>0</v>
      </c>
      <c r="S93" s="140">
        <v>0</v>
      </c>
      <c r="T93" s="141">
        <f t="shared" ref="T93:T124" si="3">S93*H93</f>
        <v>0</v>
      </c>
      <c r="AR93" s="142" t="s">
        <v>106</v>
      </c>
      <c r="AT93" s="142" t="s">
        <v>195</v>
      </c>
      <c r="AU93" s="142" t="s">
        <v>80</v>
      </c>
      <c r="AY93" s="17" t="s">
        <v>193</v>
      </c>
      <c r="BE93" s="143">
        <f t="shared" ref="BE93:BE124" si="4">IF(N93="základní",J93,0)</f>
        <v>0</v>
      </c>
      <c r="BF93" s="143">
        <f t="shared" ref="BF93:BF124" si="5">IF(N93="snížená",J93,0)</f>
        <v>0</v>
      </c>
      <c r="BG93" s="143">
        <f t="shared" ref="BG93:BG124" si="6">IF(N93="zákl. přenesená",J93,0)</f>
        <v>0</v>
      </c>
      <c r="BH93" s="143">
        <f t="shared" ref="BH93:BH124" si="7">IF(N93="sníž. přenesená",J93,0)</f>
        <v>0</v>
      </c>
      <c r="BI93" s="143">
        <f t="shared" ref="BI93:BI124" si="8">IF(N93="nulová",J93,0)</f>
        <v>0</v>
      </c>
      <c r="BJ93" s="17" t="s">
        <v>80</v>
      </c>
      <c r="BK93" s="143">
        <f t="shared" ref="BK93:BK124" si="9">ROUND(I93*H93,2)</f>
        <v>0</v>
      </c>
      <c r="BL93" s="17" t="s">
        <v>106</v>
      </c>
      <c r="BM93" s="142" t="s">
        <v>82</v>
      </c>
    </row>
    <row r="94" spans="2:65" s="1" customFormat="1" ht="16.5" customHeight="1">
      <c r="B94" s="32"/>
      <c r="C94" s="131" t="s">
        <v>82</v>
      </c>
      <c r="D94" s="131" t="s">
        <v>195</v>
      </c>
      <c r="E94" s="132" t="s">
        <v>4488</v>
      </c>
      <c r="F94" s="133" t="s">
        <v>4489</v>
      </c>
      <c r="G94" s="134" t="s">
        <v>465</v>
      </c>
      <c r="H94" s="135">
        <v>1</v>
      </c>
      <c r="I94" s="136"/>
      <c r="J94" s="137">
        <f t="shared" si="0"/>
        <v>0</v>
      </c>
      <c r="K94" s="133" t="s">
        <v>19</v>
      </c>
      <c r="L94" s="32"/>
      <c r="M94" s="138" t="s">
        <v>19</v>
      </c>
      <c r="N94" s="139" t="s">
        <v>43</v>
      </c>
      <c r="P94" s="140">
        <f t="shared" si="1"/>
        <v>0</v>
      </c>
      <c r="Q94" s="140">
        <v>0</v>
      </c>
      <c r="R94" s="140">
        <f t="shared" si="2"/>
        <v>0</v>
      </c>
      <c r="S94" s="140">
        <v>0</v>
      </c>
      <c r="T94" s="141">
        <f t="shared" si="3"/>
        <v>0</v>
      </c>
      <c r="AR94" s="142" t="s">
        <v>106</v>
      </c>
      <c r="AT94" s="142" t="s">
        <v>195</v>
      </c>
      <c r="AU94" s="142" t="s">
        <v>80</v>
      </c>
      <c r="AY94" s="17" t="s">
        <v>193</v>
      </c>
      <c r="BE94" s="143">
        <f t="shared" si="4"/>
        <v>0</v>
      </c>
      <c r="BF94" s="143">
        <f t="shared" si="5"/>
        <v>0</v>
      </c>
      <c r="BG94" s="143">
        <f t="shared" si="6"/>
        <v>0</v>
      </c>
      <c r="BH94" s="143">
        <f t="shared" si="7"/>
        <v>0</v>
      </c>
      <c r="BI94" s="143">
        <f t="shared" si="8"/>
        <v>0</v>
      </c>
      <c r="BJ94" s="17" t="s">
        <v>80</v>
      </c>
      <c r="BK94" s="143">
        <f t="shared" si="9"/>
        <v>0</v>
      </c>
      <c r="BL94" s="17" t="s">
        <v>106</v>
      </c>
      <c r="BM94" s="142" t="s">
        <v>106</v>
      </c>
    </row>
    <row r="95" spans="2:65" s="1" customFormat="1" ht="16.5" customHeight="1">
      <c r="B95" s="32"/>
      <c r="C95" s="131" t="s">
        <v>100</v>
      </c>
      <c r="D95" s="131" t="s">
        <v>195</v>
      </c>
      <c r="E95" s="132" t="s">
        <v>4490</v>
      </c>
      <c r="F95" s="133" t="s">
        <v>4491</v>
      </c>
      <c r="G95" s="134" t="s">
        <v>465</v>
      </c>
      <c r="H95" s="135">
        <v>1</v>
      </c>
      <c r="I95" s="136"/>
      <c r="J95" s="137">
        <f t="shared" si="0"/>
        <v>0</v>
      </c>
      <c r="K95" s="133" t="s">
        <v>19</v>
      </c>
      <c r="L95" s="32"/>
      <c r="M95" s="138" t="s">
        <v>19</v>
      </c>
      <c r="N95" s="139" t="s">
        <v>43</v>
      </c>
      <c r="P95" s="140">
        <f t="shared" si="1"/>
        <v>0</v>
      </c>
      <c r="Q95" s="140">
        <v>0</v>
      </c>
      <c r="R95" s="140">
        <f t="shared" si="2"/>
        <v>0</v>
      </c>
      <c r="S95" s="140">
        <v>0</v>
      </c>
      <c r="T95" s="141">
        <f t="shared" si="3"/>
        <v>0</v>
      </c>
      <c r="AR95" s="142" t="s">
        <v>106</v>
      </c>
      <c r="AT95" s="142" t="s">
        <v>195</v>
      </c>
      <c r="AU95" s="142" t="s">
        <v>80</v>
      </c>
      <c r="AY95" s="17" t="s">
        <v>193</v>
      </c>
      <c r="BE95" s="143">
        <f t="shared" si="4"/>
        <v>0</v>
      </c>
      <c r="BF95" s="143">
        <f t="shared" si="5"/>
        <v>0</v>
      </c>
      <c r="BG95" s="143">
        <f t="shared" si="6"/>
        <v>0</v>
      </c>
      <c r="BH95" s="143">
        <f t="shared" si="7"/>
        <v>0</v>
      </c>
      <c r="BI95" s="143">
        <f t="shared" si="8"/>
        <v>0</v>
      </c>
      <c r="BJ95" s="17" t="s">
        <v>80</v>
      </c>
      <c r="BK95" s="143">
        <f t="shared" si="9"/>
        <v>0</v>
      </c>
      <c r="BL95" s="17" t="s">
        <v>106</v>
      </c>
      <c r="BM95" s="142" t="s">
        <v>240</v>
      </c>
    </row>
    <row r="96" spans="2:65" s="1" customFormat="1" ht="16.5" customHeight="1">
      <c r="B96" s="32"/>
      <c r="C96" s="131" t="s">
        <v>106</v>
      </c>
      <c r="D96" s="131" t="s">
        <v>195</v>
      </c>
      <c r="E96" s="132" t="s">
        <v>4492</v>
      </c>
      <c r="F96" s="133" t="s">
        <v>4493</v>
      </c>
      <c r="G96" s="134" t="s">
        <v>4494</v>
      </c>
      <c r="H96" s="135">
        <v>1</v>
      </c>
      <c r="I96" s="136"/>
      <c r="J96" s="137">
        <f t="shared" si="0"/>
        <v>0</v>
      </c>
      <c r="K96" s="133" t="s">
        <v>19</v>
      </c>
      <c r="L96" s="32"/>
      <c r="M96" s="138" t="s">
        <v>19</v>
      </c>
      <c r="N96" s="139" t="s">
        <v>43</v>
      </c>
      <c r="P96" s="140">
        <f t="shared" si="1"/>
        <v>0</v>
      </c>
      <c r="Q96" s="140">
        <v>0</v>
      </c>
      <c r="R96" s="140">
        <f t="shared" si="2"/>
        <v>0</v>
      </c>
      <c r="S96" s="140">
        <v>0</v>
      </c>
      <c r="T96" s="141">
        <f t="shared" si="3"/>
        <v>0</v>
      </c>
      <c r="AR96" s="142" t="s">
        <v>106</v>
      </c>
      <c r="AT96" s="142" t="s">
        <v>195</v>
      </c>
      <c r="AU96" s="142" t="s">
        <v>80</v>
      </c>
      <c r="AY96" s="17" t="s">
        <v>193</v>
      </c>
      <c r="BE96" s="143">
        <f t="shared" si="4"/>
        <v>0</v>
      </c>
      <c r="BF96" s="143">
        <f t="shared" si="5"/>
        <v>0</v>
      </c>
      <c r="BG96" s="143">
        <f t="shared" si="6"/>
        <v>0</v>
      </c>
      <c r="BH96" s="143">
        <f t="shared" si="7"/>
        <v>0</v>
      </c>
      <c r="BI96" s="143">
        <f t="shared" si="8"/>
        <v>0</v>
      </c>
      <c r="BJ96" s="17" t="s">
        <v>80</v>
      </c>
      <c r="BK96" s="143">
        <f t="shared" si="9"/>
        <v>0</v>
      </c>
      <c r="BL96" s="17" t="s">
        <v>106</v>
      </c>
      <c r="BM96" s="142" t="s">
        <v>254</v>
      </c>
    </row>
    <row r="97" spans="2:65" s="1" customFormat="1" ht="16.5" customHeight="1">
      <c r="B97" s="32"/>
      <c r="C97" s="131" t="s">
        <v>231</v>
      </c>
      <c r="D97" s="131" t="s">
        <v>195</v>
      </c>
      <c r="E97" s="132" t="s">
        <v>4495</v>
      </c>
      <c r="F97" s="133" t="s">
        <v>4496</v>
      </c>
      <c r="G97" s="134" t="s">
        <v>4494</v>
      </c>
      <c r="H97" s="135">
        <v>1</v>
      </c>
      <c r="I97" s="136"/>
      <c r="J97" s="137">
        <f t="shared" si="0"/>
        <v>0</v>
      </c>
      <c r="K97" s="133" t="s">
        <v>19</v>
      </c>
      <c r="L97" s="32"/>
      <c r="M97" s="138" t="s">
        <v>19</v>
      </c>
      <c r="N97" s="139" t="s">
        <v>43</v>
      </c>
      <c r="P97" s="140">
        <f t="shared" si="1"/>
        <v>0</v>
      </c>
      <c r="Q97" s="140">
        <v>0</v>
      </c>
      <c r="R97" s="140">
        <f t="shared" si="2"/>
        <v>0</v>
      </c>
      <c r="S97" s="140">
        <v>0</v>
      </c>
      <c r="T97" s="141">
        <f t="shared" si="3"/>
        <v>0</v>
      </c>
      <c r="AR97" s="142" t="s">
        <v>106</v>
      </c>
      <c r="AT97" s="142" t="s">
        <v>195</v>
      </c>
      <c r="AU97" s="142" t="s">
        <v>80</v>
      </c>
      <c r="AY97" s="17" t="s">
        <v>193</v>
      </c>
      <c r="BE97" s="143">
        <f t="shared" si="4"/>
        <v>0</v>
      </c>
      <c r="BF97" s="143">
        <f t="shared" si="5"/>
        <v>0</v>
      </c>
      <c r="BG97" s="143">
        <f t="shared" si="6"/>
        <v>0</v>
      </c>
      <c r="BH97" s="143">
        <f t="shared" si="7"/>
        <v>0</v>
      </c>
      <c r="BI97" s="143">
        <f t="shared" si="8"/>
        <v>0</v>
      </c>
      <c r="BJ97" s="17" t="s">
        <v>80</v>
      </c>
      <c r="BK97" s="143">
        <f t="shared" si="9"/>
        <v>0</v>
      </c>
      <c r="BL97" s="17" t="s">
        <v>106</v>
      </c>
      <c r="BM97" s="142" t="s">
        <v>267</v>
      </c>
    </row>
    <row r="98" spans="2:65" s="1" customFormat="1" ht="16.5" customHeight="1">
      <c r="B98" s="32"/>
      <c r="C98" s="131" t="s">
        <v>240</v>
      </c>
      <c r="D98" s="131" t="s">
        <v>195</v>
      </c>
      <c r="E98" s="132" t="s">
        <v>4497</v>
      </c>
      <c r="F98" s="133" t="s">
        <v>4498</v>
      </c>
      <c r="G98" s="134" t="s">
        <v>465</v>
      </c>
      <c r="H98" s="135">
        <v>1</v>
      </c>
      <c r="I98" s="136"/>
      <c r="J98" s="137">
        <f t="shared" si="0"/>
        <v>0</v>
      </c>
      <c r="K98" s="133" t="s">
        <v>19</v>
      </c>
      <c r="L98" s="32"/>
      <c r="M98" s="138" t="s">
        <v>19</v>
      </c>
      <c r="N98" s="139" t="s">
        <v>43</v>
      </c>
      <c r="P98" s="140">
        <f t="shared" si="1"/>
        <v>0</v>
      </c>
      <c r="Q98" s="140">
        <v>0</v>
      </c>
      <c r="R98" s="140">
        <f t="shared" si="2"/>
        <v>0</v>
      </c>
      <c r="S98" s="140">
        <v>0</v>
      </c>
      <c r="T98" s="141">
        <f t="shared" si="3"/>
        <v>0</v>
      </c>
      <c r="AR98" s="142" t="s">
        <v>106</v>
      </c>
      <c r="AT98" s="142" t="s">
        <v>195</v>
      </c>
      <c r="AU98" s="142" t="s">
        <v>80</v>
      </c>
      <c r="AY98" s="17" t="s">
        <v>193</v>
      </c>
      <c r="BE98" s="143">
        <f t="shared" si="4"/>
        <v>0</v>
      </c>
      <c r="BF98" s="143">
        <f t="shared" si="5"/>
        <v>0</v>
      </c>
      <c r="BG98" s="143">
        <f t="shared" si="6"/>
        <v>0</v>
      </c>
      <c r="BH98" s="143">
        <f t="shared" si="7"/>
        <v>0</v>
      </c>
      <c r="BI98" s="143">
        <f t="shared" si="8"/>
        <v>0</v>
      </c>
      <c r="BJ98" s="17" t="s">
        <v>80</v>
      </c>
      <c r="BK98" s="143">
        <f t="shared" si="9"/>
        <v>0</v>
      </c>
      <c r="BL98" s="17" t="s">
        <v>106</v>
      </c>
      <c r="BM98" s="142" t="s">
        <v>8</v>
      </c>
    </row>
    <row r="99" spans="2:65" s="1" customFormat="1" ht="16.5" customHeight="1">
      <c r="B99" s="32"/>
      <c r="C99" s="131" t="s">
        <v>247</v>
      </c>
      <c r="D99" s="131" t="s">
        <v>195</v>
      </c>
      <c r="E99" s="132" t="s">
        <v>4499</v>
      </c>
      <c r="F99" s="133" t="s">
        <v>4500</v>
      </c>
      <c r="G99" s="134" t="s">
        <v>465</v>
      </c>
      <c r="H99" s="135">
        <v>2</v>
      </c>
      <c r="I99" s="136"/>
      <c r="J99" s="137">
        <f t="shared" si="0"/>
        <v>0</v>
      </c>
      <c r="K99" s="133" t="s">
        <v>19</v>
      </c>
      <c r="L99" s="32"/>
      <c r="M99" s="138" t="s">
        <v>19</v>
      </c>
      <c r="N99" s="139" t="s">
        <v>43</v>
      </c>
      <c r="P99" s="140">
        <f t="shared" si="1"/>
        <v>0</v>
      </c>
      <c r="Q99" s="140">
        <v>0</v>
      </c>
      <c r="R99" s="140">
        <f t="shared" si="2"/>
        <v>0</v>
      </c>
      <c r="S99" s="140">
        <v>0</v>
      </c>
      <c r="T99" s="141">
        <f t="shared" si="3"/>
        <v>0</v>
      </c>
      <c r="AR99" s="142" t="s">
        <v>106</v>
      </c>
      <c r="AT99" s="142" t="s">
        <v>195</v>
      </c>
      <c r="AU99" s="142" t="s">
        <v>80</v>
      </c>
      <c r="AY99" s="17" t="s">
        <v>193</v>
      </c>
      <c r="BE99" s="143">
        <f t="shared" si="4"/>
        <v>0</v>
      </c>
      <c r="BF99" s="143">
        <f t="shared" si="5"/>
        <v>0</v>
      </c>
      <c r="BG99" s="143">
        <f t="shared" si="6"/>
        <v>0</v>
      </c>
      <c r="BH99" s="143">
        <f t="shared" si="7"/>
        <v>0</v>
      </c>
      <c r="BI99" s="143">
        <f t="shared" si="8"/>
        <v>0</v>
      </c>
      <c r="BJ99" s="17" t="s">
        <v>80</v>
      </c>
      <c r="BK99" s="143">
        <f t="shared" si="9"/>
        <v>0</v>
      </c>
      <c r="BL99" s="17" t="s">
        <v>106</v>
      </c>
      <c r="BM99" s="142" t="s">
        <v>310</v>
      </c>
    </row>
    <row r="100" spans="2:65" s="1" customFormat="1" ht="16.5" customHeight="1">
      <c r="B100" s="32"/>
      <c r="C100" s="131" t="s">
        <v>254</v>
      </c>
      <c r="D100" s="131" t="s">
        <v>195</v>
      </c>
      <c r="E100" s="132" t="s">
        <v>4501</v>
      </c>
      <c r="F100" s="133" t="s">
        <v>4502</v>
      </c>
      <c r="G100" s="134" t="s">
        <v>465</v>
      </c>
      <c r="H100" s="135">
        <v>1</v>
      </c>
      <c r="I100" s="136"/>
      <c r="J100" s="137">
        <f t="shared" si="0"/>
        <v>0</v>
      </c>
      <c r="K100" s="133" t="s">
        <v>19</v>
      </c>
      <c r="L100" s="32"/>
      <c r="M100" s="138" t="s">
        <v>19</v>
      </c>
      <c r="N100" s="139" t="s">
        <v>43</v>
      </c>
      <c r="P100" s="140">
        <f t="shared" si="1"/>
        <v>0</v>
      </c>
      <c r="Q100" s="140">
        <v>0</v>
      </c>
      <c r="R100" s="140">
        <f t="shared" si="2"/>
        <v>0</v>
      </c>
      <c r="S100" s="140">
        <v>0</v>
      </c>
      <c r="T100" s="141">
        <f t="shared" si="3"/>
        <v>0</v>
      </c>
      <c r="AR100" s="142" t="s">
        <v>106</v>
      </c>
      <c r="AT100" s="142" t="s">
        <v>195</v>
      </c>
      <c r="AU100" s="142" t="s">
        <v>80</v>
      </c>
      <c r="AY100" s="17" t="s">
        <v>193</v>
      </c>
      <c r="BE100" s="143">
        <f t="shared" si="4"/>
        <v>0</v>
      </c>
      <c r="BF100" s="143">
        <f t="shared" si="5"/>
        <v>0</v>
      </c>
      <c r="BG100" s="143">
        <f t="shared" si="6"/>
        <v>0</v>
      </c>
      <c r="BH100" s="143">
        <f t="shared" si="7"/>
        <v>0</v>
      </c>
      <c r="BI100" s="143">
        <f t="shared" si="8"/>
        <v>0</v>
      </c>
      <c r="BJ100" s="17" t="s">
        <v>80</v>
      </c>
      <c r="BK100" s="143">
        <f t="shared" si="9"/>
        <v>0</v>
      </c>
      <c r="BL100" s="17" t="s">
        <v>106</v>
      </c>
      <c r="BM100" s="142" t="s">
        <v>328</v>
      </c>
    </row>
    <row r="101" spans="2:65" s="1" customFormat="1" ht="16.5" customHeight="1">
      <c r="B101" s="32"/>
      <c r="C101" s="131" t="s">
        <v>261</v>
      </c>
      <c r="D101" s="131" t="s">
        <v>195</v>
      </c>
      <c r="E101" s="132" t="s">
        <v>4503</v>
      </c>
      <c r="F101" s="133" t="s">
        <v>4504</v>
      </c>
      <c r="G101" s="134" t="s">
        <v>465</v>
      </c>
      <c r="H101" s="135">
        <v>1</v>
      </c>
      <c r="I101" s="136"/>
      <c r="J101" s="137">
        <f t="shared" si="0"/>
        <v>0</v>
      </c>
      <c r="K101" s="133" t="s">
        <v>19</v>
      </c>
      <c r="L101" s="32"/>
      <c r="M101" s="138" t="s">
        <v>19</v>
      </c>
      <c r="N101" s="139" t="s">
        <v>43</v>
      </c>
      <c r="P101" s="140">
        <f t="shared" si="1"/>
        <v>0</v>
      </c>
      <c r="Q101" s="140">
        <v>0</v>
      </c>
      <c r="R101" s="140">
        <f t="shared" si="2"/>
        <v>0</v>
      </c>
      <c r="S101" s="140">
        <v>0</v>
      </c>
      <c r="T101" s="141">
        <f t="shared" si="3"/>
        <v>0</v>
      </c>
      <c r="AR101" s="142" t="s">
        <v>106</v>
      </c>
      <c r="AT101" s="142" t="s">
        <v>195</v>
      </c>
      <c r="AU101" s="142" t="s">
        <v>80</v>
      </c>
      <c r="AY101" s="17" t="s">
        <v>193</v>
      </c>
      <c r="BE101" s="143">
        <f t="shared" si="4"/>
        <v>0</v>
      </c>
      <c r="BF101" s="143">
        <f t="shared" si="5"/>
        <v>0</v>
      </c>
      <c r="BG101" s="143">
        <f t="shared" si="6"/>
        <v>0</v>
      </c>
      <c r="BH101" s="143">
        <f t="shared" si="7"/>
        <v>0</v>
      </c>
      <c r="BI101" s="143">
        <f t="shared" si="8"/>
        <v>0</v>
      </c>
      <c r="BJ101" s="17" t="s">
        <v>80</v>
      </c>
      <c r="BK101" s="143">
        <f t="shared" si="9"/>
        <v>0</v>
      </c>
      <c r="BL101" s="17" t="s">
        <v>106</v>
      </c>
      <c r="BM101" s="142" t="s">
        <v>340</v>
      </c>
    </row>
    <row r="102" spans="2:65" s="1" customFormat="1" ht="16.5" customHeight="1">
      <c r="B102" s="32"/>
      <c r="C102" s="131" t="s">
        <v>267</v>
      </c>
      <c r="D102" s="131" t="s">
        <v>195</v>
      </c>
      <c r="E102" s="132" t="s">
        <v>4505</v>
      </c>
      <c r="F102" s="133" t="s">
        <v>4506</v>
      </c>
      <c r="G102" s="134" t="s">
        <v>465</v>
      </c>
      <c r="H102" s="135">
        <v>1</v>
      </c>
      <c r="I102" s="136"/>
      <c r="J102" s="137">
        <f t="shared" si="0"/>
        <v>0</v>
      </c>
      <c r="K102" s="133" t="s">
        <v>19</v>
      </c>
      <c r="L102" s="32"/>
      <c r="M102" s="138" t="s">
        <v>19</v>
      </c>
      <c r="N102" s="139" t="s">
        <v>43</v>
      </c>
      <c r="P102" s="140">
        <f t="shared" si="1"/>
        <v>0</v>
      </c>
      <c r="Q102" s="140">
        <v>0</v>
      </c>
      <c r="R102" s="140">
        <f t="shared" si="2"/>
        <v>0</v>
      </c>
      <c r="S102" s="140">
        <v>0</v>
      </c>
      <c r="T102" s="141">
        <f t="shared" si="3"/>
        <v>0</v>
      </c>
      <c r="AR102" s="142" t="s">
        <v>106</v>
      </c>
      <c r="AT102" s="142" t="s">
        <v>195</v>
      </c>
      <c r="AU102" s="142" t="s">
        <v>80</v>
      </c>
      <c r="AY102" s="17" t="s">
        <v>193</v>
      </c>
      <c r="BE102" s="143">
        <f t="shared" si="4"/>
        <v>0</v>
      </c>
      <c r="BF102" s="143">
        <f t="shared" si="5"/>
        <v>0</v>
      </c>
      <c r="BG102" s="143">
        <f t="shared" si="6"/>
        <v>0</v>
      </c>
      <c r="BH102" s="143">
        <f t="shared" si="7"/>
        <v>0</v>
      </c>
      <c r="BI102" s="143">
        <f t="shared" si="8"/>
        <v>0</v>
      </c>
      <c r="BJ102" s="17" t="s">
        <v>80</v>
      </c>
      <c r="BK102" s="143">
        <f t="shared" si="9"/>
        <v>0</v>
      </c>
      <c r="BL102" s="17" t="s">
        <v>106</v>
      </c>
      <c r="BM102" s="142" t="s">
        <v>354</v>
      </c>
    </row>
    <row r="103" spans="2:65" s="1" customFormat="1" ht="16.5" customHeight="1">
      <c r="B103" s="32"/>
      <c r="C103" s="131" t="s">
        <v>273</v>
      </c>
      <c r="D103" s="131" t="s">
        <v>195</v>
      </c>
      <c r="E103" s="132" t="s">
        <v>4507</v>
      </c>
      <c r="F103" s="133" t="s">
        <v>4508</v>
      </c>
      <c r="G103" s="134" t="s">
        <v>465</v>
      </c>
      <c r="H103" s="135">
        <v>1</v>
      </c>
      <c r="I103" s="136"/>
      <c r="J103" s="137">
        <f t="shared" si="0"/>
        <v>0</v>
      </c>
      <c r="K103" s="133" t="s">
        <v>19</v>
      </c>
      <c r="L103" s="32"/>
      <c r="M103" s="138" t="s">
        <v>19</v>
      </c>
      <c r="N103" s="139" t="s">
        <v>43</v>
      </c>
      <c r="P103" s="140">
        <f t="shared" si="1"/>
        <v>0</v>
      </c>
      <c r="Q103" s="140">
        <v>0</v>
      </c>
      <c r="R103" s="140">
        <f t="shared" si="2"/>
        <v>0</v>
      </c>
      <c r="S103" s="140">
        <v>0</v>
      </c>
      <c r="T103" s="141">
        <f t="shared" si="3"/>
        <v>0</v>
      </c>
      <c r="AR103" s="142" t="s">
        <v>106</v>
      </c>
      <c r="AT103" s="142" t="s">
        <v>195</v>
      </c>
      <c r="AU103" s="142" t="s">
        <v>80</v>
      </c>
      <c r="AY103" s="17" t="s">
        <v>193</v>
      </c>
      <c r="BE103" s="143">
        <f t="shared" si="4"/>
        <v>0</v>
      </c>
      <c r="BF103" s="143">
        <f t="shared" si="5"/>
        <v>0</v>
      </c>
      <c r="BG103" s="143">
        <f t="shared" si="6"/>
        <v>0</v>
      </c>
      <c r="BH103" s="143">
        <f t="shared" si="7"/>
        <v>0</v>
      </c>
      <c r="BI103" s="143">
        <f t="shared" si="8"/>
        <v>0</v>
      </c>
      <c r="BJ103" s="17" t="s">
        <v>80</v>
      </c>
      <c r="BK103" s="143">
        <f t="shared" si="9"/>
        <v>0</v>
      </c>
      <c r="BL103" s="17" t="s">
        <v>106</v>
      </c>
      <c r="BM103" s="142" t="s">
        <v>366</v>
      </c>
    </row>
    <row r="104" spans="2:65" s="1" customFormat="1" ht="16.5" customHeight="1">
      <c r="B104" s="32"/>
      <c r="C104" s="131" t="s">
        <v>8</v>
      </c>
      <c r="D104" s="131" t="s">
        <v>195</v>
      </c>
      <c r="E104" s="132" t="s">
        <v>4509</v>
      </c>
      <c r="F104" s="133" t="s">
        <v>4510</v>
      </c>
      <c r="G104" s="134" t="s">
        <v>465</v>
      </c>
      <c r="H104" s="135">
        <v>1</v>
      </c>
      <c r="I104" s="136"/>
      <c r="J104" s="137">
        <f t="shared" si="0"/>
        <v>0</v>
      </c>
      <c r="K104" s="133" t="s">
        <v>19</v>
      </c>
      <c r="L104" s="32"/>
      <c r="M104" s="138" t="s">
        <v>19</v>
      </c>
      <c r="N104" s="139" t="s">
        <v>43</v>
      </c>
      <c r="P104" s="140">
        <f t="shared" si="1"/>
        <v>0</v>
      </c>
      <c r="Q104" s="140">
        <v>0</v>
      </c>
      <c r="R104" s="140">
        <f t="shared" si="2"/>
        <v>0</v>
      </c>
      <c r="S104" s="140">
        <v>0</v>
      </c>
      <c r="T104" s="141">
        <f t="shared" si="3"/>
        <v>0</v>
      </c>
      <c r="AR104" s="142" t="s">
        <v>106</v>
      </c>
      <c r="AT104" s="142" t="s">
        <v>195</v>
      </c>
      <c r="AU104" s="142" t="s">
        <v>80</v>
      </c>
      <c r="AY104" s="17" t="s">
        <v>193</v>
      </c>
      <c r="BE104" s="143">
        <f t="shared" si="4"/>
        <v>0</v>
      </c>
      <c r="BF104" s="143">
        <f t="shared" si="5"/>
        <v>0</v>
      </c>
      <c r="BG104" s="143">
        <f t="shared" si="6"/>
        <v>0</v>
      </c>
      <c r="BH104" s="143">
        <f t="shared" si="7"/>
        <v>0</v>
      </c>
      <c r="BI104" s="143">
        <f t="shared" si="8"/>
        <v>0</v>
      </c>
      <c r="BJ104" s="17" t="s">
        <v>80</v>
      </c>
      <c r="BK104" s="143">
        <f t="shared" si="9"/>
        <v>0</v>
      </c>
      <c r="BL104" s="17" t="s">
        <v>106</v>
      </c>
      <c r="BM104" s="142" t="s">
        <v>385</v>
      </c>
    </row>
    <row r="105" spans="2:65" s="1" customFormat="1" ht="16.5" customHeight="1">
      <c r="B105" s="32"/>
      <c r="C105" s="131" t="s">
        <v>298</v>
      </c>
      <c r="D105" s="131" t="s">
        <v>195</v>
      </c>
      <c r="E105" s="132" t="s">
        <v>4511</v>
      </c>
      <c r="F105" s="133" t="s">
        <v>4512</v>
      </c>
      <c r="G105" s="134" t="s">
        <v>465</v>
      </c>
      <c r="H105" s="135">
        <v>1</v>
      </c>
      <c r="I105" s="136"/>
      <c r="J105" s="137">
        <f t="shared" si="0"/>
        <v>0</v>
      </c>
      <c r="K105" s="133" t="s">
        <v>19</v>
      </c>
      <c r="L105" s="32"/>
      <c r="M105" s="138" t="s">
        <v>19</v>
      </c>
      <c r="N105" s="139" t="s">
        <v>43</v>
      </c>
      <c r="P105" s="140">
        <f t="shared" si="1"/>
        <v>0</v>
      </c>
      <c r="Q105" s="140">
        <v>0</v>
      </c>
      <c r="R105" s="140">
        <f t="shared" si="2"/>
        <v>0</v>
      </c>
      <c r="S105" s="140">
        <v>0</v>
      </c>
      <c r="T105" s="141">
        <f t="shared" si="3"/>
        <v>0</v>
      </c>
      <c r="AR105" s="142" t="s">
        <v>106</v>
      </c>
      <c r="AT105" s="142" t="s">
        <v>195</v>
      </c>
      <c r="AU105" s="142" t="s">
        <v>80</v>
      </c>
      <c r="AY105" s="17" t="s">
        <v>193</v>
      </c>
      <c r="BE105" s="143">
        <f t="shared" si="4"/>
        <v>0</v>
      </c>
      <c r="BF105" s="143">
        <f t="shared" si="5"/>
        <v>0</v>
      </c>
      <c r="BG105" s="143">
        <f t="shared" si="6"/>
        <v>0</v>
      </c>
      <c r="BH105" s="143">
        <f t="shared" si="7"/>
        <v>0</v>
      </c>
      <c r="BI105" s="143">
        <f t="shared" si="8"/>
        <v>0</v>
      </c>
      <c r="BJ105" s="17" t="s">
        <v>80</v>
      </c>
      <c r="BK105" s="143">
        <f t="shared" si="9"/>
        <v>0</v>
      </c>
      <c r="BL105" s="17" t="s">
        <v>106</v>
      </c>
      <c r="BM105" s="142" t="s">
        <v>401</v>
      </c>
    </row>
    <row r="106" spans="2:65" s="1" customFormat="1" ht="21.75" customHeight="1">
      <c r="B106" s="32"/>
      <c r="C106" s="131" t="s">
        <v>310</v>
      </c>
      <c r="D106" s="131" t="s">
        <v>195</v>
      </c>
      <c r="E106" s="132" t="s">
        <v>4513</v>
      </c>
      <c r="F106" s="133" t="s">
        <v>4514</v>
      </c>
      <c r="G106" s="134" t="s">
        <v>465</v>
      </c>
      <c r="H106" s="135">
        <v>1</v>
      </c>
      <c r="I106" s="136"/>
      <c r="J106" s="137">
        <f t="shared" si="0"/>
        <v>0</v>
      </c>
      <c r="K106" s="133" t="s">
        <v>19</v>
      </c>
      <c r="L106" s="32"/>
      <c r="M106" s="138" t="s">
        <v>19</v>
      </c>
      <c r="N106" s="139" t="s">
        <v>43</v>
      </c>
      <c r="P106" s="140">
        <f t="shared" si="1"/>
        <v>0</v>
      </c>
      <c r="Q106" s="140">
        <v>0</v>
      </c>
      <c r="R106" s="140">
        <f t="shared" si="2"/>
        <v>0</v>
      </c>
      <c r="S106" s="140">
        <v>0</v>
      </c>
      <c r="T106" s="141">
        <f t="shared" si="3"/>
        <v>0</v>
      </c>
      <c r="AR106" s="142" t="s">
        <v>106</v>
      </c>
      <c r="AT106" s="142" t="s">
        <v>195</v>
      </c>
      <c r="AU106" s="142" t="s">
        <v>80</v>
      </c>
      <c r="AY106" s="17" t="s">
        <v>193</v>
      </c>
      <c r="BE106" s="143">
        <f t="shared" si="4"/>
        <v>0</v>
      </c>
      <c r="BF106" s="143">
        <f t="shared" si="5"/>
        <v>0</v>
      </c>
      <c r="BG106" s="143">
        <f t="shared" si="6"/>
        <v>0</v>
      </c>
      <c r="BH106" s="143">
        <f t="shared" si="7"/>
        <v>0</v>
      </c>
      <c r="BI106" s="143">
        <f t="shared" si="8"/>
        <v>0</v>
      </c>
      <c r="BJ106" s="17" t="s">
        <v>80</v>
      </c>
      <c r="BK106" s="143">
        <f t="shared" si="9"/>
        <v>0</v>
      </c>
      <c r="BL106" s="17" t="s">
        <v>106</v>
      </c>
      <c r="BM106" s="142" t="s">
        <v>413</v>
      </c>
    </row>
    <row r="107" spans="2:65" s="1" customFormat="1" ht="21.75" customHeight="1">
      <c r="B107" s="32"/>
      <c r="C107" s="131" t="s">
        <v>322</v>
      </c>
      <c r="D107" s="131" t="s">
        <v>195</v>
      </c>
      <c r="E107" s="132" t="s">
        <v>4515</v>
      </c>
      <c r="F107" s="133" t="s">
        <v>4516</v>
      </c>
      <c r="G107" s="134" t="s">
        <v>465</v>
      </c>
      <c r="H107" s="135">
        <v>2</v>
      </c>
      <c r="I107" s="136"/>
      <c r="J107" s="137">
        <f t="shared" si="0"/>
        <v>0</v>
      </c>
      <c r="K107" s="133" t="s">
        <v>19</v>
      </c>
      <c r="L107" s="32"/>
      <c r="M107" s="138" t="s">
        <v>19</v>
      </c>
      <c r="N107" s="139" t="s">
        <v>43</v>
      </c>
      <c r="P107" s="140">
        <f t="shared" si="1"/>
        <v>0</v>
      </c>
      <c r="Q107" s="140">
        <v>0</v>
      </c>
      <c r="R107" s="140">
        <f t="shared" si="2"/>
        <v>0</v>
      </c>
      <c r="S107" s="140">
        <v>0</v>
      </c>
      <c r="T107" s="141">
        <f t="shared" si="3"/>
        <v>0</v>
      </c>
      <c r="AR107" s="142" t="s">
        <v>106</v>
      </c>
      <c r="AT107" s="142" t="s">
        <v>195</v>
      </c>
      <c r="AU107" s="142" t="s">
        <v>80</v>
      </c>
      <c r="AY107" s="17" t="s">
        <v>193</v>
      </c>
      <c r="BE107" s="143">
        <f t="shared" si="4"/>
        <v>0</v>
      </c>
      <c r="BF107" s="143">
        <f t="shared" si="5"/>
        <v>0</v>
      </c>
      <c r="BG107" s="143">
        <f t="shared" si="6"/>
        <v>0</v>
      </c>
      <c r="BH107" s="143">
        <f t="shared" si="7"/>
        <v>0</v>
      </c>
      <c r="BI107" s="143">
        <f t="shared" si="8"/>
        <v>0</v>
      </c>
      <c r="BJ107" s="17" t="s">
        <v>80</v>
      </c>
      <c r="BK107" s="143">
        <f t="shared" si="9"/>
        <v>0</v>
      </c>
      <c r="BL107" s="17" t="s">
        <v>106</v>
      </c>
      <c r="BM107" s="142" t="s">
        <v>424</v>
      </c>
    </row>
    <row r="108" spans="2:65" s="1" customFormat="1" ht="21.75" customHeight="1">
      <c r="B108" s="32"/>
      <c r="C108" s="131" t="s">
        <v>328</v>
      </c>
      <c r="D108" s="131" t="s">
        <v>195</v>
      </c>
      <c r="E108" s="132" t="s">
        <v>4517</v>
      </c>
      <c r="F108" s="133" t="s">
        <v>4518</v>
      </c>
      <c r="G108" s="134" t="s">
        <v>465</v>
      </c>
      <c r="H108" s="135">
        <v>3</v>
      </c>
      <c r="I108" s="136"/>
      <c r="J108" s="137">
        <f t="shared" si="0"/>
        <v>0</v>
      </c>
      <c r="K108" s="133" t="s">
        <v>19</v>
      </c>
      <c r="L108" s="32"/>
      <c r="M108" s="138" t="s">
        <v>19</v>
      </c>
      <c r="N108" s="139" t="s">
        <v>43</v>
      </c>
      <c r="P108" s="140">
        <f t="shared" si="1"/>
        <v>0</v>
      </c>
      <c r="Q108" s="140">
        <v>0</v>
      </c>
      <c r="R108" s="140">
        <f t="shared" si="2"/>
        <v>0</v>
      </c>
      <c r="S108" s="140">
        <v>0</v>
      </c>
      <c r="T108" s="141">
        <f t="shared" si="3"/>
        <v>0</v>
      </c>
      <c r="AR108" s="142" t="s">
        <v>106</v>
      </c>
      <c r="AT108" s="142" t="s">
        <v>195</v>
      </c>
      <c r="AU108" s="142" t="s">
        <v>80</v>
      </c>
      <c r="AY108" s="17" t="s">
        <v>193</v>
      </c>
      <c r="BE108" s="143">
        <f t="shared" si="4"/>
        <v>0</v>
      </c>
      <c r="BF108" s="143">
        <f t="shared" si="5"/>
        <v>0</v>
      </c>
      <c r="BG108" s="143">
        <f t="shared" si="6"/>
        <v>0</v>
      </c>
      <c r="BH108" s="143">
        <f t="shared" si="7"/>
        <v>0</v>
      </c>
      <c r="BI108" s="143">
        <f t="shared" si="8"/>
        <v>0</v>
      </c>
      <c r="BJ108" s="17" t="s">
        <v>80</v>
      </c>
      <c r="BK108" s="143">
        <f t="shared" si="9"/>
        <v>0</v>
      </c>
      <c r="BL108" s="17" t="s">
        <v>106</v>
      </c>
      <c r="BM108" s="142" t="s">
        <v>436</v>
      </c>
    </row>
    <row r="109" spans="2:65" s="1" customFormat="1" ht="16.5" customHeight="1">
      <c r="B109" s="32"/>
      <c r="C109" s="131" t="s">
        <v>334</v>
      </c>
      <c r="D109" s="131" t="s">
        <v>195</v>
      </c>
      <c r="E109" s="132" t="s">
        <v>4519</v>
      </c>
      <c r="F109" s="133" t="s">
        <v>4520</v>
      </c>
      <c r="G109" s="134" t="s">
        <v>465</v>
      </c>
      <c r="H109" s="135">
        <v>1</v>
      </c>
      <c r="I109" s="136"/>
      <c r="J109" s="137">
        <f t="shared" si="0"/>
        <v>0</v>
      </c>
      <c r="K109" s="133" t="s">
        <v>19</v>
      </c>
      <c r="L109" s="32"/>
      <c r="M109" s="138" t="s">
        <v>19</v>
      </c>
      <c r="N109" s="139" t="s">
        <v>43</v>
      </c>
      <c r="P109" s="140">
        <f t="shared" si="1"/>
        <v>0</v>
      </c>
      <c r="Q109" s="140">
        <v>0</v>
      </c>
      <c r="R109" s="140">
        <f t="shared" si="2"/>
        <v>0</v>
      </c>
      <c r="S109" s="140">
        <v>0</v>
      </c>
      <c r="T109" s="141">
        <f t="shared" si="3"/>
        <v>0</v>
      </c>
      <c r="AR109" s="142" t="s">
        <v>106</v>
      </c>
      <c r="AT109" s="142" t="s">
        <v>195</v>
      </c>
      <c r="AU109" s="142" t="s">
        <v>80</v>
      </c>
      <c r="AY109" s="17" t="s">
        <v>193</v>
      </c>
      <c r="BE109" s="143">
        <f t="shared" si="4"/>
        <v>0</v>
      </c>
      <c r="BF109" s="143">
        <f t="shared" si="5"/>
        <v>0</v>
      </c>
      <c r="BG109" s="143">
        <f t="shared" si="6"/>
        <v>0</v>
      </c>
      <c r="BH109" s="143">
        <f t="shared" si="7"/>
        <v>0</v>
      </c>
      <c r="BI109" s="143">
        <f t="shared" si="8"/>
        <v>0</v>
      </c>
      <c r="BJ109" s="17" t="s">
        <v>80</v>
      </c>
      <c r="BK109" s="143">
        <f t="shared" si="9"/>
        <v>0</v>
      </c>
      <c r="BL109" s="17" t="s">
        <v>106</v>
      </c>
      <c r="BM109" s="142" t="s">
        <v>450</v>
      </c>
    </row>
    <row r="110" spans="2:65" s="1" customFormat="1" ht="16.5" customHeight="1">
      <c r="B110" s="32"/>
      <c r="C110" s="131" t="s">
        <v>340</v>
      </c>
      <c r="D110" s="131" t="s">
        <v>195</v>
      </c>
      <c r="E110" s="132" t="s">
        <v>4521</v>
      </c>
      <c r="F110" s="133" t="s">
        <v>4522</v>
      </c>
      <c r="G110" s="134" t="s">
        <v>465</v>
      </c>
      <c r="H110" s="135">
        <v>1</v>
      </c>
      <c r="I110" s="136"/>
      <c r="J110" s="137">
        <f t="shared" si="0"/>
        <v>0</v>
      </c>
      <c r="K110" s="133" t="s">
        <v>19</v>
      </c>
      <c r="L110" s="32"/>
      <c r="M110" s="138" t="s">
        <v>19</v>
      </c>
      <c r="N110" s="139" t="s">
        <v>43</v>
      </c>
      <c r="P110" s="140">
        <f t="shared" si="1"/>
        <v>0</v>
      </c>
      <c r="Q110" s="140">
        <v>0</v>
      </c>
      <c r="R110" s="140">
        <f t="shared" si="2"/>
        <v>0</v>
      </c>
      <c r="S110" s="140">
        <v>0</v>
      </c>
      <c r="T110" s="141">
        <f t="shared" si="3"/>
        <v>0</v>
      </c>
      <c r="AR110" s="142" t="s">
        <v>106</v>
      </c>
      <c r="AT110" s="142" t="s">
        <v>195</v>
      </c>
      <c r="AU110" s="142" t="s">
        <v>80</v>
      </c>
      <c r="AY110" s="17" t="s">
        <v>193</v>
      </c>
      <c r="BE110" s="143">
        <f t="shared" si="4"/>
        <v>0</v>
      </c>
      <c r="BF110" s="143">
        <f t="shared" si="5"/>
        <v>0</v>
      </c>
      <c r="BG110" s="143">
        <f t="shared" si="6"/>
        <v>0</v>
      </c>
      <c r="BH110" s="143">
        <f t="shared" si="7"/>
        <v>0</v>
      </c>
      <c r="BI110" s="143">
        <f t="shared" si="8"/>
        <v>0</v>
      </c>
      <c r="BJ110" s="17" t="s">
        <v>80</v>
      </c>
      <c r="BK110" s="143">
        <f t="shared" si="9"/>
        <v>0</v>
      </c>
      <c r="BL110" s="17" t="s">
        <v>106</v>
      </c>
      <c r="BM110" s="142" t="s">
        <v>462</v>
      </c>
    </row>
    <row r="111" spans="2:65" s="1" customFormat="1" ht="16.5" customHeight="1">
      <c r="B111" s="32"/>
      <c r="C111" s="131" t="s">
        <v>346</v>
      </c>
      <c r="D111" s="131" t="s">
        <v>195</v>
      </c>
      <c r="E111" s="132" t="s">
        <v>4523</v>
      </c>
      <c r="F111" s="133" t="s">
        <v>4524</v>
      </c>
      <c r="G111" s="134" t="s">
        <v>465</v>
      </c>
      <c r="H111" s="135">
        <v>1</v>
      </c>
      <c r="I111" s="136"/>
      <c r="J111" s="137">
        <f t="shared" si="0"/>
        <v>0</v>
      </c>
      <c r="K111" s="133" t="s">
        <v>19</v>
      </c>
      <c r="L111" s="32"/>
      <c r="M111" s="138" t="s">
        <v>19</v>
      </c>
      <c r="N111" s="139" t="s">
        <v>43</v>
      </c>
      <c r="P111" s="140">
        <f t="shared" si="1"/>
        <v>0</v>
      </c>
      <c r="Q111" s="140">
        <v>0</v>
      </c>
      <c r="R111" s="140">
        <f t="shared" si="2"/>
        <v>0</v>
      </c>
      <c r="S111" s="140">
        <v>0</v>
      </c>
      <c r="T111" s="141">
        <f t="shared" si="3"/>
        <v>0</v>
      </c>
      <c r="AR111" s="142" t="s">
        <v>106</v>
      </c>
      <c r="AT111" s="142" t="s">
        <v>195</v>
      </c>
      <c r="AU111" s="142" t="s">
        <v>80</v>
      </c>
      <c r="AY111" s="17" t="s">
        <v>193</v>
      </c>
      <c r="BE111" s="143">
        <f t="shared" si="4"/>
        <v>0</v>
      </c>
      <c r="BF111" s="143">
        <f t="shared" si="5"/>
        <v>0</v>
      </c>
      <c r="BG111" s="143">
        <f t="shared" si="6"/>
        <v>0</v>
      </c>
      <c r="BH111" s="143">
        <f t="shared" si="7"/>
        <v>0</v>
      </c>
      <c r="BI111" s="143">
        <f t="shared" si="8"/>
        <v>0</v>
      </c>
      <c r="BJ111" s="17" t="s">
        <v>80</v>
      </c>
      <c r="BK111" s="143">
        <f t="shared" si="9"/>
        <v>0</v>
      </c>
      <c r="BL111" s="17" t="s">
        <v>106</v>
      </c>
      <c r="BM111" s="142" t="s">
        <v>472</v>
      </c>
    </row>
    <row r="112" spans="2:65" s="1" customFormat="1" ht="16.5" customHeight="1">
      <c r="B112" s="32"/>
      <c r="C112" s="131" t="s">
        <v>354</v>
      </c>
      <c r="D112" s="131" t="s">
        <v>195</v>
      </c>
      <c r="E112" s="132" t="s">
        <v>4525</v>
      </c>
      <c r="F112" s="133" t="s">
        <v>4526</v>
      </c>
      <c r="G112" s="134" t="s">
        <v>465</v>
      </c>
      <c r="H112" s="135">
        <v>2</v>
      </c>
      <c r="I112" s="136"/>
      <c r="J112" s="137">
        <f t="shared" si="0"/>
        <v>0</v>
      </c>
      <c r="K112" s="133" t="s">
        <v>19</v>
      </c>
      <c r="L112" s="32"/>
      <c r="M112" s="138" t="s">
        <v>19</v>
      </c>
      <c r="N112" s="139" t="s">
        <v>43</v>
      </c>
      <c r="P112" s="140">
        <f t="shared" si="1"/>
        <v>0</v>
      </c>
      <c r="Q112" s="140">
        <v>0</v>
      </c>
      <c r="R112" s="140">
        <f t="shared" si="2"/>
        <v>0</v>
      </c>
      <c r="S112" s="140">
        <v>0</v>
      </c>
      <c r="T112" s="141">
        <f t="shared" si="3"/>
        <v>0</v>
      </c>
      <c r="AR112" s="142" t="s">
        <v>106</v>
      </c>
      <c r="AT112" s="142" t="s">
        <v>195</v>
      </c>
      <c r="AU112" s="142" t="s">
        <v>80</v>
      </c>
      <c r="AY112" s="17" t="s">
        <v>193</v>
      </c>
      <c r="BE112" s="143">
        <f t="shared" si="4"/>
        <v>0</v>
      </c>
      <c r="BF112" s="143">
        <f t="shared" si="5"/>
        <v>0</v>
      </c>
      <c r="BG112" s="143">
        <f t="shared" si="6"/>
        <v>0</v>
      </c>
      <c r="BH112" s="143">
        <f t="shared" si="7"/>
        <v>0</v>
      </c>
      <c r="BI112" s="143">
        <f t="shared" si="8"/>
        <v>0</v>
      </c>
      <c r="BJ112" s="17" t="s">
        <v>80</v>
      </c>
      <c r="BK112" s="143">
        <f t="shared" si="9"/>
        <v>0</v>
      </c>
      <c r="BL112" s="17" t="s">
        <v>106</v>
      </c>
      <c r="BM112" s="142" t="s">
        <v>486</v>
      </c>
    </row>
    <row r="113" spans="2:65" s="1" customFormat="1" ht="16.5" customHeight="1">
      <c r="B113" s="32"/>
      <c r="C113" s="131" t="s">
        <v>7</v>
      </c>
      <c r="D113" s="131" t="s">
        <v>195</v>
      </c>
      <c r="E113" s="132" t="s">
        <v>4527</v>
      </c>
      <c r="F113" s="133" t="s">
        <v>4528</v>
      </c>
      <c r="G113" s="134" t="s">
        <v>465</v>
      </c>
      <c r="H113" s="135">
        <v>2</v>
      </c>
      <c r="I113" s="136"/>
      <c r="J113" s="137">
        <f t="shared" si="0"/>
        <v>0</v>
      </c>
      <c r="K113" s="133" t="s">
        <v>19</v>
      </c>
      <c r="L113" s="32"/>
      <c r="M113" s="138" t="s">
        <v>19</v>
      </c>
      <c r="N113" s="139" t="s">
        <v>43</v>
      </c>
      <c r="P113" s="140">
        <f t="shared" si="1"/>
        <v>0</v>
      </c>
      <c r="Q113" s="140">
        <v>0</v>
      </c>
      <c r="R113" s="140">
        <f t="shared" si="2"/>
        <v>0</v>
      </c>
      <c r="S113" s="140">
        <v>0</v>
      </c>
      <c r="T113" s="141">
        <f t="shared" si="3"/>
        <v>0</v>
      </c>
      <c r="AR113" s="142" t="s">
        <v>106</v>
      </c>
      <c r="AT113" s="142" t="s">
        <v>195</v>
      </c>
      <c r="AU113" s="142" t="s">
        <v>80</v>
      </c>
      <c r="AY113" s="17" t="s">
        <v>193</v>
      </c>
      <c r="BE113" s="143">
        <f t="shared" si="4"/>
        <v>0</v>
      </c>
      <c r="BF113" s="143">
        <f t="shared" si="5"/>
        <v>0</v>
      </c>
      <c r="BG113" s="143">
        <f t="shared" si="6"/>
        <v>0</v>
      </c>
      <c r="BH113" s="143">
        <f t="shared" si="7"/>
        <v>0</v>
      </c>
      <c r="BI113" s="143">
        <f t="shared" si="8"/>
        <v>0</v>
      </c>
      <c r="BJ113" s="17" t="s">
        <v>80</v>
      </c>
      <c r="BK113" s="143">
        <f t="shared" si="9"/>
        <v>0</v>
      </c>
      <c r="BL113" s="17" t="s">
        <v>106</v>
      </c>
      <c r="BM113" s="142" t="s">
        <v>502</v>
      </c>
    </row>
    <row r="114" spans="2:65" s="1" customFormat="1" ht="16.5" customHeight="1">
      <c r="B114" s="32"/>
      <c r="C114" s="131" t="s">
        <v>366</v>
      </c>
      <c r="D114" s="131" t="s">
        <v>195</v>
      </c>
      <c r="E114" s="132" t="s">
        <v>4529</v>
      </c>
      <c r="F114" s="133" t="s">
        <v>4530</v>
      </c>
      <c r="G114" s="134" t="s">
        <v>465</v>
      </c>
      <c r="H114" s="135">
        <v>10</v>
      </c>
      <c r="I114" s="136"/>
      <c r="J114" s="137">
        <f t="shared" si="0"/>
        <v>0</v>
      </c>
      <c r="K114" s="133" t="s">
        <v>19</v>
      </c>
      <c r="L114" s="32"/>
      <c r="M114" s="138" t="s">
        <v>19</v>
      </c>
      <c r="N114" s="139" t="s">
        <v>43</v>
      </c>
      <c r="P114" s="140">
        <f t="shared" si="1"/>
        <v>0</v>
      </c>
      <c r="Q114" s="140">
        <v>0</v>
      </c>
      <c r="R114" s="140">
        <f t="shared" si="2"/>
        <v>0</v>
      </c>
      <c r="S114" s="140">
        <v>0</v>
      </c>
      <c r="T114" s="141">
        <f t="shared" si="3"/>
        <v>0</v>
      </c>
      <c r="AR114" s="142" t="s">
        <v>106</v>
      </c>
      <c r="AT114" s="142" t="s">
        <v>195</v>
      </c>
      <c r="AU114" s="142" t="s">
        <v>80</v>
      </c>
      <c r="AY114" s="17" t="s">
        <v>193</v>
      </c>
      <c r="BE114" s="143">
        <f t="shared" si="4"/>
        <v>0</v>
      </c>
      <c r="BF114" s="143">
        <f t="shared" si="5"/>
        <v>0</v>
      </c>
      <c r="BG114" s="143">
        <f t="shared" si="6"/>
        <v>0</v>
      </c>
      <c r="BH114" s="143">
        <f t="shared" si="7"/>
        <v>0</v>
      </c>
      <c r="BI114" s="143">
        <f t="shared" si="8"/>
        <v>0</v>
      </c>
      <c r="BJ114" s="17" t="s">
        <v>80</v>
      </c>
      <c r="BK114" s="143">
        <f t="shared" si="9"/>
        <v>0</v>
      </c>
      <c r="BL114" s="17" t="s">
        <v>106</v>
      </c>
      <c r="BM114" s="142" t="s">
        <v>513</v>
      </c>
    </row>
    <row r="115" spans="2:65" s="1" customFormat="1" ht="16.5" customHeight="1">
      <c r="B115" s="32"/>
      <c r="C115" s="131" t="s">
        <v>379</v>
      </c>
      <c r="D115" s="131" t="s">
        <v>195</v>
      </c>
      <c r="E115" s="132" t="s">
        <v>4531</v>
      </c>
      <c r="F115" s="133" t="s">
        <v>4532</v>
      </c>
      <c r="G115" s="134" t="s">
        <v>465</v>
      </c>
      <c r="H115" s="135">
        <v>6</v>
      </c>
      <c r="I115" s="136"/>
      <c r="J115" s="137">
        <f t="shared" si="0"/>
        <v>0</v>
      </c>
      <c r="K115" s="133" t="s">
        <v>19</v>
      </c>
      <c r="L115" s="32"/>
      <c r="M115" s="138" t="s">
        <v>19</v>
      </c>
      <c r="N115" s="139" t="s">
        <v>43</v>
      </c>
      <c r="P115" s="140">
        <f t="shared" si="1"/>
        <v>0</v>
      </c>
      <c r="Q115" s="140">
        <v>0</v>
      </c>
      <c r="R115" s="140">
        <f t="shared" si="2"/>
        <v>0</v>
      </c>
      <c r="S115" s="140">
        <v>0</v>
      </c>
      <c r="T115" s="141">
        <f t="shared" si="3"/>
        <v>0</v>
      </c>
      <c r="AR115" s="142" t="s">
        <v>106</v>
      </c>
      <c r="AT115" s="142" t="s">
        <v>195</v>
      </c>
      <c r="AU115" s="142" t="s">
        <v>80</v>
      </c>
      <c r="AY115" s="17" t="s">
        <v>193</v>
      </c>
      <c r="BE115" s="143">
        <f t="shared" si="4"/>
        <v>0</v>
      </c>
      <c r="BF115" s="143">
        <f t="shared" si="5"/>
        <v>0</v>
      </c>
      <c r="BG115" s="143">
        <f t="shared" si="6"/>
        <v>0</v>
      </c>
      <c r="BH115" s="143">
        <f t="shared" si="7"/>
        <v>0</v>
      </c>
      <c r="BI115" s="143">
        <f t="shared" si="8"/>
        <v>0</v>
      </c>
      <c r="BJ115" s="17" t="s">
        <v>80</v>
      </c>
      <c r="BK115" s="143">
        <f t="shared" si="9"/>
        <v>0</v>
      </c>
      <c r="BL115" s="17" t="s">
        <v>106</v>
      </c>
      <c r="BM115" s="142" t="s">
        <v>524</v>
      </c>
    </row>
    <row r="116" spans="2:65" s="1" customFormat="1" ht="16.5" customHeight="1">
      <c r="B116" s="32"/>
      <c r="C116" s="131" t="s">
        <v>385</v>
      </c>
      <c r="D116" s="131" t="s">
        <v>195</v>
      </c>
      <c r="E116" s="132" t="s">
        <v>4533</v>
      </c>
      <c r="F116" s="133" t="s">
        <v>4534</v>
      </c>
      <c r="G116" s="134" t="s">
        <v>465</v>
      </c>
      <c r="H116" s="135">
        <v>14</v>
      </c>
      <c r="I116" s="136"/>
      <c r="J116" s="137">
        <f t="shared" si="0"/>
        <v>0</v>
      </c>
      <c r="K116" s="133" t="s">
        <v>19</v>
      </c>
      <c r="L116" s="32"/>
      <c r="M116" s="138" t="s">
        <v>19</v>
      </c>
      <c r="N116" s="139" t="s">
        <v>43</v>
      </c>
      <c r="P116" s="140">
        <f t="shared" si="1"/>
        <v>0</v>
      </c>
      <c r="Q116" s="140">
        <v>0</v>
      </c>
      <c r="R116" s="140">
        <f t="shared" si="2"/>
        <v>0</v>
      </c>
      <c r="S116" s="140">
        <v>0</v>
      </c>
      <c r="T116" s="141">
        <f t="shared" si="3"/>
        <v>0</v>
      </c>
      <c r="AR116" s="142" t="s">
        <v>106</v>
      </c>
      <c r="AT116" s="142" t="s">
        <v>195</v>
      </c>
      <c r="AU116" s="142" t="s">
        <v>80</v>
      </c>
      <c r="AY116" s="17" t="s">
        <v>193</v>
      </c>
      <c r="BE116" s="143">
        <f t="shared" si="4"/>
        <v>0</v>
      </c>
      <c r="BF116" s="143">
        <f t="shared" si="5"/>
        <v>0</v>
      </c>
      <c r="BG116" s="143">
        <f t="shared" si="6"/>
        <v>0</v>
      </c>
      <c r="BH116" s="143">
        <f t="shared" si="7"/>
        <v>0</v>
      </c>
      <c r="BI116" s="143">
        <f t="shared" si="8"/>
        <v>0</v>
      </c>
      <c r="BJ116" s="17" t="s">
        <v>80</v>
      </c>
      <c r="BK116" s="143">
        <f t="shared" si="9"/>
        <v>0</v>
      </c>
      <c r="BL116" s="17" t="s">
        <v>106</v>
      </c>
      <c r="BM116" s="142" t="s">
        <v>534</v>
      </c>
    </row>
    <row r="117" spans="2:65" s="1" customFormat="1" ht="16.5" customHeight="1">
      <c r="B117" s="32"/>
      <c r="C117" s="131" t="s">
        <v>391</v>
      </c>
      <c r="D117" s="131" t="s">
        <v>195</v>
      </c>
      <c r="E117" s="132" t="s">
        <v>4535</v>
      </c>
      <c r="F117" s="133" t="s">
        <v>4536</v>
      </c>
      <c r="G117" s="134" t="s">
        <v>465</v>
      </c>
      <c r="H117" s="135">
        <v>4</v>
      </c>
      <c r="I117" s="136"/>
      <c r="J117" s="137">
        <f t="shared" si="0"/>
        <v>0</v>
      </c>
      <c r="K117" s="133" t="s">
        <v>19</v>
      </c>
      <c r="L117" s="32"/>
      <c r="M117" s="138" t="s">
        <v>19</v>
      </c>
      <c r="N117" s="139" t="s">
        <v>43</v>
      </c>
      <c r="P117" s="140">
        <f t="shared" si="1"/>
        <v>0</v>
      </c>
      <c r="Q117" s="140">
        <v>0</v>
      </c>
      <c r="R117" s="140">
        <f t="shared" si="2"/>
        <v>0</v>
      </c>
      <c r="S117" s="140">
        <v>0</v>
      </c>
      <c r="T117" s="141">
        <f t="shared" si="3"/>
        <v>0</v>
      </c>
      <c r="AR117" s="142" t="s">
        <v>106</v>
      </c>
      <c r="AT117" s="142" t="s">
        <v>195</v>
      </c>
      <c r="AU117" s="142" t="s">
        <v>80</v>
      </c>
      <c r="AY117" s="17" t="s">
        <v>193</v>
      </c>
      <c r="BE117" s="143">
        <f t="shared" si="4"/>
        <v>0</v>
      </c>
      <c r="BF117" s="143">
        <f t="shared" si="5"/>
        <v>0</v>
      </c>
      <c r="BG117" s="143">
        <f t="shared" si="6"/>
        <v>0</v>
      </c>
      <c r="BH117" s="143">
        <f t="shared" si="7"/>
        <v>0</v>
      </c>
      <c r="BI117" s="143">
        <f t="shared" si="8"/>
        <v>0</v>
      </c>
      <c r="BJ117" s="17" t="s">
        <v>80</v>
      </c>
      <c r="BK117" s="143">
        <f t="shared" si="9"/>
        <v>0</v>
      </c>
      <c r="BL117" s="17" t="s">
        <v>106</v>
      </c>
      <c r="BM117" s="142" t="s">
        <v>545</v>
      </c>
    </row>
    <row r="118" spans="2:65" s="1" customFormat="1" ht="16.5" customHeight="1">
      <c r="B118" s="32"/>
      <c r="C118" s="131" t="s">
        <v>401</v>
      </c>
      <c r="D118" s="131" t="s">
        <v>195</v>
      </c>
      <c r="E118" s="132" t="s">
        <v>4537</v>
      </c>
      <c r="F118" s="133" t="s">
        <v>4538</v>
      </c>
      <c r="G118" s="134" t="s">
        <v>465</v>
      </c>
      <c r="H118" s="135">
        <v>10</v>
      </c>
      <c r="I118" s="136"/>
      <c r="J118" s="137">
        <f t="shared" si="0"/>
        <v>0</v>
      </c>
      <c r="K118" s="133" t="s">
        <v>19</v>
      </c>
      <c r="L118" s="32"/>
      <c r="M118" s="138" t="s">
        <v>19</v>
      </c>
      <c r="N118" s="139" t="s">
        <v>43</v>
      </c>
      <c r="P118" s="140">
        <f t="shared" si="1"/>
        <v>0</v>
      </c>
      <c r="Q118" s="140">
        <v>0</v>
      </c>
      <c r="R118" s="140">
        <f t="shared" si="2"/>
        <v>0</v>
      </c>
      <c r="S118" s="140">
        <v>0</v>
      </c>
      <c r="T118" s="141">
        <f t="shared" si="3"/>
        <v>0</v>
      </c>
      <c r="AR118" s="142" t="s">
        <v>106</v>
      </c>
      <c r="AT118" s="142" t="s">
        <v>195</v>
      </c>
      <c r="AU118" s="142" t="s">
        <v>80</v>
      </c>
      <c r="AY118" s="17" t="s">
        <v>193</v>
      </c>
      <c r="BE118" s="143">
        <f t="shared" si="4"/>
        <v>0</v>
      </c>
      <c r="BF118" s="143">
        <f t="shared" si="5"/>
        <v>0</v>
      </c>
      <c r="BG118" s="143">
        <f t="shared" si="6"/>
        <v>0</v>
      </c>
      <c r="BH118" s="143">
        <f t="shared" si="7"/>
        <v>0</v>
      </c>
      <c r="BI118" s="143">
        <f t="shared" si="8"/>
        <v>0</v>
      </c>
      <c r="BJ118" s="17" t="s">
        <v>80</v>
      </c>
      <c r="BK118" s="143">
        <f t="shared" si="9"/>
        <v>0</v>
      </c>
      <c r="BL118" s="17" t="s">
        <v>106</v>
      </c>
      <c r="BM118" s="142" t="s">
        <v>567</v>
      </c>
    </row>
    <row r="119" spans="2:65" s="1" customFormat="1" ht="16.5" customHeight="1">
      <c r="B119" s="32"/>
      <c r="C119" s="131" t="s">
        <v>408</v>
      </c>
      <c r="D119" s="131" t="s">
        <v>195</v>
      </c>
      <c r="E119" s="132" t="s">
        <v>4539</v>
      </c>
      <c r="F119" s="133" t="s">
        <v>4540</v>
      </c>
      <c r="G119" s="134" t="s">
        <v>465</v>
      </c>
      <c r="H119" s="135">
        <v>1</v>
      </c>
      <c r="I119" s="136"/>
      <c r="J119" s="137">
        <f t="shared" si="0"/>
        <v>0</v>
      </c>
      <c r="K119" s="133" t="s">
        <v>19</v>
      </c>
      <c r="L119" s="32"/>
      <c r="M119" s="138" t="s">
        <v>19</v>
      </c>
      <c r="N119" s="139" t="s">
        <v>43</v>
      </c>
      <c r="P119" s="140">
        <f t="shared" si="1"/>
        <v>0</v>
      </c>
      <c r="Q119" s="140">
        <v>0</v>
      </c>
      <c r="R119" s="140">
        <f t="shared" si="2"/>
        <v>0</v>
      </c>
      <c r="S119" s="140">
        <v>0</v>
      </c>
      <c r="T119" s="141">
        <f t="shared" si="3"/>
        <v>0</v>
      </c>
      <c r="AR119" s="142" t="s">
        <v>106</v>
      </c>
      <c r="AT119" s="142" t="s">
        <v>195</v>
      </c>
      <c r="AU119" s="142" t="s">
        <v>80</v>
      </c>
      <c r="AY119" s="17" t="s">
        <v>193</v>
      </c>
      <c r="BE119" s="143">
        <f t="shared" si="4"/>
        <v>0</v>
      </c>
      <c r="BF119" s="143">
        <f t="shared" si="5"/>
        <v>0</v>
      </c>
      <c r="BG119" s="143">
        <f t="shared" si="6"/>
        <v>0</v>
      </c>
      <c r="BH119" s="143">
        <f t="shared" si="7"/>
        <v>0</v>
      </c>
      <c r="BI119" s="143">
        <f t="shared" si="8"/>
        <v>0</v>
      </c>
      <c r="BJ119" s="17" t="s">
        <v>80</v>
      </c>
      <c r="BK119" s="143">
        <f t="shared" si="9"/>
        <v>0</v>
      </c>
      <c r="BL119" s="17" t="s">
        <v>106</v>
      </c>
      <c r="BM119" s="142" t="s">
        <v>585</v>
      </c>
    </row>
    <row r="120" spans="2:65" s="1" customFormat="1" ht="16.5" customHeight="1">
      <c r="B120" s="32"/>
      <c r="C120" s="131" t="s">
        <v>413</v>
      </c>
      <c r="D120" s="131" t="s">
        <v>195</v>
      </c>
      <c r="E120" s="132" t="s">
        <v>4541</v>
      </c>
      <c r="F120" s="133" t="s">
        <v>4542</v>
      </c>
      <c r="G120" s="134" t="s">
        <v>465</v>
      </c>
      <c r="H120" s="135">
        <v>1</v>
      </c>
      <c r="I120" s="136"/>
      <c r="J120" s="137">
        <f t="shared" si="0"/>
        <v>0</v>
      </c>
      <c r="K120" s="133" t="s">
        <v>19</v>
      </c>
      <c r="L120" s="32"/>
      <c r="M120" s="138" t="s">
        <v>19</v>
      </c>
      <c r="N120" s="139" t="s">
        <v>43</v>
      </c>
      <c r="P120" s="140">
        <f t="shared" si="1"/>
        <v>0</v>
      </c>
      <c r="Q120" s="140">
        <v>0</v>
      </c>
      <c r="R120" s="140">
        <f t="shared" si="2"/>
        <v>0</v>
      </c>
      <c r="S120" s="140">
        <v>0</v>
      </c>
      <c r="T120" s="141">
        <f t="shared" si="3"/>
        <v>0</v>
      </c>
      <c r="AR120" s="142" t="s">
        <v>106</v>
      </c>
      <c r="AT120" s="142" t="s">
        <v>195</v>
      </c>
      <c r="AU120" s="142" t="s">
        <v>80</v>
      </c>
      <c r="AY120" s="17" t="s">
        <v>193</v>
      </c>
      <c r="BE120" s="143">
        <f t="shared" si="4"/>
        <v>0</v>
      </c>
      <c r="BF120" s="143">
        <f t="shared" si="5"/>
        <v>0</v>
      </c>
      <c r="BG120" s="143">
        <f t="shared" si="6"/>
        <v>0</v>
      </c>
      <c r="BH120" s="143">
        <f t="shared" si="7"/>
        <v>0</v>
      </c>
      <c r="BI120" s="143">
        <f t="shared" si="8"/>
        <v>0</v>
      </c>
      <c r="BJ120" s="17" t="s">
        <v>80</v>
      </c>
      <c r="BK120" s="143">
        <f t="shared" si="9"/>
        <v>0</v>
      </c>
      <c r="BL120" s="17" t="s">
        <v>106</v>
      </c>
      <c r="BM120" s="142" t="s">
        <v>599</v>
      </c>
    </row>
    <row r="121" spans="2:65" s="1" customFormat="1" ht="16.5" customHeight="1">
      <c r="B121" s="32"/>
      <c r="C121" s="131" t="s">
        <v>419</v>
      </c>
      <c r="D121" s="131" t="s">
        <v>195</v>
      </c>
      <c r="E121" s="132" t="s">
        <v>4543</v>
      </c>
      <c r="F121" s="133" t="s">
        <v>4544</v>
      </c>
      <c r="G121" s="134" t="s">
        <v>465</v>
      </c>
      <c r="H121" s="135">
        <v>1</v>
      </c>
      <c r="I121" s="136"/>
      <c r="J121" s="137">
        <f t="shared" si="0"/>
        <v>0</v>
      </c>
      <c r="K121" s="133" t="s">
        <v>19</v>
      </c>
      <c r="L121" s="32"/>
      <c r="M121" s="138" t="s">
        <v>19</v>
      </c>
      <c r="N121" s="139" t="s">
        <v>43</v>
      </c>
      <c r="P121" s="140">
        <f t="shared" si="1"/>
        <v>0</v>
      </c>
      <c r="Q121" s="140">
        <v>0</v>
      </c>
      <c r="R121" s="140">
        <f t="shared" si="2"/>
        <v>0</v>
      </c>
      <c r="S121" s="140">
        <v>0</v>
      </c>
      <c r="T121" s="141">
        <f t="shared" si="3"/>
        <v>0</v>
      </c>
      <c r="AR121" s="142" t="s">
        <v>106</v>
      </c>
      <c r="AT121" s="142" t="s">
        <v>195</v>
      </c>
      <c r="AU121" s="142" t="s">
        <v>80</v>
      </c>
      <c r="AY121" s="17" t="s">
        <v>193</v>
      </c>
      <c r="BE121" s="143">
        <f t="shared" si="4"/>
        <v>0</v>
      </c>
      <c r="BF121" s="143">
        <f t="shared" si="5"/>
        <v>0</v>
      </c>
      <c r="BG121" s="143">
        <f t="shared" si="6"/>
        <v>0</v>
      </c>
      <c r="BH121" s="143">
        <f t="shared" si="7"/>
        <v>0</v>
      </c>
      <c r="BI121" s="143">
        <f t="shared" si="8"/>
        <v>0</v>
      </c>
      <c r="BJ121" s="17" t="s">
        <v>80</v>
      </c>
      <c r="BK121" s="143">
        <f t="shared" si="9"/>
        <v>0</v>
      </c>
      <c r="BL121" s="17" t="s">
        <v>106</v>
      </c>
      <c r="BM121" s="142" t="s">
        <v>626</v>
      </c>
    </row>
    <row r="122" spans="2:65" s="1" customFormat="1" ht="16.5" customHeight="1">
      <c r="B122" s="32"/>
      <c r="C122" s="131" t="s">
        <v>424</v>
      </c>
      <c r="D122" s="131" t="s">
        <v>195</v>
      </c>
      <c r="E122" s="132" t="s">
        <v>4545</v>
      </c>
      <c r="F122" s="133" t="s">
        <v>4546</v>
      </c>
      <c r="G122" s="134" t="s">
        <v>465</v>
      </c>
      <c r="H122" s="135">
        <v>3</v>
      </c>
      <c r="I122" s="136"/>
      <c r="J122" s="137">
        <f t="shared" si="0"/>
        <v>0</v>
      </c>
      <c r="K122" s="133" t="s">
        <v>19</v>
      </c>
      <c r="L122" s="32"/>
      <c r="M122" s="138" t="s">
        <v>19</v>
      </c>
      <c r="N122" s="139" t="s">
        <v>43</v>
      </c>
      <c r="P122" s="140">
        <f t="shared" si="1"/>
        <v>0</v>
      </c>
      <c r="Q122" s="140">
        <v>0</v>
      </c>
      <c r="R122" s="140">
        <f t="shared" si="2"/>
        <v>0</v>
      </c>
      <c r="S122" s="140">
        <v>0</v>
      </c>
      <c r="T122" s="141">
        <f t="shared" si="3"/>
        <v>0</v>
      </c>
      <c r="AR122" s="142" t="s">
        <v>106</v>
      </c>
      <c r="AT122" s="142" t="s">
        <v>195</v>
      </c>
      <c r="AU122" s="142" t="s">
        <v>80</v>
      </c>
      <c r="AY122" s="17" t="s">
        <v>193</v>
      </c>
      <c r="BE122" s="143">
        <f t="shared" si="4"/>
        <v>0</v>
      </c>
      <c r="BF122" s="143">
        <f t="shared" si="5"/>
        <v>0</v>
      </c>
      <c r="BG122" s="143">
        <f t="shared" si="6"/>
        <v>0</v>
      </c>
      <c r="BH122" s="143">
        <f t="shared" si="7"/>
        <v>0</v>
      </c>
      <c r="BI122" s="143">
        <f t="shared" si="8"/>
        <v>0</v>
      </c>
      <c r="BJ122" s="17" t="s">
        <v>80</v>
      </c>
      <c r="BK122" s="143">
        <f t="shared" si="9"/>
        <v>0</v>
      </c>
      <c r="BL122" s="17" t="s">
        <v>106</v>
      </c>
      <c r="BM122" s="142" t="s">
        <v>639</v>
      </c>
    </row>
    <row r="123" spans="2:65" s="1" customFormat="1" ht="16.5" customHeight="1">
      <c r="B123" s="32"/>
      <c r="C123" s="131" t="s">
        <v>429</v>
      </c>
      <c r="D123" s="131" t="s">
        <v>195</v>
      </c>
      <c r="E123" s="132" t="s">
        <v>4547</v>
      </c>
      <c r="F123" s="133" t="s">
        <v>4548</v>
      </c>
      <c r="G123" s="134" t="s">
        <v>465</v>
      </c>
      <c r="H123" s="135">
        <v>1</v>
      </c>
      <c r="I123" s="136"/>
      <c r="J123" s="137">
        <f t="shared" si="0"/>
        <v>0</v>
      </c>
      <c r="K123" s="133" t="s">
        <v>19</v>
      </c>
      <c r="L123" s="32"/>
      <c r="M123" s="138" t="s">
        <v>19</v>
      </c>
      <c r="N123" s="139" t="s">
        <v>43</v>
      </c>
      <c r="P123" s="140">
        <f t="shared" si="1"/>
        <v>0</v>
      </c>
      <c r="Q123" s="140">
        <v>0</v>
      </c>
      <c r="R123" s="140">
        <f t="shared" si="2"/>
        <v>0</v>
      </c>
      <c r="S123" s="140">
        <v>0</v>
      </c>
      <c r="T123" s="141">
        <f t="shared" si="3"/>
        <v>0</v>
      </c>
      <c r="AR123" s="142" t="s">
        <v>106</v>
      </c>
      <c r="AT123" s="142" t="s">
        <v>195</v>
      </c>
      <c r="AU123" s="142" t="s">
        <v>80</v>
      </c>
      <c r="AY123" s="17" t="s">
        <v>193</v>
      </c>
      <c r="BE123" s="143">
        <f t="shared" si="4"/>
        <v>0</v>
      </c>
      <c r="BF123" s="143">
        <f t="shared" si="5"/>
        <v>0</v>
      </c>
      <c r="BG123" s="143">
        <f t="shared" si="6"/>
        <v>0</v>
      </c>
      <c r="BH123" s="143">
        <f t="shared" si="7"/>
        <v>0</v>
      </c>
      <c r="BI123" s="143">
        <f t="shared" si="8"/>
        <v>0</v>
      </c>
      <c r="BJ123" s="17" t="s">
        <v>80</v>
      </c>
      <c r="BK123" s="143">
        <f t="shared" si="9"/>
        <v>0</v>
      </c>
      <c r="BL123" s="17" t="s">
        <v>106</v>
      </c>
      <c r="BM123" s="142" t="s">
        <v>658</v>
      </c>
    </row>
    <row r="124" spans="2:65" s="1" customFormat="1" ht="16.5" customHeight="1">
      <c r="B124" s="32"/>
      <c r="C124" s="131" t="s">
        <v>436</v>
      </c>
      <c r="D124" s="131" t="s">
        <v>195</v>
      </c>
      <c r="E124" s="132" t="s">
        <v>4549</v>
      </c>
      <c r="F124" s="133" t="s">
        <v>4550</v>
      </c>
      <c r="G124" s="134" t="s">
        <v>465</v>
      </c>
      <c r="H124" s="135">
        <v>13</v>
      </c>
      <c r="I124" s="136"/>
      <c r="J124" s="137">
        <f t="shared" si="0"/>
        <v>0</v>
      </c>
      <c r="K124" s="133" t="s">
        <v>19</v>
      </c>
      <c r="L124" s="32"/>
      <c r="M124" s="138" t="s">
        <v>19</v>
      </c>
      <c r="N124" s="139" t="s">
        <v>43</v>
      </c>
      <c r="P124" s="140">
        <f t="shared" si="1"/>
        <v>0</v>
      </c>
      <c r="Q124" s="140">
        <v>0</v>
      </c>
      <c r="R124" s="140">
        <f t="shared" si="2"/>
        <v>0</v>
      </c>
      <c r="S124" s="140">
        <v>0</v>
      </c>
      <c r="T124" s="141">
        <f t="shared" si="3"/>
        <v>0</v>
      </c>
      <c r="AR124" s="142" t="s">
        <v>106</v>
      </c>
      <c r="AT124" s="142" t="s">
        <v>195</v>
      </c>
      <c r="AU124" s="142" t="s">
        <v>80</v>
      </c>
      <c r="AY124" s="17" t="s">
        <v>193</v>
      </c>
      <c r="BE124" s="143">
        <f t="shared" si="4"/>
        <v>0</v>
      </c>
      <c r="BF124" s="143">
        <f t="shared" si="5"/>
        <v>0</v>
      </c>
      <c r="BG124" s="143">
        <f t="shared" si="6"/>
        <v>0</v>
      </c>
      <c r="BH124" s="143">
        <f t="shared" si="7"/>
        <v>0</v>
      </c>
      <c r="BI124" s="143">
        <f t="shared" si="8"/>
        <v>0</v>
      </c>
      <c r="BJ124" s="17" t="s">
        <v>80</v>
      </c>
      <c r="BK124" s="143">
        <f t="shared" si="9"/>
        <v>0</v>
      </c>
      <c r="BL124" s="17" t="s">
        <v>106</v>
      </c>
      <c r="BM124" s="142" t="s">
        <v>674</v>
      </c>
    </row>
    <row r="125" spans="2:65" s="1" customFormat="1" ht="16.5" customHeight="1">
      <c r="B125" s="32"/>
      <c r="C125" s="131" t="s">
        <v>445</v>
      </c>
      <c r="D125" s="131" t="s">
        <v>195</v>
      </c>
      <c r="E125" s="132" t="s">
        <v>4551</v>
      </c>
      <c r="F125" s="133" t="s">
        <v>4552</v>
      </c>
      <c r="G125" s="134" t="s">
        <v>465</v>
      </c>
      <c r="H125" s="135">
        <v>1</v>
      </c>
      <c r="I125" s="136"/>
      <c r="J125" s="137">
        <f t="shared" ref="J125:J156" si="10">ROUND(I125*H125,2)</f>
        <v>0</v>
      </c>
      <c r="K125" s="133" t="s">
        <v>19</v>
      </c>
      <c r="L125" s="32"/>
      <c r="M125" s="138" t="s">
        <v>19</v>
      </c>
      <c r="N125" s="139" t="s">
        <v>43</v>
      </c>
      <c r="P125" s="140">
        <f t="shared" ref="P125:P156" si="11">O125*H125</f>
        <v>0</v>
      </c>
      <c r="Q125" s="140">
        <v>0</v>
      </c>
      <c r="R125" s="140">
        <f t="shared" ref="R125:R156" si="12">Q125*H125</f>
        <v>0</v>
      </c>
      <c r="S125" s="140">
        <v>0</v>
      </c>
      <c r="T125" s="141">
        <f t="shared" ref="T125:T156" si="13">S125*H125</f>
        <v>0</v>
      </c>
      <c r="AR125" s="142" t="s">
        <v>106</v>
      </c>
      <c r="AT125" s="142" t="s">
        <v>195</v>
      </c>
      <c r="AU125" s="142" t="s">
        <v>80</v>
      </c>
      <c r="AY125" s="17" t="s">
        <v>193</v>
      </c>
      <c r="BE125" s="143">
        <f t="shared" ref="BE125:BE141" si="14">IF(N125="základní",J125,0)</f>
        <v>0</v>
      </c>
      <c r="BF125" s="143">
        <f t="shared" ref="BF125:BF141" si="15">IF(N125="snížená",J125,0)</f>
        <v>0</v>
      </c>
      <c r="BG125" s="143">
        <f t="shared" ref="BG125:BG141" si="16">IF(N125="zákl. přenesená",J125,0)</f>
        <v>0</v>
      </c>
      <c r="BH125" s="143">
        <f t="shared" ref="BH125:BH141" si="17">IF(N125="sníž. přenesená",J125,0)</f>
        <v>0</v>
      </c>
      <c r="BI125" s="143">
        <f t="shared" ref="BI125:BI141" si="18">IF(N125="nulová",J125,0)</f>
        <v>0</v>
      </c>
      <c r="BJ125" s="17" t="s">
        <v>80</v>
      </c>
      <c r="BK125" s="143">
        <f t="shared" ref="BK125:BK141" si="19">ROUND(I125*H125,2)</f>
        <v>0</v>
      </c>
      <c r="BL125" s="17" t="s">
        <v>106</v>
      </c>
      <c r="BM125" s="142" t="s">
        <v>686</v>
      </c>
    </row>
    <row r="126" spans="2:65" s="1" customFormat="1" ht="16.5" customHeight="1">
      <c r="B126" s="32"/>
      <c r="C126" s="131" t="s">
        <v>450</v>
      </c>
      <c r="D126" s="131" t="s">
        <v>195</v>
      </c>
      <c r="E126" s="132" t="s">
        <v>4553</v>
      </c>
      <c r="F126" s="133" t="s">
        <v>4554</v>
      </c>
      <c r="G126" s="134" t="s">
        <v>465</v>
      </c>
      <c r="H126" s="135">
        <v>2</v>
      </c>
      <c r="I126" s="136"/>
      <c r="J126" s="137">
        <f t="shared" si="10"/>
        <v>0</v>
      </c>
      <c r="K126" s="133" t="s">
        <v>19</v>
      </c>
      <c r="L126" s="32"/>
      <c r="M126" s="138" t="s">
        <v>19</v>
      </c>
      <c r="N126" s="139" t="s">
        <v>43</v>
      </c>
      <c r="P126" s="140">
        <f t="shared" si="11"/>
        <v>0</v>
      </c>
      <c r="Q126" s="140">
        <v>0</v>
      </c>
      <c r="R126" s="140">
        <f t="shared" si="12"/>
        <v>0</v>
      </c>
      <c r="S126" s="140">
        <v>0</v>
      </c>
      <c r="T126" s="141">
        <f t="shared" si="13"/>
        <v>0</v>
      </c>
      <c r="AR126" s="142" t="s">
        <v>106</v>
      </c>
      <c r="AT126" s="142" t="s">
        <v>195</v>
      </c>
      <c r="AU126" s="142" t="s">
        <v>80</v>
      </c>
      <c r="AY126" s="17" t="s">
        <v>193</v>
      </c>
      <c r="BE126" s="143">
        <f t="shared" si="14"/>
        <v>0</v>
      </c>
      <c r="BF126" s="143">
        <f t="shared" si="15"/>
        <v>0</v>
      </c>
      <c r="BG126" s="143">
        <f t="shared" si="16"/>
        <v>0</v>
      </c>
      <c r="BH126" s="143">
        <f t="shared" si="17"/>
        <v>0</v>
      </c>
      <c r="BI126" s="143">
        <f t="shared" si="18"/>
        <v>0</v>
      </c>
      <c r="BJ126" s="17" t="s">
        <v>80</v>
      </c>
      <c r="BK126" s="143">
        <f t="shared" si="19"/>
        <v>0</v>
      </c>
      <c r="BL126" s="17" t="s">
        <v>106</v>
      </c>
      <c r="BM126" s="142" t="s">
        <v>699</v>
      </c>
    </row>
    <row r="127" spans="2:65" s="1" customFormat="1" ht="16.5" customHeight="1">
      <c r="B127" s="32"/>
      <c r="C127" s="131" t="s">
        <v>456</v>
      </c>
      <c r="D127" s="131" t="s">
        <v>195</v>
      </c>
      <c r="E127" s="132" t="s">
        <v>4555</v>
      </c>
      <c r="F127" s="133" t="s">
        <v>4556</v>
      </c>
      <c r="G127" s="134" t="s">
        <v>465</v>
      </c>
      <c r="H127" s="135">
        <v>1</v>
      </c>
      <c r="I127" s="136"/>
      <c r="J127" s="137">
        <f t="shared" si="10"/>
        <v>0</v>
      </c>
      <c r="K127" s="133" t="s">
        <v>19</v>
      </c>
      <c r="L127" s="32"/>
      <c r="M127" s="138" t="s">
        <v>19</v>
      </c>
      <c r="N127" s="139" t="s">
        <v>43</v>
      </c>
      <c r="P127" s="140">
        <f t="shared" si="11"/>
        <v>0</v>
      </c>
      <c r="Q127" s="140">
        <v>0</v>
      </c>
      <c r="R127" s="140">
        <f t="shared" si="12"/>
        <v>0</v>
      </c>
      <c r="S127" s="140">
        <v>0</v>
      </c>
      <c r="T127" s="141">
        <f t="shared" si="13"/>
        <v>0</v>
      </c>
      <c r="AR127" s="142" t="s">
        <v>106</v>
      </c>
      <c r="AT127" s="142" t="s">
        <v>195</v>
      </c>
      <c r="AU127" s="142" t="s">
        <v>80</v>
      </c>
      <c r="AY127" s="17" t="s">
        <v>193</v>
      </c>
      <c r="BE127" s="143">
        <f t="shared" si="14"/>
        <v>0</v>
      </c>
      <c r="BF127" s="143">
        <f t="shared" si="15"/>
        <v>0</v>
      </c>
      <c r="BG127" s="143">
        <f t="shared" si="16"/>
        <v>0</v>
      </c>
      <c r="BH127" s="143">
        <f t="shared" si="17"/>
        <v>0</v>
      </c>
      <c r="BI127" s="143">
        <f t="shared" si="18"/>
        <v>0</v>
      </c>
      <c r="BJ127" s="17" t="s">
        <v>80</v>
      </c>
      <c r="BK127" s="143">
        <f t="shared" si="19"/>
        <v>0</v>
      </c>
      <c r="BL127" s="17" t="s">
        <v>106</v>
      </c>
      <c r="BM127" s="142" t="s">
        <v>710</v>
      </c>
    </row>
    <row r="128" spans="2:65" s="1" customFormat="1" ht="16.5" customHeight="1">
      <c r="B128" s="32"/>
      <c r="C128" s="131" t="s">
        <v>462</v>
      </c>
      <c r="D128" s="131" t="s">
        <v>195</v>
      </c>
      <c r="E128" s="132" t="s">
        <v>4557</v>
      </c>
      <c r="F128" s="133" t="s">
        <v>4558</v>
      </c>
      <c r="G128" s="134" t="s">
        <v>465</v>
      </c>
      <c r="H128" s="135">
        <v>9</v>
      </c>
      <c r="I128" s="136"/>
      <c r="J128" s="137">
        <f t="shared" si="10"/>
        <v>0</v>
      </c>
      <c r="K128" s="133" t="s">
        <v>19</v>
      </c>
      <c r="L128" s="32"/>
      <c r="M128" s="138" t="s">
        <v>19</v>
      </c>
      <c r="N128" s="139" t="s">
        <v>43</v>
      </c>
      <c r="P128" s="140">
        <f t="shared" si="11"/>
        <v>0</v>
      </c>
      <c r="Q128" s="140">
        <v>0</v>
      </c>
      <c r="R128" s="140">
        <f t="shared" si="12"/>
        <v>0</v>
      </c>
      <c r="S128" s="140">
        <v>0</v>
      </c>
      <c r="T128" s="141">
        <f t="shared" si="13"/>
        <v>0</v>
      </c>
      <c r="AR128" s="142" t="s">
        <v>106</v>
      </c>
      <c r="AT128" s="142" t="s">
        <v>195</v>
      </c>
      <c r="AU128" s="142" t="s">
        <v>80</v>
      </c>
      <c r="AY128" s="17" t="s">
        <v>193</v>
      </c>
      <c r="BE128" s="143">
        <f t="shared" si="14"/>
        <v>0</v>
      </c>
      <c r="BF128" s="143">
        <f t="shared" si="15"/>
        <v>0</v>
      </c>
      <c r="BG128" s="143">
        <f t="shared" si="16"/>
        <v>0</v>
      </c>
      <c r="BH128" s="143">
        <f t="shared" si="17"/>
        <v>0</v>
      </c>
      <c r="BI128" s="143">
        <f t="shared" si="18"/>
        <v>0</v>
      </c>
      <c r="BJ128" s="17" t="s">
        <v>80</v>
      </c>
      <c r="BK128" s="143">
        <f t="shared" si="19"/>
        <v>0</v>
      </c>
      <c r="BL128" s="17" t="s">
        <v>106</v>
      </c>
      <c r="BM128" s="142" t="s">
        <v>720</v>
      </c>
    </row>
    <row r="129" spans="2:65" s="1" customFormat="1" ht="16.5" customHeight="1">
      <c r="B129" s="32"/>
      <c r="C129" s="131" t="s">
        <v>468</v>
      </c>
      <c r="D129" s="131" t="s">
        <v>195</v>
      </c>
      <c r="E129" s="132" t="s">
        <v>4559</v>
      </c>
      <c r="F129" s="133" t="s">
        <v>4560</v>
      </c>
      <c r="G129" s="134" t="s">
        <v>465</v>
      </c>
      <c r="H129" s="135">
        <v>8</v>
      </c>
      <c r="I129" s="136"/>
      <c r="J129" s="137">
        <f t="shared" si="10"/>
        <v>0</v>
      </c>
      <c r="K129" s="133" t="s">
        <v>19</v>
      </c>
      <c r="L129" s="32"/>
      <c r="M129" s="138" t="s">
        <v>19</v>
      </c>
      <c r="N129" s="139" t="s">
        <v>43</v>
      </c>
      <c r="P129" s="140">
        <f t="shared" si="11"/>
        <v>0</v>
      </c>
      <c r="Q129" s="140">
        <v>0</v>
      </c>
      <c r="R129" s="140">
        <f t="shared" si="12"/>
        <v>0</v>
      </c>
      <c r="S129" s="140">
        <v>0</v>
      </c>
      <c r="T129" s="141">
        <f t="shared" si="13"/>
        <v>0</v>
      </c>
      <c r="AR129" s="142" t="s">
        <v>106</v>
      </c>
      <c r="AT129" s="142" t="s">
        <v>195</v>
      </c>
      <c r="AU129" s="142" t="s">
        <v>80</v>
      </c>
      <c r="AY129" s="17" t="s">
        <v>193</v>
      </c>
      <c r="BE129" s="143">
        <f t="shared" si="14"/>
        <v>0</v>
      </c>
      <c r="BF129" s="143">
        <f t="shared" si="15"/>
        <v>0</v>
      </c>
      <c r="BG129" s="143">
        <f t="shared" si="16"/>
        <v>0</v>
      </c>
      <c r="BH129" s="143">
        <f t="shared" si="17"/>
        <v>0</v>
      </c>
      <c r="BI129" s="143">
        <f t="shared" si="18"/>
        <v>0</v>
      </c>
      <c r="BJ129" s="17" t="s">
        <v>80</v>
      </c>
      <c r="BK129" s="143">
        <f t="shared" si="19"/>
        <v>0</v>
      </c>
      <c r="BL129" s="17" t="s">
        <v>106</v>
      </c>
      <c r="BM129" s="142" t="s">
        <v>731</v>
      </c>
    </row>
    <row r="130" spans="2:65" s="1" customFormat="1" ht="16.5" customHeight="1">
      <c r="B130" s="32"/>
      <c r="C130" s="131" t="s">
        <v>472</v>
      </c>
      <c r="D130" s="131" t="s">
        <v>195</v>
      </c>
      <c r="E130" s="132" t="s">
        <v>4561</v>
      </c>
      <c r="F130" s="133" t="s">
        <v>4562</v>
      </c>
      <c r="G130" s="134" t="s">
        <v>4494</v>
      </c>
      <c r="H130" s="135">
        <v>1</v>
      </c>
      <c r="I130" s="136"/>
      <c r="J130" s="137">
        <f t="shared" si="10"/>
        <v>0</v>
      </c>
      <c r="K130" s="133" t="s">
        <v>19</v>
      </c>
      <c r="L130" s="32"/>
      <c r="M130" s="138" t="s">
        <v>19</v>
      </c>
      <c r="N130" s="139" t="s">
        <v>43</v>
      </c>
      <c r="P130" s="140">
        <f t="shared" si="11"/>
        <v>0</v>
      </c>
      <c r="Q130" s="140">
        <v>0</v>
      </c>
      <c r="R130" s="140">
        <f t="shared" si="12"/>
        <v>0</v>
      </c>
      <c r="S130" s="140">
        <v>0</v>
      </c>
      <c r="T130" s="141">
        <f t="shared" si="13"/>
        <v>0</v>
      </c>
      <c r="AR130" s="142" t="s">
        <v>106</v>
      </c>
      <c r="AT130" s="142" t="s">
        <v>195</v>
      </c>
      <c r="AU130" s="142" t="s">
        <v>80</v>
      </c>
      <c r="AY130" s="17" t="s">
        <v>193</v>
      </c>
      <c r="BE130" s="143">
        <f t="shared" si="14"/>
        <v>0</v>
      </c>
      <c r="BF130" s="143">
        <f t="shared" si="15"/>
        <v>0</v>
      </c>
      <c r="BG130" s="143">
        <f t="shared" si="16"/>
        <v>0</v>
      </c>
      <c r="BH130" s="143">
        <f t="shared" si="17"/>
        <v>0</v>
      </c>
      <c r="BI130" s="143">
        <f t="shared" si="18"/>
        <v>0</v>
      </c>
      <c r="BJ130" s="17" t="s">
        <v>80</v>
      </c>
      <c r="BK130" s="143">
        <f t="shared" si="19"/>
        <v>0</v>
      </c>
      <c r="BL130" s="17" t="s">
        <v>106</v>
      </c>
      <c r="BM130" s="142" t="s">
        <v>743</v>
      </c>
    </row>
    <row r="131" spans="2:65" s="1" customFormat="1" ht="16.5" customHeight="1">
      <c r="B131" s="32"/>
      <c r="C131" s="131" t="s">
        <v>479</v>
      </c>
      <c r="D131" s="131" t="s">
        <v>195</v>
      </c>
      <c r="E131" s="132" t="s">
        <v>4563</v>
      </c>
      <c r="F131" s="133" t="s">
        <v>4564</v>
      </c>
      <c r="G131" s="134" t="s">
        <v>4565</v>
      </c>
      <c r="H131" s="135">
        <v>18</v>
      </c>
      <c r="I131" s="136"/>
      <c r="J131" s="137">
        <f t="shared" si="10"/>
        <v>0</v>
      </c>
      <c r="K131" s="133" t="s">
        <v>19</v>
      </c>
      <c r="L131" s="32"/>
      <c r="M131" s="138" t="s">
        <v>19</v>
      </c>
      <c r="N131" s="139" t="s">
        <v>43</v>
      </c>
      <c r="P131" s="140">
        <f t="shared" si="11"/>
        <v>0</v>
      </c>
      <c r="Q131" s="140">
        <v>0</v>
      </c>
      <c r="R131" s="140">
        <f t="shared" si="12"/>
        <v>0</v>
      </c>
      <c r="S131" s="140">
        <v>0</v>
      </c>
      <c r="T131" s="141">
        <f t="shared" si="13"/>
        <v>0</v>
      </c>
      <c r="AR131" s="142" t="s">
        <v>106</v>
      </c>
      <c r="AT131" s="142" t="s">
        <v>195</v>
      </c>
      <c r="AU131" s="142" t="s">
        <v>80</v>
      </c>
      <c r="AY131" s="17" t="s">
        <v>193</v>
      </c>
      <c r="BE131" s="143">
        <f t="shared" si="14"/>
        <v>0</v>
      </c>
      <c r="BF131" s="143">
        <f t="shared" si="15"/>
        <v>0</v>
      </c>
      <c r="BG131" s="143">
        <f t="shared" si="16"/>
        <v>0</v>
      </c>
      <c r="BH131" s="143">
        <f t="shared" si="17"/>
        <v>0</v>
      </c>
      <c r="BI131" s="143">
        <f t="shared" si="18"/>
        <v>0</v>
      </c>
      <c r="BJ131" s="17" t="s">
        <v>80</v>
      </c>
      <c r="BK131" s="143">
        <f t="shared" si="19"/>
        <v>0</v>
      </c>
      <c r="BL131" s="17" t="s">
        <v>106</v>
      </c>
      <c r="BM131" s="142" t="s">
        <v>753</v>
      </c>
    </row>
    <row r="132" spans="2:65" s="1" customFormat="1" ht="16.5" customHeight="1">
      <c r="B132" s="32"/>
      <c r="C132" s="131" t="s">
        <v>486</v>
      </c>
      <c r="D132" s="131" t="s">
        <v>195</v>
      </c>
      <c r="E132" s="132" t="s">
        <v>4566</v>
      </c>
      <c r="F132" s="133" t="s">
        <v>4567</v>
      </c>
      <c r="G132" s="134" t="s">
        <v>4565</v>
      </c>
      <c r="H132" s="135">
        <v>3</v>
      </c>
      <c r="I132" s="136"/>
      <c r="J132" s="137">
        <f t="shared" si="10"/>
        <v>0</v>
      </c>
      <c r="K132" s="133" t="s">
        <v>19</v>
      </c>
      <c r="L132" s="32"/>
      <c r="M132" s="138" t="s">
        <v>19</v>
      </c>
      <c r="N132" s="139" t="s">
        <v>43</v>
      </c>
      <c r="P132" s="140">
        <f t="shared" si="11"/>
        <v>0</v>
      </c>
      <c r="Q132" s="140">
        <v>0</v>
      </c>
      <c r="R132" s="140">
        <f t="shared" si="12"/>
        <v>0</v>
      </c>
      <c r="S132" s="140">
        <v>0</v>
      </c>
      <c r="T132" s="141">
        <f t="shared" si="13"/>
        <v>0</v>
      </c>
      <c r="AR132" s="142" t="s">
        <v>106</v>
      </c>
      <c r="AT132" s="142" t="s">
        <v>195</v>
      </c>
      <c r="AU132" s="142" t="s">
        <v>80</v>
      </c>
      <c r="AY132" s="17" t="s">
        <v>193</v>
      </c>
      <c r="BE132" s="143">
        <f t="shared" si="14"/>
        <v>0</v>
      </c>
      <c r="BF132" s="143">
        <f t="shared" si="15"/>
        <v>0</v>
      </c>
      <c r="BG132" s="143">
        <f t="shared" si="16"/>
        <v>0</v>
      </c>
      <c r="BH132" s="143">
        <f t="shared" si="17"/>
        <v>0</v>
      </c>
      <c r="BI132" s="143">
        <f t="shared" si="18"/>
        <v>0</v>
      </c>
      <c r="BJ132" s="17" t="s">
        <v>80</v>
      </c>
      <c r="BK132" s="143">
        <f t="shared" si="19"/>
        <v>0</v>
      </c>
      <c r="BL132" s="17" t="s">
        <v>106</v>
      </c>
      <c r="BM132" s="142" t="s">
        <v>766</v>
      </c>
    </row>
    <row r="133" spans="2:65" s="1" customFormat="1" ht="16.5" customHeight="1">
      <c r="B133" s="32"/>
      <c r="C133" s="131" t="s">
        <v>494</v>
      </c>
      <c r="D133" s="131" t="s">
        <v>195</v>
      </c>
      <c r="E133" s="132" t="s">
        <v>4568</v>
      </c>
      <c r="F133" s="133" t="s">
        <v>4569</v>
      </c>
      <c r="G133" s="134" t="s">
        <v>4565</v>
      </c>
      <c r="H133" s="135">
        <v>13</v>
      </c>
      <c r="I133" s="136"/>
      <c r="J133" s="137">
        <f t="shared" si="10"/>
        <v>0</v>
      </c>
      <c r="K133" s="133" t="s">
        <v>19</v>
      </c>
      <c r="L133" s="32"/>
      <c r="M133" s="138" t="s">
        <v>19</v>
      </c>
      <c r="N133" s="139" t="s">
        <v>43</v>
      </c>
      <c r="P133" s="140">
        <f t="shared" si="11"/>
        <v>0</v>
      </c>
      <c r="Q133" s="140">
        <v>0</v>
      </c>
      <c r="R133" s="140">
        <f t="shared" si="12"/>
        <v>0</v>
      </c>
      <c r="S133" s="140">
        <v>0</v>
      </c>
      <c r="T133" s="141">
        <f t="shared" si="13"/>
        <v>0</v>
      </c>
      <c r="AR133" s="142" t="s">
        <v>106</v>
      </c>
      <c r="AT133" s="142" t="s">
        <v>195</v>
      </c>
      <c r="AU133" s="142" t="s">
        <v>80</v>
      </c>
      <c r="AY133" s="17" t="s">
        <v>193</v>
      </c>
      <c r="BE133" s="143">
        <f t="shared" si="14"/>
        <v>0</v>
      </c>
      <c r="BF133" s="143">
        <f t="shared" si="15"/>
        <v>0</v>
      </c>
      <c r="BG133" s="143">
        <f t="shared" si="16"/>
        <v>0</v>
      </c>
      <c r="BH133" s="143">
        <f t="shared" si="17"/>
        <v>0</v>
      </c>
      <c r="BI133" s="143">
        <f t="shared" si="18"/>
        <v>0</v>
      </c>
      <c r="BJ133" s="17" t="s">
        <v>80</v>
      </c>
      <c r="BK133" s="143">
        <f t="shared" si="19"/>
        <v>0</v>
      </c>
      <c r="BL133" s="17" t="s">
        <v>106</v>
      </c>
      <c r="BM133" s="142" t="s">
        <v>778</v>
      </c>
    </row>
    <row r="134" spans="2:65" s="1" customFormat="1" ht="16.5" customHeight="1">
      <c r="B134" s="32"/>
      <c r="C134" s="131" t="s">
        <v>502</v>
      </c>
      <c r="D134" s="131" t="s">
        <v>195</v>
      </c>
      <c r="E134" s="132" t="s">
        <v>4570</v>
      </c>
      <c r="F134" s="133" t="s">
        <v>4571</v>
      </c>
      <c r="G134" s="134" t="s">
        <v>4565</v>
      </c>
      <c r="H134" s="135">
        <v>3</v>
      </c>
      <c r="I134" s="136"/>
      <c r="J134" s="137">
        <f t="shared" si="10"/>
        <v>0</v>
      </c>
      <c r="K134" s="133" t="s">
        <v>19</v>
      </c>
      <c r="L134" s="32"/>
      <c r="M134" s="138" t="s">
        <v>19</v>
      </c>
      <c r="N134" s="139" t="s">
        <v>43</v>
      </c>
      <c r="P134" s="140">
        <f t="shared" si="11"/>
        <v>0</v>
      </c>
      <c r="Q134" s="140">
        <v>0</v>
      </c>
      <c r="R134" s="140">
        <f t="shared" si="12"/>
        <v>0</v>
      </c>
      <c r="S134" s="140">
        <v>0</v>
      </c>
      <c r="T134" s="141">
        <f t="shared" si="13"/>
        <v>0</v>
      </c>
      <c r="AR134" s="142" t="s">
        <v>106</v>
      </c>
      <c r="AT134" s="142" t="s">
        <v>195</v>
      </c>
      <c r="AU134" s="142" t="s">
        <v>80</v>
      </c>
      <c r="AY134" s="17" t="s">
        <v>193</v>
      </c>
      <c r="BE134" s="143">
        <f t="shared" si="14"/>
        <v>0</v>
      </c>
      <c r="BF134" s="143">
        <f t="shared" si="15"/>
        <v>0</v>
      </c>
      <c r="BG134" s="143">
        <f t="shared" si="16"/>
        <v>0</v>
      </c>
      <c r="BH134" s="143">
        <f t="shared" si="17"/>
        <v>0</v>
      </c>
      <c r="BI134" s="143">
        <f t="shared" si="18"/>
        <v>0</v>
      </c>
      <c r="BJ134" s="17" t="s">
        <v>80</v>
      </c>
      <c r="BK134" s="143">
        <f t="shared" si="19"/>
        <v>0</v>
      </c>
      <c r="BL134" s="17" t="s">
        <v>106</v>
      </c>
      <c r="BM134" s="142" t="s">
        <v>790</v>
      </c>
    </row>
    <row r="135" spans="2:65" s="1" customFormat="1" ht="16.5" customHeight="1">
      <c r="B135" s="32"/>
      <c r="C135" s="131" t="s">
        <v>507</v>
      </c>
      <c r="D135" s="131" t="s">
        <v>195</v>
      </c>
      <c r="E135" s="132" t="s">
        <v>4572</v>
      </c>
      <c r="F135" s="133" t="s">
        <v>4573</v>
      </c>
      <c r="G135" s="134" t="s">
        <v>4565</v>
      </c>
      <c r="H135" s="135">
        <v>18</v>
      </c>
      <c r="I135" s="136"/>
      <c r="J135" s="137">
        <f t="shared" si="10"/>
        <v>0</v>
      </c>
      <c r="K135" s="133" t="s">
        <v>19</v>
      </c>
      <c r="L135" s="32"/>
      <c r="M135" s="138" t="s">
        <v>19</v>
      </c>
      <c r="N135" s="139" t="s">
        <v>43</v>
      </c>
      <c r="P135" s="140">
        <f t="shared" si="11"/>
        <v>0</v>
      </c>
      <c r="Q135" s="140">
        <v>0</v>
      </c>
      <c r="R135" s="140">
        <f t="shared" si="12"/>
        <v>0</v>
      </c>
      <c r="S135" s="140">
        <v>0</v>
      </c>
      <c r="T135" s="141">
        <f t="shared" si="13"/>
        <v>0</v>
      </c>
      <c r="AR135" s="142" t="s">
        <v>106</v>
      </c>
      <c r="AT135" s="142" t="s">
        <v>195</v>
      </c>
      <c r="AU135" s="142" t="s">
        <v>80</v>
      </c>
      <c r="AY135" s="17" t="s">
        <v>193</v>
      </c>
      <c r="BE135" s="143">
        <f t="shared" si="14"/>
        <v>0</v>
      </c>
      <c r="BF135" s="143">
        <f t="shared" si="15"/>
        <v>0</v>
      </c>
      <c r="BG135" s="143">
        <f t="shared" si="16"/>
        <v>0</v>
      </c>
      <c r="BH135" s="143">
        <f t="shared" si="17"/>
        <v>0</v>
      </c>
      <c r="BI135" s="143">
        <f t="shared" si="18"/>
        <v>0</v>
      </c>
      <c r="BJ135" s="17" t="s">
        <v>80</v>
      </c>
      <c r="BK135" s="143">
        <f t="shared" si="19"/>
        <v>0</v>
      </c>
      <c r="BL135" s="17" t="s">
        <v>106</v>
      </c>
      <c r="BM135" s="142" t="s">
        <v>799</v>
      </c>
    </row>
    <row r="136" spans="2:65" s="1" customFormat="1" ht="16.5" customHeight="1">
      <c r="B136" s="32"/>
      <c r="C136" s="131" t="s">
        <v>513</v>
      </c>
      <c r="D136" s="131" t="s">
        <v>195</v>
      </c>
      <c r="E136" s="132" t="s">
        <v>4574</v>
      </c>
      <c r="F136" s="133" t="s">
        <v>4575</v>
      </c>
      <c r="G136" s="134" t="s">
        <v>4565</v>
      </c>
      <c r="H136" s="135">
        <v>3</v>
      </c>
      <c r="I136" s="136"/>
      <c r="J136" s="137">
        <f t="shared" si="10"/>
        <v>0</v>
      </c>
      <c r="K136" s="133" t="s">
        <v>19</v>
      </c>
      <c r="L136" s="32"/>
      <c r="M136" s="138" t="s">
        <v>19</v>
      </c>
      <c r="N136" s="139" t="s">
        <v>43</v>
      </c>
      <c r="P136" s="140">
        <f t="shared" si="11"/>
        <v>0</v>
      </c>
      <c r="Q136" s="140">
        <v>0</v>
      </c>
      <c r="R136" s="140">
        <f t="shared" si="12"/>
        <v>0</v>
      </c>
      <c r="S136" s="140">
        <v>0</v>
      </c>
      <c r="T136" s="141">
        <f t="shared" si="13"/>
        <v>0</v>
      </c>
      <c r="AR136" s="142" t="s">
        <v>106</v>
      </c>
      <c r="AT136" s="142" t="s">
        <v>195</v>
      </c>
      <c r="AU136" s="142" t="s">
        <v>80</v>
      </c>
      <c r="AY136" s="17" t="s">
        <v>193</v>
      </c>
      <c r="BE136" s="143">
        <f t="shared" si="14"/>
        <v>0</v>
      </c>
      <c r="BF136" s="143">
        <f t="shared" si="15"/>
        <v>0</v>
      </c>
      <c r="BG136" s="143">
        <f t="shared" si="16"/>
        <v>0</v>
      </c>
      <c r="BH136" s="143">
        <f t="shared" si="17"/>
        <v>0</v>
      </c>
      <c r="BI136" s="143">
        <f t="shared" si="18"/>
        <v>0</v>
      </c>
      <c r="BJ136" s="17" t="s">
        <v>80</v>
      </c>
      <c r="BK136" s="143">
        <f t="shared" si="19"/>
        <v>0</v>
      </c>
      <c r="BL136" s="17" t="s">
        <v>106</v>
      </c>
      <c r="BM136" s="142" t="s">
        <v>804</v>
      </c>
    </row>
    <row r="137" spans="2:65" s="1" customFormat="1" ht="16.5" customHeight="1">
      <c r="B137" s="32"/>
      <c r="C137" s="131" t="s">
        <v>519</v>
      </c>
      <c r="D137" s="131" t="s">
        <v>195</v>
      </c>
      <c r="E137" s="132" t="s">
        <v>4576</v>
      </c>
      <c r="F137" s="133" t="s">
        <v>4577</v>
      </c>
      <c r="G137" s="134" t="s">
        <v>4565</v>
      </c>
      <c r="H137" s="135">
        <v>13</v>
      </c>
      <c r="I137" s="136"/>
      <c r="J137" s="137">
        <f t="shared" si="10"/>
        <v>0</v>
      </c>
      <c r="K137" s="133" t="s">
        <v>19</v>
      </c>
      <c r="L137" s="32"/>
      <c r="M137" s="138" t="s">
        <v>19</v>
      </c>
      <c r="N137" s="139" t="s">
        <v>43</v>
      </c>
      <c r="P137" s="140">
        <f t="shared" si="11"/>
        <v>0</v>
      </c>
      <c r="Q137" s="140">
        <v>0</v>
      </c>
      <c r="R137" s="140">
        <f t="shared" si="12"/>
        <v>0</v>
      </c>
      <c r="S137" s="140">
        <v>0</v>
      </c>
      <c r="T137" s="141">
        <f t="shared" si="13"/>
        <v>0</v>
      </c>
      <c r="AR137" s="142" t="s">
        <v>106</v>
      </c>
      <c r="AT137" s="142" t="s">
        <v>195</v>
      </c>
      <c r="AU137" s="142" t="s">
        <v>80</v>
      </c>
      <c r="AY137" s="17" t="s">
        <v>193</v>
      </c>
      <c r="BE137" s="143">
        <f t="shared" si="14"/>
        <v>0</v>
      </c>
      <c r="BF137" s="143">
        <f t="shared" si="15"/>
        <v>0</v>
      </c>
      <c r="BG137" s="143">
        <f t="shared" si="16"/>
        <v>0</v>
      </c>
      <c r="BH137" s="143">
        <f t="shared" si="17"/>
        <v>0</v>
      </c>
      <c r="BI137" s="143">
        <f t="shared" si="18"/>
        <v>0</v>
      </c>
      <c r="BJ137" s="17" t="s">
        <v>80</v>
      </c>
      <c r="BK137" s="143">
        <f t="shared" si="19"/>
        <v>0</v>
      </c>
      <c r="BL137" s="17" t="s">
        <v>106</v>
      </c>
      <c r="BM137" s="142" t="s">
        <v>810</v>
      </c>
    </row>
    <row r="138" spans="2:65" s="1" customFormat="1" ht="16.5" customHeight="1">
      <c r="B138" s="32"/>
      <c r="C138" s="131" t="s">
        <v>524</v>
      </c>
      <c r="D138" s="131" t="s">
        <v>195</v>
      </c>
      <c r="E138" s="132" t="s">
        <v>4578</v>
      </c>
      <c r="F138" s="133" t="s">
        <v>4579</v>
      </c>
      <c r="G138" s="134" t="s">
        <v>4565</v>
      </c>
      <c r="H138" s="135">
        <v>3</v>
      </c>
      <c r="I138" s="136"/>
      <c r="J138" s="137">
        <f t="shared" si="10"/>
        <v>0</v>
      </c>
      <c r="K138" s="133" t="s">
        <v>19</v>
      </c>
      <c r="L138" s="32"/>
      <c r="M138" s="138" t="s">
        <v>19</v>
      </c>
      <c r="N138" s="139" t="s">
        <v>43</v>
      </c>
      <c r="P138" s="140">
        <f t="shared" si="11"/>
        <v>0</v>
      </c>
      <c r="Q138" s="140">
        <v>0</v>
      </c>
      <c r="R138" s="140">
        <f t="shared" si="12"/>
        <v>0</v>
      </c>
      <c r="S138" s="140">
        <v>0</v>
      </c>
      <c r="T138" s="141">
        <f t="shared" si="13"/>
        <v>0</v>
      </c>
      <c r="AR138" s="142" t="s">
        <v>106</v>
      </c>
      <c r="AT138" s="142" t="s">
        <v>195</v>
      </c>
      <c r="AU138" s="142" t="s">
        <v>80</v>
      </c>
      <c r="AY138" s="17" t="s">
        <v>193</v>
      </c>
      <c r="BE138" s="143">
        <f t="shared" si="14"/>
        <v>0</v>
      </c>
      <c r="BF138" s="143">
        <f t="shared" si="15"/>
        <v>0</v>
      </c>
      <c r="BG138" s="143">
        <f t="shared" si="16"/>
        <v>0</v>
      </c>
      <c r="BH138" s="143">
        <f t="shared" si="17"/>
        <v>0</v>
      </c>
      <c r="BI138" s="143">
        <f t="shared" si="18"/>
        <v>0</v>
      </c>
      <c r="BJ138" s="17" t="s">
        <v>80</v>
      </c>
      <c r="BK138" s="143">
        <f t="shared" si="19"/>
        <v>0</v>
      </c>
      <c r="BL138" s="17" t="s">
        <v>106</v>
      </c>
      <c r="BM138" s="142" t="s">
        <v>823</v>
      </c>
    </row>
    <row r="139" spans="2:65" s="1" customFormat="1" ht="16.5" customHeight="1">
      <c r="B139" s="32"/>
      <c r="C139" s="131" t="s">
        <v>529</v>
      </c>
      <c r="D139" s="131" t="s">
        <v>195</v>
      </c>
      <c r="E139" s="132" t="s">
        <v>4580</v>
      </c>
      <c r="F139" s="133" t="s">
        <v>4581</v>
      </c>
      <c r="G139" s="134" t="s">
        <v>4494</v>
      </c>
      <c r="H139" s="135">
        <v>1</v>
      </c>
      <c r="I139" s="136"/>
      <c r="J139" s="137">
        <f t="shared" si="10"/>
        <v>0</v>
      </c>
      <c r="K139" s="133" t="s">
        <v>19</v>
      </c>
      <c r="L139" s="32"/>
      <c r="M139" s="138" t="s">
        <v>19</v>
      </c>
      <c r="N139" s="139" t="s">
        <v>43</v>
      </c>
      <c r="P139" s="140">
        <f t="shared" si="11"/>
        <v>0</v>
      </c>
      <c r="Q139" s="140">
        <v>0</v>
      </c>
      <c r="R139" s="140">
        <f t="shared" si="12"/>
        <v>0</v>
      </c>
      <c r="S139" s="140">
        <v>0</v>
      </c>
      <c r="T139" s="141">
        <f t="shared" si="13"/>
        <v>0</v>
      </c>
      <c r="AR139" s="142" t="s">
        <v>106</v>
      </c>
      <c r="AT139" s="142" t="s">
        <v>195</v>
      </c>
      <c r="AU139" s="142" t="s">
        <v>80</v>
      </c>
      <c r="AY139" s="17" t="s">
        <v>193</v>
      </c>
      <c r="BE139" s="143">
        <f t="shared" si="14"/>
        <v>0</v>
      </c>
      <c r="BF139" s="143">
        <f t="shared" si="15"/>
        <v>0</v>
      </c>
      <c r="BG139" s="143">
        <f t="shared" si="16"/>
        <v>0</v>
      </c>
      <c r="BH139" s="143">
        <f t="shared" si="17"/>
        <v>0</v>
      </c>
      <c r="BI139" s="143">
        <f t="shared" si="18"/>
        <v>0</v>
      </c>
      <c r="BJ139" s="17" t="s">
        <v>80</v>
      </c>
      <c r="BK139" s="143">
        <f t="shared" si="19"/>
        <v>0</v>
      </c>
      <c r="BL139" s="17" t="s">
        <v>106</v>
      </c>
      <c r="BM139" s="142" t="s">
        <v>837</v>
      </c>
    </row>
    <row r="140" spans="2:65" s="1" customFormat="1" ht="16.5" customHeight="1">
      <c r="B140" s="32"/>
      <c r="C140" s="131" t="s">
        <v>534</v>
      </c>
      <c r="D140" s="131" t="s">
        <v>195</v>
      </c>
      <c r="E140" s="132" t="s">
        <v>4582</v>
      </c>
      <c r="F140" s="133" t="s">
        <v>4583</v>
      </c>
      <c r="G140" s="134" t="s">
        <v>4494</v>
      </c>
      <c r="H140" s="135">
        <v>1</v>
      </c>
      <c r="I140" s="136"/>
      <c r="J140" s="137">
        <f t="shared" si="10"/>
        <v>0</v>
      </c>
      <c r="K140" s="133" t="s">
        <v>19</v>
      </c>
      <c r="L140" s="32"/>
      <c r="M140" s="138" t="s">
        <v>19</v>
      </c>
      <c r="N140" s="139" t="s">
        <v>43</v>
      </c>
      <c r="P140" s="140">
        <f t="shared" si="11"/>
        <v>0</v>
      </c>
      <c r="Q140" s="140">
        <v>0</v>
      </c>
      <c r="R140" s="140">
        <f t="shared" si="12"/>
        <v>0</v>
      </c>
      <c r="S140" s="140">
        <v>0</v>
      </c>
      <c r="T140" s="141">
        <f t="shared" si="13"/>
        <v>0</v>
      </c>
      <c r="AR140" s="142" t="s">
        <v>106</v>
      </c>
      <c r="AT140" s="142" t="s">
        <v>195</v>
      </c>
      <c r="AU140" s="142" t="s">
        <v>80</v>
      </c>
      <c r="AY140" s="17" t="s">
        <v>193</v>
      </c>
      <c r="BE140" s="143">
        <f t="shared" si="14"/>
        <v>0</v>
      </c>
      <c r="BF140" s="143">
        <f t="shared" si="15"/>
        <v>0</v>
      </c>
      <c r="BG140" s="143">
        <f t="shared" si="16"/>
        <v>0</v>
      </c>
      <c r="BH140" s="143">
        <f t="shared" si="17"/>
        <v>0</v>
      </c>
      <c r="BI140" s="143">
        <f t="shared" si="18"/>
        <v>0</v>
      </c>
      <c r="BJ140" s="17" t="s">
        <v>80</v>
      </c>
      <c r="BK140" s="143">
        <f t="shared" si="19"/>
        <v>0</v>
      </c>
      <c r="BL140" s="17" t="s">
        <v>106</v>
      </c>
      <c r="BM140" s="142" t="s">
        <v>852</v>
      </c>
    </row>
    <row r="141" spans="2:65" s="1" customFormat="1" ht="24.2" customHeight="1">
      <c r="B141" s="32"/>
      <c r="C141" s="131" t="s">
        <v>540</v>
      </c>
      <c r="D141" s="131" t="s">
        <v>195</v>
      </c>
      <c r="E141" s="132" t="s">
        <v>4584</v>
      </c>
      <c r="F141" s="133" t="s">
        <v>4585</v>
      </c>
      <c r="G141" s="134" t="s">
        <v>4494</v>
      </c>
      <c r="H141" s="135">
        <v>1</v>
      </c>
      <c r="I141" s="136"/>
      <c r="J141" s="137">
        <f t="shared" si="10"/>
        <v>0</v>
      </c>
      <c r="K141" s="133" t="s">
        <v>19</v>
      </c>
      <c r="L141" s="32"/>
      <c r="M141" s="138" t="s">
        <v>19</v>
      </c>
      <c r="N141" s="139" t="s">
        <v>43</v>
      </c>
      <c r="P141" s="140">
        <f t="shared" si="11"/>
        <v>0</v>
      </c>
      <c r="Q141" s="140">
        <v>0</v>
      </c>
      <c r="R141" s="140">
        <f t="shared" si="12"/>
        <v>0</v>
      </c>
      <c r="S141" s="140">
        <v>0</v>
      </c>
      <c r="T141" s="141">
        <f t="shared" si="13"/>
        <v>0</v>
      </c>
      <c r="AR141" s="142" t="s">
        <v>106</v>
      </c>
      <c r="AT141" s="142" t="s">
        <v>195</v>
      </c>
      <c r="AU141" s="142" t="s">
        <v>80</v>
      </c>
      <c r="AY141" s="17" t="s">
        <v>193</v>
      </c>
      <c r="BE141" s="143">
        <f t="shared" si="14"/>
        <v>0</v>
      </c>
      <c r="BF141" s="143">
        <f t="shared" si="15"/>
        <v>0</v>
      </c>
      <c r="BG141" s="143">
        <f t="shared" si="16"/>
        <v>0</v>
      </c>
      <c r="BH141" s="143">
        <f t="shared" si="17"/>
        <v>0</v>
      </c>
      <c r="BI141" s="143">
        <f t="shared" si="18"/>
        <v>0</v>
      </c>
      <c r="BJ141" s="17" t="s">
        <v>80</v>
      </c>
      <c r="BK141" s="143">
        <f t="shared" si="19"/>
        <v>0</v>
      </c>
      <c r="BL141" s="17" t="s">
        <v>106</v>
      </c>
      <c r="BM141" s="142" t="s">
        <v>892</v>
      </c>
    </row>
    <row r="142" spans="2:65" s="11" customFormat="1" ht="25.9" customHeight="1">
      <c r="B142" s="119"/>
      <c r="D142" s="120" t="s">
        <v>71</v>
      </c>
      <c r="E142" s="121" t="s">
        <v>4586</v>
      </c>
      <c r="F142" s="121" t="s">
        <v>4587</v>
      </c>
      <c r="I142" s="122"/>
      <c r="J142" s="123">
        <f>BK142</f>
        <v>0</v>
      </c>
      <c r="L142" s="119"/>
      <c r="M142" s="124"/>
      <c r="P142" s="125">
        <f>SUM(P143:P164)</f>
        <v>0</v>
      </c>
      <c r="R142" s="125">
        <f>SUM(R143:R164)</f>
        <v>0</v>
      </c>
      <c r="T142" s="126">
        <f>SUM(T143:T164)</f>
        <v>0</v>
      </c>
      <c r="AR142" s="120" t="s">
        <v>80</v>
      </c>
      <c r="AT142" s="127" t="s">
        <v>71</v>
      </c>
      <c r="AU142" s="127" t="s">
        <v>72</v>
      </c>
      <c r="AY142" s="120" t="s">
        <v>193</v>
      </c>
      <c r="BK142" s="128">
        <f>SUM(BK143:BK164)</f>
        <v>0</v>
      </c>
    </row>
    <row r="143" spans="2:65" s="1" customFormat="1" ht="16.5" customHeight="1">
      <c r="B143" s="32"/>
      <c r="C143" s="131" t="s">
        <v>545</v>
      </c>
      <c r="D143" s="131" t="s">
        <v>195</v>
      </c>
      <c r="E143" s="132" t="s">
        <v>4529</v>
      </c>
      <c r="F143" s="133" t="s">
        <v>4530</v>
      </c>
      <c r="G143" s="134" t="s">
        <v>465</v>
      </c>
      <c r="H143" s="135">
        <v>2</v>
      </c>
      <c r="I143" s="136"/>
      <c r="J143" s="137">
        <f t="shared" ref="J143:J164" si="20">ROUND(I143*H143,2)</f>
        <v>0</v>
      </c>
      <c r="K143" s="133" t="s">
        <v>19</v>
      </c>
      <c r="L143" s="32"/>
      <c r="M143" s="138" t="s">
        <v>19</v>
      </c>
      <c r="N143" s="139" t="s">
        <v>43</v>
      </c>
      <c r="P143" s="140">
        <f t="shared" ref="P143:P164" si="21">O143*H143</f>
        <v>0</v>
      </c>
      <c r="Q143" s="140">
        <v>0</v>
      </c>
      <c r="R143" s="140">
        <f t="shared" ref="R143:R164" si="22">Q143*H143</f>
        <v>0</v>
      </c>
      <c r="S143" s="140">
        <v>0</v>
      </c>
      <c r="T143" s="141">
        <f t="shared" ref="T143:T164" si="23">S143*H143</f>
        <v>0</v>
      </c>
      <c r="AR143" s="142" t="s">
        <v>106</v>
      </c>
      <c r="AT143" s="142" t="s">
        <v>195</v>
      </c>
      <c r="AU143" s="142" t="s">
        <v>80</v>
      </c>
      <c r="AY143" s="17" t="s">
        <v>193</v>
      </c>
      <c r="BE143" s="143">
        <f t="shared" ref="BE143:BE164" si="24">IF(N143="základní",J143,0)</f>
        <v>0</v>
      </c>
      <c r="BF143" s="143">
        <f t="shared" ref="BF143:BF164" si="25">IF(N143="snížená",J143,0)</f>
        <v>0</v>
      </c>
      <c r="BG143" s="143">
        <f t="shared" ref="BG143:BG164" si="26">IF(N143="zákl. přenesená",J143,0)</f>
        <v>0</v>
      </c>
      <c r="BH143" s="143">
        <f t="shared" ref="BH143:BH164" si="27">IF(N143="sníž. přenesená",J143,0)</f>
        <v>0</v>
      </c>
      <c r="BI143" s="143">
        <f t="shared" ref="BI143:BI164" si="28">IF(N143="nulová",J143,0)</f>
        <v>0</v>
      </c>
      <c r="BJ143" s="17" t="s">
        <v>80</v>
      </c>
      <c r="BK143" s="143">
        <f t="shared" ref="BK143:BK164" si="29">ROUND(I143*H143,2)</f>
        <v>0</v>
      </c>
      <c r="BL143" s="17" t="s">
        <v>106</v>
      </c>
      <c r="BM143" s="142" t="s">
        <v>118</v>
      </c>
    </row>
    <row r="144" spans="2:65" s="1" customFormat="1" ht="16.5" customHeight="1">
      <c r="B144" s="32"/>
      <c r="C144" s="131" t="s">
        <v>551</v>
      </c>
      <c r="D144" s="131" t="s">
        <v>195</v>
      </c>
      <c r="E144" s="132" t="s">
        <v>4588</v>
      </c>
      <c r="F144" s="133" t="s">
        <v>4589</v>
      </c>
      <c r="G144" s="134" t="s">
        <v>465</v>
      </c>
      <c r="H144" s="135">
        <v>16</v>
      </c>
      <c r="I144" s="136"/>
      <c r="J144" s="137">
        <f t="shared" si="20"/>
        <v>0</v>
      </c>
      <c r="K144" s="133" t="s">
        <v>19</v>
      </c>
      <c r="L144" s="32"/>
      <c r="M144" s="138" t="s">
        <v>19</v>
      </c>
      <c r="N144" s="139" t="s">
        <v>43</v>
      </c>
      <c r="P144" s="140">
        <f t="shared" si="21"/>
        <v>0</v>
      </c>
      <c r="Q144" s="140">
        <v>0</v>
      </c>
      <c r="R144" s="140">
        <f t="shared" si="22"/>
        <v>0</v>
      </c>
      <c r="S144" s="140">
        <v>0</v>
      </c>
      <c r="T144" s="141">
        <f t="shared" si="23"/>
        <v>0</v>
      </c>
      <c r="AR144" s="142" t="s">
        <v>106</v>
      </c>
      <c r="AT144" s="142" t="s">
        <v>195</v>
      </c>
      <c r="AU144" s="142" t="s">
        <v>80</v>
      </c>
      <c r="AY144" s="17" t="s">
        <v>193</v>
      </c>
      <c r="BE144" s="143">
        <f t="shared" si="24"/>
        <v>0</v>
      </c>
      <c r="BF144" s="143">
        <f t="shared" si="25"/>
        <v>0</v>
      </c>
      <c r="BG144" s="143">
        <f t="shared" si="26"/>
        <v>0</v>
      </c>
      <c r="BH144" s="143">
        <f t="shared" si="27"/>
        <v>0</v>
      </c>
      <c r="BI144" s="143">
        <f t="shared" si="28"/>
        <v>0</v>
      </c>
      <c r="BJ144" s="17" t="s">
        <v>80</v>
      </c>
      <c r="BK144" s="143">
        <f t="shared" si="29"/>
        <v>0</v>
      </c>
      <c r="BL144" s="17" t="s">
        <v>106</v>
      </c>
      <c r="BM144" s="142" t="s">
        <v>120</v>
      </c>
    </row>
    <row r="145" spans="2:65" s="1" customFormat="1" ht="16.5" customHeight="1">
      <c r="B145" s="32"/>
      <c r="C145" s="131" t="s">
        <v>567</v>
      </c>
      <c r="D145" s="131" t="s">
        <v>195</v>
      </c>
      <c r="E145" s="132" t="s">
        <v>4535</v>
      </c>
      <c r="F145" s="133" t="s">
        <v>4536</v>
      </c>
      <c r="G145" s="134" t="s">
        <v>465</v>
      </c>
      <c r="H145" s="135">
        <v>2</v>
      </c>
      <c r="I145" s="136"/>
      <c r="J145" s="137">
        <f t="shared" si="20"/>
        <v>0</v>
      </c>
      <c r="K145" s="133" t="s">
        <v>19</v>
      </c>
      <c r="L145" s="32"/>
      <c r="M145" s="138" t="s">
        <v>19</v>
      </c>
      <c r="N145" s="139" t="s">
        <v>43</v>
      </c>
      <c r="P145" s="140">
        <f t="shared" si="21"/>
        <v>0</v>
      </c>
      <c r="Q145" s="140">
        <v>0</v>
      </c>
      <c r="R145" s="140">
        <f t="shared" si="22"/>
        <v>0</v>
      </c>
      <c r="S145" s="140">
        <v>0</v>
      </c>
      <c r="T145" s="141">
        <f t="shared" si="23"/>
        <v>0</v>
      </c>
      <c r="AR145" s="142" t="s">
        <v>106</v>
      </c>
      <c r="AT145" s="142" t="s">
        <v>195</v>
      </c>
      <c r="AU145" s="142" t="s">
        <v>80</v>
      </c>
      <c r="AY145" s="17" t="s">
        <v>193</v>
      </c>
      <c r="BE145" s="143">
        <f t="shared" si="24"/>
        <v>0</v>
      </c>
      <c r="BF145" s="143">
        <f t="shared" si="25"/>
        <v>0</v>
      </c>
      <c r="BG145" s="143">
        <f t="shared" si="26"/>
        <v>0</v>
      </c>
      <c r="BH145" s="143">
        <f t="shared" si="27"/>
        <v>0</v>
      </c>
      <c r="BI145" s="143">
        <f t="shared" si="28"/>
        <v>0</v>
      </c>
      <c r="BJ145" s="17" t="s">
        <v>80</v>
      </c>
      <c r="BK145" s="143">
        <f t="shared" si="29"/>
        <v>0</v>
      </c>
      <c r="BL145" s="17" t="s">
        <v>106</v>
      </c>
      <c r="BM145" s="142" t="s">
        <v>927</v>
      </c>
    </row>
    <row r="146" spans="2:65" s="1" customFormat="1" ht="16.5" customHeight="1">
      <c r="B146" s="32"/>
      <c r="C146" s="131" t="s">
        <v>578</v>
      </c>
      <c r="D146" s="131" t="s">
        <v>195</v>
      </c>
      <c r="E146" s="132" t="s">
        <v>4590</v>
      </c>
      <c r="F146" s="133" t="s">
        <v>4591</v>
      </c>
      <c r="G146" s="134" t="s">
        <v>465</v>
      </c>
      <c r="H146" s="135">
        <v>8</v>
      </c>
      <c r="I146" s="136"/>
      <c r="J146" s="137">
        <f t="shared" si="20"/>
        <v>0</v>
      </c>
      <c r="K146" s="133" t="s">
        <v>19</v>
      </c>
      <c r="L146" s="32"/>
      <c r="M146" s="138" t="s">
        <v>19</v>
      </c>
      <c r="N146" s="139" t="s">
        <v>43</v>
      </c>
      <c r="P146" s="140">
        <f t="shared" si="21"/>
        <v>0</v>
      </c>
      <c r="Q146" s="140">
        <v>0</v>
      </c>
      <c r="R146" s="140">
        <f t="shared" si="22"/>
        <v>0</v>
      </c>
      <c r="S146" s="140">
        <v>0</v>
      </c>
      <c r="T146" s="141">
        <f t="shared" si="23"/>
        <v>0</v>
      </c>
      <c r="AR146" s="142" t="s">
        <v>106</v>
      </c>
      <c r="AT146" s="142" t="s">
        <v>195</v>
      </c>
      <c r="AU146" s="142" t="s">
        <v>80</v>
      </c>
      <c r="AY146" s="17" t="s">
        <v>193</v>
      </c>
      <c r="BE146" s="143">
        <f t="shared" si="24"/>
        <v>0</v>
      </c>
      <c r="BF146" s="143">
        <f t="shared" si="25"/>
        <v>0</v>
      </c>
      <c r="BG146" s="143">
        <f t="shared" si="26"/>
        <v>0</v>
      </c>
      <c r="BH146" s="143">
        <f t="shared" si="27"/>
        <v>0</v>
      </c>
      <c r="BI146" s="143">
        <f t="shared" si="28"/>
        <v>0</v>
      </c>
      <c r="BJ146" s="17" t="s">
        <v>80</v>
      </c>
      <c r="BK146" s="143">
        <f t="shared" si="29"/>
        <v>0</v>
      </c>
      <c r="BL146" s="17" t="s">
        <v>106</v>
      </c>
      <c r="BM146" s="142" t="s">
        <v>937</v>
      </c>
    </row>
    <row r="147" spans="2:65" s="1" customFormat="1" ht="16.5" customHeight="1">
      <c r="B147" s="32"/>
      <c r="C147" s="131" t="s">
        <v>585</v>
      </c>
      <c r="D147" s="131" t="s">
        <v>195</v>
      </c>
      <c r="E147" s="132" t="s">
        <v>4537</v>
      </c>
      <c r="F147" s="133" t="s">
        <v>4538</v>
      </c>
      <c r="G147" s="134" t="s">
        <v>465</v>
      </c>
      <c r="H147" s="135">
        <v>16</v>
      </c>
      <c r="I147" s="136"/>
      <c r="J147" s="137">
        <f t="shared" si="20"/>
        <v>0</v>
      </c>
      <c r="K147" s="133" t="s">
        <v>19</v>
      </c>
      <c r="L147" s="32"/>
      <c r="M147" s="138" t="s">
        <v>19</v>
      </c>
      <c r="N147" s="139" t="s">
        <v>43</v>
      </c>
      <c r="P147" s="140">
        <f t="shared" si="21"/>
        <v>0</v>
      </c>
      <c r="Q147" s="140">
        <v>0</v>
      </c>
      <c r="R147" s="140">
        <f t="shared" si="22"/>
        <v>0</v>
      </c>
      <c r="S147" s="140">
        <v>0</v>
      </c>
      <c r="T147" s="141">
        <f t="shared" si="23"/>
        <v>0</v>
      </c>
      <c r="AR147" s="142" t="s">
        <v>106</v>
      </c>
      <c r="AT147" s="142" t="s">
        <v>195</v>
      </c>
      <c r="AU147" s="142" t="s">
        <v>80</v>
      </c>
      <c r="AY147" s="17" t="s">
        <v>193</v>
      </c>
      <c r="BE147" s="143">
        <f t="shared" si="24"/>
        <v>0</v>
      </c>
      <c r="BF147" s="143">
        <f t="shared" si="25"/>
        <v>0</v>
      </c>
      <c r="BG147" s="143">
        <f t="shared" si="26"/>
        <v>0</v>
      </c>
      <c r="BH147" s="143">
        <f t="shared" si="27"/>
        <v>0</v>
      </c>
      <c r="BI147" s="143">
        <f t="shared" si="28"/>
        <v>0</v>
      </c>
      <c r="BJ147" s="17" t="s">
        <v>80</v>
      </c>
      <c r="BK147" s="143">
        <f t="shared" si="29"/>
        <v>0</v>
      </c>
      <c r="BL147" s="17" t="s">
        <v>106</v>
      </c>
      <c r="BM147" s="142" t="s">
        <v>947</v>
      </c>
    </row>
    <row r="148" spans="2:65" s="1" customFormat="1" ht="16.5" customHeight="1">
      <c r="B148" s="32"/>
      <c r="C148" s="131" t="s">
        <v>590</v>
      </c>
      <c r="D148" s="131" t="s">
        <v>195</v>
      </c>
      <c r="E148" s="132" t="s">
        <v>4549</v>
      </c>
      <c r="F148" s="133" t="s">
        <v>4550</v>
      </c>
      <c r="G148" s="134" t="s">
        <v>465</v>
      </c>
      <c r="H148" s="135">
        <v>16</v>
      </c>
      <c r="I148" s="136"/>
      <c r="J148" s="137">
        <f t="shared" si="20"/>
        <v>0</v>
      </c>
      <c r="K148" s="133" t="s">
        <v>19</v>
      </c>
      <c r="L148" s="32"/>
      <c r="M148" s="138" t="s">
        <v>19</v>
      </c>
      <c r="N148" s="139" t="s">
        <v>43</v>
      </c>
      <c r="P148" s="140">
        <f t="shared" si="21"/>
        <v>0</v>
      </c>
      <c r="Q148" s="140">
        <v>0</v>
      </c>
      <c r="R148" s="140">
        <f t="shared" si="22"/>
        <v>0</v>
      </c>
      <c r="S148" s="140">
        <v>0</v>
      </c>
      <c r="T148" s="141">
        <f t="shared" si="23"/>
        <v>0</v>
      </c>
      <c r="AR148" s="142" t="s">
        <v>106</v>
      </c>
      <c r="AT148" s="142" t="s">
        <v>195</v>
      </c>
      <c r="AU148" s="142" t="s">
        <v>80</v>
      </c>
      <c r="AY148" s="17" t="s">
        <v>193</v>
      </c>
      <c r="BE148" s="143">
        <f t="shared" si="24"/>
        <v>0</v>
      </c>
      <c r="BF148" s="143">
        <f t="shared" si="25"/>
        <v>0</v>
      </c>
      <c r="BG148" s="143">
        <f t="shared" si="26"/>
        <v>0</v>
      </c>
      <c r="BH148" s="143">
        <f t="shared" si="27"/>
        <v>0</v>
      </c>
      <c r="BI148" s="143">
        <f t="shared" si="28"/>
        <v>0</v>
      </c>
      <c r="BJ148" s="17" t="s">
        <v>80</v>
      </c>
      <c r="BK148" s="143">
        <f t="shared" si="29"/>
        <v>0</v>
      </c>
      <c r="BL148" s="17" t="s">
        <v>106</v>
      </c>
      <c r="BM148" s="142" t="s">
        <v>958</v>
      </c>
    </row>
    <row r="149" spans="2:65" s="1" customFormat="1" ht="16.5" customHeight="1">
      <c r="B149" s="32"/>
      <c r="C149" s="131" t="s">
        <v>599</v>
      </c>
      <c r="D149" s="131" t="s">
        <v>195</v>
      </c>
      <c r="E149" s="132" t="s">
        <v>4592</v>
      </c>
      <c r="F149" s="133" t="s">
        <v>4593</v>
      </c>
      <c r="G149" s="134" t="s">
        <v>465</v>
      </c>
      <c r="H149" s="135">
        <v>8</v>
      </c>
      <c r="I149" s="136"/>
      <c r="J149" s="137">
        <f t="shared" si="20"/>
        <v>0</v>
      </c>
      <c r="K149" s="133" t="s">
        <v>19</v>
      </c>
      <c r="L149" s="32"/>
      <c r="M149" s="138" t="s">
        <v>19</v>
      </c>
      <c r="N149" s="139" t="s">
        <v>43</v>
      </c>
      <c r="P149" s="140">
        <f t="shared" si="21"/>
        <v>0</v>
      </c>
      <c r="Q149" s="140">
        <v>0</v>
      </c>
      <c r="R149" s="140">
        <f t="shared" si="22"/>
        <v>0</v>
      </c>
      <c r="S149" s="140">
        <v>0</v>
      </c>
      <c r="T149" s="141">
        <f t="shared" si="23"/>
        <v>0</v>
      </c>
      <c r="AR149" s="142" t="s">
        <v>106</v>
      </c>
      <c r="AT149" s="142" t="s">
        <v>195</v>
      </c>
      <c r="AU149" s="142" t="s">
        <v>80</v>
      </c>
      <c r="AY149" s="17" t="s">
        <v>193</v>
      </c>
      <c r="BE149" s="143">
        <f t="shared" si="24"/>
        <v>0</v>
      </c>
      <c r="BF149" s="143">
        <f t="shared" si="25"/>
        <v>0</v>
      </c>
      <c r="BG149" s="143">
        <f t="shared" si="26"/>
        <v>0</v>
      </c>
      <c r="BH149" s="143">
        <f t="shared" si="27"/>
        <v>0</v>
      </c>
      <c r="BI149" s="143">
        <f t="shared" si="28"/>
        <v>0</v>
      </c>
      <c r="BJ149" s="17" t="s">
        <v>80</v>
      </c>
      <c r="BK149" s="143">
        <f t="shared" si="29"/>
        <v>0</v>
      </c>
      <c r="BL149" s="17" t="s">
        <v>106</v>
      </c>
      <c r="BM149" s="142" t="s">
        <v>966</v>
      </c>
    </row>
    <row r="150" spans="2:65" s="1" customFormat="1" ht="16.5" customHeight="1">
      <c r="B150" s="32"/>
      <c r="C150" s="131" t="s">
        <v>614</v>
      </c>
      <c r="D150" s="131" t="s">
        <v>195</v>
      </c>
      <c r="E150" s="132" t="s">
        <v>4594</v>
      </c>
      <c r="F150" s="133" t="s">
        <v>4595</v>
      </c>
      <c r="G150" s="134" t="s">
        <v>465</v>
      </c>
      <c r="H150" s="135">
        <v>8</v>
      </c>
      <c r="I150" s="136"/>
      <c r="J150" s="137">
        <f t="shared" si="20"/>
        <v>0</v>
      </c>
      <c r="K150" s="133" t="s">
        <v>19</v>
      </c>
      <c r="L150" s="32"/>
      <c r="M150" s="138" t="s">
        <v>19</v>
      </c>
      <c r="N150" s="139" t="s">
        <v>43</v>
      </c>
      <c r="P150" s="140">
        <f t="shared" si="21"/>
        <v>0</v>
      </c>
      <c r="Q150" s="140">
        <v>0</v>
      </c>
      <c r="R150" s="140">
        <f t="shared" si="22"/>
        <v>0</v>
      </c>
      <c r="S150" s="140">
        <v>0</v>
      </c>
      <c r="T150" s="141">
        <f t="shared" si="23"/>
        <v>0</v>
      </c>
      <c r="AR150" s="142" t="s">
        <v>106</v>
      </c>
      <c r="AT150" s="142" t="s">
        <v>195</v>
      </c>
      <c r="AU150" s="142" t="s">
        <v>80</v>
      </c>
      <c r="AY150" s="17" t="s">
        <v>193</v>
      </c>
      <c r="BE150" s="143">
        <f t="shared" si="24"/>
        <v>0</v>
      </c>
      <c r="BF150" s="143">
        <f t="shared" si="25"/>
        <v>0</v>
      </c>
      <c r="BG150" s="143">
        <f t="shared" si="26"/>
        <v>0</v>
      </c>
      <c r="BH150" s="143">
        <f t="shared" si="27"/>
        <v>0</v>
      </c>
      <c r="BI150" s="143">
        <f t="shared" si="28"/>
        <v>0</v>
      </c>
      <c r="BJ150" s="17" t="s">
        <v>80</v>
      </c>
      <c r="BK150" s="143">
        <f t="shared" si="29"/>
        <v>0</v>
      </c>
      <c r="BL150" s="17" t="s">
        <v>106</v>
      </c>
      <c r="BM150" s="142" t="s">
        <v>982</v>
      </c>
    </row>
    <row r="151" spans="2:65" s="1" customFormat="1" ht="16.5" customHeight="1">
      <c r="B151" s="32"/>
      <c r="C151" s="131" t="s">
        <v>626</v>
      </c>
      <c r="D151" s="131" t="s">
        <v>195</v>
      </c>
      <c r="E151" s="132" t="s">
        <v>4596</v>
      </c>
      <c r="F151" s="133" t="s">
        <v>4597</v>
      </c>
      <c r="G151" s="134" t="s">
        <v>465</v>
      </c>
      <c r="H151" s="135">
        <v>16</v>
      </c>
      <c r="I151" s="136"/>
      <c r="J151" s="137">
        <f t="shared" si="20"/>
        <v>0</v>
      </c>
      <c r="K151" s="133" t="s">
        <v>19</v>
      </c>
      <c r="L151" s="32"/>
      <c r="M151" s="138" t="s">
        <v>19</v>
      </c>
      <c r="N151" s="139" t="s">
        <v>43</v>
      </c>
      <c r="P151" s="140">
        <f t="shared" si="21"/>
        <v>0</v>
      </c>
      <c r="Q151" s="140">
        <v>0</v>
      </c>
      <c r="R151" s="140">
        <f t="shared" si="22"/>
        <v>0</v>
      </c>
      <c r="S151" s="140">
        <v>0</v>
      </c>
      <c r="T151" s="141">
        <f t="shared" si="23"/>
        <v>0</v>
      </c>
      <c r="AR151" s="142" t="s">
        <v>106</v>
      </c>
      <c r="AT151" s="142" t="s">
        <v>195</v>
      </c>
      <c r="AU151" s="142" t="s">
        <v>80</v>
      </c>
      <c r="AY151" s="17" t="s">
        <v>193</v>
      </c>
      <c r="BE151" s="143">
        <f t="shared" si="24"/>
        <v>0</v>
      </c>
      <c r="BF151" s="143">
        <f t="shared" si="25"/>
        <v>0</v>
      </c>
      <c r="BG151" s="143">
        <f t="shared" si="26"/>
        <v>0</v>
      </c>
      <c r="BH151" s="143">
        <f t="shared" si="27"/>
        <v>0</v>
      </c>
      <c r="BI151" s="143">
        <f t="shared" si="28"/>
        <v>0</v>
      </c>
      <c r="BJ151" s="17" t="s">
        <v>80</v>
      </c>
      <c r="BK151" s="143">
        <f t="shared" si="29"/>
        <v>0</v>
      </c>
      <c r="BL151" s="17" t="s">
        <v>106</v>
      </c>
      <c r="BM151" s="142" t="s">
        <v>997</v>
      </c>
    </row>
    <row r="152" spans="2:65" s="1" customFormat="1" ht="16.5" customHeight="1">
      <c r="B152" s="32"/>
      <c r="C152" s="131" t="s">
        <v>631</v>
      </c>
      <c r="D152" s="131" t="s">
        <v>195</v>
      </c>
      <c r="E152" s="132" t="s">
        <v>4563</v>
      </c>
      <c r="F152" s="133" t="s">
        <v>4564</v>
      </c>
      <c r="G152" s="134" t="s">
        <v>4565</v>
      </c>
      <c r="H152" s="135">
        <v>54</v>
      </c>
      <c r="I152" s="136"/>
      <c r="J152" s="137">
        <f t="shared" si="20"/>
        <v>0</v>
      </c>
      <c r="K152" s="133" t="s">
        <v>19</v>
      </c>
      <c r="L152" s="32"/>
      <c r="M152" s="138" t="s">
        <v>19</v>
      </c>
      <c r="N152" s="139" t="s">
        <v>43</v>
      </c>
      <c r="P152" s="140">
        <f t="shared" si="21"/>
        <v>0</v>
      </c>
      <c r="Q152" s="140">
        <v>0</v>
      </c>
      <c r="R152" s="140">
        <f t="shared" si="22"/>
        <v>0</v>
      </c>
      <c r="S152" s="140">
        <v>0</v>
      </c>
      <c r="T152" s="141">
        <f t="shared" si="23"/>
        <v>0</v>
      </c>
      <c r="AR152" s="142" t="s">
        <v>106</v>
      </c>
      <c r="AT152" s="142" t="s">
        <v>195</v>
      </c>
      <c r="AU152" s="142" t="s">
        <v>80</v>
      </c>
      <c r="AY152" s="17" t="s">
        <v>193</v>
      </c>
      <c r="BE152" s="143">
        <f t="shared" si="24"/>
        <v>0</v>
      </c>
      <c r="BF152" s="143">
        <f t="shared" si="25"/>
        <v>0</v>
      </c>
      <c r="BG152" s="143">
        <f t="shared" si="26"/>
        <v>0</v>
      </c>
      <c r="BH152" s="143">
        <f t="shared" si="27"/>
        <v>0</v>
      </c>
      <c r="BI152" s="143">
        <f t="shared" si="28"/>
        <v>0</v>
      </c>
      <c r="BJ152" s="17" t="s">
        <v>80</v>
      </c>
      <c r="BK152" s="143">
        <f t="shared" si="29"/>
        <v>0</v>
      </c>
      <c r="BL152" s="17" t="s">
        <v>106</v>
      </c>
      <c r="BM152" s="142" t="s">
        <v>1009</v>
      </c>
    </row>
    <row r="153" spans="2:65" s="1" customFormat="1" ht="16.5" customHeight="1">
      <c r="B153" s="32"/>
      <c r="C153" s="131" t="s">
        <v>639</v>
      </c>
      <c r="D153" s="131" t="s">
        <v>195</v>
      </c>
      <c r="E153" s="132" t="s">
        <v>4566</v>
      </c>
      <c r="F153" s="133" t="s">
        <v>4567</v>
      </c>
      <c r="G153" s="134" t="s">
        <v>4565</v>
      </c>
      <c r="H153" s="135">
        <v>62</v>
      </c>
      <c r="I153" s="136"/>
      <c r="J153" s="137">
        <f t="shared" si="20"/>
        <v>0</v>
      </c>
      <c r="K153" s="133" t="s">
        <v>19</v>
      </c>
      <c r="L153" s="32"/>
      <c r="M153" s="138" t="s">
        <v>19</v>
      </c>
      <c r="N153" s="139" t="s">
        <v>43</v>
      </c>
      <c r="P153" s="140">
        <f t="shared" si="21"/>
        <v>0</v>
      </c>
      <c r="Q153" s="140">
        <v>0</v>
      </c>
      <c r="R153" s="140">
        <f t="shared" si="22"/>
        <v>0</v>
      </c>
      <c r="S153" s="140">
        <v>0</v>
      </c>
      <c r="T153" s="141">
        <f t="shared" si="23"/>
        <v>0</v>
      </c>
      <c r="AR153" s="142" t="s">
        <v>106</v>
      </c>
      <c r="AT153" s="142" t="s">
        <v>195</v>
      </c>
      <c r="AU153" s="142" t="s">
        <v>80</v>
      </c>
      <c r="AY153" s="17" t="s">
        <v>193</v>
      </c>
      <c r="BE153" s="143">
        <f t="shared" si="24"/>
        <v>0</v>
      </c>
      <c r="BF153" s="143">
        <f t="shared" si="25"/>
        <v>0</v>
      </c>
      <c r="BG153" s="143">
        <f t="shared" si="26"/>
        <v>0</v>
      </c>
      <c r="BH153" s="143">
        <f t="shared" si="27"/>
        <v>0</v>
      </c>
      <c r="BI153" s="143">
        <f t="shared" si="28"/>
        <v>0</v>
      </c>
      <c r="BJ153" s="17" t="s">
        <v>80</v>
      </c>
      <c r="BK153" s="143">
        <f t="shared" si="29"/>
        <v>0</v>
      </c>
      <c r="BL153" s="17" t="s">
        <v>106</v>
      </c>
      <c r="BM153" s="142" t="s">
        <v>1024</v>
      </c>
    </row>
    <row r="154" spans="2:65" s="1" customFormat="1" ht="16.5" customHeight="1">
      <c r="B154" s="32"/>
      <c r="C154" s="131" t="s">
        <v>650</v>
      </c>
      <c r="D154" s="131" t="s">
        <v>195</v>
      </c>
      <c r="E154" s="132" t="s">
        <v>4568</v>
      </c>
      <c r="F154" s="133" t="s">
        <v>4569</v>
      </c>
      <c r="G154" s="134" t="s">
        <v>4565</v>
      </c>
      <c r="H154" s="135">
        <v>46</v>
      </c>
      <c r="I154" s="136"/>
      <c r="J154" s="137">
        <f t="shared" si="20"/>
        <v>0</v>
      </c>
      <c r="K154" s="133" t="s">
        <v>19</v>
      </c>
      <c r="L154" s="32"/>
      <c r="M154" s="138" t="s">
        <v>19</v>
      </c>
      <c r="N154" s="139" t="s">
        <v>43</v>
      </c>
      <c r="P154" s="140">
        <f t="shared" si="21"/>
        <v>0</v>
      </c>
      <c r="Q154" s="140">
        <v>0</v>
      </c>
      <c r="R154" s="140">
        <f t="shared" si="22"/>
        <v>0</v>
      </c>
      <c r="S154" s="140">
        <v>0</v>
      </c>
      <c r="T154" s="141">
        <f t="shared" si="23"/>
        <v>0</v>
      </c>
      <c r="AR154" s="142" t="s">
        <v>106</v>
      </c>
      <c r="AT154" s="142" t="s">
        <v>195</v>
      </c>
      <c r="AU154" s="142" t="s">
        <v>80</v>
      </c>
      <c r="AY154" s="17" t="s">
        <v>193</v>
      </c>
      <c r="BE154" s="143">
        <f t="shared" si="24"/>
        <v>0</v>
      </c>
      <c r="BF154" s="143">
        <f t="shared" si="25"/>
        <v>0</v>
      </c>
      <c r="BG154" s="143">
        <f t="shared" si="26"/>
        <v>0</v>
      </c>
      <c r="BH154" s="143">
        <f t="shared" si="27"/>
        <v>0</v>
      </c>
      <c r="BI154" s="143">
        <f t="shared" si="28"/>
        <v>0</v>
      </c>
      <c r="BJ154" s="17" t="s">
        <v>80</v>
      </c>
      <c r="BK154" s="143">
        <f t="shared" si="29"/>
        <v>0</v>
      </c>
      <c r="BL154" s="17" t="s">
        <v>106</v>
      </c>
      <c r="BM154" s="142" t="s">
        <v>1045</v>
      </c>
    </row>
    <row r="155" spans="2:65" s="1" customFormat="1" ht="16.5" customHeight="1">
      <c r="B155" s="32"/>
      <c r="C155" s="131" t="s">
        <v>658</v>
      </c>
      <c r="D155" s="131" t="s">
        <v>195</v>
      </c>
      <c r="E155" s="132" t="s">
        <v>4598</v>
      </c>
      <c r="F155" s="133" t="s">
        <v>4599</v>
      </c>
      <c r="G155" s="134" t="s">
        <v>4565</v>
      </c>
      <c r="H155" s="135">
        <v>65</v>
      </c>
      <c r="I155" s="136"/>
      <c r="J155" s="137">
        <f t="shared" si="20"/>
        <v>0</v>
      </c>
      <c r="K155" s="133" t="s">
        <v>19</v>
      </c>
      <c r="L155" s="32"/>
      <c r="M155" s="138" t="s">
        <v>19</v>
      </c>
      <c r="N155" s="139" t="s">
        <v>43</v>
      </c>
      <c r="P155" s="140">
        <f t="shared" si="21"/>
        <v>0</v>
      </c>
      <c r="Q155" s="140">
        <v>0</v>
      </c>
      <c r="R155" s="140">
        <f t="shared" si="22"/>
        <v>0</v>
      </c>
      <c r="S155" s="140">
        <v>0</v>
      </c>
      <c r="T155" s="141">
        <f t="shared" si="23"/>
        <v>0</v>
      </c>
      <c r="AR155" s="142" t="s">
        <v>106</v>
      </c>
      <c r="AT155" s="142" t="s">
        <v>195</v>
      </c>
      <c r="AU155" s="142" t="s">
        <v>80</v>
      </c>
      <c r="AY155" s="17" t="s">
        <v>193</v>
      </c>
      <c r="BE155" s="143">
        <f t="shared" si="24"/>
        <v>0</v>
      </c>
      <c r="BF155" s="143">
        <f t="shared" si="25"/>
        <v>0</v>
      </c>
      <c r="BG155" s="143">
        <f t="shared" si="26"/>
        <v>0</v>
      </c>
      <c r="BH155" s="143">
        <f t="shared" si="27"/>
        <v>0</v>
      </c>
      <c r="BI155" s="143">
        <f t="shared" si="28"/>
        <v>0</v>
      </c>
      <c r="BJ155" s="17" t="s">
        <v>80</v>
      </c>
      <c r="BK155" s="143">
        <f t="shared" si="29"/>
        <v>0</v>
      </c>
      <c r="BL155" s="17" t="s">
        <v>106</v>
      </c>
      <c r="BM155" s="142" t="s">
        <v>1063</v>
      </c>
    </row>
    <row r="156" spans="2:65" s="1" customFormat="1" ht="16.5" customHeight="1">
      <c r="B156" s="32"/>
      <c r="C156" s="131" t="s">
        <v>664</v>
      </c>
      <c r="D156" s="131" t="s">
        <v>195</v>
      </c>
      <c r="E156" s="132" t="s">
        <v>4570</v>
      </c>
      <c r="F156" s="133" t="s">
        <v>4571</v>
      </c>
      <c r="G156" s="134" t="s">
        <v>4565</v>
      </c>
      <c r="H156" s="135">
        <v>24</v>
      </c>
      <c r="I156" s="136"/>
      <c r="J156" s="137">
        <f t="shared" si="20"/>
        <v>0</v>
      </c>
      <c r="K156" s="133" t="s">
        <v>19</v>
      </c>
      <c r="L156" s="32"/>
      <c r="M156" s="138" t="s">
        <v>19</v>
      </c>
      <c r="N156" s="139" t="s">
        <v>43</v>
      </c>
      <c r="P156" s="140">
        <f t="shared" si="21"/>
        <v>0</v>
      </c>
      <c r="Q156" s="140">
        <v>0</v>
      </c>
      <c r="R156" s="140">
        <f t="shared" si="22"/>
        <v>0</v>
      </c>
      <c r="S156" s="140">
        <v>0</v>
      </c>
      <c r="T156" s="141">
        <f t="shared" si="23"/>
        <v>0</v>
      </c>
      <c r="AR156" s="142" t="s">
        <v>106</v>
      </c>
      <c r="AT156" s="142" t="s">
        <v>195</v>
      </c>
      <c r="AU156" s="142" t="s">
        <v>80</v>
      </c>
      <c r="AY156" s="17" t="s">
        <v>193</v>
      </c>
      <c r="BE156" s="143">
        <f t="shared" si="24"/>
        <v>0</v>
      </c>
      <c r="BF156" s="143">
        <f t="shared" si="25"/>
        <v>0</v>
      </c>
      <c r="BG156" s="143">
        <f t="shared" si="26"/>
        <v>0</v>
      </c>
      <c r="BH156" s="143">
        <f t="shared" si="27"/>
        <v>0</v>
      </c>
      <c r="BI156" s="143">
        <f t="shared" si="28"/>
        <v>0</v>
      </c>
      <c r="BJ156" s="17" t="s">
        <v>80</v>
      </c>
      <c r="BK156" s="143">
        <f t="shared" si="29"/>
        <v>0</v>
      </c>
      <c r="BL156" s="17" t="s">
        <v>106</v>
      </c>
      <c r="BM156" s="142" t="s">
        <v>1081</v>
      </c>
    </row>
    <row r="157" spans="2:65" s="1" customFormat="1" ht="16.5" customHeight="1">
      <c r="B157" s="32"/>
      <c r="C157" s="131" t="s">
        <v>674</v>
      </c>
      <c r="D157" s="131" t="s">
        <v>195</v>
      </c>
      <c r="E157" s="132" t="s">
        <v>4572</v>
      </c>
      <c r="F157" s="133" t="s">
        <v>4573</v>
      </c>
      <c r="G157" s="134" t="s">
        <v>4565</v>
      </c>
      <c r="H157" s="135">
        <v>54</v>
      </c>
      <c r="I157" s="136"/>
      <c r="J157" s="137">
        <f t="shared" si="20"/>
        <v>0</v>
      </c>
      <c r="K157" s="133" t="s">
        <v>19</v>
      </c>
      <c r="L157" s="32"/>
      <c r="M157" s="138" t="s">
        <v>19</v>
      </c>
      <c r="N157" s="139" t="s">
        <v>43</v>
      </c>
      <c r="P157" s="140">
        <f t="shared" si="21"/>
        <v>0</v>
      </c>
      <c r="Q157" s="140">
        <v>0</v>
      </c>
      <c r="R157" s="140">
        <f t="shared" si="22"/>
        <v>0</v>
      </c>
      <c r="S157" s="140">
        <v>0</v>
      </c>
      <c r="T157" s="141">
        <f t="shared" si="23"/>
        <v>0</v>
      </c>
      <c r="AR157" s="142" t="s">
        <v>106</v>
      </c>
      <c r="AT157" s="142" t="s">
        <v>195</v>
      </c>
      <c r="AU157" s="142" t="s">
        <v>80</v>
      </c>
      <c r="AY157" s="17" t="s">
        <v>193</v>
      </c>
      <c r="BE157" s="143">
        <f t="shared" si="24"/>
        <v>0</v>
      </c>
      <c r="BF157" s="143">
        <f t="shared" si="25"/>
        <v>0</v>
      </c>
      <c r="BG157" s="143">
        <f t="shared" si="26"/>
        <v>0</v>
      </c>
      <c r="BH157" s="143">
        <f t="shared" si="27"/>
        <v>0</v>
      </c>
      <c r="BI157" s="143">
        <f t="shared" si="28"/>
        <v>0</v>
      </c>
      <c r="BJ157" s="17" t="s">
        <v>80</v>
      </c>
      <c r="BK157" s="143">
        <f t="shared" si="29"/>
        <v>0</v>
      </c>
      <c r="BL157" s="17" t="s">
        <v>106</v>
      </c>
      <c r="BM157" s="142" t="s">
        <v>1099</v>
      </c>
    </row>
    <row r="158" spans="2:65" s="1" customFormat="1" ht="16.5" customHeight="1">
      <c r="B158" s="32"/>
      <c r="C158" s="131" t="s">
        <v>680</v>
      </c>
      <c r="D158" s="131" t="s">
        <v>195</v>
      </c>
      <c r="E158" s="132" t="s">
        <v>4574</v>
      </c>
      <c r="F158" s="133" t="s">
        <v>4575</v>
      </c>
      <c r="G158" s="134" t="s">
        <v>4565</v>
      </c>
      <c r="H158" s="135">
        <v>62</v>
      </c>
      <c r="I158" s="136"/>
      <c r="J158" s="137">
        <f t="shared" si="20"/>
        <v>0</v>
      </c>
      <c r="K158" s="133" t="s">
        <v>19</v>
      </c>
      <c r="L158" s="32"/>
      <c r="M158" s="138" t="s">
        <v>19</v>
      </c>
      <c r="N158" s="139" t="s">
        <v>43</v>
      </c>
      <c r="P158" s="140">
        <f t="shared" si="21"/>
        <v>0</v>
      </c>
      <c r="Q158" s="140">
        <v>0</v>
      </c>
      <c r="R158" s="140">
        <f t="shared" si="22"/>
        <v>0</v>
      </c>
      <c r="S158" s="140">
        <v>0</v>
      </c>
      <c r="T158" s="141">
        <f t="shared" si="23"/>
        <v>0</v>
      </c>
      <c r="AR158" s="142" t="s">
        <v>106</v>
      </c>
      <c r="AT158" s="142" t="s">
        <v>195</v>
      </c>
      <c r="AU158" s="142" t="s">
        <v>80</v>
      </c>
      <c r="AY158" s="17" t="s">
        <v>193</v>
      </c>
      <c r="BE158" s="143">
        <f t="shared" si="24"/>
        <v>0</v>
      </c>
      <c r="BF158" s="143">
        <f t="shared" si="25"/>
        <v>0</v>
      </c>
      <c r="BG158" s="143">
        <f t="shared" si="26"/>
        <v>0</v>
      </c>
      <c r="BH158" s="143">
        <f t="shared" si="27"/>
        <v>0</v>
      </c>
      <c r="BI158" s="143">
        <f t="shared" si="28"/>
        <v>0</v>
      </c>
      <c r="BJ158" s="17" t="s">
        <v>80</v>
      </c>
      <c r="BK158" s="143">
        <f t="shared" si="29"/>
        <v>0</v>
      </c>
      <c r="BL158" s="17" t="s">
        <v>106</v>
      </c>
      <c r="BM158" s="142" t="s">
        <v>1111</v>
      </c>
    </row>
    <row r="159" spans="2:65" s="1" customFormat="1" ht="16.5" customHeight="1">
      <c r="B159" s="32"/>
      <c r="C159" s="131" t="s">
        <v>686</v>
      </c>
      <c r="D159" s="131" t="s">
        <v>195</v>
      </c>
      <c r="E159" s="132" t="s">
        <v>4576</v>
      </c>
      <c r="F159" s="133" t="s">
        <v>4577</v>
      </c>
      <c r="G159" s="134" t="s">
        <v>4565</v>
      </c>
      <c r="H159" s="135">
        <v>46</v>
      </c>
      <c r="I159" s="136"/>
      <c r="J159" s="137">
        <f t="shared" si="20"/>
        <v>0</v>
      </c>
      <c r="K159" s="133" t="s">
        <v>19</v>
      </c>
      <c r="L159" s="32"/>
      <c r="M159" s="138" t="s">
        <v>19</v>
      </c>
      <c r="N159" s="139" t="s">
        <v>43</v>
      </c>
      <c r="P159" s="140">
        <f t="shared" si="21"/>
        <v>0</v>
      </c>
      <c r="Q159" s="140">
        <v>0</v>
      </c>
      <c r="R159" s="140">
        <f t="shared" si="22"/>
        <v>0</v>
      </c>
      <c r="S159" s="140">
        <v>0</v>
      </c>
      <c r="T159" s="141">
        <f t="shared" si="23"/>
        <v>0</v>
      </c>
      <c r="AR159" s="142" t="s">
        <v>106</v>
      </c>
      <c r="AT159" s="142" t="s">
        <v>195</v>
      </c>
      <c r="AU159" s="142" t="s">
        <v>80</v>
      </c>
      <c r="AY159" s="17" t="s">
        <v>193</v>
      </c>
      <c r="BE159" s="143">
        <f t="shared" si="24"/>
        <v>0</v>
      </c>
      <c r="BF159" s="143">
        <f t="shared" si="25"/>
        <v>0</v>
      </c>
      <c r="BG159" s="143">
        <f t="shared" si="26"/>
        <v>0</v>
      </c>
      <c r="BH159" s="143">
        <f t="shared" si="27"/>
        <v>0</v>
      </c>
      <c r="BI159" s="143">
        <f t="shared" si="28"/>
        <v>0</v>
      </c>
      <c r="BJ159" s="17" t="s">
        <v>80</v>
      </c>
      <c r="BK159" s="143">
        <f t="shared" si="29"/>
        <v>0</v>
      </c>
      <c r="BL159" s="17" t="s">
        <v>106</v>
      </c>
      <c r="BM159" s="142" t="s">
        <v>1117</v>
      </c>
    </row>
    <row r="160" spans="2:65" s="1" customFormat="1" ht="16.5" customHeight="1">
      <c r="B160" s="32"/>
      <c r="C160" s="131" t="s">
        <v>693</v>
      </c>
      <c r="D160" s="131" t="s">
        <v>195</v>
      </c>
      <c r="E160" s="132" t="s">
        <v>4600</v>
      </c>
      <c r="F160" s="133" t="s">
        <v>4601</v>
      </c>
      <c r="G160" s="134" t="s">
        <v>4565</v>
      </c>
      <c r="H160" s="135">
        <v>65</v>
      </c>
      <c r="I160" s="136"/>
      <c r="J160" s="137">
        <f t="shared" si="20"/>
        <v>0</v>
      </c>
      <c r="K160" s="133" t="s">
        <v>19</v>
      </c>
      <c r="L160" s="32"/>
      <c r="M160" s="138" t="s">
        <v>19</v>
      </c>
      <c r="N160" s="139" t="s">
        <v>43</v>
      </c>
      <c r="P160" s="140">
        <f t="shared" si="21"/>
        <v>0</v>
      </c>
      <c r="Q160" s="140">
        <v>0</v>
      </c>
      <c r="R160" s="140">
        <f t="shared" si="22"/>
        <v>0</v>
      </c>
      <c r="S160" s="140">
        <v>0</v>
      </c>
      <c r="T160" s="141">
        <f t="shared" si="23"/>
        <v>0</v>
      </c>
      <c r="AR160" s="142" t="s">
        <v>106</v>
      </c>
      <c r="AT160" s="142" t="s">
        <v>195</v>
      </c>
      <c r="AU160" s="142" t="s">
        <v>80</v>
      </c>
      <c r="AY160" s="17" t="s">
        <v>193</v>
      </c>
      <c r="BE160" s="143">
        <f t="shared" si="24"/>
        <v>0</v>
      </c>
      <c r="BF160" s="143">
        <f t="shared" si="25"/>
        <v>0</v>
      </c>
      <c r="BG160" s="143">
        <f t="shared" si="26"/>
        <v>0</v>
      </c>
      <c r="BH160" s="143">
        <f t="shared" si="27"/>
        <v>0</v>
      </c>
      <c r="BI160" s="143">
        <f t="shared" si="28"/>
        <v>0</v>
      </c>
      <c r="BJ160" s="17" t="s">
        <v>80</v>
      </c>
      <c r="BK160" s="143">
        <f t="shared" si="29"/>
        <v>0</v>
      </c>
      <c r="BL160" s="17" t="s">
        <v>106</v>
      </c>
      <c r="BM160" s="142" t="s">
        <v>1124</v>
      </c>
    </row>
    <row r="161" spans="2:65" s="1" customFormat="1" ht="16.5" customHeight="1">
      <c r="B161" s="32"/>
      <c r="C161" s="131" t="s">
        <v>699</v>
      </c>
      <c r="D161" s="131" t="s">
        <v>195</v>
      </c>
      <c r="E161" s="132" t="s">
        <v>4578</v>
      </c>
      <c r="F161" s="133" t="s">
        <v>4579</v>
      </c>
      <c r="G161" s="134" t="s">
        <v>4565</v>
      </c>
      <c r="H161" s="135">
        <v>24</v>
      </c>
      <c r="I161" s="136"/>
      <c r="J161" s="137">
        <f t="shared" si="20"/>
        <v>0</v>
      </c>
      <c r="K161" s="133" t="s">
        <v>19</v>
      </c>
      <c r="L161" s="32"/>
      <c r="M161" s="138" t="s">
        <v>19</v>
      </c>
      <c r="N161" s="139" t="s">
        <v>43</v>
      </c>
      <c r="P161" s="140">
        <f t="shared" si="21"/>
        <v>0</v>
      </c>
      <c r="Q161" s="140">
        <v>0</v>
      </c>
      <c r="R161" s="140">
        <f t="shared" si="22"/>
        <v>0</v>
      </c>
      <c r="S161" s="140">
        <v>0</v>
      </c>
      <c r="T161" s="141">
        <f t="shared" si="23"/>
        <v>0</v>
      </c>
      <c r="AR161" s="142" t="s">
        <v>106</v>
      </c>
      <c r="AT161" s="142" t="s">
        <v>195</v>
      </c>
      <c r="AU161" s="142" t="s">
        <v>80</v>
      </c>
      <c r="AY161" s="17" t="s">
        <v>193</v>
      </c>
      <c r="BE161" s="143">
        <f t="shared" si="24"/>
        <v>0</v>
      </c>
      <c r="BF161" s="143">
        <f t="shared" si="25"/>
        <v>0</v>
      </c>
      <c r="BG161" s="143">
        <f t="shared" si="26"/>
        <v>0</v>
      </c>
      <c r="BH161" s="143">
        <f t="shared" si="27"/>
        <v>0</v>
      </c>
      <c r="BI161" s="143">
        <f t="shared" si="28"/>
        <v>0</v>
      </c>
      <c r="BJ161" s="17" t="s">
        <v>80</v>
      </c>
      <c r="BK161" s="143">
        <f t="shared" si="29"/>
        <v>0</v>
      </c>
      <c r="BL161" s="17" t="s">
        <v>106</v>
      </c>
      <c r="BM161" s="142" t="s">
        <v>1133</v>
      </c>
    </row>
    <row r="162" spans="2:65" s="1" customFormat="1" ht="16.5" customHeight="1">
      <c r="B162" s="32"/>
      <c r="C162" s="131" t="s">
        <v>704</v>
      </c>
      <c r="D162" s="131" t="s">
        <v>195</v>
      </c>
      <c r="E162" s="132" t="s">
        <v>4602</v>
      </c>
      <c r="F162" s="133" t="s">
        <v>4603</v>
      </c>
      <c r="G162" s="134" t="s">
        <v>4494</v>
      </c>
      <c r="H162" s="135">
        <v>1</v>
      </c>
      <c r="I162" s="136"/>
      <c r="J162" s="137">
        <f t="shared" si="20"/>
        <v>0</v>
      </c>
      <c r="K162" s="133" t="s">
        <v>19</v>
      </c>
      <c r="L162" s="32"/>
      <c r="M162" s="138" t="s">
        <v>19</v>
      </c>
      <c r="N162" s="139" t="s">
        <v>43</v>
      </c>
      <c r="P162" s="140">
        <f t="shared" si="21"/>
        <v>0</v>
      </c>
      <c r="Q162" s="140">
        <v>0</v>
      </c>
      <c r="R162" s="140">
        <f t="shared" si="22"/>
        <v>0</v>
      </c>
      <c r="S162" s="140">
        <v>0</v>
      </c>
      <c r="T162" s="141">
        <f t="shared" si="23"/>
        <v>0</v>
      </c>
      <c r="AR162" s="142" t="s">
        <v>106</v>
      </c>
      <c r="AT162" s="142" t="s">
        <v>195</v>
      </c>
      <c r="AU162" s="142" t="s">
        <v>80</v>
      </c>
      <c r="AY162" s="17" t="s">
        <v>193</v>
      </c>
      <c r="BE162" s="143">
        <f t="shared" si="24"/>
        <v>0</v>
      </c>
      <c r="BF162" s="143">
        <f t="shared" si="25"/>
        <v>0</v>
      </c>
      <c r="BG162" s="143">
        <f t="shared" si="26"/>
        <v>0</v>
      </c>
      <c r="BH162" s="143">
        <f t="shared" si="27"/>
        <v>0</v>
      </c>
      <c r="BI162" s="143">
        <f t="shared" si="28"/>
        <v>0</v>
      </c>
      <c r="BJ162" s="17" t="s">
        <v>80</v>
      </c>
      <c r="BK162" s="143">
        <f t="shared" si="29"/>
        <v>0</v>
      </c>
      <c r="BL162" s="17" t="s">
        <v>106</v>
      </c>
      <c r="BM162" s="142" t="s">
        <v>1142</v>
      </c>
    </row>
    <row r="163" spans="2:65" s="1" customFormat="1" ht="16.5" customHeight="1">
      <c r="B163" s="32"/>
      <c r="C163" s="131" t="s">
        <v>710</v>
      </c>
      <c r="D163" s="131" t="s">
        <v>195</v>
      </c>
      <c r="E163" s="132" t="s">
        <v>4604</v>
      </c>
      <c r="F163" s="133" t="s">
        <v>4605</v>
      </c>
      <c r="G163" s="134" t="s">
        <v>4494</v>
      </c>
      <c r="H163" s="135">
        <v>1</v>
      </c>
      <c r="I163" s="136"/>
      <c r="J163" s="137">
        <f t="shared" si="20"/>
        <v>0</v>
      </c>
      <c r="K163" s="133" t="s">
        <v>19</v>
      </c>
      <c r="L163" s="32"/>
      <c r="M163" s="138" t="s">
        <v>19</v>
      </c>
      <c r="N163" s="139" t="s">
        <v>43</v>
      </c>
      <c r="P163" s="140">
        <f t="shared" si="21"/>
        <v>0</v>
      </c>
      <c r="Q163" s="140">
        <v>0</v>
      </c>
      <c r="R163" s="140">
        <f t="shared" si="22"/>
        <v>0</v>
      </c>
      <c r="S163" s="140">
        <v>0</v>
      </c>
      <c r="T163" s="141">
        <f t="shared" si="23"/>
        <v>0</v>
      </c>
      <c r="AR163" s="142" t="s">
        <v>106</v>
      </c>
      <c r="AT163" s="142" t="s">
        <v>195</v>
      </c>
      <c r="AU163" s="142" t="s">
        <v>80</v>
      </c>
      <c r="AY163" s="17" t="s">
        <v>193</v>
      </c>
      <c r="BE163" s="143">
        <f t="shared" si="24"/>
        <v>0</v>
      </c>
      <c r="BF163" s="143">
        <f t="shared" si="25"/>
        <v>0</v>
      </c>
      <c r="BG163" s="143">
        <f t="shared" si="26"/>
        <v>0</v>
      </c>
      <c r="BH163" s="143">
        <f t="shared" si="27"/>
        <v>0</v>
      </c>
      <c r="BI163" s="143">
        <f t="shared" si="28"/>
        <v>0</v>
      </c>
      <c r="BJ163" s="17" t="s">
        <v>80</v>
      </c>
      <c r="BK163" s="143">
        <f t="shared" si="29"/>
        <v>0</v>
      </c>
      <c r="BL163" s="17" t="s">
        <v>106</v>
      </c>
      <c r="BM163" s="142" t="s">
        <v>1154</v>
      </c>
    </row>
    <row r="164" spans="2:65" s="1" customFormat="1" ht="16.5" customHeight="1">
      <c r="B164" s="32"/>
      <c r="C164" s="131" t="s">
        <v>714</v>
      </c>
      <c r="D164" s="131" t="s">
        <v>195</v>
      </c>
      <c r="E164" s="132" t="s">
        <v>4606</v>
      </c>
      <c r="F164" s="133" t="s">
        <v>4607</v>
      </c>
      <c r="G164" s="134" t="s">
        <v>4494</v>
      </c>
      <c r="H164" s="135">
        <v>1</v>
      </c>
      <c r="I164" s="136"/>
      <c r="J164" s="137">
        <f t="shared" si="20"/>
        <v>0</v>
      </c>
      <c r="K164" s="133" t="s">
        <v>19</v>
      </c>
      <c r="L164" s="32"/>
      <c r="M164" s="138" t="s">
        <v>19</v>
      </c>
      <c r="N164" s="139" t="s">
        <v>43</v>
      </c>
      <c r="P164" s="140">
        <f t="shared" si="21"/>
        <v>0</v>
      </c>
      <c r="Q164" s="140">
        <v>0</v>
      </c>
      <c r="R164" s="140">
        <f t="shared" si="22"/>
        <v>0</v>
      </c>
      <c r="S164" s="140">
        <v>0</v>
      </c>
      <c r="T164" s="141">
        <f t="shared" si="23"/>
        <v>0</v>
      </c>
      <c r="AR164" s="142" t="s">
        <v>106</v>
      </c>
      <c r="AT164" s="142" t="s">
        <v>195</v>
      </c>
      <c r="AU164" s="142" t="s">
        <v>80</v>
      </c>
      <c r="AY164" s="17" t="s">
        <v>193</v>
      </c>
      <c r="BE164" s="143">
        <f t="shared" si="24"/>
        <v>0</v>
      </c>
      <c r="BF164" s="143">
        <f t="shared" si="25"/>
        <v>0</v>
      </c>
      <c r="BG164" s="143">
        <f t="shared" si="26"/>
        <v>0</v>
      </c>
      <c r="BH164" s="143">
        <f t="shared" si="27"/>
        <v>0</v>
      </c>
      <c r="BI164" s="143">
        <f t="shared" si="28"/>
        <v>0</v>
      </c>
      <c r="BJ164" s="17" t="s">
        <v>80</v>
      </c>
      <c r="BK164" s="143">
        <f t="shared" si="29"/>
        <v>0</v>
      </c>
      <c r="BL164" s="17" t="s">
        <v>106</v>
      </c>
      <c r="BM164" s="142" t="s">
        <v>1165</v>
      </c>
    </row>
    <row r="165" spans="2:65" s="11" customFormat="1" ht="25.9" customHeight="1">
      <c r="B165" s="119"/>
      <c r="D165" s="120" t="s">
        <v>71</v>
      </c>
      <c r="E165" s="121" t="s">
        <v>4608</v>
      </c>
      <c r="F165" s="121" t="s">
        <v>4609</v>
      </c>
      <c r="I165" s="122"/>
      <c r="J165" s="123">
        <f>BK165</f>
        <v>0</v>
      </c>
      <c r="L165" s="119"/>
      <c r="M165" s="124"/>
      <c r="P165" s="125">
        <f>P166+P179</f>
        <v>0</v>
      </c>
      <c r="R165" s="125">
        <f>R166+R179</f>
        <v>0</v>
      </c>
      <c r="T165" s="126">
        <f>T166+T179</f>
        <v>0</v>
      </c>
      <c r="AR165" s="120" t="s">
        <v>80</v>
      </c>
      <c r="AT165" s="127" t="s">
        <v>71</v>
      </c>
      <c r="AU165" s="127" t="s">
        <v>72</v>
      </c>
      <c r="AY165" s="120" t="s">
        <v>193</v>
      </c>
      <c r="BK165" s="128">
        <f>BK166+BK179</f>
        <v>0</v>
      </c>
    </row>
    <row r="166" spans="2:65" s="11" customFormat="1" ht="22.9" customHeight="1">
      <c r="B166" s="119"/>
      <c r="D166" s="120" t="s">
        <v>71</v>
      </c>
      <c r="E166" s="129" t="s">
        <v>4610</v>
      </c>
      <c r="F166" s="129" t="s">
        <v>4611</v>
      </c>
      <c r="I166" s="122"/>
      <c r="J166" s="130">
        <f>BK166</f>
        <v>0</v>
      </c>
      <c r="L166" s="119"/>
      <c r="M166" s="124"/>
      <c r="P166" s="125">
        <f>SUM(P167:P178)</f>
        <v>0</v>
      </c>
      <c r="R166" s="125">
        <f>SUM(R167:R178)</f>
        <v>0</v>
      </c>
      <c r="T166" s="126">
        <f>SUM(T167:T178)</f>
        <v>0</v>
      </c>
      <c r="AR166" s="120" t="s">
        <v>80</v>
      </c>
      <c r="AT166" s="127" t="s">
        <v>71</v>
      </c>
      <c r="AU166" s="127" t="s">
        <v>80</v>
      </c>
      <c r="AY166" s="120" t="s">
        <v>193</v>
      </c>
      <c r="BK166" s="128">
        <f>SUM(BK167:BK178)</f>
        <v>0</v>
      </c>
    </row>
    <row r="167" spans="2:65" s="1" customFormat="1" ht="16.5" customHeight="1">
      <c r="B167" s="32"/>
      <c r="C167" s="131" t="s">
        <v>720</v>
      </c>
      <c r="D167" s="131" t="s">
        <v>195</v>
      </c>
      <c r="E167" s="132" t="s">
        <v>4568</v>
      </c>
      <c r="F167" s="133" t="s">
        <v>4569</v>
      </c>
      <c r="G167" s="134" t="s">
        <v>4565</v>
      </c>
      <c r="H167" s="135">
        <v>26</v>
      </c>
      <c r="I167" s="136"/>
      <c r="J167" s="137">
        <f t="shared" ref="J167:J178" si="30">ROUND(I167*H167,2)</f>
        <v>0</v>
      </c>
      <c r="K167" s="133" t="s">
        <v>19</v>
      </c>
      <c r="L167" s="32"/>
      <c r="M167" s="138" t="s">
        <v>19</v>
      </c>
      <c r="N167" s="139" t="s">
        <v>43</v>
      </c>
      <c r="P167" s="140">
        <f t="shared" ref="P167:P178" si="31">O167*H167</f>
        <v>0</v>
      </c>
      <c r="Q167" s="140">
        <v>0</v>
      </c>
      <c r="R167" s="140">
        <f t="shared" ref="R167:R178" si="32">Q167*H167</f>
        <v>0</v>
      </c>
      <c r="S167" s="140">
        <v>0</v>
      </c>
      <c r="T167" s="141">
        <f t="shared" ref="T167:T178" si="33">S167*H167</f>
        <v>0</v>
      </c>
      <c r="AR167" s="142" t="s">
        <v>106</v>
      </c>
      <c r="AT167" s="142" t="s">
        <v>195</v>
      </c>
      <c r="AU167" s="142" t="s">
        <v>82</v>
      </c>
      <c r="AY167" s="17" t="s">
        <v>193</v>
      </c>
      <c r="BE167" s="143">
        <f t="shared" ref="BE167:BE178" si="34">IF(N167="základní",J167,0)</f>
        <v>0</v>
      </c>
      <c r="BF167" s="143">
        <f t="shared" ref="BF167:BF178" si="35">IF(N167="snížená",J167,0)</f>
        <v>0</v>
      </c>
      <c r="BG167" s="143">
        <f t="shared" ref="BG167:BG178" si="36">IF(N167="zákl. přenesená",J167,0)</f>
        <v>0</v>
      </c>
      <c r="BH167" s="143">
        <f t="shared" ref="BH167:BH178" si="37">IF(N167="sníž. přenesená",J167,0)</f>
        <v>0</v>
      </c>
      <c r="BI167" s="143">
        <f t="shared" ref="BI167:BI178" si="38">IF(N167="nulová",J167,0)</f>
        <v>0</v>
      </c>
      <c r="BJ167" s="17" t="s">
        <v>80</v>
      </c>
      <c r="BK167" s="143">
        <f t="shared" ref="BK167:BK178" si="39">ROUND(I167*H167,2)</f>
        <v>0</v>
      </c>
      <c r="BL167" s="17" t="s">
        <v>106</v>
      </c>
      <c r="BM167" s="142" t="s">
        <v>1180</v>
      </c>
    </row>
    <row r="168" spans="2:65" s="1" customFormat="1" ht="16.5" customHeight="1">
      <c r="B168" s="32"/>
      <c r="C168" s="131" t="s">
        <v>725</v>
      </c>
      <c r="D168" s="131" t="s">
        <v>195</v>
      </c>
      <c r="E168" s="132" t="s">
        <v>4612</v>
      </c>
      <c r="F168" s="133" t="s">
        <v>4613</v>
      </c>
      <c r="G168" s="134" t="s">
        <v>4565</v>
      </c>
      <c r="H168" s="135">
        <v>76</v>
      </c>
      <c r="I168" s="136"/>
      <c r="J168" s="137">
        <f t="shared" si="30"/>
        <v>0</v>
      </c>
      <c r="K168" s="133" t="s">
        <v>19</v>
      </c>
      <c r="L168" s="32"/>
      <c r="M168" s="138" t="s">
        <v>19</v>
      </c>
      <c r="N168" s="139" t="s">
        <v>43</v>
      </c>
      <c r="P168" s="140">
        <f t="shared" si="31"/>
        <v>0</v>
      </c>
      <c r="Q168" s="140">
        <v>0</v>
      </c>
      <c r="R168" s="140">
        <f t="shared" si="32"/>
        <v>0</v>
      </c>
      <c r="S168" s="140">
        <v>0</v>
      </c>
      <c r="T168" s="141">
        <f t="shared" si="33"/>
        <v>0</v>
      </c>
      <c r="AR168" s="142" t="s">
        <v>106</v>
      </c>
      <c r="AT168" s="142" t="s">
        <v>195</v>
      </c>
      <c r="AU168" s="142" t="s">
        <v>82</v>
      </c>
      <c r="AY168" s="17" t="s">
        <v>193</v>
      </c>
      <c r="BE168" s="143">
        <f t="shared" si="34"/>
        <v>0</v>
      </c>
      <c r="BF168" s="143">
        <f t="shared" si="35"/>
        <v>0</v>
      </c>
      <c r="BG168" s="143">
        <f t="shared" si="36"/>
        <v>0</v>
      </c>
      <c r="BH168" s="143">
        <f t="shared" si="37"/>
        <v>0</v>
      </c>
      <c r="BI168" s="143">
        <f t="shared" si="38"/>
        <v>0</v>
      </c>
      <c r="BJ168" s="17" t="s">
        <v>80</v>
      </c>
      <c r="BK168" s="143">
        <f t="shared" si="39"/>
        <v>0</v>
      </c>
      <c r="BL168" s="17" t="s">
        <v>106</v>
      </c>
      <c r="BM168" s="142" t="s">
        <v>1196</v>
      </c>
    </row>
    <row r="169" spans="2:65" s="1" customFormat="1" ht="16.5" customHeight="1">
      <c r="B169" s="32"/>
      <c r="C169" s="131" t="s">
        <v>731</v>
      </c>
      <c r="D169" s="131" t="s">
        <v>195</v>
      </c>
      <c r="E169" s="132" t="s">
        <v>4598</v>
      </c>
      <c r="F169" s="133" t="s">
        <v>4599</v>
      </c>
      <c r="G169" s="134" t="s">
        <v>4565</v>
      </c>
      <c r="H169" s="135">
        <v>30</v>
      </c>
      <c r="I169" s="136"/>
      <c r="J169" s="137">
        <f t="shared" si="30"/>
        <v>0</v>
      </c>
      <c r="K169" s="133" t="s">
        <v>19</v>
      </c>
      <c r="L169" s="32"/>
      <c r="M169" s="138" t="s">
        <v>19</v>
      </c>
      <c r="N169" s="139" t="s">
        <v>43</v>
      </c>
      <c r="P169" s="140">
        <f t="shared" si="31"/>
        <v>0</v>
      </c>
      <c r="Q169" s="140">
        <v>0</v>
      </c>
      <c r="R169" s="140">
        <f t="shared" si="32"/>
        <v>0</v>
      </c>
      <c r="S169" s="140">
        <v>0</v>
      </c>
      <c r="T169" s="141">
        <f t="shared" si="33"/>
        <v>0</v>
      </c>
      <c r="AR169" s="142" t="s">
        <v>106</v>
      </c>
      <c r="AT169" s="142" t="s">
        <v>195</v>
      </c>
      <c r="AU169" s="142" t="s">
        <v>82</v>
      </c>
      <c r="AY169" s="17" t="s">
        <v>193</v>
      </c>
      <c r="BE169" s="143">
        <f t="shared" si="34"/>
        <v>0</v>
      </c>
      <c r="BF169" s="143">
        <f t="shared" si="35"/>
        <v>0</v>
      </c>
      <c r="BG169" s="143">
        <f t="shared" si="36"/>
        <v>0</v>
      </c>
      <c r="BH169" s="143">
        <f t="shared" si="37"/>
        <v>0</v>
      </c>
      <c r="BI169" s="143">
        <f t="shared" si="38"/>
        <v>0</v>
      </c>
      <c r="BJ169" s="17" t="s">
        <v>80</v>
      </c>
      <c r="BK169" s="143">
        <f t="shared" si="39"/>
        <v>0</v>
      </c>
      <c r="BL169" s="17" t="s">
        <v>106</v>
      </c>
      <c r="BM169" s="142" t="s">
        <v>1206</v>
      </c>
    </row>
    <row r="170" spans="2:65" s="1" customFormat="1" ht="16.5" customHeight="1">
      <c r="B170" s="32"/>
      <c r="C170" s="131" t="s">
        <v>737</v>
      </c>
      <c r="D170" s="131" t="s">
        <v>195</v>
      </c>
      <c r="E170" s="132" t="s">
        <v>4614</v>
      </c>
      <c r="F170" s="133" t="s">
        <v>4615</v>
      </c>
      <c r="G170" s="134" t="s">
        <v>4565</v>
      </c>
      <c r="H170" s="135">
        <v>118</v>
      </c>
      <c r="I170" s="136"/>
      <c r="J170" s="137">
        <f t="shared" si="30"/>
        <v>0</v>
      </c>
      <c r="K170" s="133" t="s">
        <v>19</v>
      </c>
      <c r="L170" s="32"/>
      <c r="M170" s="138" t="s">
        <v>19</v>
      </c>
      <c r="N170" s="139" t="s">
        <v>43</v>
      </c>
      <c r="P170" s="140">
        <f t="shared" si="31"/>
        <v>0</v>
      </c>
      <c r="Q170" s="140">
        <v>0</v>
      </c>
      <c r="R170" s="140">
        <f t="shared" si="32"/>
        <v>0</v>
      </c>
      <c r="S170" s="140">
        <v>0</v>
      </c>
      <c r="T170" s="141">
        <f t="shared" si="33"/>
        <v>0</v>
      </c>
      <c r="AR170" s="142" t="s">
        <v>106</v>
      </c>
      <c r="AT170" s="142" t="s">
        <v>195</v>
      </c>
      <c r="AU170" s="142" t="s">
        <v>82</v>
      </c>
      <c r="AY170" s="17" t="s">
        <v>193</v>
      </c>
      <c r="BE170" s="143">
        <f t="shared" si="34"/>
        <v>0</v>
      </c>
      <c r="BF170" s="143">
        <f t="shared" si="35"/>
        <v>0</v>
      </c>
      <c r="BG170" s="143">
        <f t="shared" si="36"/>
        <v>0</v>
      </c>
      <c r="BH170" s="143">
        <f t="shared" si="37"/>
        <v>0</v>
      </c>
      <c r="BI170" s="143">
        <f t="shared" si="38"/>
        <v>0</v>
      </c>
      <c r="BJ170" s="17" t="s">
        <v>80</v>
      </c>
      <c r="BK170" s="143">
        <f t="shared" si="39"/>
        <v>0</v>
      </c>
      <c r="BL170" s="17" t="s">
        <v>106</v>
      </c>
      <c r="BM170" s="142" t="s">
        <v>1218</v>
      </c>
    </row>
    <row r="171" spans="2:65" s="1" customFormat="1" ht="16.5" customHeight="1">
      <c r="B171" s="32"/>
      <c r="C171" s="131" t="s">
        <v>743</v>
      </c>
      <c r="D171" s="131" t="s">
        <v>195</v>
      </c>
      <c r="E171" s="132" t="s">
        <v>4616</v>
      </c>
      <c r="F171" s="133" t="s">
        <v>4617</v>
      </c>
      <c r="G171" s="134" t="s">
        <v>4565</v>
      </c>
      <c r="H171" s="135">
        <v>240</v>
      </c>
      <c r="I171" s="136"/>
      <c r="J171" s="137">
        <f t="shared" si="30"/>
        <v>0</v>
      </c>
      <c r="K171" s="133" t="s">
        <v>19</v>
      </c>
      <c r="L171" s="32"/>
      <c r="M171" s="138" t="s">
        <v>19</v>
      </c>
      <c r="N171" s="139" t="s">
        <v>43</v>
      </c>
      <c r="P171" s="140">
        <f t="shared" si="31"/>
        <v>0</v>
      </c>
      <c r="Q171" s="140">
        <v>0</v>
      </c>
      <c r="R171" s="140">
        <f t="shared" si="32"/>
        <v>0</v>
      </c>
      <c r="S171" s="140">
        <v>0</v>
      </c>
      <c r="T171" s="141">
        <f t="shared" si="33"/>
        <v>0</v>
      </c>
      <c r="AR171" s="142" t="s">
        <v>106</v>
      </c>
      <c r="AT171" s="142" t="s">
        <v>195</v>
      </c>
      <c r="AU171" s="142" t="s">
        <v>82</v>
      </c>
      <c r="AY171" s="17" t="s">
        <v>193</v>
      </c>
      <c r="BE171" s="143">
        <f t="shared" si="34"/>
        <v>0</v>
      </c>
      <c r="BF171" s="143">
        <f t="shared" si="35"/>
        <v>0</v>
      </c>
      <c r="BG171" s="143">
        <f t="shared" si="36"/>
        <v>0</v>
      </c>
      <c r="BH171" s="143">
        <f t="shared" si="37"/>
        <v>0</v>
      </c>
      <c r="BI171" s="143">
        <f t="shared" si="38"/>
        <v>0</v>
      </c>
      <c r="BJ171" s="17" t="s">
        <v>80</v>
      </c>
      <c r="BK171" s="143">
        <f t="shared" si="39"/>
        <v>0</v>
      </c>
      <c r="BL171" s="17" t="s">
        <v>106</v>
      </c>
      <c r="BM171" s="142" t="s">
        <v>1231</v>
      </c>
    </row>
    <row r="172" spans="2:65" s="1" customFormat="1" ht="16.5" customHeight="1">
      <c r="B172" s="32"/>
      <c r="C172" s="131" t="s">
        <v>748</v>
      </c>
      <c r="D172" s="131" t="s">
        <v>195</v>
      </c>
      <c r="E172" s="132" t="s">
        <v>4618</v>
      </c>
      <c r="F172" s="133" t="s">
        <v>4619</v>
      </c>
      <c r="G172" s="134" t="s">
        <v>4565</v>
      </c>
      <c r="H172" s="135">
        <v>26</v>
      </c>
      <c r="I172" s="136"/>
      <c r="J172" s="137">
        <f t="shared" si="30"/>
        <v>0</v>
      </c>
      <c r="K172" s="133" t="s">
        <v>19</v>
      </c>
      <c r="L172" s="32"/>
      <c r="M172" s="138" t="s">
        <v>19</v>
      </c>
      <c r="N172" s="139" t="s">
        <v>43</v>
      </c>
      <c r="P172" s="140">
        <f t="shared" si="31"/>
        <v>0</v>
      </c>
      <c r="Q172" s="140">
        <v>0</v>
      </c>
      <c r="R172" s="140">
        <f t="shared" si="32"/>
        <v>0</v>
      </c>
      <c r="S172" s="140">
        <v>0</v>
      </c>
      <c r="T172" s="141">
        <f t="shared" si="33"/>
        <v>0</v>
      </c>
      <c r="AR172" s="142" t="s">
        <v>106</v>
      </c>
      <c r="AT172" s="142" t="s">
        <v>195</v>
      </c>
      <c r="AU172" s="142" t="s">
        <v>82</v>
      </c>
      <c r="AY172" s="17" t="s">
        <v>193</v>
      </c>
      <c r="BE172" s="143">
        <f t="shared" si="34"/>
        <v>0</v>
      </c>
      <c r="BF172" s="143">
        <f t="shared" si="35"/>
        <v>0</v>
      </c>
      <c r="BG172" s="143">
        <f t="shared" si="36"/>
        <v>0</v>
      </c>
      <c r="BH172" s="143">
        <f t="shared" si="37"/>
        <v>0</v>
      </c>
      <c r="BI172" s="143">
        <f t="shared" si="38"/>
        <v>0</v>
      </c>
      <c r="BJ172" s="17" t="s">
        <v>80</v>
      </c>
      <c r="BK172" s="143">
        <f t="shared" si="39"/>
        <v>0</v>
      </c>
      <c r="BL172" s="17" t="s">
        <v>106</v>
      </c>
      <c r="BM172" s="142" t="s">
        <v>1241</v>
      </c>
    </row>
    <row r="173" spans="2:65" s="1" customFormat="1" ht="16.5" customHeight="1">
      <c r="B173" s="32"/>
      <c r="C173" s="131" t="s">
        <v>753</v>
      </c>
      <c r="D173" s="131" t="s">
        <v>195</v>
      </c>
      <c r="E173" s="132" t="s">
        <v>4620</v>
      </c>
      <c r="F173" s="133" t="s">
        <v>4621</v>
      </c>
      <c r="G173" s="134" t="s">
        <v>4565</v>
      </c>
      <c r="H173" s="135">
        <v>76</v>
      </c>
      <c r="I173" s="136"/>
      <c r="J173" s="137">
        <f t="shared" si="30"/>
        <v>0</v>
      </c>
      <c r="K173" s="133" t="s">
        <v>19</v>
      </c>
      <c r="L173" s="32"/>
      <c r="M173" s="138" t="s">
        <v>19</v>
      </c>
      <c r="N173" s="139" t="s">
        <v>43</v>
      </c>
      <c r="P173" s="140">
        <f t="shared" si="31"/>
        <v>0</v>
      </c>
      <c r="Q173" s="140">
        <v>0</v>
      </c>
      <c r="R173" s="140">
        <f t="shared" si="32"/>
        <v>0</v>
      </c>
      <c r="S173" s="140">
        <v>0</v>
      </c>
      <c r="T173" s="141">
        <f t="shared" si="33"/>
        <v>0</v>
      </c>
      <c r="AR173" s="142" t="s">
        <v>106</v>
      </c>
      <c r="AT173" s="142" t="s">
        <v>195</v>
      </c>
      <c r="AU173" s="142" t="s">
        <v>82</v>
      </c>
      <c r="AY173" s="17" t="s">
        <v>193</v>
      </c>
      <c r="BE173" s="143">
        <f t="shared" si="34"/>
        <v>0</v>
      </c>
      <c r="BF173" s="143">
        <f t="shared" si="35"/>
        <v>0</v>
      </c>
      <c r="BG173" s="143">
        <f t="shared" si="36"/>
        <v>0</v>
      </c>
      <c r="BH173" s="143">
        <f t="shared" si="37"/>
        <v>0</v>
      </c>
      <c r="BI173" s="143">
        <f t="shared" si="38"/>
        <v>0</v>
      </c>
      <c r="BJ173" s="17" t="s">
        <v>80</v>
      </c>
      <c r="BK173" s="143">
        <f t="shared" si="39"/>
        <v>0</v>
      </c>
      <c r="BL173" s="17" t="s">
        <v>106</v>
      </c>
      <c r="BM173" s="142" t="s">
        <v>1252</v>
      </c>
    </row>
    <row r="174" spans="2:65" s="1" customFormat="1" ht="16.5" customHeight="1">
      <c r="B174" s="32"/>
      <c r="C174" s="131" t="s">
        <v>759</v>
      </c>
      <c r="D174" s="131" t="s">
        <v>195</v>
      </c>
      <c r="E174" s="132" t="s">
        <v>4622</v>
      </c>
      <c r="F174" s="133" t="s">
        <v>4623</v>
      </c>
      <c r="G174" s="134" t="s">
        <v>4565</v>
      </c>
      <c r="H174" s="135">
        <v>30</v>
      </c>
      <c r="I174" s="136"/>
      <c r="J174" s="137">
        <f t="shared" si="30"/>
        <v>0</v>
      </c>
      <c r="K174" s="133" t="s">
        <v>19</v>
      </c>
      <c r="L174" s="32"/>
      <c r="M174" s="138" t="s">
        <v>19</v>
      </c>
      <c r="N174" s="139" t="s">
        <v>43</v>
      </c>
      <c r="P174" s="140">
        <f t="shared" si="31"/>
        <v>0</v>
      </c>
      <c r="Q174" s="140">
        <v>0</v>
      </c>
      <c r="R174" s="140">
        <f t="shared" si="32"/>
        <v>0</v>
      </c>
      <c r="S174" s="140">
        <v>0</v>
      </c>
      <c r="T174" s="141">
        <f t="shared" si="33"/>
        <v>0</v>
      </c>
      <c r="AR174" s="142" t="s">
        <v>106</v>
      </c>
      <c r="AT174" s="142" t="s">
        <v>195</v>
      </c>
      <c r="AU174" s="142" t="s">
        <v>82</v>
      </c>
      <c r="AY174" s="17" t="s">
        <v>193</v>
      </c>
      <c r="BE174" s="143">
        <f t="shared" si="34"/>
        <v>0</v>
      </c>
      <c r="BF174" s="143">
        <f t="shared" si="35"/>
        <v>0</v>
      </c>
      <c r="BG174" s="143">
        <f t="shared" si="36"/>
        <v>0</v>
      </c>
      <c r="BH174" s="143">
        <f t="shared" si="37"/>
        <v>0</v>
      </c>
      <c r="BI174" s="143">
        <f t="shared" si="38"/>
        <v>0</v>
      </c>
      <c r="BJ174" s="17" t="s">
        <v>80</v>
      </c>
      <c r="BK174" s="143">
        <f t="shared" si="39"/>
        <v>0</v>
      </c>
      <c r="BL174" s="17" t="s">
        <v>106</v>
      </c>
      <c r="BM174" s="142" t="s">
        <v>1274</v>
      </c>
    </row>
    <row r="175" spans="2:65" s="1" customFormat="1" ht="16.5" customHeight="1">
      <c r="B175" s="32"/>
      <c r="C175" s="131" t="s">
        <v>766</v>
      </c>
      <c r="D175" s="131" t="s">
        <v>195</v>
      </c>
      <c r="E175" s="132" t="s">
        <v>4624</v>
      </c>
      <c r="F175" s="133" t="s">
        <v>4625</v>
      </c>
      <c r="G175" s="134" t="s">
        <v>4565</v>
      </c>
      <c r="H175" s="135">
        <v>118</v>
      </c>
      <c r="I175" s="136"/>
      <c r="J175" s="137">
        <f t="shared" si="30"/>
        <v>0</v>
      </c>
      <c r="K175" s="133" t="s">
        <v>19</v>
      </c>
      <c r="L175" s="32"/>
      <c r="M175" s="138" t="s">
        <v>19</v>
      </c>
      <c r="N175" s="139" t="s">
        <v>43</v>
      </c>
      <c r="P175" s="140">
        <f t="shared" si="31"/>
        <v>0</v>
      </c>
      <c r="Q175" s="140">
        <v>0</v>
      </c>
      <c r="R175" s="140">
        <f t="shared" si="32"/>
        <v>0</v>
      </c>
      <c r="S175" s="140">
        <v>0</v>
      </c>
      <c r="T175" s="141">
        <f t="shared" si="33"/>
        <v>0</v>
      </c>
      <c r="AR175" s="142" t="s">
        <v>106</v>
      </c>
      <c r="AT175" s="142" t="s">
        <v>195</v>
      </c>
      <c r="AU175" s="142" t="s">
        <v>82</v>
      </c>
      <c r="AY175" s="17" t="s">
        <v>193</v>
      </c>
      <c r="BE175" s="143">
        <f t="shared" si="34"/>
        <v>0</v>
      </c>
      <c r="BF175" s="143">
        <f t="shared" si="35"/>
        <v>0</v>
      </c>
      <c r="BG175" s="143">
        <f t="shared" si="36"/>
        <v>0</v>
      </c>
      <c r="BH175" s="143">
        <f t="shared" si="37"/>
        <v>0</v>
      </c>
      <c r="BI175" s="143">
        <f t="shared" si="38"/>
        <v>0</v>
      </c>
      <c r="BJ175" s="17" t="s">
        <v>80</v>
      </c>
      <c r="BK175" s="143">
        <f t="shared" si="39"/>
        <v>0</v>
      </c>
      <c r="BL175" s="17" t="s">
        <v>106</v>
      </c>
      <c r="BM175" s="142" t="s">
        <v>1293</v>
      </c>
    </row>
    <row r="176" spans="2:65" s="1" customFormat="1" ht="16.5" customHeight="1">
      <c r="B176" s="32"/>
      <c r="C176" s="131" t="s">
        <v>771</v>
      </c>
      <c r="D176" s="131" t="s">
        <v>195</v>
      </c>
      <c r="E176" s="132" t="s">
        <v>4626</v>
      </c>
      <c r="F176" s="133" t="s">
        <v>4627</v>
      </c>
      <c r="G176" s="134" t="s">
        <v>4565</v>
      </c>
      <c r="H176" s="135">
        <v>240</v>
      </c>
      <c r="I176" s="136"/>
      <c r="J176" s="137">
        <f t="shared" si="30"/>
        <v>0</v>
      </c>
      <c r="K176" s="133" t="s">
        <v>19</v>
      </c>
      <c r="L176" s="32"/>
      <c r="M176" s="138" t="s">
        <v>19</v>
      </c>
      <c r="N176" s="139" t="s">
        <v>43</v>
      </c>
      <c r="P176" s="140">
        <f t="shared" si="31"/>
        <v>0</v>
      </c>
      <c r="Q176" s="140">
        <v>0</v>
      </c>
      <c r="R176" s="140">
        <f t="shared" si="32"/>
        <v>0</v>
      </c>
      <c r="S176" s="140">
        <v>0</v>
      </c>
      <c r="T176" s="141">
        <f t="shared" si="33"/>
        <v>0</v>
      </c>
      <c r="AR176" s="142" t="s">
        <v>106</v>
      </c>
      <c r="AT176" s="142" t="s">
        <v>195</v>
      </c>
      <c r="AU176" s="142" t="s">
        <v>82</v>
      </c>
      <c r="AY176" s="17" t="s">
        <v>193</v>
      </c>
      <c r="BE176" s="143">
        <f t="shared" si="34"/>
        <v>0</v>
      </c>
      <c r="BF176" s="143">
        <f t="shared" si="35"/>
        <v>0</v>
      </c>
      <c r="BG176" s="143">
        <f t="shared" si="36"/>
        <v>0</v>
      </c>
      <c r="BH176" s="143">
        <f t="shared" si="37"/>
        <v>0</v>
      </c>
      <c r="BI176" s="143">
        <f t="shared" si="38"/>
        <v>0</v>
      </c>
      <c r="BJ176" s="17" t="s">
        <v>80</v>
      </c>
      <c r="BK176" s="143">
        <f t="shared" si="39"/>
        <v>0</v>
      </c>
      <c r="BL176" s="17" t="s">
        <v>106</v>
      </c>
      <c r="BM176" s="142" t="s">
        <v>1311</v>
      </c>
    </row>
    <row r="177" spans="2:65" s="1" customFormat="1" ht="16.5" customHeight="1">
      <c r="B177" s="32"/>
      <c r="C177" s="131" t="s">
        <v>778</v>
      </c>
      <c r="D177" s="131" t="s">
        <v>195</v>
      </c>
      <c r="E177" s="132" t="s">
        <v>4628</v>
      </c>
      <c r="F177" s="133" t="s">
        <v>4629</v>
      </c>
      <c r="G177" s="134" t="s">
        <v>4494</v>
      </c>
      <c r="H177" s="135">
        <v>1</v>
      </c>
      <c r="I177" s="136"/>
      <c r="J177" s="137">
        <f t="shared" si="30"/>
        <v>0</v>
      </c>
      <c r="K177" s="133" t="s">
        <v>19</v>
      </c>
      <c r="L177" s="32"/>
      <c r="M177" s="138" t="s">
        <v>19</v>
      </c>
      <c r="N177" s="139" t="s">
        <v>43</v>
      </c>
      <c r="P177" s="140">
        <f t="shared" si="31"/>
        <v>0</v>
      </c>
      <c r="Q177" s="140">
        <v>0</v>
      </c>
      <c r="R177" s="140">
        <f t="shared" si="32"/>
        <v>0</v>
      </c>
      <c r="S177" s="140">
        <v>0</v>
      </c>
      <c r="T177" s="141">
        <f t="shared" si="33"/>
        <v>0</v>
      </c>
      <c r="AR177" s="142" t="s">
        <v>106</v>
      </c>
      <c r="AT177" s="142" t="s">
        <v>195</v>
      </c>
      <c r="AU177" s="142" t="s">
        <v>82</v>
      </c>
      <c r="AY177" s="17" t="s">
        <v>193</v>
      </c>
      <c r="BE177" s="143">
        <f t="shared" si="34"/>
        <v>0</v>
      </c>
      <c r="BF177" s="143">
        <f t="shared" si="35"/>
        <v>0</v>
      </c>
      <c r="BG177" s="143">
        <f t="shared" si="36"/>
        <v>0</v>
      </c>
      <c r="BH177" s="143">
        <f t="shared" si="37"/>
        <v>0</v>
      </c>
      <c r="BI177" s="143">
        <f t="shared" si="38"/>
        <v>0</v>
      </c>
      <c r="BJ177" s="17" t="s">
        <v>80</v>
      </c>
      <c r="BK177" s="143">
        <f t="shared" si="39"/>
        <v>0</v>
      </c>
      <c r="BL177" s="17" t="s">
        <v>106</v>
      </c>
      <c r="BM177" s="142" t="s">
        <v>1325</v>
      </c>
    </row>
    <row r="178" spans="2:65" s="1" customFormat="1" ht="16.5" customHeight="1">
      <c r="B178" s="32"/>
      <c r="C178" s="131" t="s">
        <v>784</v>
      </c>
      <c r="D178" s="131" t="s">
        <v>195</v>
      </c>
      <c r="E178" s="132" t="s">
        <v>4630</v>
      </c>
      <c r="F178" s="133" t="s">
        <v>4607</v>
      </c>
      <c r="G178" s="134" t="s">
        <v>4494</v>
      </c>
      <c r="H178" s="135">
        <v>1</v>
      </c>
      <c r="I178" s="136"/>
      <c r="J178" s="137">
        <f t="shared" si="30"/>
        <v>0</v>
      </c>
      <c r="K178" s="133" t="s">
        <v>19</v>
      </c>
      <c r="L178" s="32"/>
      <c r="M178" s="138" t="s">
        <v>19</v>
      </c>
      <c r="N178" s="139" t="s">
        <v>43</v>
      </c>
      <c r="P178" s="140">
        <f t="shared" si="31"/>
        <v>0</v>
      </c>
      <c r="Q178" s="140">
        <v>0</v>
      </c>
      <c r="R178" s="140">
        <f t="shared" si="32"/>
        <v>0</v>
      </c>
      <c r="S178" s="140">
        <v>0</v>
      </c>
      <c r="T178" s="141">
        <f t="shared" si="33"/>
        <v>0</v>
      </c>
      <c r="AR178" s="142" t="s">
        <v>106</v>
      </c>
      <c r="AT178" s="142" t="s">
        <v>195</v>
      </c>
      <c r="AU178" s="142" t="s">
        <v>82</v>
      </c>
      <c r="AY178" s="17" t="s">
        <v>193</v>
      </c>
      <c r="BE178" s="143">
        <f t="shared" si="34"/>
        <v>0</v>
      </c>
      <c r="BF178" s="143">
        <f t="shared" si="35"/>
        <v>0</v>
      </c>
      <c r="BG178" s="143">
        <f t="shared" si="36"/>
        <v>0</v>
      </c>
      <c r="BH178" s="143">
        <f t="shared" si="37"/>
        <v>0</v>
      </c>
      <c r="BI178" s="143">
        <f t="shared" si="38"/>
        <v>0</v>
      </c>
      <c r="BJ178" s="17" t="s">
        <v>80</v>
      </c>
      <c r="BK178" s="143">
        <f t="shared" si="39"/>
        <v>0</v>
      </c>
      <c r="BL178" s="17" t="s">
        <v>106</v>
      </c>
      <c r="BM178" s="142" t="s">
        <v>1336</v>
      </c>
    </row>
    <row r="179" spans="2:65" s="11" customFormat="1" ht="22.9" customHeight="1">
      <c r="B179" s="119"/>
      <c r="D179" s="120" t="s">
        <v>71</v>
      </c>
      <c r="E179" s="129" t="s">
        <v>4631</v>
      </c>
      <c r="F179" s="129" t="s">
        <v>4632</v>
      </c>
      <c r="I179" s="122"/>
      <c r="J179" s="130">
        <f>BK179</f>
        <v>0</v>
      </c>
      <c r="L179" s="119"/>
      <c r="M179" s="124"/>
      <c r="P179" s="125">
        <f>SUM(P180:P196)</f>
        <v>0</v>
      </c>
      <c r="R179" s="125">
        <f>SUM(R180:R196)</f>
        <v>0</v>
      </c>
      <c r="T179" s="126">
        <f>SUM(T180:T196)</f>
        <v>0</v>
      </c>
      <c r="AR179" s="120" t="s">
        <v>80</v>
      </c>
      <c r="AT179" s="127" t="s">
        <v>71</v>
      </c>
      <c r="AU179" s="127" t="s">
        <v>80</v>
      </c>
      <c r="AY179" s="120" t="s">
        <v>193</v>
      </c>
      <c r="BK179" s="128">
        <f>SUM(BK180:BK196)</f>
        <v>0</v>
      </c>
    </row>
    <row r="180" spans="2:65" s="1" customFormat="1" ht="16.5" customHeight="1">
      <c r="B180" s="32"/>
      <c r="C180" s="131" t="s">
        <v>790</v>
      </c>
      <c r="D180" s="131" t="s">
        <v>195</v>
      </c>
      <c r="E180" s="132" t="s">
        <v>4633</v>
      </c>
      <c r="F180" s="133" t="s">
        <v>4634</v>
      </c>
      <c r="G180" s="134" t="s">
        <v>465</v>
      </c>
      <c r="H180" s="135">
        <v>2</v>
      </c>
      <c r="I180" s="136"/>
      <c r="J180" s="137">
        <f t="shared" ref="J180:J196" si="40">ROUND(I180*H180,2)</f>
        <v>0</v>
      </c>
      <c r="K180" s="133" t="s">
        <v>19</v>
      </c>
      <c r="L180" s="32"/>
      <c r="M180" s="138" t="s">
        <v>19</v>
      </c>
      <c r="N180" s="139" t="s">
        <v>43</v>
      </c>
      <c r="P180" s="140">
        <f t="shared" ref="P180:P196" si="41">O180*H180</f>
        <v>0</v>
      </c>
      <c r="Q180" s="140">
        <v>0</v>
      </c>
      <c r="R180" s="140">
        <f t="shared" ref="R180:R196" si="42">Q180*H180</f>
        <v>0</v>
      </c>
      <c r="S180" s="140">
        <v>0</v>
      </c>
      <c r="T180" s="141">
        <f t="shared" ref="T180:T196" si="43">S180*H180</f>
        <v>0</v>
      </c>
      <c r="AR180" s="142" t="s">
        <v>106</v>
      </c>
      <c r="AT180" s="142" t="s">
        <v>195</v>
      </c>
      <c r="AU180" s="142" t="s">
        <v>82</v>
      </c>
      <c r="AY180" s="17" t="s">
        <v>193</v>
      </c>
      <c r="BE180" s="143">
        <f t="shared" ref="BE180:BE196" si="44">IF(N180="základní",J180,0)</f>
        <v>0</v>
      </c>
      <c r="BF180" s="143">
        <f t="shared" ref="BF180:BF196" si="45">IF(N180="snížená",J180,0)</f>
        <v>0</v>
      </c>
      <c r="BG180" s="143">
        <f t="shared" ref="BG180:BG196" si="46">IF(N180="zákl. přenesená",J180,0)</f>
        <v>0</v>
      </c>
      <c r="BH180" s="143">
        <f t="shared" ref="BH180:BH196" si="47">IF(N180="sníž. přenesená",J180,0)</f>
        <v>0</v>
      </c>
      <c r="BI180" s="143">
        <f t="shared" ref="BI180:BI196" si="48">IF(N180="nulová",J180,0)</f>
        <v>0</v>
      </c>
      <c r="BJ180" s="17" t="s">
        <v>80</v>
      </c>
      <c r="BK180" s="143">
        <f t="shared" ref="BK180:BK196" si="49">ROUND(I180*H180,2)</f>
        <v>0</v>
      </c>
      <c r="BL180" s="17" t="s">
        <v>106</v>
      </c>
      <c r="BM180" s="142" t="s">
        <v>1350</v>
      </c>
    </row>
    <row r="181" spans="2:65" s="1" customFormat="1" ht="16.5" customHeight="1">
      <c r="B181" s="32"/>
      <c r="C181" s="131" t="s">
        <v>796</v>
      </c>
      <c r="D181" s="131" t="s">
        <v>195</v>
      </c>
      <c r="E181" s="132" t="s">
        <v>4635</v>
      </c>
      <c r="F181" s="133" t="s">
        <v>4636</v>
      </c>
      <c r="G181" s="134" t="s">
        <v>465</v>
      </c>
      <c r="H181" s="135">
        <v>1</v>
      </c>
      <c r="I181" s="136"/>
      <c r="J181" s="137">
        <f t="shared" si="40"/>
        <v>0</v>
      </c>
      <c r="K181" s="133" t="s">
        <v>19</v>
      </c>
      <c r="L181" s="32"/>
      <c r="M181" s="138" t="s">
        <v>19</v>
      </c>
      <c r="N181" s="139" t="s">
        <v>43</v>
      </c>
      <c r="P181" s="140">
        <f t="shared" si="41"/>
        <v>0</v>
      </c>
      <c r="Q181" s="140">
        <v>0</v>
      </c>
      <c r="R181" s="140">
        <f t="shared" si="42"/>
        <v>0</v>
      </c>
      <c r="S181" s="140">
        <v>0</v>
      </c>
      <c r="T181" s="141">
        <f t="shared" si="43"/>
        <v>0</v>
      </c>
      <c r="AR181" s="142" t="s">
        <v>106</v>
      </c>
      <c r="AT181" s="142" t="s">
        <v>195</v>
      </c>
      <c r="AU181" s="142" t="s">
        <v>82</v>
      </c>
      <c r="AY181" s="17" t="s">
        <v>193</v>
      </c>
      <c r="BE181" s="143">
        <f t="shared" si="44"/>
        <v>0</v>
      </c>
      <c r="BF181" s="143">
        <f t="shared" si="45"/>
        <v>0</v>
      </c>
      <c r="BG181" s="143">
        <f t="shared" si="46"/>
        <v>0</v>
      </c>
      <c r="BH181" s="143">
        <f t="shared" si="47"/>
        <v>0</v>
      </c>
      <c r="BI181" s="143">
        <f t="shared" si="48"/>
        <v>0</v>
      </c>
      <c r="BJ181" s="17" t="s">
        <v>80</v>
      </c>
      <c r="BK181" s="143">
        <f t="shared" si="49"/>
        <v>0</v>
      </c>
      <c r="BL181" s="17" t="s">
        <v>106</v>
      </c>
      <c r="BM181" s="142" t="s">
        <v>1360</v>
      </c>
    </row>
    <row r="182" spans="2:65" s="1" customFormat="1" ht="16.5" customHeight="1">
      <c r="B182" s="32"/>
      <c r="C182" s="131" t="s">
        <v>799</v>
      </c>
      <c r="D182" s="131" t="s">
        <v>195</v>
      </c>
      <c r="E182" s="132" t="s">
        <v>4637</v>
      </c>
      <c r="F182" s="133" t="s">
        <v>4638</v>
      </c>
      <c r="G182" s="134" t="s">
        <v>465</v>
      </c>
      <c r="H182" s="135">
        <v>1</v>
      </c>
      <c r="I182" s="136"/>
      <c r="J182" s="137">
        <f t="shared" si="40"/>
        <v>0</v>
      </c>
      <c r="K182" s="133" t="s">
        <v>19</v>
      </c>
      <c r="L182" s="32"/>
      <c r="M182" s="138" t="s">
        <v>19</v>
      </c>
      <c r="N182" s="139" t="s">
        <v>43</v>
      </c>
      <c r="P182" s="140">
        <f t="shared" si="41"/>
        <v>0</v>
      </c>
      <c r="Q182" s="140">
        <v>0</v>
      </c>
      <c r="R182" s="140">
        <f t="shared" si="42"/>
        <v>0</v>
      </c>
      <c r="S182" s="140">
        <v>0</v>
      </c>
      <c r="T182" s="141">
        <f t="shared" si="43"/>
        <v>0</v>
      </c>
      <c r="AR182" s="142" t="s">
        <v>106</v>
      </c>
      <c r="AT182" s="142" t="s">
        <v>195</v>
      </c>
      <c r="AU182" s="142" t="s">
        <v>82</v>
      </c>
      <c r="AY182" s="17" t="s">
        <v>193</v>
      </c>
      <c r="BE182" s="143">
        <f t="shared" si="44"/>
        <v>0</v>
      </c>
      <c r="BF182" s="143">
        <f t="shared" si="45"/>
        <v>0</v>
      </c>
      <c r="BG182" s="143">
        <f t="shared" si="46"/>
        <v>0</v>
      </c>
      <c r="BH182" s="143">
        <f t="shared" si="47"/>
        <v>0</v>
      </c>
      <c r="BI182" s="143">
        <f t="shared" si="48"/>
        <v>0</v>
      </c>
      <c r="BJ182" s="17" t="s">
        <v>80</v>
      </c>
      <c r="BK182" s="143">
        <f t="shared" si="49"/>
        <v>0</v>
      </c>
      <c r="BL182" s="17" t="s">
        <v>106</v>
      </c>
      <c r="BM182" s="142" t="s">
        <v>1370</v>
      </c>
    </row>
    <row r="183" spans="2:65" s="1" customFormat="1" ht="16.5" customHeight="1">
      <c r="B183" s="32"/>
      <c r="C183" s="131" t="s">
        <v>802</v>
      </c>
      <c r="D183" s="131" t="s">
        <v>195</v>
      </c>
      <c r="E183" s="132" t="s">
        <v>4639</v>
      </c>
      <c r="F183" s="133" t="s">
        <v>4640</v>
      </c>
      <c r="G183" s="134" t="s">
        <v>465</v>
      </c>
      <c r="H183" s="135">
        <v>5</v>
      </c>
      <c r="I183" s="136"/>
      <c r="J183" s="137">
        <f t="shared" si="40"/>
        <v>0</v>
      </c>
      <c r="K183" s="133" t="s">
        <v>19</v>
      </c>
      <c r="L183" s="32"/>
      <c r="M183" s="138" t="s">
        <v>19</v>
      </c>
      <c r="N183" s="139" t="s">
        <v>43</v>
      </c>
      <c r="P183" s="140">
        <f t="shared" si="41"/>
        <v>0</v>
      </c>
      <c r="Q183" s="140">
        <v>0</v>
      </c>
      <c r="R183" s="140">
        <f t="shared" si="42"/>
        <v>0</v>
      </c>
      <c r="S183" s="140">
        <v>0</v>
      </c>
      <c r="T183" s="141">
        <f t="shared" si="43"/>
        <v>0</v>
      </c>
      <c r="AR183" s="142" t="s">
        <v>106</v>
      </c>
      <c r="AT183" s="142" t="s">
        <v>195</v>
      </c>
      <c r="AU183" s="142" t="s">
        <v>82</v>
      </c>
      <c r="AY183" s="17" t="s">
        <v>193</v>
      </c>
      <c r="BE183" s="143">
        <f t="shared" si="44"/>
        <v>0</v>
      </c>
      <c r="BF183" s="143">
        <f t="shared" si="45"/>
        <v>0</v>
      </c>
      <c r="BG183" s="143">
        <f t="shared" si="46"/>
        <v>0</v>
      </c>
      <c r="BH183" s="143">
        <f t="shared" si="47"/>
        <v>0</v>
      </c>
      <c r="BI183" s="143">
        <f t="shared" si="48"/>
        <v>0</v>
      </c>
      <c r="BJ183" s="17" t="s">
        <v>80</v>
      </c>
      <c r="BK183" s="143">
        <f t="shared" si="49"/>
        <v>0</v>
      </c>
      <c r="BL183" s="17" t="s">
        <v>106</v>
      </c>
      <c r="BM183" s="142" t="s">
        <v>1382</v>
      </c>
    </row>
    <row r="184" spans="2:65" s="1" customFormat="1" ht="16.5" customHeight="1">
      <c r="B184" s="32"/>
      <c r="C184" s="131" t="s">
        <v>804</v>
      </c>
      <c r="D184" s="131" t="s">
        <v>195</v>
      </c>
      <c r="E184" s="132" t="s">
        <v>4641</v>
      </c>
      <c r="F184" s="133" t="s">
        <v>4642</v>
      </c>
      <c r="G184" s="134" t="s">
        <v>465</v>
      </c>
      <c r="H184" s="135">
        <v>2</v>
      </c>
      <c r="I184" s="136"/>
      <c r="J184" s="137">
        <f t="shared" si="40"/>
        <v>0</v>
      </c>
      <c r="K184" s="133" t="s">
        <v>19</v>
      </c>
      <c r="L184" s="32"/>
      <c r="M184" s="138" t="s">
        <v>19</v>
      </c>
      <c r="N184" s="139" t="s">
        <v>43</v>
      </c>
      <c r="P184" s="140">
        <f t="shared" si="41"/>
        <v>0</v>
      </c>
      <c r="Q184" s="140">
        <v>0</v>
      </c>
      <c r="R184" s="140">
        <f t="shared" si="42"/>
        <v>0</v>
      </c>
      <c r="S184" s="140">
        <v>0</v>
      </c>
      <c r="T184" s="141">
        <f t="shared" si="43"/>
        <v>0</v>
      </c>
      <c r="AR184" s="142" t="s">
        <v>106</v>
      </c>
      <c r="AT184" s="142" t="s">
        <v>195</v>
      </c>
      <c r="AU184" s="142" t="s">
        <v>82</v>
      </c>
      <c r="AY184" s="17" t="s">
        <v>193</v>
      </c>
      <c r="BE184" s="143">
        <f t="shared" si="44"/>
        <v>0</v>
      </c>
      <c r="BF184" s="143">
        <f t="shared" si="45"/>
        <v>0</v>
      </c>
      <c r="BG184" s="143">
        <f t="shared" si="46"/>
        <v>0</v>
      </c>
      <c r="BH184" s="143">
        <f t="shared" si="47"/>
        <v>0</v>
      </c>
      <c r="BI184" s="143">
        <f t="shared" si="48"/>
        <v>0</v>
      </c>
      <c r="BJ184" s="17" t="s">
        <v>80</v>
      </c>
      <c r="BK184" s="143">
        <f t="shared" si="49"/>
        <v>0</v>
      </c>
      <c r="BL184" s="17" t="s">
        <v>106</v>
      </c>
      <c r="BM184" s="142" t="s">
        <v>1397</v>
      </c>
    </row>
    <row r="185" spans="2:65" s="1" customFormat="1" ht="16.5" customHeight="1">
      <c r="B185" s="32"/>
      <c r="C185" s="131" t="s">
        <v>806</v>
      </c>
      <c r="D185" s="131" t="s">
        <v>195</v>
      </c>
      <c r="E185" s="132" t="s">
        <v>4643</v>
      </c>
      <c r="F185" s="133" t="s">
        <v>4644</v>
      </c>
      <c r="G185" s="134" t="s">
        <v>465</v>
      </c>
      <c r="H185" s="135">
        <v>12</v>
      </c>
      <c r="I185" s="136"/>
      <c r="J185" s="137">
        <f t="shared" si="40"/>
        <v>0</v>
      </c>
      <c r="K185" s="133" t="s">
        <v>19</v>
      </c>
      <c r="L185" s="32"/>
      <c r="M185" s="138" t="s">
        <v>19</v>
      </c>
      <c r="N185" s="139" t="s">
        <v>43</v>
      </c>
      <c r="P185" s="140">
        <f t="shared" si="41"/>
        <v>0</v>
      </c>
      <c r="Q185" s="140">
        <v>0</v>
      </c>
      <c r="R185" s="140">
        <f t="shared" si="42"/>
        <v>0</v>
      </c>
      <c r="S185" s="140">
        <v>0</v>
      </c>
      <c r="T185" s="141">
        <f t="shared" si="43"/>
        <v>0</v>
      </c>
      <c r="AR185" s="142" t="s">
        <v>106</v>
      </c>
      <c r="AT185" s="142" t="s">
        <v>195</v>
      </c>
      <c r="AU185" s="142" t="s">
        <v>82</v>
      </c>
      <c r="AY185" s="17" t="s">
        <v>193</v>
      </c>
      <c r="BE185" s="143">
        <f t="shared" si="44"/>
        <v>0</v>
      </c>
      <c r="BF185" s="143">
        <f t="shared" si="45"/>
        <v>0</v>
      </c>
      <c r="BG185" s="143">
        <f t="shared" si="46"/>
        <v>0</v>
      </c>
      <c r="BH185" s="143">
        <f t="shared" si="47"/>
        <v>0</v>
      </c>
      <c r="BI185" s="143">
        <f t="shared" si="48"/>
        <v>0</v>
      </c>
      <c r="BJ185" s="17" t="s">
        <v>80</v>
      </c>
      <c r="BK185" s="143">
        <f t="shared" si="49"/>
        <v>0</v>
      </c>
      <c r="BL185" s="17" t="s">
        <v>106</v>
      </c>
      <c r="BM185" s="142" t="s">
        <v>1408</v>
      </c>
    </row>
    <row r="186" spans="2:65" s="1" customFormat="1" ht="16.5" customHeight="1">
      <c r="B186" s="32"/>
      <c r="C186" s="131" t="s">
        <v>810</v>
      </c>
      <c r="D186" s="131" t="s">
        <v>195</v>
      </c>
      <c r="E186" s="132" t="s">
        <v>4645</v>
      </c>
      <c r="F186" s="133" t="s">
        <v>4646</v>
      </c>
      <c r="G186" s="134" t="s">
        <v>465</v>
      </c>
      <c r="H186" s="135">
        <v>2</v>
      </c>
      <c r="I186" s="136"/>
      <c r="J186" s="137">
        <f t="shared" si="40"/>
        <v>0</v>
      </c>
      <c r="K186" s="133" t="s">
        <v>19</v>
      </c>
      <c r="L186" s="32"/>
      <c r="M186" s="138" t="s">
        <v>19</v>
      </c>
      <c r="N186" s="139" t="s">
        <v>43</v>
      </c>
      <c r="P186" s="140">
        <f t="shared" si="41"/>
        <v>0</v>
      </c>
      <c r="Q186" s="140">
        <v>0</v>
      </c>
      <c r="R186" s="140">
        <f t="shared" si="42"/>
        <v>0</v>
      </c>
      <c r="S186" s="140">
        <v>0</v>
      </c>
      <c r="T186" s="141">
        <f t="shared" si="43"/>
        <v>0</v>
      </c>
      <c r="AR186" s="142" t="s">
        <v>106</v>
      </c>
      <c r="AT186" s="142" t="s">
        <v>195</v>
      </c>
      <c r="AU186" s="142" t="s">
        <v>82</v>
      </c>
      <c r="AY186" s="17" t="s">
        <v>193</v>
      </c>
      <c r="BE186" s="143">
        <f t="shared" si="44"/>
        <v>0</v>
      </c>
      <c r="BF186" s="143">
        <f t="shared" si="45"/>
        <v>0</v>
      </c>
      <c r="BG186" s="143">
        <f t="shared" si="46"/>
        <v>0</v>
      </c>
      <c r="BH186" s="143">
        <f t="shared" si="47"/>
        <v>0</v>
      </c>
      <c r="BI186" s="143">
        <f t="shared" si="48"/>
        <v>0</v>
      </c>
      <c r="BJ186" s="17" t="s">
        <v>80</v>
      </c>
      <c r="BK186" s="143">
        <f t="shared" si="49"/>
        <v>0</v>
      </c>
      <c r="BL186" s="17" t="s">
        <v>106</v>
      </c>
      <c r="BM186" s="142" t="s">
        <v>1425</v>
      </c>
    </row>
    <row r="187" spans="2:65" s="1" customFormat="1" ht="16.5" customHeight="1">
      <c r="B187" s="32"/>
      <c r="C187" s="131" t="s">
        <v>814</v>
      </c>
      <c r="D187" s="131" t="s">
        <v>195</v>
      </c>
      <c r="E187" s="132" t="s">
        <v>4647</v>
      </c>
      <c r="F187" s="133" t="s">
        <v>4648</v>
      </c>
      <c r="G187" s="134" t="s">
        <v>465</v>
      </c>
      <c r="H187" s="135">
        <v>1</v>
      </c>
      <c r="I187" s="136"/>
      <c r="J187" s="137">
        <f t="shared" si="40"/>
        <v>0</v>
      </c>
      <c r="K187" s="133" t="s">
        <v>19</v>
      </c>
      <c r="L187" s="32"/>
      <c r="M187" s="138" t="s">
        <v>19</v>
      </c>
      <c r="N187" s="139" t="s">
        <v>43</v>
      </c>
      <c r="P187" s="140">
        <f t="shared" si="41"/>
        <v>0</v>
      </c>
      <c r="Q187" s="140">
        <v>0</v>
      </c>
      <c r="R187" s="140">
        <f t="shared" si="42"/>
        <v>0</v>
      </c>
      <c r="S187" s="140">
        <v>0</v>
      </c>
      <c r="T187" s="141">
        <f t="shared" si="43"/>
        <v>0</v>
      </c>
      <c r="AR187" s="142" t="s">
        <v>106</v>
      </c>
      <c r="AT187" s="142" t="s">
        <v>195</v>
      </c>
      <c r="AU187" s="142" t="s">
        <v>82</v>
      </c>
      <c r="AY187" s="17" t="s">
        <v>193</v>
      </c>
      <c r="BE187" s="143">
        <f t="shared" si="44"/>
        <v>0</v>
      </c>
      <c r="BF187" s="143">
        <f t="shared" si="45"/>
        <v>0</v>
      </c>
      <c r="BG187" s="143">
        <f t="shared" si="46"/>
        <v>0</v>
      </c>
      <c r="BH187" s="143">
        <f t="shared" si="47"/>
        <v>0</v>
      </c>
      <c r="BI187" s="143">
        <f t="shared" si="48"/>
        <v>0</v>
      </c>
      <c r="BJ187" s="17" t="s">
        <v>80</v>
      </c>
      <c r="BK187" s="143">
        <f t="shared" si="49"/>
        <v>0</v>
      </c>
      <c r="BL187" s="17" t="s">
        <v>106</v>
      </c>
      <c r="BM187" s="142" t="s">
        <v>1435</v>
      </c>
    </row>
    <row r="188" spans="2:65" s="1" customFormat="1" ht="16.5" customHeight="1">
      <c r="B188" s="32"/>
      <c r="C188" s="131" t="s">
        <v>823</v>
      </c>
      <c r="D188" s="131" t="s">
        <v>195</v>
      </c>
      <c r="E188" s="132" t="s">
        <v>4649</v>
      </c>
      <c r="F188" s="133" t="s">
        <v>4650</v>
      </c>
      <c r="G188" s="134" t="s">
        <v>465</v>
      </c>
      <c r="H188" s="135">
        <v>1</v>
      </c>
      <c r="I188" s="136"/>
      <c r="J188" s="137">
        <f t="shared" si="40"/>
        <v>0</v>
      </c>
      <c r="K188" s="133" t="s">
        <v>19</v>
      </c>
      <c r="L188" s="32"/>
      <c r="M188" s="138" t="s">
        <v>19</v>
      </c>
      <c r="N188" s="139" t="s">
        <v>43</v>
      </c>
      <c r="P188" s="140">
        <f t="shared" si="41"/>
        <v>0</v>
      </c>
      <c r="Q188" s="140">
        <v>0</v>
      </c>
      <c r="R188" s="140">
        <f t="shared" si="42"/>
        <v>0</v>
      </c>
      <c r="S188" s="140">
        <v>0</v>
      </c>
      <c r="T188" s="141">
        <f t="shared" si="43"/>
        <v>0</v>
      </c>
      <c r="AR188" s="142" t="s">
        <v>106</v>
      </c>
      <c r="AT188" s="142" t="s">
        <v>195</v>
      </c>
      <c r="AU188" s="142" t="s">
        <v>82</v>
      </c>
      <c r="AY188" s="17" t="s">
        <v>193</v>
      </c>
      <c r="BE188" s="143">
        <f t="shared" si="44"/>
        <v>0</v>
      </c>
      <c r="BF188" s="143">
        <f t="shared" si="45"/>
        <v>0</v>
      </c>
      <c r="BG188" s="143">
        <f t="shared" si="46"/>
        <v>0</v>
      </c>
      <c r="BH188" s="143">
        <f t="shared" si="47"/>
        <v>0</v>
      </c>
      <c r="BI188" s="143">
        <f t="shared" si="48"/>
        <v>0</v>
      </c>
      <c r="BJ188" s="17" t="s">
        <v>80</v>
      </c>
      <c r="BK188" s="143">
        <f t="shared" si="49"/>
        <v>0</v>
      </c>
      <c r="BL188" s="17" t="s">
        <v>106</v>
      </c>
      <c r="BM188" s="142" t="s">
        <v>1454</v>
      </c>
    </row>
    <row r="189" spans="2:65" s="1" customFormat="1" ht="16.5" customHeight="1">
      <c r="B189" s="32"/>
      <c r="C189" s="131" t="s">
        <v>830</v>
      </c>
      <c r="D189" s="131" t="s">
        <v>195</v>
      </c>
      <c r="E189" s="132" t="s">
        <v>4651</v>
      </c>
      <c r="F189" s="133" t="s">
        <v>4652</v>
      </c>
      <c r="G189" s="134" t="s">
        <v>465</v>
      </c>
      <c r="H189" s="135">
        <v>1</v>
      </c>
      <c r="I189" s="136"/>
      <c r="J189" s="137">
        <f t="shared" si="40"/>
        <v>0</v>
      </c>
      <c r="K189" s="133" t="s">
        <v>19</v>
      </c>
      <c r="L189" s="32"/>
      <c r="M189" s="138" t="s">
        <v>19</v>
      </c>
      <c r="N189" s="139" t="s">
        <v>43</v>
      </c>
      <c r="P189" s="140">
        <f t="shared" si="41"/>
        <v>0</v>
      </c>
      <c r="Q189" s="140">
        <v>0</v>
      </c>
      <c r="R189" s="140">
        <f t="shared" si="42"/>
        <v>0</v>
      </c>
      <c r="S189" s="140">
        <v>0</v>
      </c>
      <c r="T189" s="141">
        <f t="shared" si="43"/>
        <v>0</v>
      </c>
      <c r="AR189" s="142" t="s">
        <v>106</v>
      </c>
      <c r="AT189" s="142" t="s">
        <v>195</v>
      </c>
      <c r="AU189" s="142" t="s">
        <v>82</v>
      </c>
      <c r="AY189" s="17" t="s">
        <v>193</v>
      </c>
      <c r="BE189" s="143">
        <f t="shared" si="44"/>
        <v>0</v>
      </c>
      <c r="BF189" s="143">
        <f t="shared" si="45"/>
        <v>0</v>
      </c>
      <c r="BG189" s="143">
        <f t="shared" si="46"/>
        <v>0</v>
      </c>
      <c r="BH189" s="143">
        <f t="shared" si="47"/>
        <v>0</v>
      </c>
      <c r="BI189" s="143">
        <f t="shared" si="48"/>
        <v>0</v>
      </c>
      <c r="BJ189" s="17" t="s">
        <v>80</v>
      </c>
      <c r="BK189" s="143">
        <f t="shared" si="49"/>
        <v>0</v>
      </c>
      <c r="BL189" s="17" t="s">
        <v>106</v>
      </c>
      <c r="BM189" s="142" t="s">
        <v>1489</v>
      </c>
    </row>
    <row r="190" spans="2:65" s="1" customFormat="1" ht="16.5" customHeight="1">
      <c r="B190" s="32"/>
      <c r="C190" s="131" t="s">
        <v>837</v>
      </c>
      <c r="D190" s="131" t="s">
        <v>195</v>
      </c>
      <c r="E190" s="132" t="s">
        <v>4653</v>
      </c>
      <c r="F190" s="133" t="s">
        <v>4654</v>
      </c>
      <c r="G190" s="134" t="s">
        <v>465</v>
      </c>
      <c r="H190" s="135">
        <v>2</v>
      </c>
      <c r="I190" s="136"/>
      <c r="J190" s="137">
        <f t="shared" si="40"/>
        <v>0</v>
      </c>
      <c r="K190" s="133" t="s">
        <v>19</v>
      </c>
      <c r="L190" s="32"/>
      <c r="M190" s="138" t="s">
        <v>19</v>
      </c>
      <c r="N190" s="139" t="s">
        <v>43</v>
      </c>
      <c r="P190" s="140">
        <f t="shared" si="41"/>
        <v>0</v>
      </c>
      <c r="Q190" s="140">
        <v>0</v>
      </c>
      <c r="R190" s="140">
        <f t="shared" si="42"/>
        <v>0</v>
      </c>
      <c r="S190" s="140">
        <v>0</v>
      </c>
      <c r="T190" s="141">
        <f t="shared" si="43"/>
        <v>0</v>
      </c>
      <c r="AR190" s="142" t="s">
        <v>106</v>
      </c>
      <c r="AT190" s="142" t="s">
        <v>195</v>
      </c>
      <c r="AU190" s="142" t="s">
        <v>82</v>
      </c>
      <c r="AY190" s="17" t="s">
        <v>193</v>
      </c>
      <c r="BE190" s="143">
        <f t="shared" si="44"/>
        <v>0</v>
      </c>
      <c r="BF190" s="143">
        <f t="shared" si="45"/>
        <v>0</v>
      </c>
      <c r="BG190" s="143">
        <f t="shared" si="46"/>
        <v>0</v>
      </c>
      <c r="BH190" s="143">
        <f t="shared" si="47"/>
        <v>0</v>
      </c>
      <c r="BI190" s="143">
        <f t="shared" si="48"/>
        <v>0</v>
      </c>
      <c r="BJ190" s="17" t="s">
        <v>80</v>
      </c>
      <c r="BK190" s="143">
        <f t="shared" si="49"/>
        <v>0</v>
      </c>
      <c r="BL190" s="17" t="s">
        <v>106</v>
      </c>
      <c r="BM190" s="142" t="s">
        <v>1510</v>
      </c>
    </row>
    <row r="191" spans="2:65" s="1" customFormat="1" ht="16.5" customHeight="1">
      <c r="B191" s="32"/>
      <c r="C191" s="131" t="s">
        <v>846</v>
      </c>
      <c r="D191" s="131" t="s">
        <v>195</v>
      </c>
      <c r="E191" s="132" t="s">
        <v>4655</v>
      </c>
      <c r="F191" s="133" t="s">
        <v>4656</v>
      </c>
      <c r="G191" s="134" t="s">
        <v>465</v>
      </c>
      <c r="H191" s="135">
        <v>3</v>
      </c>
      <c r="I191" s="136"/>
      <c r="J191" s="137">
        <f t="shared" si="40"/>
        <v>0</v>
      </c>
      <c r="K191" s="133" t="s">
        <v>19</v>
      </c>
      <c r="L191" s="32"/>
      <c r="M191" s="138" t="s">
        <v>19</v>
      </c>
      <c r="N191" s="139" t="s">
        <v>43</v>
      </c>
      <c r="P191" s="140">
        <f t="shared" si="41"/>
        <v>0</v>
      </c>
      <c r="Q191" s="140">
        <v>0</v>
      </c>
      <c r="R191" s="140">
        <f t="shared" si="42"/>
        <v>0</v>
      </c>
      <c r="S191" s="140">
        <v>0</v>
      </c>
      <c r="T191" s="141">
        <f t="shared" si="43"/>
        <v>0</v>
      </c>
      <c r="AR191" s="142" t="s">
        <v>106</v>
      </c>
      <c r="AT191" s="142" t="s">
        <v>195</v>
      </c>
      <c r="AU191" s="142" t="s">
        <v>82</v>
      </c>
      <c r="AY191" s="17" t="s">
        <v>193</v>
      </c>
      <c r="BE191" s="143">
        <f t="shared" si="44"/>
        <v>0</v>
      </c>
      <c r="BF191" s="143">
        <f t="shared" si="45"/>
        <v>0</v>
      </c>
      <c r="BG191" s="143">
        <f t="shared" si="46"/>
        <v>0</v>
      </c>
      <c r="BH191" s="143">
        <f t="shared" si="47"/>
        <v>0</v>
      </c>
      <c r="BI191" s="143">
        <f t="shared" si="48"/>
        <v>0</v>
      </c>
      <c r="BJ191" s="17" t="s">
        <v>80</v>
      </c>
      <c r="BK191" s="143">
        <f t="shared" si="49"/>
        <v>0</v>
      </c>
      <c r="BL191" s="17" t="s">
        <v>106</v>
      </c>
      <c r="BM191" s="142" t="s">
        <v>1535</v>
      </c>
    </row>
    <row r="192" spans="2:65" s="1" customFormat="1" ht="21.75" customHeight="1">
      <c r="B192" s="32"/>
      <c r="C192" s="131" t="s">
        <v>852</v>
      </c>
      <c r="D192" s="131" t="s">
        <v>195</v>
      </c>
      <c r="E192" s="132" t="s">
        <v>4657</v>
      </c>
      <c r="F192" s="133" t="s">
        <v>4658</v>
      </c>
      <c r="G192" s="134" t="s">
        <v>465</v>
      </c>
      <c r="H192" s="135">
        <v>62</v>
      </c>
      <c r="I192" s="136"/>
      <c r="J192" s="137">
        <f t="shared" si="40"/>
        <v>0</v>
      </c>
      <c r="K192" s="133" t="s">
        <v>19</v>
      </c>
      <c r="L192" s="32"/>
      <c r="M192" s="138" t="s">
        <v>19</v>
      </c>
      <c r="N192" s="139" t="s">
        <v>43</v>
      </c>
      <c r="P192" s="140">
        <f t="shared" si="41"/>
        <v>0</v>
      </c>
      <c r="Q192" s="140">
        <v>0</v>
      </c>
      <c r="R192" s="140">
        <f t="shared" si="42"/>
        <v>0</v>
      </c>
      <c r="S192" s="140">
        <v>0</v>
      </c>
      <c r="T192" s="141">
        <f t="shared" si="43"/>
        <v>0</v>
      </c>
      <c r="AR192" s="142" t="s">
        <v>106</v>
      </c>
      <c r="AT192" s="142" t="s">
        <v>195</v>
      </c>
      <c r="AU192" s="142" t="s">
        <v>82</v>
      </c>
      <c r="AY192" s="17" t="s">
        <v>193</v>
      </c>
      <c r="BE192" s="143">
        <f t="shared" si="44"/>
        <v>0</v>
      </c>
      <c r="BF192" s="143">
        <f t="shared" si="45"/>
        <v>0</v>
      </c>
      <c r="BG192" s="143">
        <f t="shared" si="46"/>
        <v>0</v>
      </c>
      <c r="BH192" s="143">
        <f t="shared" si="47"/>
        <v>0</v>
      </c>
      <c r="BI192" s="143">
        <f t="shared" si="48"/>
        <v>0</v>
      </c>
      <c r="BJ192" s="17" t="s">
        <v>80</v>
      </c>
      <c r="BK192" s="143">
        <f t="shared" si="49"/>
        <v>0</v>
      </c>
      <c r="BL192" s="17" t="s">
        <v>106</v>
      </c>
      <c r="BM192" s="142" t="s">
        <v>1555</v>
      </c>
    </row>
    <row r="193" spans="2:65" s="1" customFormat="1" ht="16.5" customHeight="1">
      <c r="B193" s="32"/>
      <c r="C193" s="131" t="s">
        <v>873</v>
      </c>
      <c r="D193" s="131" t="s">
        <v>195</v>
      </c>
      <c r="E193" s="132" t="s">
        <v>4659</v>
      </c>
      <c r="F193" s="133" t="s">
        <v>4660</v>
      </c>
      <c r="G193" s="134" t="s">
        <v>465</v>
      </c>
      <c r="H193" s="135">
        <v>2</v>
      </c>
      <c r="I193" s="136"/>
      <c r="J193" s="137">
        <f t="shared" si="40"/>
        <v>0</v>
      </c>
      <c r="K193" s="133" t="s">
        <v>19</v>
      </c>
      <c r="L193" s="32"/>
      <c r="M193" s="138" t="s">
        <v>19</v>
      </c>
      <c r="N193" s="139" t="s">
        <v>43</v>
      </c>
      <c r="P193" s="140">
        <f t="shared" si="41"/>
        <v>0</v>
      </c>
      <c r="Q193" s="140">
        <v>0</v>
      </c>
      <c r="R193" s="140">
        <f t="shared" si="42"/>
        <v>0</v>
      </c>
      <c r="S193" s="140">
        <v>0</v>
      </c>
      <c r="T193" s="141">
        <f t="shared" si="43"/>
        <v>0</v>
      </c>
      <c r="AR193" s="142" t="s">
        <v>106</v>
      </c>
      <c r="AT193" s="142" t="s">
        <v>195</v>
      </c>
      <c r="AU193" s="142" t="s">
        <v>82</v>
      </c>
      <c r="AY193" s="17" t="s">
        <v>193</v>
      </c>
      <c r="BE193" s="143">
        <f t="shared" si="44"/>
        <v>0</v>
      </c>
      <c r="BF193" s="143">
        <f t="shared" si="45"/>
        <v>0</v>
      </c>
      <c r="BG193" s="143">
        <f t="shared" si="46"/>
        <v>0</v>
      </c>
      <c r="BH193" s="143">
        <f t="shared" si="47"/>
        <v>0</v>
      </c>
      <c r="BI193" s="143">
        <f t="shared" si="48"/>
        <v>0</v>
      </c>
      <c r="BJ193" s="17" t="s">
        <v>80</v>
      </c>
      <c r="BK193" s="143">
        <f t="shared" si="49"/>
        <v>0</v>
      </c>
      <c r="BL193" s="17" t="s">
        <v>106</v>
      </c>
      <c r="BM193" s="142" t="s">
        <v>1565</v>
      </c>
    </row>
    <row r="194" spans="2:65" s="1" customFormat="1" ht="16.5" customHeight="1">
      <c r="B194" s="32"/>
      <c r="C194" s="131" t="s">
        <v>892</v>
      </c>
      <c r="D194" s="131" t="s">
        <v>195</v>
      </c>
      <c r="E194" s="132" t="s">
        <v>4661</v>
      </c>
      <c r="F194" s="133" t="s">
        <v>4662</v>
      </c>
      <c r="G194" s="134" t="s">
        <v>465</v>
      </c>
      <c r="H194" s="135">
        <v>31</v>
      </c>
      <c r="I194" s="136"/>
      <c r="J194" s="137">
        <f t="shared" si="40"/>
        <v>0</v>
      </c>
      <c r="K194" s="133" t="s">
        <v>19</v>
      </c>
      <c r="L194" s="32"/>
      <c r="M194" s="138" t="s">
        <v>19</v>
      </c>
      <c r="N194" s="139" t="s">
        <v>43</v>
      </c>
      <c r="P194" s="140">
        <f t="shared" si="41"/>
        <v>0</v>
      </c>
      <c r="Q194" s="140">
        <v>0</v>
      </c>
      <c r="R194" s="140">
        <f t="shared" si="42"/>
        <v>0</v>
      </c>
      <c r="S194" s="140">
        <v>0</v>
      </c>
      <c r="T194" s="141">
        <f t="shared" si="43"/>
        <v>0</v>
      </c>
      <c r="AR194" s="142" t="s">
        <v>106</v>
      </c>
      <c r="AT194" s="142" t="s">
        <v>195</v>
      </c>
      <c r="AU194" s="142" t="s">
        <v>82</v>
      </c>
      <c r="AY194" s="17" t="s">
        <v>193</v>
      </c>
      <c r="BE194" s="143">
        <f t="shared" si="44"/>
        <v>0</v>
      </c>
      <c r="BF194" s="143">
        <f t="shared" si="45"/>
        <v>0</v>
      </c>
      <c r="BG194" s="143">
        <f t="shared" si="46"/>
        <v>0</v>
      </c>
      <c r="BH194" s="143">
        <f t="shared" si="47"/>
        <v>0</v>
      </c>
      <c r="BI194" s="143">
        <f t="shared" si="48"/>
        <v>0</v>
      </c>
      <c r="BJ194" s="17" t="s">
        <v>80</v>
      </c>
      <c r="BK194" s="143">
        <f t="shared" si="49"/>
        <v>0</v>
      </c>
      <c r="BL194" s="17" t="s">
        <v>106</v>
      </c>
      <c r="BM194" s="142" t="s">
        <v>1597</v>
      </c>
    </row>
    <row r="195" spans="2:65" s="1" customFormat="1" ht="16.5" customHeight="1">
      <c r="B195" s="32"/>
      <c r="C195" s="131" t="s">
        <v>897</v>
      </c>
      <c r="D195" s="131" t="s">
        <v>195</v>
      </c>
      <c r="E195" s="132" t="s">
        <v>4663</v>
      </c>
      <c r="F195" s="133" t="s">
        <v>4664</v>
      </c>
      <c r="G195" s="134" t="s">
        <v>465</v>
      </c>
      <c r="H195" s="135">
        <v>33</v>
      </c>
      <c r="I195" s="136"/>
      <c r="J195" s="137">
        <f t="shared" si="40"/>
        <v>0</v>
      </c>
      <c r="K195" s="133" t="s">
        <v>19</v>
      </c>
      <c r="L195" s="32"/>
      <c r="M195" s="138" t="s">
        <v>19</v>
      </c>
      <c r="N195" s="139" t="s">
        <v>43</v>
      </c>
      <c r="P195" s="140">
        <f t="shared" si="41"/>
        <v>0</v>
      </c>
      <c r="Q195" s="140">
        <v>0</v>
      </c>
      <c r="R195" s="140">
        <f t="shared" si="42"/>
        <v>0</v>
      </c>
      <c r="S195" s="140">
        <v>0</v>
      </c>
      <c r="T195" s="141">
        <f t="shared" si="43"/>
        <v>0</v>
      </c>
      <c r="AR195" s="142" t="s">
        <v>106</v>
      </c>
      <c r="AT195" s="142" t="s">
        <v>195</v>
      </c>
      <c r="AU195" s="142" t="s">
        <v>82</v>
      </c>
      <c r="AY195" s="17" t="s">
        <v>193</v>
      </c>
      <c r="BE195" s="143">
        <f t="shared" si="44"/>
        <v>0</v>
      </c>
      <c r="BF195" s="143">
        <f t="shared" si="45"/>
        <v>0</v>
      </c>
      <c r="BG195" s="143">
        <f t="shared" si="46"/>
        <v>0</v>
      </c>
      <c r="BH195" s="143">
        <f t="shared" si="47"/>
        <v>0</v>
      </c>
      <c r="BI195" s="143">
        <f t="shared" si="48"/>
        <v>0</v>
      </c>
      <c r="BJ195" s="17" t="s">
        <v>80</v>
      </c>
      <c r="BK195" s="143">
        <f t="shared" si="49"/>
        <v>0</v>
      </c>
      <c r="BL195" s="17" t="s">
        <v>106</v>
      </c>
      <c r="BM195" s="142" t="s">
        <v>1607</v>
      </c>
    </row>
    <row r="196" spans="2:65" s="1" customFormat="1" ht="16.5" customHeight="1">
      <c r="B196" s="32"/>
      <c r="C196" s="131" t="s">
        <v>118</v>
      </c>
      <c r="D196" s="131" t="s">
        <v>195</v>
      </c>
      <c r="E196" s="132" t="s">
        <v>4665</v>
      </c>
      <c r="F196" s="133" t="s">
        <v>4666</v>
      </c>
      <c r="G196" s="134" t="s">
        <v>4494</v>
      </c>
      <c r="H196" s="135">
        <v>1</v>
      </c>
      <c r="I196" s="136"/>
      <c r="J196" s="137">
        <f t="shared" si="40"/>
        <v>0</v>
      </c>
      <c r="K196" s="133" t="s">
        <v>19</v>
      </c>
      <c r="L196" s="32"/>
      <c r="M196" s="138" t="s">
        <v>19</v>
      </c>
      <c r="N196" s="139" t="s">
        <v>43</v>
      </c>
      <c r="P196" s="140">
        <f t="shared" si="41"/>
        <v>0</v>
      </c>
      <c r="Q196" s="140">
        <v>0</v>
      </c>
      <c r="R196" s="140">
        <f t="shared" si="42"/>
        <v>0</v>
      </c>
      <c r="S196" s="140">
        <v>0</v>
      </c>
      <c r="T196" s="141">
        <f t="shared" si="43"/>
        <v>0</v>
      </c>
      <c r="AR196" s="142" t="s">
        <v>106</v>
      </c>
      <c r="AT196" s="142" t="s">
        <v>195</v>
      </c>
      <c r="AU196" s="142" t="s">
        <v>82</v>
      </c>
      <c r="AY196" s="17" t="s">
        <v>193</v>
      </c>
      <c r="BE196" s="143">
        <f t="shared" si="44"/>
        <v>0</v>
      </c>
      <c r="BF196" s="143">
        <f t="shared" si="45"/>
        <v>0</v>
      </c>
      <c r="BG196" s="143">
        <f t="shared" si="46"/>
        <v>0</v>
      </c>
      <c r="BH196" s="143">
        <f t="shared" si="47"/>
        <v>0</v>
      </c>
      <c r="BI196" s="143">
        <f t="shared" si="48"/>
        <v>0</v>
      </c>
      <c r="BJ196" s="17" t="s">
        <v>80</v>
      </c>
      <c r="BK196" s="143">
        <f t="shared" si="49"/>
        <v>0</v>
      </c>
      <c r="BL196" s="17" t="s">
        <v>106</v>
      </c>
      <c r="BM196" s="142" t="s">
        <v>1617</v>
      </c>
    </row>
    <row r="197" spans="2:65" s="11" customFormat="1" ht="25.9" customHeight="1">
      <c r="B197" s="119"/>
      <c r="D197" s="120" t="s">
        <v>71</v>
      </c>
      <c r="E197" s="121" t="s">
        <v>4667</v>
      </c>
      <c r="F197" s="121" t="s">
        <v>4668</v>
      </c>
      <c r="I197" s="122"/>
      <c r="J197" s="123">
        <f>BK197</f>
        <v>0</v>
      </c>
      <c r="L197" s="119"/>
      <c r="M197" s="124"/>
      <c r="P197" s="125">
        <f>SUM(P198:P205)</f>
        <v>0</v>
      </c>
      <c r="R197" s="125">
        <f>SUM(R198:R205)</f>
        <v>0</v>
      </c>
      <c r="T197" s="126">
        <f>SUM(T198:T205)</f>
        <v>0</v>
      </c>
      <c r="AR197" s="120" t="s">
        <v>80</v>
      </c>
      <c r="AT197" s="127" t="s">
        <v>71</v>
      </c>
      <c r="AU197" s="127" t="s">
        <v>72</v>
      </c>
      <c r="AY197" s="120" t="s">
        <v>193</v>
      </c>
      <c r="BK197" s="128">
        <f>SUM(BK198:BK205)</f>
        <v>0</v>
      </c>
    </row>
    <row r="198" spans="2:65" s="1" customFormat="1" ht="16.5" customHeight="1">
      <c r="B198" s="32"/>
      <c r="C198" s="131" t="s">
        <v>907</v>
      </c>
      <c r="D198" s="131" t="s">
        <v>195</v>
      </c>
      <c r="E198" s="132" t="s">
        <v>4669</v>
      </c>
      <c r="F198" s="133" t="s">
        <v>4670</v>
      </c>
      <c r="G198" s="134" t="s">
        <v>4494</v>
      </c>
      <c r="H198" s="135">
        <v>1</v>
      </c>
      <c r="I198" s="136"/>
      <c r="J198" s="137">
        <f t="shared" ref="J198:J205" si="50">ROUND(I198*H198,2)</f>
        <v>0</v>
      </c>
      <c r="K198" s="133" t="s">
        <v>19</v>
      </c>
      <c r="L198" s="32"/>
      <c r="M198" s="138" t="s">
        <v>19</v>
      </c>
      <c r="N198" s="139" t="s">
        <v>43</v>
      </c>
      <c r="P198" s="140">
        <f t="shared" ref="P198:P205" si="51">O198*H198</f>
        <v>0</v>
      </c>
      <c r="Q198" s="140">
        <v>0</v>
      </c>
      <c r="R198" s="140">
        <f t="shared" ref="R198:R205" si="52">Q198*H198</f>
        <v>0</v>
      </c>
      <c r="S198" s="140">
        <v>0</v>
      </c>
      <c r="T198" s="141">
        <f t="shared" ref="T198:T205" si="53">S198*H198</f>
        <v>0</v>
      </c>
      <c r="AR198" s="142" t="s">
        <v>106</v>
      </c>
      <c r="AT198" s="142" t="s">
        <v>195</v>
      </c>
      <c r="AU198" s="142" t="s">
        <v>80</v>
      </c>
      <c r="AY198" s="17" t="s">
        <v>193</v>
      </c>
      <c r="BE198" s="143">
        <f t="shared" ref="BE198:BE205" si="54">IF(N198="základní",J198,0)</f>
        <v>0</v>
      </c>
      <c r="BF198" s="143">
        <f t="shared" ref="BF198:BF205" si="55">IF(N198="snížená",J198,0)</f>
        <v>0</v>
      </c>
      <c r="BG198" s="143">
        <f t="shared" ref="BG198:BG205" si="56">IF(N198="zákl. přenesená",J198,0)</f>
        <v>0</v>
      </c>
      <c r="BH198" s="143">
        <f t="shared" ref="BH198:BH205" si="57">IF(N198="sníž. přenesená",J198,0)</f>
        <v>0</v>
      </c>
      <c r="BI198" s="143">
        <f t="shared" ref="BI198:BI205" si="58">IF(N198="nulová",J198,0)</f>
        <v>0</v>
      </c>
      <c r="BJ198" s="17" t="s">
        <v>80</v>
      </c>
      <c r="BK198" s="143">
        <f t="shared" ref="BK198:BK205" si="59">ROUND(I198*H198,2)</f>
        <v>0</v>
      </c>
      <c r="BL198" s="17" t="s">
        <v>106</v>
      </c>
      <c r="BM198" s="142" t="s">
        <v>1627</v>
      </c>
    </row>
    <row r="199" spans="2:65" s="1" customFormat="1" ht="16.5" customHeight="1">
      <c r="B199" s="32"/>
      <c r="C199" s="131" t="s">
        <v>120</v>
      </c>
      <c r="D199" s="131" t="s">
        <v>195</v>
      </c>
      <c r="E199" s="132" t="s">
        <v>4671</v>
      </c>
      <c r="F199" s="133" t="s">
        <v>4672</v>
      </c>
      <c r="G199" s="134" t="s">
        <v>4494</v>
      </c>
      <c r="H199" s="135">
        <v>1</v>
      </c>
      <c r="I199" s="136"/>
      <c r="J199" s="137">
        <f t="shared" si="50"/>
        <v>0</v>
      </c>
      <c r="K199" s="133" t="s">
        <v>19</v>
      </c>
      <c r="L199" s="32"/>
      <c r="M199" s="138" t="s">
        <v>19</v>
      </c>
      <c r="N199" s="139" t="s">
        <v>43</v>
      </c>
      <c r="P199" s="140">
        <f t="shared" si="51"/>
        <v>0</v>
      </c>
      <c r="Q199" s="140">
        <v>0</v>
      </c>
      <c r="R199" s="140">
        <f t="shared" si="52"/>
        <v>0</v>
      </c>
      <c r="S199" s="140">
        <v>0</v>
      </c>
      <c r="T199" s="141">
        <f t="shared" si="53"/>
        <v>0</v>
      </c>
      <c r="AR199" s="142" t="s">
        <v>106</v>
      </c>
      <c r="AT199" s="142" t="s">
        <v>195</v>
      </c>
      <c r="AU199" s="142" t="s">
        <v>80</v>
      </c>
      <c r="AY199" s="17" t="s">
        <v>193</v>
      </c>
      <c r="BE199" s="143">
        <f t="shared" si="54"/>
        <v>0</v>
      </c>
      <c r="BF199" s="143">
        <f t="shared" si="55"/>
        <v>0</v>
      </c>
      <c r="BG199" s="143">
        <f t="shared" si="56"/>
        <v>0</v>
      </c>
      <c r="BH199" s="143">
        <f t="shared" si="57"/>
        <v>0</v>
      </c>
      <c r="BI199" s="143">
        <f t="shared" si="58"/>
        <v>0</v>
      </c>
      <c r="BJ199" s="17" t="s">
        <v>80</v>
      </c>
      <c r="BK199" s="143">
        <f t="shared" si="59"/>
        <v>0</v>
      </c>
      <c r="BL199" s="17" t="s">
        <v>106</v>
      </c>
      <c r="BM199" s="142" t="s">
        <v>1637</v>
      </c>
    </row>
    <row r="200" spans="2:65" s="1" customFormat="1" ht="16.5" customHeight="1">
      <c r="B200" s="32"/>
      <c r="C200" s="131" t="s">
        <v>921</v>
      </c>
      <c r="D200" s="131" t="s">
        <v>195</v>
      </c>
      <c r="E200" s="132" t="s">
        <v>4673</v>
      </c>
      <c r="F200" s="133" t="s">
        <v>4674</v>
      </c>
      <c r="G200" s="134" t="s">
        <v>4494</v>
      </c>
      <c r="H200" s="135">
        <v>1</v>
      </c>
      <c r="I200" s="136"/>
      <c r="J200" s="137">
        <f t="shared" si="50"/>
        <v>0</v>
      </c>
      <c r="K200" s="133" t="s">
        <v>19</v>
      </c>
      <c r="L200" s="32"/>
      <c r="M200" s="138" t="s">
        <v>19</v>
      </c>
      <c r="N200" s="139" t="s">
        <v>43</v>
      </c>
      <c r="P200" s="140">
        <f t="shared" si="51"/>
        <v>0</v>
      </c>
      <c r="Q200" s="140">
        <v>0</v>
      </c>
      <c r="R200" s="140">
        <f t="shared" si="52"/>
        <v>0</v>
      </c>
      <c r="S200" s="140">
        <v>0</v>
      </c>
      <c r="T200" s="141">
        <f t="shared" si="53"/>
        <v>0</v>
      </c>
      <c r="AR200" s="142" t="s">
        <v>106</v>
      </c>
      <c r="AT200" s="142" t="s">
        <v>195</v>
      </c>
      <c r="AU200" s="142" t="s">
        <v>80</v>
      </c>
      <c r="AY200" s="17" t="s">
        <v>193</v>
      </c>
      <c r="BE200" s="143">
        <f t="shared" si="54"/>
        <v>0</v>
      </c>
      <c r="BF200" s="143">
        <f t="shared" si="55"/>
        <v>0</v>
      </c>
      <c r="BG200" s="143">
        <f t="shared" si="56"/>
        <v>0</v>
      </c>
      <c r="BH200" s="143">
        <f t="shared" si="57"/>
        <v>0</v>
      </c>
      <c r="BI200" s="143">
        <f t="shared" si="58"/>
        <v>0</v>
      </c>
      <c r="BJ200" s="17" t="s">
        <v>80</v>
      </c>
      <c r="BK200" s="143">
        <f t="shared" si="59"/>
        <v>0</v>
      </c>
      <c r="BL200" s="17" t="s">
        <v>106</v>
      </c>
      <c r="BM200" s="142" t="s">
        <v>1657</v>
      </c>
    </row>
    <row r="201" spans="2:65" s="1" customFormat="1" ht="16.5" customHeight="1">
      <c r="B201" s="32"/>
      <c r="C201" s="131" t="s">
        <v>927</v>
      </c>
      <c r="D201" s="131" t="s">
        <v>195</v>
      </c>
      <c r="E201" s="132" t="s">
        <v>4675</v>
      </c>
      <c r="F201" s="133" t="s">
        <v>4676</v>
      </c>
      <c r="G201" s="134" t="s">
        <v>4494</v>
      </c>
      <c r="H201" s="135">
        <v>1</v>
      </c>
      <c r="I201" s="136"/>
      <c r="J201" s="137">
        <f t="shared" si="50"/>
        <v>0</v>
      </c>
      <c r="K201" s="133" t="s">
        <v>19</v>
      </c>
      <c r="L201" s="32"/>
      <c r="M201" s="138" t="s">
        <v>19</v>
      </c>
      <c r="N201" s="139" t="s">
        <v>43</v>
      </c>
      <c r="P201" s="140">
        <f t="shared" si="51"/>
        <v>0</v>
      </c>
      <c r="Q201" s="140">
        <v>0</v>
      </c>
      <c r="R201" s="140">
        <f t="shared" si="52"/>
        <v>0</v>
      </c>
      <c r="S201" s="140">
        <v>0</v>
      </c>
      <c r="T201" s="141">
        <f t="shared" si="53"/>
        <v>0</v>
      </c>
      <c r="AR201" s="142" t="s">
        <v>106</v>
      </c>
      <c r="AT201" s="142" t="s">
        <v>195</v>
      </c>
      <c r="AU201" s="142" t="s">
        <v>80</v>
      </c>
      <c r="AY201" s="17" t="s">
        <v>193</v>
      </c>
      <c r="BE201" s="143">
        <f t="shared" si="54"/>
        <v>0</v>
      </c>
      <c r="BF201" s="143">
        <f t="shared" si="55"/>
        <v>0</v>
      </c>
      <c r="BG201" s="143">
        <f t="shared" si="56"/>
        <v>0</v>
      </c>
      <c r="BH201" s="143">
        <f t="shared" si="57"/>
        <v>0</v>
      </c>
      <c r="BI201" s="143">
        <f t="shared" si="58"/>
        <v>0</v>
      </c>
      <c r="BJ201" s="17" t="s">
        <v>80</v>
      </c>
      <c r="BK201" s="143">
        <f t="shared" si="59"/>
        <v>0</v>
      </c>
      <c r="BL201" s="17" t="s">
        <v>106</v>
      </c>
      <c r="BM201" s="142" t="s">
        <v>1667</v>
      </c>
    </row>
    <row r="202" spans="2:65" s="1" customFormat="1" ht="16.5" customHeight="1">
      <c r="B202" s="32"/>
      <c r="C202" s="131" t="s">
        <v>932</v>
      </c>
      <c r="D202" s="131" t="s">
        <v>195</v>
      </c>
      <c r="E202" s="132" t="s">
        <v>4677</v>
      </c>
      <c r="F202" s="133" t="s">
        <v>4474</v>
      </c>
      <c r="G202" s="134" t="s">
        <v>4494</v>
      </c>
      <c r="H202" s="135">
        <v>1</v>
      </c>
      <c r="I202" s="136"/>
      <c r="J202" s="137">
        <f t="shared" si="50"/>
        <v>0</v>
      </c>
      <c r="K202" s="133" t="s">
        <v>19</v>
      </c>
      <c r="L202" s="32"/>
      <c r="M202" s="138" t="s">
        <v>19</v>
      </c>
      <c r="N202" s="139" t="s">
        <v>43</v>
      </c>
      <c r="P202" s="140">
        <f t="shared" si="51"/>
        <v>0</v>
      </c>
      <c r="Q202" s="140">
        <v>0</v>
      </c>
      <c r="R202" s="140">
        <f t="shared" si="52"/>
        <v>0</v>
      </c>
      <c r="S202" s="140">
        <v>0</v>
      </c>
      <c r="T202" s="141">
        <f t="shared" si="53"/>
        <v>0</v>
      </c>
      <c r="AR202" s="142" t="s">
        <v>106</v>
      </c>
      <c r="AT202" s="142" t="s">
        <v>195</v>
      </c>
      <c r="AU202" s="142" t="s">
        <v>80</v>
      </c>
      <c r="AY202" s="17" t="s">
        <v>193</v>
      </c>
      <c r="BE202" s="143">
        <f t="shared" si="54"/>
        <v>0</v>
      </c>
      <c r="BF202" s="143">
        <f t="shared" si="55"/>
        <v>0</v>
      </c>
      <c r="BG202" s="143">
        <f t="shared" si="56"/>
        <v>0</v>
      </c>
      <c r="BH202" s="143">
        <f t="shared" si="57"/>
        <v>0</v>
      </c>
      <c r="BI202" s="143">
        <f t="shared" si="58"/>
        <v>0</v>
      </c>
      <c r="BJ202" s="17" t="s">
        <v>80</v>
      </c>
      <c r="BK202" s="143">
        <f t="shared" si="59"/>
        <v>0</v>
      </c>
      <c r="BL202" s="17" t="s">
        <v>106</v>
      </c>
      <c r="BM202" s="142" t="s">
        <v>1677</v>
      </c>
    </row>
    <row r="203" spans="2:65" s="1" customFormat="1" ht="16.5" customHeight="1">
      <c r="B203" s="32"/>
      <c r="C203" s="131" t="s">
        <v>937</v>
      </c>
      <c r="D203" s="131" t="s">
        <v>195</v>
      </c>
      <c r="E203" s="132" t="s">
        <v>4678</v>
      </c>
      <c r="F203" s="133" t="s">
        <v>4679</v>
      </c>
      <c r="G203" s="134" t="s">
        <v>4494</v>
      </c>
      <c r="H203" s="135">
        <v>1</v>
      </c>
      <c r="I203" s="136"/>
      <c r="J203" s="137">
        <f t="shared" si="50"/>
        <v>0</v>
      </c>
      <c r="K203" s="133" t="s">
        <v>19</v>
      </c>
      <c r="L203" s="32"/>
      <c r="M203" s="138" t="s">
        <v>19</v>
      </c>
      <c r="N203" s="139" t="s">
        <v>43</v>
      </c>
      <c r="P203" s="140">
        <f t="shared" si="51"/>
        <v>0</v>
      </c>
      <c r="Q203" s="140">
        <v>0</v>
      </c>
      <c r="R203" s="140">
        <f t="shared" si="52"/>
        <v>0</v>
      </c>
      <c r="S203" s="140">
        <v>0</v>
      </c>
      <c r="T203" s="141">
        <f t="shared" si="53"/>
        <v>0</v>
      </c>
      <c r="AR203" s="142" t="s">
        <v>106</v>
      </c>
      <c r="AT203" s="142" t="s">
        <v>195</v>
      </c>
      <c r="AU203" s="142" t="s">
        <v>80</v>
      </c>
      <c r="AY203" s="17" t="s">
        <v>193</v>
      </c>
      <c r="BE203" s="143">
        <f t="shared" si="54"/>
        <v>0</v>
      </c>
      <c r="BF203" s="143">
        <f t="shared" si="55"/>
        <v>0</v>
      </c>
      <c r="BG203" s="143">
        <f t="shared" si="56"/>
        <v>0</v>
      </c>
      <c r="BH203" s="143">
        <f t="shared" si="57"/>
        <v>0</v>
      </c>
      <c r="BI203" s="143">
        <f t="shared" si="58"/>
        <v>0</v>
      </c>
      <c r="BJ203" s="17" t="s">
        <v>80</v>
      </c>
      <c r="BK203" s="143">
        <f t="shared" si="59"/>
        <v>0</v>
      </c>
      <c r="BL203" s="17" t="s">
        <v>106</v>
      </c>
      <c r="BM203" s="142" t="s">
        <v>1688</v>
      </c>
    </row>
    <row r="204" spans="2:65" s="1" customFormat="1" ht="16.5" customHeight="1">
      <c r="B204" s="32"/>
      <c r="C204" s="131" t="s">
        <v>942</v>
      </c>
      <c r="D204" s="131" t="s">
        <v>195</v>
      </c>
      <c r="E204" s="132" t="s">
        <v>4680</v>
      </c>
      <c r="F204" s="133" t="s">
        <v>4681</v>
      </c>
      <c r="G204" s="134" t="s">
        <v>4494</v>
      </c>
      <c r="H204" s="135">
        <v>1</v>
      </c>
      <c r="I204" s="136"/>
      <c r="J204" s="137">
        <f t="shared" si="50"/>
        <v>0</v>
      </c>
      <c r="K204" s="133" t="s">
        <v>19</v>
      </c>
      <c r="L204" s="32"/>
      <c r="M204" s="138" t="s">
        <v>19</v>
      </c>
      <c r="N204" s="139" t="s">
        <v>43</v>
      </c>
      <c r="P204" s="140">
        <f t="shared" si="51"/>
        <v>0</v>
      </c>
      <c r="Q204" s="140">
        <v>0</v>
      </c>
      <c r="R204" s="140">
        <f t="shared" si="52"/>
        <v>0</v>
      </c>
      <c r="S204" s="140">
        <v>0</v>
      </c>
      <c r="T204" s="141">
        <f t="shared" si="53"/>
        <v>0</v>
      </c>
      <c r="AR204" s="142" t="s">
        <v>106</v>
      </c>
      <c r="AT204" s="142" t="s">
        <v>195</v>
      </c>
      <c r="AU204" s="142" t="s">
        <v>80</v>
      </c>
      <c r="AY204" s="17" t="s">
        <v>193</v>
      </c>
      <c r="BE204" s="143">
        <f t="shared" si="54"/>
        <v>0</v>
      </c>
      <c r="BF204" s="143">
        <f t="shared" si="55"/>
        <v>0</v>
      </c>
      <c r="BG204" s="143">
        <f t="shared" si="56"/>
        <v>0</v>
      </c>
      <c r="BH204" s="143">
        <f t="shared" si="57"/>
        <v>0</v>
      </c>
      <c r="BI204" s="143">
        <f t="shared" si="58"/>
        <v>0</v>
      </c>
      <c r="BJ204" s="17" t="s">
        <v>80</v>
      </c>
      <c r="BK204" s="143">
        <f t="shared" si="59"/>
        <v>0</v>
      </c>
      <c r="BL204" s="17" t="s">
        <v>106</v>
      </c>
      <c r="BM204" s="142" t="s">
        <v>1701</v>
      </c>
    </row>
    <row r="205" spans="2:65" s="1" customFormat="1" ht="16.5" customHeight="1">
      <c r="B205" s="32"/>
      <c r="C205" s="131" t="s">
        <v>947</v>
      </c>
      <c r="D205" s="131" t="s">
        <v>195</v>
      </c>
      <c r="E205" s="132" t="s">
        <v>4682</v>
      </c>
      <c r="F205" s="133" t="s">
        <v>4683</v>
      </c>
      <c r="G205" s="134" t="s">
        <v>4494</v>
      </c>
      <c r="H205" s="135">
        <v>1</v>
      </c>
      <c r="I205" s="136"/>
      <c r="J205" s="137">
        <f t="shared" si="50"/>
        <v>0</v>
      </c>
      <c r="K205" s="133" t="s">
        <v>19</v>
      </c>
      <c r="L205" s="32"/>
      <c r="M205" s="181" t="s">
        <v>19</v>
      </c>
      <c r="N205" s="182" t="s">
        <v>43</v>
      </c>
      <c r="O205" s="183"/>
      <c r="P205" s="184">
        <f t="shared" si="51"/>
        <v>0</v>
      </c>
      <c r="Q205" s="184">
        <v>0</v>
      </c>
      <c r="R205" s="184">
        <f t="shared" si="52"/>
        <v>0</v>
      </c>
      <c r="S205" s="184">
        <v>0</v>
      </c>
      <c r="T205" s="185">
        <f t="shared" si="53"/>
        <v>0</v>
      </c>
      <c r="AR205" s="142" t="s">
        <v>106</v>
      </c>
      <c r="AT205" s="142" t="s">
        <v>195</v>
      </c>
      <c r="AU205" s="142" t="s">
        <v>80</v>
      </c>
      <c r="AY205" s="17" t="s">
        <v>193</v>
      </c>
      <c r="BE205" s="143">
        <f t="shared" si="54"/>
        <v>0</v>
      </c>
      <c r="BF205" s="143">
        <f t="shared" si="55"/>
        <v>0</v>
      </c>
      <c r="BG205" s="143">
        <f t="shared" si="56"/>
        <v>0</v>
      </c>
      <c r="BH205" s="143">
        <f t="shared" si="57"/>
        <v>0</v>
      </c>
      <c r="BI205" s="143">
        <f t="shared" si="58"/>
        <v>0</v>
      </c>
      <c r="BJ205" s="17" t="s">
        <v>80</v>
      </c>
      <c r="BK205" s="143">
        <f t="shared" si="59"/>
        <v>0</v>
      </c>
      <c r="BL205" s="17" t="s">
        <v>106</v>
      </c>
      <c r="BM205" s="142" t="s">
        <v>1711</v>
      </c>
    </row>
    <row r="206" spans="2:65" s="1" customFormat="1" ht="6.95" customHeight="1">
      <c r="B206" s="41"/>
      <c r="C206" s="42"/>
      <c r="D206" s="42"/>
      <c r="E206" s="42"/>
      <c r="F206" s="42"/>
      <c r="G206" s="42"/>
      <c r="H206" s="42"/>
      <c r="I206" s="42"/>
      <c r="J206" s="42"/>
      <c r="K206" s="42"/>
      <c r="L206" s="32"/>
    </row>
  </sheetData>
  <sheetProtection algorithmName="SHA-512" hashValue="/6WQm5EK3aY3/M1KmPZEHbNEItQMp4iS8b6DFzvKBOZi7LjJvpKYC/G9IyVic+ZBKNDJySxte5LzZHHZDpgNFQ==" saltValue="x0KdEeWzOptG7ZyUNM7BkNwr+6NAwxSO8ihliB7+vpxvtHfNgs8CIcjKVx9diLxDT3vPr44PpESltqaRb/H+ug==" spinCount="100000" sheet="1" objects="1" scenarios="1" formatColumns="0" formatRows="0" autoFilter="0"/>
  <autoFilter ref="C90:K205" xr:uid="{00000000-0009-0000-0000-000004000000}"/>
  <mergeCells count="12">
    <mergeCell ref="E83:H83"/>
    <mergeCell ref="L2:V2"/>
    <mergeCell ref="E50:H50"/>
    <mergeCell ref="E52:H52"/>
    <mergeCell ref="E54:H54"/>
    <mergeCell ref="E79:H79"/>
    <mergeCell ref="E81:H8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247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AT2" s="17" t="s">
        <v>101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132</v>
      </c>
      <c r="L4" s="20"/>
      <c r="M4" s="90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318" t="str">
        <f>'Rekapitulace stavby'!K6</f>
        <v>SPgŠ Boskovice - Výstavba nových prostor pro vzdělávání</v>
      </c>
      <c r="F7" s="319"/>
      <c r="G7" s="319"/>
      <c r="H7" s="319"/>
      <c r="L7" s="20"/>
    </row>
    <row r="8" spans="2:46" ht="12.75">
      <c r="B8" s="20"/>
      <c r="D8" s="27" t="s">
        <v>133</v>
      </c>
      <c r="L8" s="20"/>
    </row>
    <row r="9" spans="2:46" ht="16.5" customHeight="1">
      <c r="B9" s="20"/>
      <c r="E9" s="318" t="s">
        <v>3852</v>
      </c>
      <c r="F9" s="288"/>
      <c r="G9" s="288"/>
      <c r="H9" s="288"/>
      <c r="L9" s="20"/>
    </row>
    <row r="10" spans="2:46" ht="12" customHeight="1">
      <c r="B10" s="20"/>
      <c r="D10" s="27" t="s">
        <v>3853</v>
      </c>
      <c r="L10" s="20"/>
    </row>
    <row r="11" spans="2:46" s="1" customFormat="1" ht="16.5" customHeight="1">
      <c r="B11" s="32"/>
      <c r="E11" s="316" t="s">
        <v>4684</v>
      </c>
      <c r="F11" s="320"/>
      <c r="G11" s="320"/>
      <c r="H11" s="320"/>
      <c r="L11" s="32"/>
    </row>
    <row r="12" spans="2:46" s="1" customFormat="1" ht="12" customHeight="1">
      <c r="B12" s="32"/>
      <c r="D12" s="27" t="s">
        <v>4685</v>
      </c>
      <c r="L12" s="32"/>
    </row>
    <row r="13" spans="2:46" s="1" customFormat="1" ht="16.5" customHeight="1">
      <c r="B13" s="32"/>
      <c r="E13" s="281" t="s">
        <v>4686</v>
      </c>
      <c r="F13" s="320"/>
      <c r="G13" s="320"/>
      <c r="H13" s="320"/>
      <c r="L13" s="32"/>
    </row>
    <row r="14" spans="2:46" s="1" customFormat="1" ht="11.25">
      <c r="B14" s="32"/>
      <c r="L14" s="32"/>
    </row>
    <row r="15" spans="2:46" s="1" customFormat="1" ht="12" customHeight="1">
      <c r="B15" s="32"/>
      <c r="D15" s="27" t="s">
        <v>18</v>
      </c>
      <c r="F15" s="25" t="s">
        <v>19</v>
      </c>
      <c r="I15" s="27" t="s">
        <v>20</v>
      </c>
      <c r="J15" s="25" t="s">
        <v>19</v>
      </c>
      <c r="L15" s="32"/>
    </row>
    <row r="16" spans="2:46" s="1" customFormat="1" ht="12" customHeight="1">
      <c r="B16" s="32"/>
      <c r="D16" s="27" t="s">
        <v>21</v>
      </c>
      <c r="F16" s="25" t="s">
        <v>22</v>
      </c>
      <c r="I16" s="27" t="s">
        <v>23</v>
      </c>
      <c r="J16" s="49" t="str">
        <f>'Rekapitulace stavby'!AN8</f>
        <v>19. 5. 2025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25</v>
      </c>
      <c r="I18" s="27" t="s">
        <v>26</v>
      </c>
      <c r="J18" s="25" t="s">
        <v>19</v>
      </c>
      <c r="L18" s="32"/>
    </row>
    <row r="19" spans="2:12" s="1" customFormat="1" ht="18" customHeight="1">
      <c r="B19" s="32"/>
      <c r="E19" s="25" t="s">
        <v>27</v>
      </c>
      <c r="I19" s="27" t="s">
        <v>28</v>
      </c>
      <c r="J19" s="25" t="s">
        <v>19</v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29</v>
      </c>
      <c r="I21" s="27" t="s">
        <v>26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321" t="str">
        <f>'Rekapitulace stavby'!E14</f>
        <v>Vyplň údaj</v>
      </c>
      <c r="F22" s="287"/>
      <c r="G22" s="287"/>
      <c r="H22" s="287"/>
      <c r="I22" s="27" t="s">
        <v>28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31</v>
      </c>
      <c r="I24" s="27" t="s">
        <v>26</v>
      </c>
      <c r="J24" s="25" t="s">
        <v>19</v>
      </c>
      <c r="L24" s="32"/>
    </row>
    <row r="25" spans="2:12" s="1" customFormat="1" ht="18" customHeight="1">
      <c r="B25" s="32"/>
      <c r="E25" s="25" t="s">
        <v>32</v>
      </c>
      <c r="I25" s="27" t="s">
        <v>28</v>
      </c>
      <c r="J25" s="25" t="s">
        <v>19</v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34</v>
      </c>
      <c r="I27" s="27" t="s">
        <v>26</v>
      </c>
      <c r="J27" s="25" t="s">
        <v>19</v>
      </c>
      <c r="L27" s="32"/>
    </row>
    <row r="28" spans="2:12" s="1" customFormat="1" ht="18" customHeight="1">
      <c r="B28" s="32"/>
      <c r="E28" s="25" t="s">
        <v>3855</v>
      </c>
      <c r="I28" s="27" t="s">
        <v>28</v>
      </c>
      <c r="J28" s="25" t="s">
        <v>19</v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36</v>
      </c>
      <c r="L30" s="32"/>
    </row>
    <row r="31" spans="2:12" s="7" customFormat="1" ht="16.5" customHeight="1">
      <c r="B31" s="91"/>
      <c r="E31" s="292" t="s">
        <v>19</v>
      </c>
      <c r="F31" s="292"/>
      <c r="G31" s="292"/>
      <c r="H31" s="292"/>
      <c r="L31" s="91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0"/>
      <c r="E33" s="50"/>
      <c r="F33" s="50"/>
      <c r="G33" s="50"/>
      <c r="H33" s="50"/>
      <c r="I33" s="50"/>
      <c r="J33" s="50"/>
      <c r="K33" s="50"/>
      <c r="L33" s="32"/>
    </row>
    <row r="34" spans="2:12" s="1" customFormat="1" ht="25.35" customHeight="1">
      <c r="B34" s="32"/>
      <c r="D34" s="92" t="s">
        <v>38</v>
      </c>
      <c r="J34" s="63">
        <f>ROUND(J96, 2)</f>
        <v>0</v>
      </c>
      <c r="L34" s="32"/>
    </row>
    <row r="35" spans="2:12" s="1" customFormat="1" ht="6.95" customHeight="1">
      <c r="B35" s="32"/>
      <c r="D35" s="50"/>
      <c r="E35" s="50"/>
      <c r="F35" s="50"/>
      <c r="G35" s="50"/>
      <c r="H35" s="50"/>
      <c r="I35" s="50"/>
      <c r="J35" s="50"/>
      <c r="K35" s="50"/>
      <c r="L35" s="32"/>
    </row>
    <row r="36" spans="2:12" s="1" customFormat="1" ht="14.45" customHeight="1">
      <c r="B36" s="32"/>
      <c r="F36" s="35" t="s">
        <v>40</v>
      </c>
      <c r="I36" s="35" t="s">
        <v>39</v>
      </c>
      <c r="J36" s="35" t="s">
        <v>41</v>
      </c>
      <c r="L36" s="32"/>
    </row>
    <row r="37" spans="2:12" s="1" customFormat="1" ht="14.45" customHeight="1">
      <c r="B37" s="32"/>
      <c r="D37" s="52" t="s">
        <v>42</v>
      </c>
      <c r="E37" s="27" t="s">
        <v>43</v>
      </c>
      <c r="F37" s="83">
        <f>ROUND((SUM(BE96:BE246)),  2)</f>
        <v>0</v>
      </c>
      <c r="I37" s="93">
        <v>0.21</v>
      </c>
      <c r="J37" s="83">
        <f>ROUND(((SUM(BE96:BE246))*I37),  2)</f>
        <v>0</v>
      </c>
      <c r="L37" s="32"/>
    </row>
    <row r="38" spans="2:12" s="1" customFormat="1" ht="14.45" customHeight="1">
      <c r="B38" s="32"/>
      <c r="E38" s="27" t="s">
        <v>44</v>
      </c>
      <c r="F38" s="83">
        <f>ROUND((SUM(BF96:BF246)),  2)</f>
        <v>0</v>
      </c>
      <c r="I38" s="93">
        <v>0.12</v>
      </c>
      <c r="J38" s="83">
        <f>ROUND(((SUM(BF96:BF246))*I38),  2)</f>
        <v>0</v>
      </c>
      <c r="L38" s="32"/>
    </row>
    <row r="39" spans="2:12" s="1" customFormat="1" ht="14.45" hidden="1" customHeight="1">
      <c r="B39" s="32"/>
      <c r="E39" s="27" t="s">
        <v>45</v>
      </c>
      <c r="F39" s="83">
        <f>ROUND((SUM(BG96:BG246)),  2)</f>
        <v>0</v>
      </c>
      <c r="I39" s="93">
        <v>0.21</v>
      </c>
      <c r="J39" s="83">
        <f>0</f>
        <v>0</v>
      </c>
      <c r="L39" s="32"/>
    </row>
    <row r="40" spans="2:12" s="1" customFormat="1" ht="14.45" hidden="1" customHeight="1">
      <c r="B40" s="32"/>
      <c r="E40" s="27" t="s">
        <v>46</v>
      </c>
      <c r="F40" s="83">
        <f>ROUND((SUM(BH96:BH246)),  2)</f>
        <v>0</v>
      </c>
      <c r="I40" s="93">
        <v>0.12</v>
      </c>
      <c r="J40" s="83">
        <f>0</f>
        <v>0</v>
      </c>
      <c r="L40" s="32"/>
    </row>
    <row r="41" spans="2:12" s="1" customFormat="1" ht="14.45" hidden="1" customHeight="1">
      <c r="B41" s="32"/>
      <c r="E41" s="27" t="s">
        <v>47</v>
      </c>
      <c r="F41" s="83">
        <f>ROUND((SUM(BI96:BI246)),  2)</f>
        <v>0</v>
      </c>
      <c r="I41" s="93">
        <v>0</v>
      </c>
      <c r="J41" s="83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4"/>
      <c r="D43" s="95" t="s">
        <v>48</v>
      </c>
      <c r="E43" s="54"/>
      <c r="F43" s="54"/>
      <c r="G43" s="96" t="s">
        <v>49</v>
      </c>
      <c r="H43" s="97" t="s">
        <v>50</v>
      </c>
      <c r="I43" s="54"/>
      <c r="J43" s="98">
        <f>SUM(J34:J41)</f>
        <v>0</v>
      </c>
      <c r="K43" s="99"/>
      <c r="L43" s="32"/>
    </row>
    <row r="44" spans="2:12" s="1" customFormat="1" ht="14.45" customHeight="1">
      <c r="B44" s="41"/>
      <c r="C44" s="42"/>
      <c r="D44" s="42"/>
      <c r="E44" s="42"/>
      <c r="F44" s="42"/>
      <c r="G44" s="42"/>
      <c r="H44" s="42"/>
      <c r="I44" s="42"/>
      <c r="J44" s="42"/>
      <c r="K44" s="42"/>
      <c r="L44" s="32"/>
    </row>
    <row r="48" spans="2:12" s="1" customFormat="1" ht="6.95" customHeight="1">
      <c r="B48" s="43"/>
      <c r="C48" s="44"/>
      <c r="D48" s="44"/>
      <c r="E48" s="44"/>
      <c r="F48" s="44"/>
      <c r="G48" s="44"/>
      <c r="H48" s="44"/>
      <c r="I48" s="44"/>
      <c r="J48" s="44"/>
      <c r="K48" s="44"/>
      <c r="L48" s="32"/>
    </row>
    <row r="49" spans="2:12" s="1" customFormat="1" ht="24.95" customHeight="1">
      <c r="B49" s="32"/>
      <c r="C49" s="21" t="s">
        <v>135</v>
      </c>
      <c r="L49" s="32"/>
    </row>
    <row r="50" spans="2:12" s="1" customFormat="1" ht="6.95" customHeight="1">
      <c r="B50" s="32"/>
      <c r="L50" s="32"/>
    </row>
    <row r="51" spans="2:12" s="1" customFormat="1" ht="12" customHeight="1">
      <c r="B51" s="32"/>
      <c r="C51" s="27" t="s">
        <v>16</v>
      </c>
      <c r="L51" s="32"/>
    </row>
    <row r="52" spans="2:12" s="1" customFormat="1" ht="16.5" customHeight="1">
      <c r="B52" s="32"/>
      <c r="E52" s="318" t="str">
        <f>E7</f>
        <v>SPgŠ Boskovice - Výstavba nových prostor pro vzdělávání</v>
      </c>
      <c r="F52" s="319"/>
      <c r="G52" s="319"/>
      <c r="H52" s="319"/>
      <c r="L52" s="32"/>
    </row>
    <row r="53" spans="2:12" ht="12" customHeight="1">
      <c r="B53" s="20"/>
      <c r="C53" s="27" t="s">
        <v>133</v>
      </c>
      <c r="L53" s="20"/>
    </row>
    <row r="54" spans="2:12" ht="16.5" customHeight="1">
      <c r="B54" s="20"/>
      <c r="E54" s="318" t="s">
        <v>3852</v>
      </c>
      <c r="F54" s="288"/>
      <c r="G54" s="288"/>
      <c r="H54" s="288"/>
      <c r="L54" s="20"/>
    </row>
    <row r="55" spans="2:12" ht="12" customHeight="1">
      <c r="B55" s="20"/>
      <c r="C55" s="27" t="s">
        <v>3853</v>
      </c>
      <c r="L55" s="20"/>
    </row>
    <row r="56" spans="2:12" s="1" customFormat="1" ht="16.5" customHeight="1">
      <c r="B56" s="32"/>
      <c r="E56" s="316" t="s">
        <v>4684</v>
      </c>
      <c r="F56" s="320"/>
      <c r="G56" s="320"/>
      <c r="H56" s="320"/>
      <c r="L56" s="32"/>
    </row>
    <row r="57" spans="2:12" s="1" customFormat="1" ht="12" customHeight="1">
      <c r="B57" s="32"/>
      <c r="C57" s="27" t="s">
        <v>4685</v>
      </c>
      <c r="L57" s="32"/>
    </row>
    <row r="58" spans="2:12" s="1" customFormat="1" ht="16.5" customHeight="1">
      <c r="B58" s="32"/>
      <c r="E58" s="281" t="str">
        <f>E13</f>
        <v>1 - FVE</v>
      </c>
      <c r="F58" s="320"/>
      <c r="G58" s="320"/>
      <c r="H58" s="320"/>
      <c r="L58" s="32"/>
    </row>
    <row r="59" spans="2:12" s="1" customFormat="1" ht="6.95" customHeight="1">
      <c r="B59" s="32"/>
      <c r="L59" s="32"/>
    </row>
    <row r="60" spans="2:12" s="1" customFormat="1" ht="12" customHeight="1">
      <c r="B60" s="32"/>
      <c r="C60" s="27" t="s">
        <v>21</v>
      </c>
      <c r="F60" s="25" t="str">
        <f>F16</f>
        <v>Boskovice</v>
      </c>
      <c r="I60" s="27" t="s">
        <v>23</v>
      </c>
      <c r="J60" s="49" t="str">
        <f>IF(J16="","",J16)</f>
        <v>19. 5. 2025</v>
      </c>
      <c r="L60" s="32"/>
    </row>
    <row r="61" spans="2:12" s="1" customFormat="1" ht="6.95" customHeight="1">
      <c r="B61" s="32"/>
      <c r="L61" s="32"/>
    </row>
    <row r="62" spans="2:12" s="1" customFormat="1" ht="25.7" customHeight="1">
      <c r="B62" s="32"/>
      <c r="C62" s="27" t="s">
        <v>25</v>
      </c>
      <c r="F62" s="25" t="str">
        <f>E19</f>
        <v>Střední pedagogická škola Boskovice</v>
      </c>
      <c r="I62" s="27" t="s">
        <v>31</v>
      </c>
      <c r="J62" s="30" t="str">
        <f>E25</f>
        <v>ERPLAN, U Borové 69, Havlíčkův Brod</v>
      </c>
      <c r="L62" s="32"/>
    </row>
    <row r="63" spans="2:12" s="1" customFormat="1" ht="15.2" customHeight="1">
      <c r="B63" s="32"/>
      <c r="C63" s="27" t="s">
        <v>29</v>
      </c>
      <c r="F63" s="25" t="str">
        <f>IF(E22="","",E22)</f>
        <v>Vyplň údaj</v>
      </c>
      <c r="I63" s="27" t="s">
        <v>34</v>
      </c>
      <c r="J63" s="30" t="str">
        <f>E28</f>
        <v xml:space="preserve"> </v>
      </c>
      <c r="L63" s="32"/>
    </row>
    <row r="64" spans="2:12" s="1" customFormat="1" ht="10.35" customHeight="1">
      <c r="B64" s="32"/>
      <c r="L64" s="32"/>
    </row>
    <row r="65" spans="2:47" s="1" customFormat="1" ht="29.25" customHeight="1">
      <c r="B65" s="32"/>
      <c r="C65" s="100" t="s">
        <v>136</v>
      </c>
      <c r="D65" s="94"/>
      <c r="E65" s="94"/>
      <c r="F65" s="94"/>
      <c r="G65" s="94"/>
      <c r="H65" s="94"/>
      <c r="I65" s="94"/>
      <c r="J65" s="101" t="s">
        <v>137</v>
      </c>
      <c r="K65" s="94"/>
      <c r="L65" s="32"/>
    </row>
    <row r="66" spans="2:47" s="1" customFormat="1" ht="10.35" customHeight="1">
      <c r="B66" s="32"/>
      <c r="L66" s="32"/>
    </row>
    <row r="67" spans="2:47" s="1" customFormat="1" ht="22.9" customHeight="1">
      <c r="B67" s="32"/>
      <c r="C67" s="102" t="s">
        <v>70</v>
      </c>
      <c r="J67" s="63">
        <f>J96</f>
        <v>0</v>
      </c>
      <c r="L67" s="32"/>
      <c r="AU67" s="17" t="s">
        <v>138</v>
      </c>
    </row>
    <row r="68" spans="2:47" s="8" customFormat="1" ht="24.95" customHeight="1">
      <c r="B68" s="103"/>
      <c r="D68" s="104" t="s">
        <v>158</v>
      </c>
      <c r="E68" s="105"/>
      <c r="F68" s="105"/>
      <c r="G68" s="105"/>
      <c r="H68" s="105"/>
      <c r="I68" s="105"/>
      <c r="J68" s="106">
        <f>J97</f>
        <v>0</v>
      </c>
      <c r="L68" s="103"/>
    </row>
    <row r="69" spans="2:47" s="9" customFormat="1" ht="19.899999999999999" customHeight="1">
      <c r="B69" s="107"/>
      <c r="D69" s="108" t="s">
        <v>4687</v>
      </c>
      <c r="E69" s="109"/>
      <c r="F69" s="109"/>
      <c r="G69" s="109"/>
      <c r="H69" s="109"/>
      <c r="I69" s="109"/>
      <c r="J69" s="110">
        <f>J98</f>
        <v>0</v>
      </c>
      <c r="L69" s="107"/>
    </row>
    <row r="70" spans="2:47" s="9" customFormat="1" ht="19.899999999999999" customHeight="1">
      <c r="B70" s="107"/>
      <c r="D70" s="108" t="s">
        <v>4688</v>
      </c>
      <c r="E70" s="109"/>
      <c r="F70" s="109"/>
      <c r="G70" s="109"/>
      <c r="H70" s="109"/>
      <c r="I70" s="109"/>
      <c r="J70" s="110">
        <f>J231</f>
        <v>0</v>
      </c>
      <c r="L70" s="107"/>
    </row>
    <row r="71" spans="2:47" s="9" customFormat="1" ht="19.899999999999999" customHeight="1">
      <c r="B71" s="107"/>
      <c r="D71" s="108" t="s">
        <v>4689</v>
      </c>
      <c r="E71" s="109"/>
      <c r="F71" s="109"/>
      <c r="G71" s="109"/>
      <c r="H71" s="109"/>
      <c r="I71" s="109"/>
      <c r="J71" s="110">
        <f>J241</f>
        <v>0</v>
      </c>
      <c r="L71" s="107"/>
    </row>
    <row r="72" spans="2:47" s="8" customFormat="1" ht="24.95" customHeight="1">
      <c r="B72" s="103"/>
      <c r="D72" s="104" t="s">
        <v>4690</v>
      </c>
      <c r="E72" s="105"/>
      <c r="F72" s="105"/>
      <c r="G72" s="105"/>
      <c r="H72" s="105"/>
      <c r="I72" s="105"/>
      <c r="J72" s="106">
        <f>J245</f>
        <v>0</v>
      </c>
      <c r="L72" s="103"/>
    </row>
    <row r="73" spans="2:47" s="1" customFormat="1" ht="21.75" customHeight="1">
      <c r="B73" s="32"/>
      <c r="L73" s="32"/>
    </row>
    <row r="74" spans="2:47" s="1" customFormat="1" ht="6.95" customHeight="1"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32"/>
    </row>
    <row r="78" spans="2:47" s="1" customFormat="1" ht="6.95" customHeight="1">
      <c r="B78" s="43"/>
      <c r="C78" s="44"/>
      <c r="D78" s="44"/>
      <c r="E78" s="44"/>
      <c r="F78" s="44"/>
      <c r="G78" s="44"/>
      <c r="H78" s="44"/>
      <c r="I78" s="44"/>
      <c r="J78" s="44"/>
      <c r="K78" s="44"/>
      <c r="L78" s="32"/>
    </row>
    <row r="79" spans="2:47" s="1" customFormat="1" ht="24.95" customHeight="1">
      <c r="B79" s="32"/>
      <c r="C79" s="21" t="s">
        <v>178</v>
      </c>
      <c r="L79" s="32"/>
    </row>
    <row r="80" spans="2:47" s="1" customFormat="1" ht="6.95" customHeight="1">
      <c r="B80" s="32"/>
      <c r="L80" s="32"/>
    </row>
    <row r="81" spans="2:63" s="1" customFormat="1" ht="12" customHeight="1">
      <c r="B81" s="32"/>
      <c r="C81" s="27" t="s">
        <v>16</v>
      </c>
      <c r="L81" s="32"/>
    </row>
    <row r="82" spans="2:63" s="1" customFormat="1" ht="16.5" customHeight="1">
      <c r="B82" s="32"/>
      <c r="E82" s="318" t="str">
        <f>E7</f>
        <v>SPgŠ Boskovice - Výstavba nových prostor pro vzdělávání</v>
      </c>
      <c r="F82" s="319"/>
      <c r="G82" s="319"/>
      <c r="H82" s="319"/>
      <c r="L82" s="32"/>
    </row>
    <row r="83" spans="2:63" ht="12" customHeight="1">
      <c r="B83" s="20"/>
      <c r="C83" s="27" t="s">
        <v>133</v>
      </c>
      <c r="L83" s="20"/>
    </row>
    <row r="84" spans="2:63" ht="16.5" customHeight="1">
      <c r="B84" s="20"/>
      <c r="E84" s="318" t="s">
        <v>3852</v>
      </c>
      <c r="F84" s="288"/>
      <c r="G84" s="288"/>
      <c r="H84" s="288"/>
      <c r="L84" s="20"/>
    </row>
    <row r="85" spans="2:63" ht="12" customHeight="1">
      <c r="B85" s="20"/>
      <c r="C85" s="27" t="s">
        <v>3853</v>
      </c>
      <c r="L85" s="20"/>
    </row>
    <row r="86" spans="2:63" s="1" customFormat="1" ht="16.5" customHeight="1">
      <c r="B86" s="32"/>
      <c r="E86" s="316" t="s">
        <v>4684</v>
      </c>
      <c r="F86" s="320"/>
      <c r="G86" s="320"/>
      <c r="H86" s="320"/>
      <c r="L86" s="32"/>
    </row>
    <row r="87" spans="2:63" s="1" customFormat="1" ht="12" customHeight="1">
      <c r="B87" s="32"/>
      <c r="C87" s="27" t="s">
        <v>4685</v>
      </c>
      <c r="L87" s="32"/>
    </row>
    <row r="88" spans="2:63" s="1" customFormat="1" ht="16.5" customHeight="1">
      <c r="B88" s="32"/>
      <c r="E88" s="281" t="str">
        <f>E13</f>
        <v>1 - FVE</v>
      </c>
      <c r="F88" s="320"/>
      <c r="G88" s="320"/>
      <c r="H88" s="320"/>
      <c r="L88" s="32"/>
    </row>
    <row r="89" spans="2:63" s="1" customFormat="1" ht="6.95" customHeight="1">
      <c r="B89" s="32"/>
      <c r="L89" s="32"/>
    </row>
    <row r="90" spans="2:63" s="1" customFormat="1" ht="12" customHeight="1">
      <c r="B90" s="32"/>
      <c r="C90" s="27" t="s">
        <v>21</v>
      </c>
      <c r="F90" s="25" t="str">
        <f>F16</f>
        <v>Boskovice</v>
      </c>
      <c r="I90" s="27" t="s">
        <v>23</v>
      </c>
      <c r="J90" s="49" t="str">
        <f>IF(J16="","",J16)</f>
        <v>19. 5. 2025</v>
      </c>
      <c r="L90" s="32"/>
    </row>
    <row r="91" spans="2:63" s="1" customFormat="1" ht="6.95" customHeight="1">
      <c r="B91" s="32"/>
      <c r="L91" s="32"/>
    </row>
    <row r="92" spans="2:63" s="1" customFormat="1" ht="25.7" customHeight="1">
      <c r="B92" s="32"/>
      <c r="C92" s="27" t="s">
        <v>25</v>
      </c>
      <c r="F92" s="25" t="str">
        <f>E19</f>
        <v>Střední pedagogická škola Boskovice</v>
      </c>
      <c r="I92" s="27" t="s">
        <v>31</v>
      </c>
      <c r="J92" s="30" t="str">
        <f>E25</f>
        <v>ERPLAN, U Borové 69, Havlíčkův Brod</v>
      </c>
      <c r="L92" s="32"/>
    </row>
    <row r="93" spans="2:63" s="1" customFormat="1" ht="15.2" customHeight="1">
      <c r="B93" s="32"/>
      <c r="C93" s="27" t="s">
        <v>29</v>
      </c>
      <c r="F93" s="25" t="str">
        <f>IF(E22="","",E22)</f>
        <v>Vyplň údaj</v>
      </c>
      <c r="I93" s="27" t="s">
        <v>34</v>
      </c>
      <c r="J93" s="30" t="str">
        <f>E28</f>
        <v xml:space="preserve"> </v>
      </c>
      <c r="L93" s="32"/>
    </row>
    <row r="94" spans="2:63" s="1" customFormat="1" ht="10.35" customHeight="1">
      <c r="B94" s="32"/>
      <c r="L94" s="32"/>
    </row>
    <row r="95" spans="2:63" s="10" customFormat="1" ht="29.25" customHeight="1">
      <c r="B95" s="111"/>
      <c r="C95" s="112" t="s">
        <v>179</v>
      </c>
      <c r="D95" s="113" t="s">
        <v>57</v>
      </c>
      <c r="E95" s="113" t="s">
        <v>53</v>
      </c>
      <c r="F95" s="113" t="s">
        <v>54</v>
      </c>
      <c r="G95" s="113" t="s">
        <v>180</v>
      </c>
      <c r="H95" s="113" t="s">
        <v>181</v>
      </c>
      <c r="I95" s="113" t="s">
        <v>182</v>
      </c>
      <c r="J95" s="113" t="s">
        <v>137</v>
      </c>
      <c r="K95" s="114" t="s">
        <v>183</v>
      </c>
      <c r="L95" s="111"/>
      <c r="M95" s="56" t="s">
        <v>19</v>
      </c>
      <c r="N95" s="57" t="s">
        <v>42</v>
      </c>
      <c r="O95" s="57" t="s">
        <v>184</v>
      </c>
      <c r="P95" s="57" t="s">
        <v>185</v>
      </c>
      <c r="Q95" s="57" t="s">
        <v>186</v>
      </c>
      <c r="R95" s="57" t="s">
        <v>187</v>
      </c>
      <c r="S95" s="57" t="s">
        <v>188</v>
      </c>
      <c r="T95" s="58" t="s">
        <v>189</v>
      </c>
    </row>
    <row r="96" spans="2:63" s="1" customFormat="1" ht="22.9" customHeight="1">
      <c r="B96" s="32"/>
      <c r="C96" s="61" t="s">
        <v>190</v>
      </c>
      <c r="J96" s="115">
        <f>BK96</f>
        <v>0</v>
      </c>
      <c r="L96" s="32"/>
      <c r="M96" s="59"/>
      <c r="N96" s="50"/>
      <c r="O96" s="50"/>
      <c r="P96" s="116">
        <f>P97+P245</f>
        <v>0</v>
      </c>
      <c r="Q96" s="50"/>
      <c r="R96" s="116">
        <f>R97+R245</f>
        <v>2.1601029999999994</v>
      </c>
      <c r="S96" s="50"/>
      <c r="T96" s="117">
        <f>T97+T245</f>
        <v>0</v>
      </c>
      <c r="AT96" s="17" t="s">
        <v>71</v>
      </c>
      <c r="AU96" s="17" t="s">
        <v>138</v>
      </c>
      <c r="BK96" s="118">
        <f>BK97+BK245</f>
        <v>0</v>
      </c>
    </row>
    <row r="97" spans="2:65" s="11" customFormat="1" ht="25.9" customHeight="1">
      <c r="B97" s="119"/>
      <c r="D97" s="120" t="s">
        <v>71</v>
      </c>
      <c r="E97" s="121" t="s">
        <v>2215</v>
      </c>
      <c r="F97" s="121" t="s">
        <v>2216</v>
      </c>
      <c r="I97" s="122"/>
      <c r="J97" s="123">
        <f>BK97</f>
        <v>0</v>
      </c>
      <c r="L97" s="119"/>
      <c r="M97" s="124"/>
      <c r="P97" s="125">
        <f>P98+P231+P241</f>
        <v>0</v>
      </c>
      <c r="R97" s="125">
        <f>R98+R231+R241</f>
        <v>2.1601029999999994</v>
      </c>
      <c r="T97" s="126">
        <f>T98+T231+T241</f>
        <v>0</v>
      </c>
      <c r="AR97" s="120" t="s">
        <v>82</v>
      </c>
      <c r="AT97" s="127" t="s">
        <v>71</v>
      </c>
      <c r="AU97" s="127" t="s">
        <v>72</v>
      </c>
      <c r="AY97" s="120" t="s">
        <v>193</v>
      </c>
      <c r="BK97" s="128">
        <f>BK98+BK231+BK241</f>
        <v>0</v>
      </c>
    </row>
    <row r="98" spans="2:65" s="11" customFormat="1" ht="22.9" customHeight="1">
      <c r="B98" s="119"/>
      <c r="D98" s="120" t="s">
        <v>71</v>
      </c>
      <c r="E98" s="129" t="s">
        <v>4691</v>
      </c>
      <c r="F98" s="129" t="s">
        <v>4692</v>
      </c>
      <c r="I98" s="122"/>
      <c r="J98" s="130">
        <f>BK98</f>
        <v>0</v>
      </c>
      <c r="L98" s="119"/>
      <c r="M98" s="124"/>
      <c r="P98" s="125">
        <f>SUM(P99:P230)</f>
        <v>0</v>
      </c>
      <c r="R98" s="125">
        <f>SUM(R99:R230)</f>
        <v>1.9734289999999997</v>
      </c>
      <c r="T98" s="126">
        <f>SUM(T99:T230)</f>
        <v>0</v>
      </c>
      <c r="AR98" s="120" t="s">
        <v>82</v>
      </c>
      <c r="AT98" s="127" t="s">
        <v>71</v>
      </c>
      <c r="AU98" s="127" t="s">
        <v>80</v>
      </c>
      <c r="AY98" s="120" t="s">
        <v>193</v>
      </c>
      <c r="BK98" s="128">
        <f>SUM(BK99:BK230)</f>
        <v>0</v>
      </c>
    </row>
    <row r="99" spans="2:65" s="1" customFormat="1" ht="24.2" customHeight="1">
      <c r="B99" s="32"/>
      <c r="C99" s="131" t="s">
        <v>80</v>
      </c>
      <c r="D99" s="131" t="s">
        <v>195</v>
      </c>
      <c r="E99" s="132" t="s">
        <v>4693</v>
      </c>
      <c r="F99" s="133" t="s">
        <v>4694</v>
      </c>
      <c r="G99" s="134" t="s">
        <v>432</v>
      </c>
      <c r="H99" s="135">
        <v>60</v>
      </c>
      <c r="I99" s="136"/>
      <c r="J99" s="137">
        <f>ROUND(I99*H99,2)</f>
        <v>0</v>
      </c>
      <c r="K99" s="133" t="s">
        <v>199</v>
      </c>
      <c r="L99" s="32"/>
      <c r="M99" s="138" t="s">
        <v>19</v>
      </c>
      <c r="N99" s="139" t="s">
        <v>43</v>
      </c>
      <c r="P99" s="140">
        <f>O99*H99</f>
        <v>0</v>
      </c>
      <c r="Q99" s="140">
        <v>0</v>
      </c>
      <c r="R99" s="140">
        <f>Q99*H99</f>
        <v>0</v>
      </c>
      <c r="S99" s="140">
        <v>0</v>
      </c>
      <c r="T99" s="141">
        <f>S99*H99</f>
        <v>0</v>
      </c>
      <c r="AR99" s="142" t="s">
        <v>328</v>
      </c>
      <c r="AT99" s="142" t="s">
        <v>195</v>
      </c>
      <c r="AU99" s="142" t="s">
        <v>82</v>
      </c>
      <c r="AY99" s="17" t="s">
        <v>193</v>
      </c>
      <c r="BE99" s="143">
        <f>IF(N99="základní",J99,0)</f>
        <v>0</v>
      </c>
      <c r="BF99" s="143">
        <f>IF(N99="snížená",J99,0)</f>
        <v>0</v>
      </c>
      <c r="BG99" s="143">
        <f>IF(N99="zákl. přenesená",J99,0)</f>
        <v>0</v>
      </c>
      <c r="BH99" s="143">
        <f>IF(N99="sníž. přenesená",J99,0)</f>
        <v>0</v>
      </c>
      <c r="BI99" s="143">
        <f>IF(N99="nulová",J99,0)</f>
        <v>0</v>
      </c>
      <c r="BJ99" s="17" t="s">
        <v>80</v>
      </c>
      <c r="BK99" s="143">
        <f>ROUND(I99*H99,2)</f>
        <v>0</v>
      </c>
      <c r="BL99" s="17" t="s">
        <v>328</v>
      </c>
      <c r="BM99" s="142" t="s">
        <v>4695</v>
      </c>
    </row>
    <row r="100" spans="2:65" s="1" customFormat="1" ht="11.25">
      <c r="B100" s="32"/>
      <c r="D100" s="144" t="s">
        <v>201</v>
      </c>
      <c r="F100" s="145" t="s">
        <v>4696</v>
      </c>
      <c r="I100" s="146"/>
      <c r="L100" s="32"/>
      <c r="M100" s="147"/>
      <c r="T100" s="53"/>
      <c r="AT100" s="17" t="s">
        <v>201</v>
      </c>
      <c r="AU100" s="17" t="s">
        <v>82</v>
      </c>
    </row>
    <row r="101" spans="2:65" s="1" customFormat="1" ht="16.5" customHeight="1">
      <c r="B101" s="32"/>
      <c r="C101" s="162" t="s">
        <v>82</v>
      </c>
      <c r="D101" s="162" t="s">
        <v>380</v>
      </c>
      <c r="E101" s="163" t="s">
        <v>4697</v>
      </c>
      <c r="F101" s="164" t="s">
        <v>4698</v>
      </c>
      <c r="G101" s="165" t="s">
        <v>432</v>
      </c>
      <c r="H101" s="166">
        <v>63</v>
      </c>
      <c r="I101" s="167"/>
      <c r="J101" s="168">
        <f>ROUND(I101*H101,2)</f>
        <v>0</v>
      </c>
      <c r="K101" s="164" t="s">
        <v>199</v>
      </c>
      <c r="L101" s="169"/>
      <c r="M101" s="170" t="s">
        <v>19</v>
      </c>
      <c r="N101" s="171" t="s">
        <v>43</v>
      </c>
      <c r="P101" s="140">
        <f>O101*H101</f>
        <v>0</v>
      </c>
      <c r="Q101" s="140">
        <v>1.3999999999999999E-4</v>
      </c>
      <c r="R101" s="140">
        <f>Q101*H101</f>
        <v>8.8199999999999997E-3</v>
      </c>
      <c r="S101" s="140">
        <v>0</v>
      </c>
      <c r="T101" s="141">
        <f>S101*H101</f>
        <v>0</v>
      </c>
      <c r="AR101" s="142" t="s">
        <v>436</v>
      </c>
      <c r="AT101" s="142" t="s">
        <v>380</v>
      </c>
      <c r="AU101" s="142" t="s">
        <v>82</v>
      </c>
      <c r="AY101" s="17" t="s">
        <v>193</v>
      </c>
      <c r="BE101" s="143">
        <f>IF(N101="základní",J101,0)</f>
        <v>0</v>
      </c>
      <c r="BF101" s="143">
        <f>IF(N101="snížená",J101,0)</f>
        <v>0</v>
      </c>
      <c r="BG101" s="143">
        <f>IF(N101="zákl. přenesená",J101,0)</f>
        <v>0</v>
      </c>
      <c r="BH101" s="143">
        <f>IF(N101="sníž. přenesená",J101,0)</f>
        <v>0</v>
      </c>
      <c r="BI101" s="143">
        <f>IF(N101="nulová",J101,0)</f>
        <v>0</v>
      </c>
      <c r="BJ101" s="17" t="s">
        <v>80</v>
      </c>
      <c r="BK101" s="143">
        <f>ROUND(I101*H101,2)</f>
        <v>0</v>
      </c>
      <c r="BL101" s="17" t="s">
        <v>328</v>
      </c>
      <c r="BM101" s="142" t="s">
        <v>4699</v>
      </c>
    </row>
    <row r="102" spans="2:65" s="1" customFormat="1" ht="33" customHeight="1">
      <c r="B102" s="32"/>
      <c r="C102" s="131" t="s">
        <v>100</v>
      </c>
      <c r="D102" s="131" t="s">
        <v>195</v>
      </c>
      <c r="E102" s="132" t="s">
        <v>4700</v>
      </c>
      <c r="F102" s="133" t="s">
        <v>4701</v>
      </c>
      <c r="G102" s="134" t="s">
        <v>432</v>
      </c>
      <c r="H102" s="135">
        <v>200</v>
      </c>
      <c r="I102" s="136"/>
      <c r="J102" s="137">
        <f>ROUND(I102*H102,2)</f>
        <v>0</v>
      </c>
      <c r="K102" s="133" t="s">
        <v>199</v>
      </c>
      <c r="L102" s="32"/>
      <c r="M102" s="138" t="s">
        <v>19</v>
      </c>
      <c r="N102" s="139" t="s">
        <v>43</v>
      </c>
      <c r="P102" s="140">
        <f>O102*H102</f>
        <v>0</v>
      </c>
      <c r="Q102" s="140">
        <v>0</v>
      </c>
      <c r="R102" s="140">
        <f>Q102*H102</f>
        <v>0</v>
      </c>
      <c r="S102" s="140">
        <v>0</v>
      </c>
      <c r="T102" s="141">
        <f>S102*H102</f>
        <v>0</v>
      </c>
      <c r="AR102" s="142" t="s">
        <v>328</v>
      </c>
      <c r="AT102" s="142" t="s">
        <v>195</v>
      </c>
      <c r="AU102" s="142" t="s">
        <v>82</v>
      </c>
      <c r="AY102" s="17" t="s">
        <v>193</v>
      </c>
      <c r="BE102" s="143">
        <f>IF(N102="základní",J102,0)</f>
        <v>0</v>
      </c>
      <c r="BF102" s="143">
        <f>IF(N102="snížená",J102,0)</f>
        <v>0</v>
      </c>
      <c r="BG102" s="143">
        <f>IF(N102="zákl. přenesená",J102,0)</f>
        <v>0</v>
      </c>
      <c r="BH102" s="143">
        <f>IF(N102="sníž. přenesená",J102,0)</f>
        <v>0</v>
      </c>
      <c r="BI102" s="143">
        <f>IF(N102="nulová",J102,0)</f>
        <v>0</v>
      </c>
      <c r="BJ102" s="17" t="s">
        <v>80</v>
      </c>
      <c r="BK102" s="143">
        <f>ROUND(I102*H102,2)</f>
        <v>0</v>
      </c>
      <c r="BL102" s="17" t="s">
        <v>328</v>
      </c>
      <c r="BM102" s="142" t="s">
        <v>4702</v>
      </c>
    </row>
    <row r="103" spans="2:65" s="1" customFormat="1" ht="11.25">
      <c r="B103" s="32"/>
      <c r="D103" s="144" t="s">
        <v>201</v>
      </c>
      <c r="F103" s="145" t="s">
        <v>4703</v>
      </c>
      <c r="I103" s="146"/>
      <c r="L103" s="32"/>
      <c r="M103" s="147"/>
      <c r="T103" s="53"/>
      <c r="AT103" s="17" t="s">
        <v>201</v>
      </c>
      <c r="AU103" s="17" t="s">
        <v>82</v>
      </c>
    </row>
    <row r="104" spans="2:65" s="1" customFormat="1" ht="16.5" customHeight="1">
      <c r="B104" s="32"/>
      <c r="C104" s="162" t="s">
        <v>106</v>
      </c>
      <c r="D104" s="162" t="s">
        <v>380</v>
      </c>
      <c r="E104" s="163" t="s">
        <v>4704</v>
      </c>
      <c r="F104" s="164" t="s">
        <v>4705</v>
      </c>
      <c r="G104" s="165" t="s">
        <v>432</v>
      </c>
      <c r="H104" s="166">
        <v>230</v>
      </c>
      <c r="I104" s="167"/>
      <c r="J104" s="168">
        <f>ROUND(I104*H104,2)</f>
        <v>0</v>
      </c>
      <c r="K104" s="164" t="s">
        <v>199</v>
      </c>
      <c r="L104" s="169"/>
      <c r="M104" s="170" t="s">
        <v>19</v>
      </c>
      <c r="N104" s="171" t="s">
        <v>43</v>
      </c>
      <c r="P104" s="140">
        <f>O104*H104</f>
        <v>0</v>
      </c>
      <c r="Q104" s="140">
        <v>1.7000000000000001E-4</v>
      </c>
      <c r="R104" s="140">
        <f>Q104*H104</f>
        <v>3.9100000000000003E-2</v>
      </c>
      <c r="S104" s="140">
        <v>0</v>
      </c>
      <c r="T104" s="141">
        <f>S104*H104</f>
        <v>0</v>
      </c>
      <c r="AR104" s="142" t="s">
        <v>436</v>
      </c>
      <c r="AT104" s="142" t="s">
        <v>380</v>
      </c>
      <c r="AU104" s="142" t="s">
        <v>82</v>
      </c>
      <c r="AY104" s="17" t="s">
        <v>193</v>
      </c>
      <c r="BE104" s="143">
        <f>IF(N104="základní",J104,0)</f>
        <v>0</v>
      </c>
      <c r="BF104" s="143">
        <f>IF(N104="snížená",J104,0)</f>
        <v>0</v>
      </c>
      <c r="BG104" s="143">
        <f>IF(N104="zákl. přenesená",J104,0)</f>
        <v>0</v>
      </c>
      <c r="BH104" s="143">
        <f>IF(N104="sníž. přenesená",J104,0)</f>
        <v>0</v>
      </c>
      <c r="BI104" s="143">
        <f>IF(N104="nulová",J104,0)</f>
        <v>0</v>
      </c>
      <c r="BJ104" s="17" t="s">
        <v>80</v>
      </c>
      <c r="BK104" s="143">
        <f>ROUND(I104*H104,2)</f>
        <v>0</v>
      </c>
      <c r="BL104" s="17" t="s">
        <v>328</v>
      </c>
      <c r="BM104" s="142" t="s">
        <v>4706</v>
      </c>
    </row>
    <row r="105" spans="2:65" s="1" customFormat="1" ht="21.75" customHeight="1">
      <c r="B105" s="32"/>
      <c r="C105" s="131" t="s">
        <v>231</v>
      </c>
      <c r="D105" s="131" t="s">
        <v>195</v>
      </c>
      <c r="E105" s="132" t="s">
        <v>4707</v>
      </c>
      <c r="F105" s="133" t="s">
        <v>4708</v>
      </c>
      <c r="G105" s="134" t="s">
        <v>432</v>
      </c>
      <c r="H105" s="135">
        <v>680</v>
      </c>
      <c r="I105" s="136"/>
      <c r="J105" s="137">
        <f>ROUND(I105*H105,2)</f>
        <v>0</v>
      </c>
      <c r="K105" s="133" t="s">
        <v>199</v>
      </c>
      <c r="L105" s="32"/>
      <c r="M105" s="138" t="s">
        <v>19</v>
      </c>
      <c r="N105" s="139" t="s">
        <v>43</v>
      </c>
      <c r="P105" s="140">
        <f>O105*H105</f>
        <v>0</v>
      </c>
      <c r="Q105" s="140">
        <v>0</v>
      </c>
      <c r="R105" s="140">
        <f>Q105*H105</f>
        <v>0</v>
      </c>
      <c r="S105" s="140">
        <v>0</v>
      </c>
      <c r="T105" s="141">
        <f>S105*H105</f>
        <v>0</v>
      </c>
      <c r="AR105" s="142" t="s">
        <v>328</v>
      </c>
      <c r="AT105" s="142" t="s">
        <v>195</v>
      </c>
      <c r="AU105" s="142" t="s">
        <v>82</v>
      </c>
      <c r="AY105" s="17" t="s">
        <v>193</v>
      </c>
      <c r="BE105" s="143">
        <f>IF(N105="základní",J105,0)</f>
        <v>0</v>
      </c>
      <c r="BF105" s="143">
        <f>IF(N105="snížená",J105,0)</f>
        <v>0</v>
      </c>
      <c r="BG105" s="143">
        <f>IF(N105="zákl. přenesená",J105,0)</f>
        <v>0</v>
      </c>
      <c r="BH105" s="143">
        <f>IF(N105="sníž. přenesená",J105,0)</f>
        <v>0</v>
      </c>
      <c r="BI105" s="143">
        <f>IF(N105="nulová",J105,0)</f>
        <v>0</v>
      </c>
      <c r="BJ105" s="17" t="s">
        <v>80</v>
      </c>
      <c r="BK105" s="143">
        <f>ROUND(I105*H105,2)</f>
        <v>0</v>
      </c>
      <c r="BL105" s="17" t="s">
        <v>328</v>
      </c>
      <c r="BM105" s="142" t="s">
        <v>4709</v>
      </c>
    </row>
    <row r="106" spans="2:65" s="1" customFormat="1" ht="11.25">
      <c r="B106" s="32"/>
      <c r="D106" s="144" t="s">
        <v>201</v>
      </c>
      <c r="F106" s="145" t="s">
        <v>4710</v>
      </c>
      <c r="I106" s="146"/>
      <c r="L106" s="32"/>
      <c r="M106" s="147"/>
      <c r="T106" s="53"/>
      <c r="AT106" s="17" t="s">
        <v>201</v>
      </c>
      <c r="AU106" s="17" t="s">
        <v>82</v>
      </c>
    </row>
    <row r="107" spans="2:65" s="1" customFormat="1" ht="16.5" customHeight="1">
      <c r="B107" s="32"/>
      <c r="C107" s="162" t="s">
        <v>240</v>
      </c>
      <c r="D107" s="162" t="s">
        <v>380</v>
      </c>
      <c r="E107" s="163" t="s">
        <v>4711</v>
      </c>
      <c r="F107" s="164" t="s">
        <v>4712</v>
      </c>
      <c r="G107" s="165" t="s">
        <v>432</v>
      </c>
      <c r="H107" s="166">
        <v>816</v>
      </c>
      <c r="I107" s="167"/>
      <c r="J107" s="168">
        <f>ROUND(I107*H107,2)</f>
        <v>0</v>
      </c>
      <c r="K107" s="164" t="s">
        <v>199</v>
      </c>
      <c r="L107" s="169"/>
      <c r="M107" s="170" t="s">
        <v>19</v>
      </c>
      <c r="N107" s="171" t="s">
        <v>43</v>
      </c>
      <c r="P107" s="140">
        <f>O107*H107</f>
        <v>0</v>
      </c>
      <c r="Q107" s="140">
        <v>5.9999999999999995E-4</v>
      </c>
      <c r="R107" s="140">
        <f>Q107*H107</f>
        <v>0.48959999999999998</v>
      </c>
      <c r="S107" s="140">
        <v>0</v>
      </c>
      <c r="T107" s="141">
        <f>S107*H107</f>
        <v>0</v>
      </c>
      <c r="AR107" s="142" t="s">
        <v>436</v>
      </c>
      <c r="AT107" s="142" t="s">
        <v>380</v>
      </c>
      <c r="AU107" s="142" t="s">
        <v>82</v>
      </c>
      <c r="AY107" s="17" t="s">
        <v>193</v>
      </c>
      <c r="BE107" s="143">
        <f>IF(N107="základní",J107,0)</f>
        <v>0</v>
      </c>
      <c r="BF107" s="143">
        <f>IF(N107="snížená",J107,0)</f>
        <v>0</v>
      </c>
      <c r="BG107" s="143">
        <f>IF(N107="zákl. přenesená",J107,0)</f>
        <v>0</v>
      </c>
      <c r="BH107" s="143">
        <f>IF(N107="sníž. přenesená",J107,0)</f>
        <v>0</v>
      </c>
      <c r="BI107" s="143">
        <f>IF(N107="nulová",J107,0)</f>
        <v>0</v>
      </c>
      <c r="BJ107" s="17" t="s">
        <v>80</v>
      </c>
      <c r="BK107" s="143">
        <f>ROUND(I107*H107,2)</f>
        <v>0</v>
      </c>
      <c r="BL107" s="17" t="s">
        <v>328</v>
      </c>
      <c r="BM107" s="142" t="s">
        <v>4713</v>
      </c>
    </row>
    <row r="108" spans="2:65" s="1" customFormat="1" ht="21.75" customHeight="1">
      <c r="B108" s="32"/>
      <c r="C108" s="131" t="s">
        <v>247</v>
      </c>
      <c r="D108" s="131" t="s">
        <v>195</v>
      </c>
      <c r="E108" s="132" t="s">
        <v>4714</v>
      </c>
      <c r="F108" s="133" t="s">
        <v>4715</v>
      </c>
      <c r="G108" s="134" t="s">
        <v>432</v>
      </c>
      <c r="H108" s="135">
        <v>160</v>
      </c>
      <c r="I108" s="136"/>
      <c r="J108" s="137">
        <f>ROUND(I108*H108,2)</f>
        <v>0</v>
      </c>
      <c r="K108" s="133" t="s">
        <v>199</v>
      </c>
      <c r="L108" s="32"/>
      <c r="M108" s="138" t="s">
        <v>19</v>
      </c>
      <c r="N108" s="139" t="s">
        <v>43</v>
      </c>
      <c r="P108" s="140">
        <f>O108*H108</f>
        <v>0</v>
      </c>
      <c r="Q108" s="140">
        <v>0</v>
      </c>
      <c r="R108" s="140">
        <f>Q108*H108</f>
        <v>0</v>
      </c>
      <c r="S108" s="140">
        <v>0</v>
      </c>
      <c r="T108" s="141">
        <f>S108*H108</f>
        <v>0</v>
      </c>
      <c r="AR108" s="142" t="s">
        <v>328</v>
      </c>
      <c r="AT108" s="142" t="s">
        <v>195</v>
      </c>
      <c r="AU108" s="142" t="s">
        <v>82</v>
      </c>
      <c r="AY108" s="17" t="s">
        <v>193</v>
      </c>
      <c r="BE108" s="143">
        <f>IF(N108="základní",J108,0)</f>
        <v>0</v>
      </c>
      <c r="BF108" s="143">
        <f>IF(N108="snížená",J108,0)</f>
        <v>0</v>
      </c>
      <c r="BG108" s="143">
        <f>IF(N108="zákl. přenesená",J108,0)</f>
        <v>0</v>
      </c>
      <c r="BH108" s="143">
        <f>IF(N108="sníž. přenesená",J108,0)</f>
        <v>0</v>
      </c>
      <c r="BI108" s="143">
        <f>IF(N108="nulová",J108,0)</f>
        <v>0</v>
      </c>
      <c r="BJ108" s="17" t="s">
        <v>80</v>
      </c>
      <c r="BK108" s="143">
        <f>ROUND(I108*H108,2)</f>
        <v>0</v>
      </c>
      <c r="BL108" s="17" t="s">
        <v>328</v>
      </c>
      <c r="BM108" s="142" t="s">
        <v>4716</v>
      </c>
    </row>
    <row r="109" spans="2:65" s="1" customFormat="1" ht="11.25">
      <c r="B109" s="32"/>
      <c r="D109" s="144" t="s">
        <v>201</v>
      </c>
      <c r="F109" s="145" t="s">
        <v>4717</v>
      </c>
      <c r="I109" s="146"/>
      <c r="L109" s="32"/>
      <c r="M109" s="147"/>
      <c r="T109" s="53"/>
      <c r="AT109" s="17" t="s">
        <v>201</v>
      </c>
      <c r="AU109" s="17" t="s">
        <v>82</v>
      </c>
    </row>
    <row r="110" spans="2:65" s="1" customFormat="1" ht="16.5" customHeight="1">
      <c r="B110" s="32"/>
      <c r="C110" s="162" t="s">
        <v>254</v>
      </c>
      <c r="D110" s="162" t="s">
        <v>380</v>
      </c>
      <c r="E110" s="163" t="s">
        <v>4718</v>
      </c>
      <c r="F110" s="164" t="s">
        <v>4719</v>
      </c>
      <c r="G110" s="165" t="s">
        <v>432</v>
      </c>
      <c r="H110" s="166">
        <v>192</v>
      </c>
      <c r="I110" s="167"/>
      <c r="J110" s="168">
        <f>ROUND(I110*H110,2)</f>
        <v>0</v>
      </c>
      <c r="K110" s="164" t="s">
        <v>199</v>
      </c>
      <c r="L110" s="169"/>
      <c r="M110" s="170" t="s">
        <v>19</v>
      </c>
      <c r="N110" s="171" t="s">
        <v>43</v>
      </c>
      <c r="P110" s="140">
        <f>O110*H110</f>
        <v>0</v>
      </c>
      <c r="Q110" s="140">
        <v>5.9999999999999995E-4</v>
      </c>
      <c r="R110" s="140">
        <f>Q110*H110</f>
        <v>0.1152</v>
      </c>
      <c r="S110" s="140">
        <v>0</v>
      </c>
      <c r="T110" s="141">
        <f>S110*H110</f>
        <v>0</v>
      </c>
      <c r="AR110" s="142" t="s">
        <v>436</v>
      </c>
      <c r="AT110" s="142" t="s">
        <v>380</v>
      </c>
      <c r="AU110" s="142" t="s">
        <v>82</v>
      </c>
      <c r="AY110" s="17" t="s">
        <v>193</v>
      </c>
      <c r="BE110" s="143">
        <f>IF(N110="základní",J110,0)</f>
        <v>0</v>
      </c>
      <c r="BF110" s="143">
        <f>IF(N110="snížená",J110,0)</f>
        <v>0</v>
      </c>
      <c r="BG110" s="143">
        <f>IF(N110="zákl. přenesená",J110,0)</f>
        <v>0</v>
      </c>
      <c r="BH110" s="143">
        <f>IF(N110="sníž. přenesená",J110,0)</f>
        <v>0</v>
      </c>
      <c r="BI110" s="143">
        <f>IF(N110="nulová",J110,0)</f>
        <v>0</v>
      </c>
      <c r="BJ110" s="17" t="s">
        <v>80</v>
      </c>
      <c r="BK110" s="143">
        <f>ROUND(I110*H110,2)</f>
        <v>0</v>
      </c>
      <c r="BL110" s="17" t="s">
        <v>328</v>
      </c>
      <c r="BM110" s="142" t="s">
        <v>4720</v>
      </c>
    </row>
    <row r="111" spans="2:65" s="1" customFormat="1" ht="24.2" customHeight="1">
      <c r="B111" s="32"/>
      <c r="C111" s="131" t="s">
        <v>261</v>
      </c>
      <c r="D111" s="131" t="s">
        <v>195</v>
      </c>
      <c r="E111" s="132" t="s">
        <v>4721</v>
      </c>
      <c r="F111" s="133" t="s">
        <v>4722</v>
      </c>
      <c r="G111" s="134" t="s">
        <v>432</v>
      </c>
      <c r="H111" s="135">
        <v>84</v>
      </c>
      <c r="I111" s="136"/>
      <c r="J111" s="137">
        <f>ROUND(I111*H111,2)</f>
        <v>0</v>
      </c>
      <c r="K111" s="133" t="s">
        <v>199</v>
      </c>
      <c r="L111" s="32"/>
      <c r="M111" s="138" t="s">
        <v>19</v>
      </c>
      <c r="N111" s="139" t="s">
        <v>43</v>
      </c>
      <c r="P111" s="140">
        <f>O111*H111</f>
        <v>0</v>
      </c>
      <c r="Q111" s="140">
        <v>0</v>
      </c>
      <c r="R111" s="140">
        <f>Q111*H111</f>
        <v>0</v>
      </c>
      <c r="S111" s="140">
        <v>0</v>
      </c>
      <c r="T111" s="141">
        <f>S111*H111</f>
        <v>0</v>
      </c>
      <c r="AR111" s="142" t="s">
        <v>328</v>
      </c>
      <c r="AT111" s="142" t="s">
        <v>195</v>
      </c>
      <c r="AU111" s="142" t="s">
        <v>82</v>
      </c>
      <c r="AY111" s="17" t="s">
        <v>193</v>
      </c>
      <c r="BE111" s="143">
        <f>IF(N111="základní",J111,0)</f>
        <v>0</v>
      </c>
      <c r="BF111" s="143">
        <f>IF(N111="snížená",J111,0)</f>
        <v>0</v>
      </c>
      <c r="BG111" s="143">
        <f>IF(N111="zákl. přenesená",J111,0)</f>
        <v>0</v>
      </c>
      <c r="BH111" s="143">
        <f>IF(N111="sníž. přenesená",J111,0)</f>
        <v>0</v>
      </c>
      <c r="BI111" s="143">
        <f>IF(N111="nulová",J111,0)</f>
        <v>0</v>
      </c>
      <c r="BJ111" s="17" t="s">
        <v>80</v>
      </c>
      <c r="BK111" s="143">
        <f>ROUND(I111*H111,2)</f>
        <v>0</v>
      </c>
      <c r="BL111" s="17" t="s">
        <v>328</v>
      </c>
      <c r="BM111" s="142" t="s">
        <v>4723</v>
      </c>
    </row>
    <row r="112" spans="2:65" s="1" customFormat="1" ht="11.25">
      <c r="B112" s="32"/>
      <c r="D112" s="144" t="s">
        <v>201</v>
      </c>
      <c r="F112" s="145" t="s">
        <v>4724</v>
      </c>
      <c r="I112" s="146"/>
      <c r="L112" s="32"/>
      <c r="M112" s="147"/>
      <c r="T112" s="53"/>
      <c r="AT112" s="17" t="s">
        <v>201</v>
      </c>
      <c r="AU112" s="17" t="s">
        <v>82</v>
      </c>
    </row>
    <row r="113" spans="2:65" s="1" customFormat="1" ht="24.2" customHeight="1">
      <c r="B113" s="32"/>
      <c r="C113" s="162" t="s">
        <v>267</v>
      </c>
      <c r="D113" s="162" t="s">
        <v>380</v>
      </c>
      <c r="E113" s="163" t="s">
        <v>4725</v>
      </c>
      <c r="F113" s="164" t="s">
        <v>4726</v>
      </c>
      <c r="G113" s="165" t="s">
        <v>432</v>
      </c>
      <c r="H113" s="166">
        <v>96.6</v>
      </c>
      <c r="I113" s="167"/>
      <c r="J113" s="168">
        <f>ROUND(I113*H113,2)</f>
        <v>0</v>
      </c>
      <c r="K113" s="164" t="s">
        <v>199</v>
      </c>
      <c r="L113" s="169"/>
      <c r="M113" s="170" t="s">
        <v>19</v>
      </c>
      <c r="N113" s="171" t="s">
        <v>43</v>
      </c>
      <c r="P113" s="140">
        <f>O113*H113</f>
        <v>0</v>
      </c>
      <c r="Q113" s="140">
        <v>1.8000000000000001E-4</v>
      </c>
      <c r="R113" s="140">
        <f>Q113*H113</f>
        <v>1.7388000000000001E-2</v>
      </c>
      <c r="S113" s="140">
        <v>0</v>
      </c>
      <c r="T113" s="141">
        <f>S113*H113</f>
        <v>0</v>
      </c>
      <c r="AR113" s="142" t="s">
        <v>436</v>
      </c>
      <c r="AT113" s="142" t="s">
        <v>380</v>
      </c>
      <c r="AU113" s="142" t="s">
        <v>82</v>
      </c>
      <c r="AY113" s="17" t="s">
        <v>193</v>
      </c>
      <c r="BE113" s="143">
        <f>IF(N113="základní",J113,0)</f>
        <v>0</v>
      </c>
      <c r="BF113" s="143">
        <f>IF(N113="snížená",J113,0)</f>
        <v>0</v>
      </c>
      <c r="BG113" s="143">
        <f>IF(N113="zákl. přenesená",J113,0)</f>
        <v>0</v>
      </c>
      <c r="BH113" s="143">
        <f>IF(N113="sníž. přenesená",J113,0)</f>
        <v>0</v>
      </c>
      <c r="BI113" s="143">
        <f>IF(N113="nulová",J113,0)</f>
        <v>0</v>
      </c>
      <c r="BJ113" s="17" t="s">
        <v>80</v>
      </c>
      <c r="BK113" s="143">
        <f>ROUND(I113*H113,2)</f>
        <v>0</v>
      </c>
      <c r="BL113" s="17" t="s">
        <v>328</v>
      </c>
      <c r="BM113" s="142" t="s">
        <v>4727</v>
      </c>
    </row>
    <row r="114" spans="2:65" s="1" customFormat="1" ht="24.2" customHeight="1">
      <c r="B114" s="32"/>
      <c r="C114" s="131" t="s">
        <v>273</v>
      </c>
      <c r="D114" s="131" t="s">
        <v>195</v>
      </c>
      <c r="E114" s="132" t="s">
        <v>4728</v>
      </c>
      <c r="F114" s="133" t="s">
        <v>4729</v>
      </c>
      <c r="G114" s="134" t="s">
        <v>432</v>
      </c>
      <c r="H114" s="135">
        <v>200</v>
      </c>
      <c r="I114" s="136"/>
      <c r="J114" s="137">
        <f>ROUND(I114*H114,2)</f>
        <v>0</v>
      </c>
      <c r="K114" s="133" t="s">
        <v>199</v>
      </c>
      <c r="L114" s="32"/>
      <c r="M114" s="138" t="s">
        <v>19</v>
      </c>
      <c r="N114" s="139" t="s">
        <v>43</v>
      </c>
      <c r="P114" s="140">
        <f>O114*H114</f>
        <v>0</v>
      </c>
      <c r="Q114" s="140">
        <v>0</v>
      </c>
      <c r="R114" s="140">
        <f>Q114*H114</f>
        <v>0</v>
      </c>
      <c r="S114" s="140">
        <v>0</v>
      </c>
      <c r="T114" s="141">
        <f>S114*H114</f>
        <v>0</v>
      </c>
      <c r="AR114" s="142" t="s">
        <v>328</v>
      </c>
      <c r="AT114" s="142" t="s">
        <v>195</v>
      </c>
      <c r="AU114" s="142" t="s">
        <v>82</v>
      </c>
      <c r="AY114" s="17" t="s">
        <v>193</v>
      </c>
      <c r="BE114" s="143">
        <f>IF(N114="základní",J114,0)</f>
        <v>0</v>
      </c>
      <c r="BF114" s="143">
        <f>IF(N114="snížená",J114,0)</f>
        <v>0</v>
      </c>
      <c r="BG114" s="143">
        <f>IF(N114="zákl. přenesená",J114,0)</f>
        <v>0</v>
      </c>
      <c r="BH114" s="143">
        <f>IF(N114="sníž. přenesená",J114,0)</f>
        <v>0</v>
      </c>
      <c r="BI114" s="143">
        <f>IF(N114="nulová",J114,0)</f>
        <v>0</v>
      </c>
      <c r="BJ114" s="17" t="s">
        <v>80</v>
      </c>
      <c r="BK114" s="143">
        <f>ROUND(I114*H114,2)</f>
        <v>0</v>
      </c>
      <c r="BL114" s="17" t="s">
        <v>328</v>
      </c>
      <c r="BM114" s="142" t="s">
        <v>4730</v>
      </c>
    </row>
    <row r="115" spans="2:65" s="1" customFormat="1" ht="11.25">
      <c r="B115" s="32"/>
      <c r="D115" s="144" t="s">
        <v>201</v>
      </c>
      <c r="F115" s="145" t="s">
        <v>4731</v>
      </c>
      <c r="I115" s="146"/>
      <c r="L115" s="32"/>
      <c r="M115" s="147"/>
      <c r="T115" s="53"/>
      <c r="AT115" s="17" t="s">
        <v>201</v>
      </c>
      <c r="AU115" s="17" t="s">
        <v>82</v>
      </c>
    </row>
    <row r="116" spans="2:65" s="1" customFormat="1" ht="16.5" customHeight="1">
      <c r="B116" s="32"/>
      <c r="C116" s="162" t="s">
        <v>8</v>
      </c>
      <c r="D116" s="162" t="s">
        <v>380</v>
      </c>
      <c r="E116" s="163" t="s">
        <v>4732</v>
      </c>
      <c r="F116" s="164" t="s">
        <v>4733</v>
      </c>
      <c r="G116" s="165" t="s">
        <v>432</v>
      </c>
      <c r="H116" s="166">
        <v>230</v>
      </c>
      <c r="I116" s="167"/>
      <c r="J116" s="168">
        <f>ROUND(I116*H116,2)</f>
        <v>0</v>
      </c>
      <c r="K116" s="164" t="s">
        <v>199</v>
      </c>
      <c r="L116" s="169"/>
      <c r="M116" s="170" t="s">
        <v>19</v>
      </c>
      <c r="N116" s="171" t="s">
        <v>43</v>
      </c>
      <c r="P116" s="140">
        <f>O116*H116</f>
        <v>0</v>
      </c>
      <c r="Q116" s="140">
        <v>1.7000000000000001E-4</v>
      </c>
      <c r="R116" s="140">
        <f>Q116*H116</f>
        <v>3.9100000000000003E-2</v>
      </c>
      <c r="S116" s="140">
        <v>0</v>
      </c>
      <c r="T116" s="141">
        <f>S116*H116</f>
        <v>0</v>
      </c>
      <c r="AR116" s="142" t="s">
        <v>436</v>
      </c>
      <c r="AT116" s="142" t="s">
        <v>380</v>
      </c>
      <c r="AU116" s="142" t="s">
        <v>82</v>
      </c>
      <c r="AY116" s="17" t="s">
        <v>193</v>
      </c>
      <c r="BE116" s="143">
        <f>IF(N116="základní",J116,0)</f>
        <v>0</v>
      </c>
      <c r="BF116" s="143">
        <f>IF(N116="snížená",J116,0)</f>
        <v>0</v>
      </c>
      <c r="BG116" s="143">
        <f>IF(N116="zákl. přenesená",J116,0)</f>
        <v>0</v>
      </c>
      <c r="BH116" s="143">
        <f>IF(N116="sníž. přenesená",J116,0)</f>
        <v>0</v>
      </c>
      <c r="BI116" s="143">
        <f>IF(N116="nulová",J116,0)</f>
        <v>0</v>
      </c>
      <c r="BJ116" s="17" t="s">
        <v>80</v>
      </c>
      <c r="BK116" s="143">
        <f>ROUND(I116*H116,2)</f>
        <v>0</v>
      </c>
      <c r="BL116" s="17" t="s">
        <v>328</v>
      </c>
      <c r="BM116" s="142" t="s">
        <v>4734</v>
      </c>
    </row>
    <row r="117" spans="2:65" s="1" customFormat="1" ht="24.2" customHeight="1">
      <c r="B117" s="32"/>
      <c r="C117" s="131" t="s">
        <v>298</v>
      </c>
      <c r="D117" s="131" t="s">
        <v>195</v>
      </c>
      <c r="E117" s="132" t="s">
        <v>4735</v>
      </c>
      <c r="F117" s="133" t="s">
        <v>4736</v>
      </c>
      <c r="G117" s="134" t="s">
        <v>432</v>
      </c>
      <c r="H117" s="135">
        <v>98</v>
      </c>
      <c r="I117" s="136"/>
      <c r="J117" s="137">
        <f>ROUND(I117*H117,2)</f>
        <v>0</v>
      </c>
      <c r="K117" s="133" t="s">
        <v>199</v>
      </c>
      <c r="L117" s="32"/>
      <c r="M117" s="138" t="s">
        <v>19</v>
      </c>
      <c r="N117" s="139" t="s">
        <v>43</v>
      </c>
      <c r="P117" s="140">
        <f>O117*H117</f>
        <v>0</v>
      </c>
      <c r="Q117" s="140">
        <v>0</v>
      </c>
      <c r="R117" s="140">
        <f>Q117*H117</f>
        <v>0</v>
      </c>
      <c r="S117" s="140">
        <v>0</v>
      </c>
      <c r="T117" s="141">
        <f>S117*H117</f>
        <v>0</v>
      </c>
      <c r="AR117" s="142" t="s">
        <v>328</v>
      </c>
      <c r="AT117" s="142" t="s">
        <v>195</v>
      </c>
      <c r="AU117" s="142" t="s">
        <v>82</v>
      </c>
      <c r="AY117" s="17" t="s">
        <v>193</v>
      </c>
      <c r="BE117" s="143">
        <f>IF(N117="základní",J117,0)</f>
        <v>0</v>
      </c>
      <c r="BF117" s="143">
        <f>IF(N117="snížená",J117,0)</f>
        <v>0</v>
      </c>
      <c r="BG117" s="143">
        <f>IF(N117="zákl. přenesená",J117,0)</f>
        <v>0</v>
      </c>
      <c r="BH117" s="143">
        <f>IF(N117="sníž. přenesená",J117,0)</f>
        <v>0</v>
      </c>
      <c r="BI117" s="143">
        <f>IF(N117="nulová",J117,0)</f>
        <v>0</v>
      </c>
      <c r="BJ117" s="17" t="s">
        <v>80</v>
      </c>
      <c r="BK117" s="143">
        <f>ROUND(I117*H117,2)</f>
        <v>0</v>
      </c>
      <c r="BL117" s="17" t="s">
        <v>328</v>
      </c>
      <c r="BM117" s="142" t="s">
        <v>4737</v>
      </c>
    </row>
    <row r="118" spans="2:65" s="1" customFormat="1" ht="11.25">
      <c r="B118" s="32"/>
      <c r="D118" s="144" t="s">
        <v>201</v>
      </c>
      <c r="F118" s="145" t="s">
        <v>4738</v>
      </c>
      <c r="I118" s="146"/>
      <c r="L118" s="32"/>
      <c r="M118" s="147"/>
      <c r="T118" s="53"/>
      <c r="AT118" s="17" t="s">
        <v>201</v>
      </c>
      <c r="AU118" s="17" t="s">
        <v>82</v>
      </c>
    </row>
    <row r="119" spans="2:65" s="1" customFormat="1" ht="16.5" customHeight="1">
      <c r="B119" s="32"/>
      <c r="C119" s="162" t="s">
        <v>310</v>
      </c>
      <c r="D119" s="162" t="s">
        <v>380</v>
      </c>
      <c r="E119" s="163" t="s">
        <v>4739</v>
      </c>
      <c r="F119" s="164" t="s">
        <v>4740</v>
      </c>
      <c r="G119" s="165" t="s">
        <v>432</v>
      </c>
      <c r="H119" s="166">
        <v>112.7</v>
      </c>
      <c r="I119" s="167"/>
      <c r="J119" s="168">
        <f>ROUND(I119*H119,2)</f>
        <v>0</v>
      </c>
      <c r="K119" s="164" t="s">
        <v>199</v>
      </c>
      <c r="L119" s="169"/>
      <c r="M119" s="170" t="s">
        <v>19</v>
      </c>
      <c r="N119" s="171" t="s">
        <v>43</v>
      </c>
      <c r="P119" s="140">
        <f>O119*H119</f>
        <v>0</v>
      </c>
      <c r="Q119" s="140">
        <v>5.2999999999999998E-4</v>
      </c>
      <c r="R119" s="140">
        <f>Q119*H119</f>
        <v>5.9730999999999999E-2</v>
      </c>
      <c r="S119" s="140">
        <v>0</v>
      </c>
      <c r="T119" s="141">
        <f>S119*H119</f>
        <v>0</v>
      </c>
      <c r="AR119" s="142" t="s">
        <v>436</v>
      </c>
      <c r="AT119" s="142" t="s">
        <v>380</v>
      </c>
      <c r="AU119" s="142" t="s">
        <v>82</v>
      </c>
      <c r="AY119" s="17" t="s">
        <v>193</v>
      </c>
      <c r="BE119" s="143">
        <f>IF(N119="základní",J119,0)</f>
        <v>0</v>
      </c>
      <c r="BF119" s="143">
        <f>IF(N119="snížená",J119,0)</f>
        <v>0</v>
      </c>
      <c r="BG119" s="143">
        <f>IF(N119="zákl. přenesená",J119,0)</f>
        <v>0</v>
      </c>
      <c r="BH119" s="143">
        <f>IF(N119="sníž. přenesená",J119,0)</f>
        <v>0</v>
      </c>
      <c r="BI119" s="143">
        <f>IF(N119="nulová",J119,0)</f>
        <v>0</v>
      </c>
      <c r="BJ119" s="17" t="s">
        <v>80</v>
      </c>
      <c r="BK119" s="143">
        <f>ROUND(I119*H119,2)</f>
        <v>0</v>
      </c>
      <c r="BL119" s="17" t="s">
        <v>328</v>
      </c>
      <c r="BM119" s="142" t="s">
        <v>4741</v>
      </c>
    </row>
    <row r="120" spans="2:65" s="1" customFormat="1" ht="16.5" customHeight="1">
      <c r="B120" s="32"/>
      <c r="C120" s="131" t="s">
        <v>322</v>
      </c>
      <c r="D120" s="131" t="s">
        <v>195</v>
      </c>
      <c r="E120" s="132" t="s">
        <v>4742</v>
      </c>
      <c r="F120" s="133" t="s">
        <v>4743</v>
      </c>
      <c r="G120" s="134" t="s">
        <v>465</v>
      </c>
      <c r="H120" s="135">
        <v>200</v>
      </c>
      <c r="I120" s="136"/>
      <c r="J120" s="137">
        <f>ROUND(I120*H120,2)</f>
        <v>0</v>
      </c>
      <c r="K120" s="133" t="s">
        <v>199</v>
      </c>
      <c r="L120" s="32"/>
      <c r="M120" s="138" t="s">
        <v>19</v>
      </c>
      <c r="N120" s="139" t="s">
        <v>43</v>
      </c>
      <c r="P120" s="140">
        <f>O120*H120</f>
        <v>0</v>
      </c>
      <c r="Q120" s="140">
        <v>0</v>
      </c>
      <c r="R120" s="140">
        <f>Q120*H120</f>
        <v>0</v>
      </c>
      <c r="S120" s="140">
        <v>0</v>
      </c>
      <c r="T120" s="141">
        <f>S120*H120</f>
        <v>0</v>
      </c>
      <c r="AR120" s="142" t="s">
        <v>328</v>
      </c>
      <c r="AT120" s="142" t="s">
        <v>195</v>
      </c>
      <c r="AU120" s="142" t="s">
        <v>82</v>
      </c>
      <c r="AY120" s="17" t="s">
        <v>193</v>
      </c>
      <c r="BE120" s="143">
        <f>IF(N120="základní",J120,0)</f>
        <v>0</v>
      </c>
      <c r="BF120" s="143">
        <f>IF(N120="snížená",J120,0)</f>
        <v>0</v>
      </c>
      <c r="BG120" s="143">
        <f>IF(N120="zákl. přenesená",J120,0)</f>
        <v>0</v>
      </c>
      <c r="BH120" s="143">
        <f>IF(N120="sníž. přenesená",J120,0)</f>
        <v>0</v>
      </c>
      <c r="BI120" s="143">
        <f>IF(N120="nulová",J120,0)</f>
        <v>0</v>
      </c>
      <c r="BJ120" s="17" t="s">
        <v>80</v>
      </c>
      <c r="BK120" s="143">
        <f>ROUND(I120*H120,2)</f>
        <v>0</v>
      </c>
      <c r="BL120" s="17" t="s">
        <v>328</v>
      </c>
      <c r="BM120" s="142" t="s">
        <v>4744</v>
      </c>
    </row>
    <row r="121" spans="2:65" s="1" customFormat="1" ht="11.25">
      <c r="B121" s="32"/>
      <c r="D121" s="144" t="s">
        <v>201</v>
      </c>
      <c r="F121" s="145" t="s">
        <v>4745</v>
      </c>
      <c r="I121" s="146"/>
      <c r="L121" s="32"/>
      <c r="M121" s="147"/>
      <c r="T121" s="53"/>
      <c r="AT121" s="17" t="s">
        <v>201</v>
      </c>
      <c r="AU121" s="17" t="s">
        <v>82</v>
      </c>
    </row>
    <row r="122" spans="2:65" s="1" customFormat="1" ht="16.5" customHeight="1">
      <c r="B122" s="32"/>
      <c r="C122" s="162" t="s">
        <v>328</v>
      </c>
      <c r="D122" s="162" t="s">
        <v>380</v>
      </c>
      <c r="E122" s="163" t="s">
        <v>4746</v>
      </c>
      <c r="F122" s="164" t="s">
        <v>4747</v>
      </c>
      <c r="G122" s="165" t="s">
        <v>465</v>
      </c>
      <c r="H122" s="166">
        <v>200</v>
      </c>
      <c r="I122" s="167"/>
      <c r="J122" s="168">
        <f>ROUND(I122*H122,2)</f>
        <v>0</v>
      </c>
      <c r="K122" s="164" t="s">
        <v>199</v>
      </c>
      <c r="L122" s="169"/>
      <c r="M122" s="170" t="s">
        <v>19</v>
      </c>
      <c r="N122" s="171" t="s">
        <v>43</v>
      </c>
      <c r="P122" s="140">
        <f>O122*H122</f>
        <v>0</v>
      </c>
      <c r="Q122" s="140">
        <v>2.0000000000000001E-4</v>
      </c>
      <c r="R122" s="140">
        <f>Q122*H122</f>
        <v>0.04</v>
      </c>
      <c r="S122" s="140">
        <v>0</v>
      </c>
      <c r="T122" s="141">
        <f>S122*H122</f>
        <v>0</v>
      </c>
      <c r="AR122" s="142" t="s">
        <v>436</v>
      </c>
      <c r="AT122" s="142" t="s">
        <v>380</v>
      </c>
      <c r="AU122" s="142" t="s">
        <v>82</v>
      </c>
      <c r="AY122" s="17" t="s">
        <v>193</v>
      </c>
      <c r="BE122" s="143">
        <f>IF(N122="základní",J122,0)</f>
        <v>0</v>
      </c>
      <c r="BF122" s="143">
        <f>IF(N122="snížená",J122,0)</f>
        <v>0</v>
      </c>
      <c r="BG122" s="143">
        <f>IF(N122="zákl. přenesená",J122,0)</f>
        <v>0</v>
      </c>
      <c r="BH122" s="143">
        <f>IF(N122="sníž. přenesená",J122,0)</f>
        <v>0</v>
      </c>
      <c r="BI122" s="143">
        <f>IF(N122="nulová",J122,0)</f>
        <v>0</v>
      </c>
      <c r="BJ122" s="17" t="s">
        <v>80</v>
      </c>
      <c r="BK122" s="143">
        <f>ROUND(I122*H122,2)</f>
        <v>0</v>
      </c>
      <c r="BL122" s="17" t="s">
        <v>328</v>
      </c>
      <c r="BM122" s="142" t="s">
        <v>4748</v>
      </c>
    </row>
    <row r="123" spans="2:65" s="1" customFormat="1" ht="21.75" customHeight="1">
      <c r="B123" s="32"/>
      <c r="C123" s="131" t="s">
        <v>334</v>
      </c>
      <c r="D123" s="131" t="s">
        <v>195</v>
      </c>
      <c r="E123" s="132" t="s">
        <v>4749</v>
      </c>
      <c r="F123" s="133" t="s">
        <v>4750</v>
      </c>
      <c r="G123" s="134" t="s">
        <v>465</v>
      </c>
      <c r="H123" s="135">
        <v>2</v>
      </c>
      <c r="I123" s="136"/>
      <c r="J123" s="137">
        <f>ROUND(I123*H123,2)</f>
        <v>0</v>
      </c>
      <c r="K123" s="133" t="s">
        <v>199</v>
      </c>
      <c r="L123" s="32"/>
      <c r="M123" s="138" t="s">
        <v>19</v>
      </c>
      <c r="N123" s="139" t="s">
        <v>43</v>
      </c>
      <c r="P123" s="140">
        <f>O123*H123</f>
        <v>0</v>
      </c>
      <c r="Q123" s="140">
        <v>0</v>
      </c>
      <c r="R123" s="140">
        <f>Q123*H123</f>
        <v>0</v>
      </c>
      <c r="S123" s="140">
        <v>0</v>
      </c>
      <c r="T123" s="141">
        <f>S123*H123</f>
        <v>0</v>
      </c>
      <c r="AR123" s="142" t="s">
        <v>328</v>
      </c>
      <c r="AT123" s="142" t="s">
        <v>195</v>
      </c>
      <c r="AU123" s="142" t="s">
        <v>82</v>
      </c>
      <c r="AY123" s="17" t="s">
        <v>193</v>
      </c>
      <c r="BE123" s="143">
        <f>IF(N123="základní",J123,0)</f>
        <v>0</v>
      </c>
      <c r="BF123" s="143">
        <f>IF(N123="snížená",J123,0)</f>
        <v>0</v>
      </c>
      <c r="BG123" s="143">
        <f>IF(N123="zákl. přenesená",J123,0)</f>
        <v>0</v>
      </c>
      <c r="BH123" s="143">
        <f>IF(N123="sníž. přenesená",J123,0)</f>
        <v>0</v>
      </c>
      <c r="BI123" s="143">
        <f>IF(N123="nulová",J123,0)</f>
        <v>0</v>
      </c>
      <c r="BJ123" s="17" t="s">
        <v>80</v>
      </c>
      <c r="BK123" s="143">
        <f>ROUND(I123*H123,2)</f>
        <v>0</v>
      </c>
      <c r="BL123" s="17" t="s">
        <v>328</v>
      </c>
      <c r="BM123" s="142" t="s">
        <v>4751</v>
      </c>
    </row>
    <row r="124" spans="2:65" s="1" customFormat="1" ht="11.25">
      <c r="B124" s="32"/>
      <c r="D124" s="144" t="s">
        <v>201</v>
      </c>
      <c r="F124" s="145" t="s">
        <v>4752</v>
      </c>
      <c r="I124" s="146"/>
      <c r="L124" s="32"/>
      <c r="M124" s="147"/>
      <c r="T124" s="53"/>
      <c r="AT124" s="17" t="s">
        <v>201</v>
      </c>
      <c r="AU124" s="17" t="s">
        <v>82</v>
      </c>
    </row>
    <row r="125" spans="2:65" s="1" customFormat="1" ht="16.5" customHeight="1">
      <c r="B125" s="32"/>
      <c r="C125" s="162" t="s">
        <v>340</v>
      </c>
      <c r="D125" s="162" t="s">
        <v>380</v>
      </c>
      <c r="E125" s="163" t="s">
        <v>4753</v>
      </c>
      <c r="F125" s="164" t="s">
        <v>4754</v>
      </c>
      <c r="G125" s="165" t="s">
        <v>4433</v>
      </c>
      <c r="H125" s="166">
        <v>1</v>
      </c>
      <c r="I125" s="167"/>
      <c r="J125" s="168">
        <f>ROUND(I125*H125,2)</f>
        <v>0</v>
      </c>
      <c r="K125" s="164" t="s">
        <v>19</v>
      </c>
      <c r="L125" s="169"/>
      <c r="M125" s="170" t="s">
        <v>19</v>
      </c>
      <c r="N125" s="171" t="s">
        <v>43</v>
      </c>
      <c r="P125" s="140">
        <f>O125*H125</f>
        <v>0</v>
      </c>
      <c r="Q125" s="140">
        <v>0</v>
      </c>
      <c r="R125" s="140">
        <f>Q125*H125</f>
        <v>0</v>
      </c>
      <c r="S125" s="140">
        <v>0</v>
      </c>
      <c r="T125" s="141">
        <f>S125*H125</f>
        <v>0</v>
      </c>
      <c r="AR125" s="142" t="s">
        <v>436</v>
      </c>
      <c r="AT125" s="142" t="s">
        <v>380</v>
      </c>
      <c r="AU125" s="142" t="s">
        <v>82</v>
      </c>
      <c r="AY125" s="17" t="s">
        <v>193</v>
      </c>
      <c r="BE125" s="143">
        <f>IF(N125="základní",J125,0)</f>
        <v>0</v>
      </c>
      <c r="BF125" s="143">
        <f>IF(N125="snížená",J125,0)</f>
        <v>0</v>
      </c>
      <c r="BG125" s="143">
        <f>IF(N125="zákl. přenesená",J125,0)</f>
        <v>0</v>
      </c>
      <c r="BH125" s="143">
        <f>IF(N125="sníž. přenesená",J125,0)</f>
        <v>0</v>
      </c>
      <c r="BI125" s="143">
        <f>IF(N125="nulová",J125,0)</f>
        <v>0</v>
      </c>
      <c r="BJ125" s="17" t="s">
        <v>80</v>
      </c>
      <c r="BK125" s="143">
        <f>ROUND(I125*H125,2)</f>
        <v>0</v>
      </c>
      <c r="BL125" s="17" t="s">
        <v>328</v>
      </c>
      <c r="BM125" s="142" t="s">
        <v>4755</v>
      </c>
    </row>
    <row r="126" spans="2:65" s="1" customFormat="1" ht="16.5" customHeight="1">
      <c r="B126" s="32"/>
      <c r="C126" s="162" t="s">
        <v>346</v>
      </c>
      <c r="D126" s="162" t="s">
        <v>380</v>
      </c>
      <c r="E126" s="163" t="s">
        <v>4756</v>
      </c>
      <c r="F126" s="164" t="s">
        <v>4757</v>
      </c>
      <c r="G126" s="165" t="s">
        <v>4433</v>
      </c>
      <c r="H126" s="166">
        <v>1</v>
      </c>
      <c r="I126" s="167"/>
      <c r="J126" s="168">
        <f>ROUND(I126*H126,2)</f>
        <v>0</v>
      </c>
      <c r="K126" s="164" t="s">
        <v>19</v>
      </c>
      <c r="L126" s="169"/>
      <c r="M126" s="170" t="s">
        <v>19</v>
      </c>
      <c r="N126" s="171" t="s">
        <v>43</v>
      </c>
      <c r="P126" s="140">
        <f>O126*H126</f>
        <v>0</v>
      </c>
      <c r="Q126" s="140">
        <v>0</v>
      </c>
      <c r="R126" s="140">
        <f>Q126*H126</f>
        <v>0</v>
      </c>
      <c r="S126" s="140">
        <v>0</v>
      </c>
      <c r="T126" s="141">
        <f>S126*H126</f>
        <v>0</v>
      </c>
      <c r="AR126" s="142" t="s">
        <v>436</v>
      </c>
      <c r="AT126" s="142" t="s">
        <v>380</v>
      </c>
      <c r="AU126" s="142" t="s">
        <v>82</v>
      </c>
      <c r="AY126" s="17" t="s">
        <v>193</v>
      </c>
      <c r="BE126" s="143">
        <f>IF(N126="základní",J126,0)</f>
        <v>0</v>
      </c>
      <c r="BF126" s="143">
        <f>IF(N126="snížená",J126,0)</f>
        <v>0</v>
      </c>
      <c r="BG126" s="143">
        <f>IF(N126="zákl. přenesená",J126,0)</f>
        <v>0</v>
      </c>
      <c r="BH126" s="143">
        <f>IF(N126="sníž. přenesená",J126,0)</f>
        <v>0</v>
      </c>
      <c r="BI126" s="143">
        <f>IF(N126="nulová",J126,0)</f>
        <v>0</v>
      </c>
      <c r="BJ126" s="17" t="s">
        <v>80</v>
      </c>
      <c r="BK126" s="143">
        <f>ROUND(I126*H126,2)</f>
        <v>0</v>
      </c>
      <c r="BL126" s="17" t="s">
        <v>328</v>
      </c>
      <c r="BM126" s="142" t="s">
        <v>4758</v>
      </c>
    </row>
    <row r="127" spans="2:65" s="1" customFormat="1" ht="21.75" customHeight="1">
      <c r="B127" s="32"/>
      <c r="C127" s="131" t="s">
        <v>354</v>
      </c>
      <c r="D127" s="131" t="s">
        <v>195</v>
      </c>
      <c r="E127" s="132" t="s">
        <v>4759</v>
      </c>
      <c r="F127" s="133" t="s">
        <v>4760</v>
      </c>
      <c r="G127" s="134" t="s">
        <v>465</v>
      </c>
      <c r="H127" s="135">
        <v>1</v>
      </c>
      <c r="I127" s="136"/>
      <c r="J127" s="137">
        <f>ROUND(I127*H127,2)</f>
        <v>0</v>
      </c>
      <c r="K127" s="133" t="s">
        <v>199</v>
      </c>
      <c r="L127" s="32"/>
      <c r="M127" s="138" t="s">
        <v>19</v>
      </c>
      <c r="N127" s="139" t="s">
        <v>43</v>
      </c>
      <c r="P127" s="140">
        <f>O127*H127</f>
        <v>0</v>
      </c>
      <c r="Q127" s="140">
        <v>0</v>
      </c>
      <c r="R127" s="140">
        <f>Q127*H127</f>
        <v>0</v>
      </c>
      <c r="S127" s="140">
        <v>0</v>
      </c>
      <c r="T127" s="141">
        <f>S127*H127</f>
        <v>0</v>
      </c>
      <c r="AR127" s="142" t="s">
        <v>328</v>
      </c>
      <c r="AT127" s="142" t="s">
        <v>195</v>
      </c>
      <c r="AU127" s="142" t="s">
        <v>82</v>
      </c>
      <c r="AY127" s="17" t="s">
        <v>193</v>
      </c>
      <c r="BE127" s="143">
        <f>IF(N127="základní",J127,0)</f>
        <v>0</v>
      </c>
      <c r="BF127" s="143">
        <f>IF(N127="snížená",J127,0)</f>
        <v>0</v>
      </c>
      <c r="BG127" s="143">
        <f>IF(N127="zákl. přenesená",J127,0)</f>
        <v>0</v>
      </c>
      <c r="BH127" s="143">
        <f>IF(N127="sníž. přenesená",J127,0)</f>
        <v>0</v>
      </c>
      <c r="BI127" s="143">
        <f>IF(N127="nulová",J127,0)</f>
        <v>0</v>
      </c>
      <c r="BJ127" s="17" t="s">
        <v>80</v>
      </c>
      <c r="BK127" s="143">
        <f>ROUND(I127*H127,2)</f>
        <v>0</v>
      </c>
      <c r="BL127" s="17" t="s">
        <v>328</v>
      </c>
      <c r="BM127" s="142" t="s">
        <v>4761</v>
      </c>
    </row>
    <row r="128" spans="2:65" s="1" customFormat="1" ht="11.25">
      <c r="B128" s="32"/>
      <c r="D128" s="144" t="s">
        <v>201</v>
      </c>
      <c r="F128" s="145" t="s">
        <v>4762</v>
      </c>
      <c r="I128" s="146"/>
      <c r="L128" s="32"/>
      <c r="M128" s="147"/>
      <c r="T128" s="53"/>
      <c r="AT128" s="17" t="s">
        <v>201</v>
      </c>
      <c r="AU128" s="17" t="s">
        <v>82</v>
      </c>
    </row>
    <row r="129" spans="2:65" s="1" customFormat="1" ht="16.5" customHeight="1">
      <c r="B129" s="32"/>
      <c r="C129" s="162" t="s">
        <v>7</v>
      </c>
      <c r="D129" s="162" t="s">
        <v>380</v>
      </c>
      <c r="E129" s="163" t="s">
        <v>4763</v>
      </c>
      <c r="F129" s="164" t="s">
        <v>4764</v>
      </c>
      <c r="G129" s="165" t="s">
        <v>465</v>
      </c>
      <c r="H129" s="166">
        <v>1</v>
      </c>
      <c r="I129" s="167"/>
      <c r="J129" s="168">
        <f>ROUND(I129*H129,2)</f>
        <v>0</v>
      </c>
      <c r="K129" s="164" t="s">
        <v>199</v>
      </c>
      <c r="L129" s="169"/>
      <c r="M129" s="170" t="s">
        <v>19</v>
      </c>
      <c r="N129" s="171" t="s">
        <v>43</v>
      </c>
      <c r="P129" s="140">
        <f>O129*H129</f>
        <v>0</v>
      </c>
      <c r="Q129" s="140">
        <v>1.7000000000000001E-4</v>
      </c>
      <c r="R129" s="140">
        <f>Q129*H129</f>
        <v>1.7000000000000001E-4</v>
      </c>
      <c r="S129" s="140">
        <v>0</v>
      </c>
      <c r="T129" s="141">
        <f>S129*H129</f>
        <v>0</v>
      </c>
      <c r="AR129" s="142" t="s">
        <v>436</v>
      </c>
      <c r="AT129" s="142" t="s">
        <v>380</v>
      </c>
      <c r="AU129" s="142" t="s">
        <v>82</v>
      </c>
      <c r="AY129" s="17" t="s">
        <v>193</v>
      </c>
      <c r="BE129" s="143">
        <f>IF(N129="základní",J129,0)</f>
        <v>0</v>
      </c>
      <c r="BF129" s="143">
        <f>IF(N129="snížená",J129,0)</f>
        <v>0</v>
      </c>
      <c r="BG129" s="143">
        <f>IF(N129="zákl. přenesená",J129,0)</f>
        <v>0</v>
      </c>
      <c r="BH129" s="143">
        <f>IF(N129="sníž. přenesená",J129,0)</f>
        <v>0</v>
      </c>
      <c r="BI129" s="143">
        <f>IF(N129="nulová",J129,0)</f>
        <v>0</v>
      </c>
      <c r="BJ129" s="17" t="s">
        <v>80</v>
      </c>
      <c r="BK129" s="143">
        <f>ROUND(I129*H129,2)</f>
        <v>0</v>
      </c>
      <c r="BL129" s="17" t="s">
        <v>328</v>
      </c>
      <c r="BM129" s="142" t="s">
        <v>4765</v>
      </c>
    </row>
    <row r="130" spans="2:65" s="1" customFormat="1" ht="16.5" customHeight="1">
      <c r="B130" s="32"/>
      <c r="C130" s="131" t="s">
        <v>366</v>
      </c>
      <c r="D130" s="131" t="s">
        <v>195</v>
      </c>
      <c r="E130" s="132" t="s">
        <v>4766</v>
      </c>
      <c r="F130" s="133" t="s">
        <v>4767</v>
      </c>
      <c r="G130" s="134" t="s">
        <v>465</v>
      </c>
      <c r="H130" s="135">
        <v>1</v>
      </c>
      <c r="I130" s="136"/>
      <c r="J130" s="137">
        <f>ROUND(I130*H130,2)</f>
        <v>0</v>
      </c>
      <c r="K130" s="133" t="s">
        <v>199</v>
      </c>
      <c r="L130" s="32"/>
      <c r="M130" s="138" t="s">
        <v>19</v>
      </c>
      <c r="N130" s="139" t="s">
        <v>43</v>
      </c>
      <c r="P130" s="140">
        <f>O130*H130</f>
        <v>0</v>
      </c>
      <c r="Q130" s="140">
        <v>0</v>
      </c>
      <c r="R130" s="140">
        <f>Q130*H130</f>
        <v>0</v>
      </c>
      <c r="S130" s="140">
        <v>0</v>
      </c>
      <c r="T130" s="141">
        <f>S130*H130</f>
        <v>0</v>
      </c>
      <c r="AR130" s="142" t="s">
        <v>328</v>
      </c>
      <c r="AT130" s="142" t="s">
        <v>195</v>
      </c>
      <c r="AU130" s="142" t="s">
        <v>82</v>
      </c>
      <c r="AY130" s="17" t="s">
        <v>193</v>
      </c>
      <c r="BE130" s="143">
        <f>IF(N130="základní",J130,0)</f>
        <v>0</v>
      </c>
      <c r="BF130" s="143">
        <f>IF(N130="snížená",J130,0)</f>
        <v>0</v>
      </c>
      <c r="BG130" s="143">
        <f>IF(N130="zákl. přenesená",J130,0)</f>
        <v>0</v>
      </c>
      <c r="BH130" s="143">
        <f>IF(N130="sníž. přenesená",J130,0)</f>
        <v>0</v>
      </c>
      <c r="BI130" s="143">
        <f>IF(N130="nulová",J130,0)</f>
        <v>0</v>
      </c>
      <c r="BJ130" s="17" t="s">
        <v>80</v>
      </c>
      <c r="BK130" s="143">
        <f>ROUND(I130*H130,2)</f>
        <v>0</v>
      </c>
      <c r="BL130" s="17" t="s">
        <v>328</v>
      </c>
      <c r="BM130" s="142" t="s">
        <v>4768</v>
      </c>
    </row>
    <row r="131" spans="2:65" s="1" customFormat="1" ht="11.25">
      <c r="B131" s="32"/>
      <c r="D131" s="144" t="s">
        <v>201</v>
      </c>
      <c r="F131" s="145" t="s">
        <v>4769</v>
      </c>
      <c r="I131" s="146"/>
      <c r="L131" s="32"/>
      <c r="M131" s="147"/>
      <c r="T131" s="53"/>
      <c r="AT131" s="17" t="s">
        <v>201</v>
      </c>
      <c r="AU131" s="17" t="s">
        <v>82</v>
      </c>
    </row>
    <row r="132" spans="2:65" s="1" customFormat="1" ht="16.5" customHeight="1">
      <c r="B132" s="32"/>
      <c r="C132" s="162" t="s">
        <v>379</v>
      </c>
      <c r="D132" s="162" t="s">
        <v>380</v>
      </c>
      <c r="E132" s="163" t="s">
        <v>4770</v>
      </c>
      <c r="F132" s="164" t="s">
        <v>4771</v>
      </c>
      <c r="G132" s="165" t="s">
        <v>465</v>
      </c>
      <c r="H132" s="166">
        <v>1</v>
      </c>
      <c r="I132" s="167"/>
      <c r="J132" s="168">
        <f>ROUND(I132*H132,2)</f>
        <v>0</v>
      </c>
      <c r="K132" s="164" t="s">
        <v>199</v>
      </c>
      <c r="L132" s="169"/>
      <c r="M132" s="170" t="s">
        <v>19</v>
      </c>
      <c r="N132" s="171" t="s">
        <v>43</v>
      </c>
      <c r="P132" s="140">
        <f>O132*H132</f>
        <v>0</v>
      </c>
      <c r="Q132" s="140">
        <v>1E-4</v>
      </c>
      <c r="R132" s="140">
        <f>Q132*H132</f>
        <v>1E-4</v>
      </c>
      <c r="S132" s="140">
        <v>0</v>
      </c>
      <c r="T132" s="141">
        <f>S132*H132</f>
        <v>0</v>
      </c>
      <c r="AR132" s="142" t="s">
        <v>436</v>
      </c>
      <c r="AT132" s="142" t="s">
        <v>380</v>
      </c>
      <c r="AU132" s="142" t="s">
        <v>82</v>
      </c>
      <c r="AY132" s="17" t="s">
        <v>193</v>
      </c>
      <c r="BE132" s="143">
        <f>IF(N132="základní",J132,0)</f>
        <v>0</v>
      </c>
      <c r="BF132" s="143">
        <f>IF(N132="snížená",J132,0)</f>
        <v>0</v>
      </c>
      <c r="BG132" s="143">
        <f>IF(N132="zákl. přenesená",J132,0)</f>
        <v>0</v>
      </c>
      <c r="BH132" s="143">
        <f>IF(N132="sníž. přenesená",J132,0)</f>
        <v>0</v>
      </c>
      <c r="BI132" s="143">
        <f>IF(N132="nulová",J132,0)</f>
        <v>0</v>
      </c>
      <c r="BJ132" s="17" t="s">
        <v>80</v>
      </c>
      <c r="BK132" s="143">
        <f>ROUND(I132*H132,2)</f>
        <v>0</v>
      </c>
      <c r="BL132" s="17" t="s">
        <v>328</v>
      </c>
      <c r="BM132" s="142" t="s">
        <v>4772</v>
      </c>
    </row>
    <row r="133" spans="2:65" s="1" customFormat="1" ht="24.2" customHeight="1">
      <c r="B133" s="32"/>
      <c r="C133" s="131" t="s">
        <v>385</v>
      </c>
      <c r="D133" s="131" t="s">
        <v>195</v>
      </c>
      <c r="E133" s="132" t="s">
        <v>4773</v>
      </c>
      <c r="F133" s="133" t="s">
        <v>4774</v>
      </c>
      <c r="G133" s="134" t="s">
        <v>465</v>
      </c>
      <c r="H133" s="135">
        <v>16</v>
      </c>
      <c r="I133" s="136"/>
      <c r="J133" s="137">
        <f>ROUND(I133*H133,2)</f>
        <v>0</v>
      </c>
      <c r="K133" s="133" t="s">
        <v>199</v>
      </c>
      <c r="L133" s="32"/>
      <c r="M133" s="138" t="s">
        <v>19</v>
      </c>
      <c r="N133" s="139" t="s">
        <v>43</v>
      </c>
      <c r="P133" s="140">
        <f>O133*H133</f>
        <v>0</v>
      </c>
      <c r="Q133" s="140">
        <v>0</v>
      </c>
      <c r="R133" s="140">
        <f>Q133*H133</f>
        <v>0</v>
      </c>
      <c r="S133" s="140">
        <v>0</v>
      </c>
      <c r="T133" s="141">
        <f>S133*H133</f>
        <v>0</v>
      </c>
      <c r="AR133" s="142" t="s">
        <v>328</v>
      </c>
      <c r="AT133" s="142" t="s">
        <v>195</v>
      </c>
      <c r="AU133" s="142" t="s">
        <v>82</v>
      </c>
      <c r="AY133" s="17" t="s">
        <v>193</v>
      </c>
      <c r="BE133" s="143">
        <f>IF(N133="základní",J133,0)</f>
        <v>0</v>
      </c>
      <c r="BF133" s="143">
        <f>IF(N133="snížená",J133,0)</f>
        <v>0</v>
      </c>
      <c r="BG133" s="143">
        <f>IF(N133="zákl. přenesená",J133,0)</f>
        <v>0</v>
      </c>
      <c r="BH133" s="143">
        <f>IF(N133="sníž. přenesená",J133,0)</f>
        <v>0</v>
      </c>
      <c r="BI133" s="143">
        <f>IF(N133="nulová",J133,0)</f>
        <v>0</v>
      </c>
      <c r="BJ133" s="17" t="s">
        <v>80</v>
      </c>
      <c r="BK133" s="143">
        <f>ROUND(I133*H133,2)</f>
        <v>0</v>
      </c>
      <c r="BL133" s="17" t="s">
        <v>328</v>
      </c>
      <c r="BM133" s="142" t="s">
        <v>4775</v>
      </c>
    </row>
    <row r="134" spans="2:65" s="1" customFormat="1" ht="11.25">
      <c r="B134" s="32"/>
      <c r="D134" s="144" t="s">
        <v>201</v>
      </c>
      <c r="F134" s="145" t="s">
        <v>4776</v>
      </c>
      <c r="I134" s="146"/>
      <c r="L134" s="32"/>
      <c r="M134" s="147"/>
      <c r="T134" s="53"/>
      <c r="AT134" s="17" t="s">
        <v>201</v>
      </c>
      <c r="AU134" s="17" t="s">
        <v>82</v>
      </c>
    </row>
    <row r="135" spans="2:65" s="1" customFormat="1" ht="24.2" customHeight="1">
      <c r="B135" s="32"/>
      <c r="C135" s="162" t="s">
        <v>391</v>
      </c>
      <c r="D135" s="162" t="s">
        <v>380</v>
      </c>
      <c r="E135" s="163" t="s">
        <v>4777</v>
      </c>
      <c r="F135" s="164" t="s">
        <v>4778</v>
      </c>
      <c r="G135" s="165" t="s">
        <v>465</v>
      </c>
      <c r="H135" s="166">
        <v>16</v>
      </c>
      <c r="I135" s="167"/>
      <c r="J135" s="168">
        <f>ROUND(I135*H135,2)</f>
        <v>0</v>
      </c>
      <c r="K135" s="164" t="s">
        <v>199</v>
      </c>
      <c r="L135" s="169"/>
      <c r="M135" s="170" t="s">
        <v>19</v>
      </c>
      <c r="N135" s="171" t="s">
        <v>43</v>
      </c>
      <c r="P135" s="140">
        <f>O135*H135</f>
        <v>0</v>
      </c>
      <c r="Q135" s="140">
        <v>0.01</v>
      </c>
      <c r="R135" s="140">
        <f>Q135*H135</f>
        <v>0.16</v>
      </c>
      <c r="S135" s="140">
        <v>0</v>
      </c>
      <c r="T135" s="141">
        <f>S135*H135</f>
        <v>0</v>
      </c>
      <c r="AR135" s="142" t="s">
        <v>436</v>
      </c>
      <c r="AT135" s="142" t="s">
        <v>380</v>
      </c>
      <c r="AU135" s="142" t="s">
        <v>82</v>
      </c>
      <c r="AY135" s="17" t="s">
        <v>193</v>
      </c>
      <c r="BE135" s="143">
        <f>IF(N135="základní",J135,0)</f>
        <v>0</v>
      </c>
      <c r="BF135" s="143">
        <f>IF(N135="snížená",J135,0)</f>
        <v>0</v>
      </c>
      <c r="BG135" s="143">
        <f>IF(N135="zákl. přenesená",J135,0)</f>
        <v>0</v>
      </c>
      <c r="BH135" s="143">
        <f>IF(N135="sníž. přenesená",J135,0)</f>
        <v>0</v>
      </c>
      <c r="BI135" s="143">
        <f>IF(N135="nulová",J135,0)</f>
        <v>0</v>
      </c>
      <c r="BJ135" s="17" t="s">
        <v>80</v>
      </c>
      <c r="BK135" s="143">
        <f>ROUND(I135*H135,2)</f>
        <v>0</v>
      </c>
      <c r="BL135" s="17" t="s">
        <v>328</v>
      </c>
      <c r="BM135" s="142" t="s">
        <v>4779</v>
      </c>
    </row>
    <row r="136" spans="2:65" s="1" customFormat="1" ht="16.5" customHeight="1">
      <c r="B136" s="32"/>
      <c r="C136" s="131" t="s">
        <v>401</v>
      </c>
      <c r="D136" s="131" t="s">
        <v>195</v>
      </c>
      <c r="E136" s="132" t="s">
        <v>4780</v>
      </c>
      <c r="F136" s="133" t="s">
        <v>4781</v>
      </c>
      <c r="G136" s="134" t="s">
        <v>465</v>
      </c>
      <c r="H136" s="135">
        <v>15</v>
      </c>
      <c r="I136" s="136"/>
      <c r="J136" s="137">
        <f>ROUND(I136*H136,2)</f>
        <v>0</v>
      </c>
      <c r="K136" s="133" t="s">
        <v>199</v>
      </c>
      <c r="L136" s="32"/>
      <c r="M136" s="138" t="s">
        <v>19</v>
      </c>
      <c r="N136" s="139" t="s">
        <v>43</v>
      </c>
      <c r="P136" s="140">
        <f>O136*H136</f>
        <v>0</v>
      </c>
      <c r="Q136" s="140">
        <v>0</v>
      </c>
      <c r="R136" s="140">
        <f>Q136*H136</f>
        <v>0</v>
      </c>
      <c r="S136" s="140">
        <v>0</v>
      </c>
      <c r="T136" s="141">
        <f>S136*H136</f>
        <v>0</v>
      </c>
      <c r="AR136" s="142" t="s">
        <v>328</v>
      </c>
      <c r="AT136" s="142" t="s">
        <v>195</v>
      </c>
      <c r="AU136" s="142" t="s">
        <v>82</v>
      </c>
      <c r="AY136" s="17" t="s">
        <v>193</v>
      </c>
      <c r="BE136" s="143">
        <f>IF(N136="základní",J136,0)</f>
        <v>0</v>
      </c>
      <c r="BF136" s="143">
        <f>IF(N136="snížená",J136,0)</f>
        <v>0</v>
      </c>
      <c r="BG136" s="143">
        <f>IF(N136="zákl. přenesená",J136,0)</f>
        <v>0</v>
      </c>
      <c r="BH136" s="143">
        <f>IF(N136="sníž. přenesená",J136,0)</f>
        <v>0</v>
      </c>
      <c r="BI136" s="143">
        <f>IF(N136="nulová",J136,0)</f>
        <v>0</v>
      </c>
      <c r="BJ136" s="17" t="s">
        <v>80</v>
      </c>
      <c r="BK136" s="143">
        <f>ROUND(I136*H136,2)</f>
        <v>0</v>
      </c>
      <c r="BL136" s="17" t="s">
        <v>328</v>
      </c>
      <c r="BM136" s="142" t="s">
        <v>4782</v>
      </c>
    </row>
    <row r="137" spans="2:65" s="1" customFormat="1" ht="11.25">
      <c r="B137" s="32"/>
      <c r="D137" s="144" t="s">
        <v>201</v>
      </c>
      <c r="F137" s="145" t="s">
        <v>4783</v>
      </c>
      <c r="I137" s="146"/>
      <c r="L137" s="32"/>
      <c r="M137" s="147"/>
      <c r="T137" s="53"/>
      <c r="AT137" s="17" t="s">
        <v>201</v>
      </c>
      <c r="AU137" s="17" t="s">
        <v>82</v>
      </c>
    </row>
    <row r="138" spans="2:65" s="1" customFormat="1" ht="24.2" customHeight="1">
      <c r="B138" s="32"/>
      <c r="C138" s="162" t="s">
        <v>408</v>
      </c>
      <c r="D138" s="162" t="s">
        <v>380</v>
      </c>
      <c r="E138" s="163" t="s">
        <v>4784</v>
      </c>
      <c r="F138" s="164" t="s">
        <v>4785</v>
      </c>
      <c r="G138" s="165" t="s">
        <v>465</v>
      </c>
      <c r="H138" s="166">
        <v>15</v>
      </c>
      <c r="I138" s="167"/>
      <c r="J138" s="168">
        <f>ROUND(I138*H138,2)</f>
        <v>0</v>
      </c>
      <c r="K138" s="164" t="s">
        <v>199</v>
      </c>
      <c r="L138" s="169"/>
      <c r="M138" s="170" t="s">
        <v>19</v>
      </c>
      <c r="N138" s="171" t="s">
        <v>43</v>
      </c>
      <c r="P138" s="140">
        <f>O138*H138</f>
        <v>0</v>
      </c>
      <c r="Q138" s="140">
        <v>0.01</v>
      </c>
      <c r="R138" s="140">
        <f>Q138*H138</f>
        <v>0.15</v>
      </c>
      <c r="S138" s="140">
        <v>0</v>
      </c>
      <c r="T138" s="141">
        <f>S138*H138</f>
        <v>0</v>
      </c>
      <c r="AR138" s="142" t="s">
        <v>436</v>
      </c>
      <c r="AT138" s="142" t="s">
        <v>380</v>
      </c>
      <c r="AU138" s="142" t="s">
        <v>82</v>
      </c>
      <c r="AY138" s="17" t="s">
        <v>193</v>
      </c>
      <c r="BE138" s="143">
        <f>IF(N138="základní",J138,0)</f>
        <v>0</v>
      </c>
      <c r="BF138" s="143">
        <f>IF(N138="snížená",J138,0)</f>
        <v>0</v>
      </c>
      <c r="BG138" s="143">
        <f>IF(N138="zákl. přenesená",J138,0)</f>
        <v>0</v>
      </c>
      <c r="BH138" s="143">
        <f>IF(N138="sníž. přenesená",J138,0)</f>
        <v>0</v>
      </c>
      <c r="BI138" s="143">
        <f>IF(N138="nulová",J138,0)</f>
        <v>0</v>
      </c>
      <c r="BJ138" s="17" t="s">
        <v>80</v>
      </c>
      <c r="BK138" s="143">
        <f>ROUND(I138*H138,2)</f>
        <v>0</v>
      </c>
      <c r="BL138" s="17" t="s">
        <v>328</v>
      </c>
      <c r="BM138" s="142" t="s">
        <v>4786</v>
      </c>
    </row>
    <row r="139" spans="2:65" s="1" customFormat="1" ht="16.5" customHeight="1">
      <c r="B139" s="32"/>
      <c r="C139" s="131" t="s">
        <v>413</v>
      </c>
      <c r="D139" s="131" t="s">
        <v>195</v>
      </c>
      <c r="E139" s="132" t="s">
        <v>4787</v>
      </c>
      <c r="F139" s="133" t="s">
        <v>4788</v>
      </c>
      <c r="G139" s="134" t="s">
        <v>465</v>
      </c>
      <c r="H139" s="135">
        <v>16</v>
      </c>
      <c r="I139" s="136"/>
      <c r="J139" s="137">
        <f>ROUND(I139*H139,2)</f>
        <v>0</v>
      </c>
      <c r="K139" s="133" t="s">
        <v>199</v>
      </c>
      <c r="L139" s="32"/>
      <c r="M139" s="138" t="s">
        <v>19</v>
      </c>
      <c r="N139" s="139" t="s">
        <v>43</v>
      </c>
      <c r="P139" s="140">
        <f>O139*H139</f>
        <v>0</v>
      </c>
      <c r="Q139" s="140">
        <v>0</v>
      </c>
      <c r="R139" s="140">
        <f>Q139*H139</f>
        <v>0</v>
      </c>
      <c r="S139" s="140">
        <v>0</v>
      </c>
      <c r="T139" s="141">
        <f>S139*H139</f>
        <v>0</v>
      </c>
      <c r="AR139" s="142" t="s">
        <v>3449</v>
      </c>
      <c r="AT139" s="142" t="s">
        <v>195</v>
      </c>
      <c r="AU139" s="142" t="s">
        <v>82</v>
      </c>
      <c r="AY139" s="17" t="s">
        <v>193</v>
      </c>
      <c r="BE139" s="143">
        <f>IF(N139="základní",J139,0)</f>
        <v>0</v>
      </c>
      <c r="BF139" s="143">
        <f>IF(N139="snížená",J139,0)</f>
        <v>0</v>
      </c>
      <c r="BG139" s="143">
        <f>IF(N139="zákl. přenesená",J139,0)</f>
        <v>0</v>
      </c>
      <c r="BH139" s="143">
        <f>IF(N139="sníž. přenesená",J139,0)</f>
        <v>0</v>
      </c>
      <c r="BI139" s="143">
        <f>IF(N139="nulová",J139,0)</f>
        <v>0</v>
      </c>
      <c r="BJ139" s="17" t="s">
        <v>80</v>
      </c>
      <c r="BK139" s="143">
        <f>ROUND(I139*H139,2)</f>
        <v>0</v>
      </c>
      <c r="BL139" s="17" t="s">
        <v>3449</v>
      </c>
      <c r="BM139" s="142" t="s">
        <v>4789</v>
      </c>
    </row>
    <row r="140" spans="2:65" s="1" customFormat="1" ht="11.25">
      <c r="B140" s="32"/>
      <c r="D140" s="144" t="s">
        <v>201</v>
      </c>
      <c r="F140" s="145" t="s">
        <v>4790</v>
      </c>
      <c r="I140" s="146"/>
      <c r="L140" s="32"/>
      <c r="M140" s="147"/>
      <c r="T140" s="53"/>
      <c r="AT140" s="17" t="s">
        <v>201</v>
      </c>
      <c r="AU140" s="17" t="s">
        <v>82</v>
      </c>
    </row>
    <row r="141" spans="2:65" s="1" customFormat="1" ht="16.5" customHeight="1">
      <c r="B141" s="32"/>
      <c r="C141" s="162" t="s">
        <v>419</v>
      </c>
      <c r="D141" s="162" t="s">
        <v>380</v>
      </c>
      <c r="E141" s="163" t="s">
        <v>4791</v>
      </c>
      <c r="F141" s="164" t="s">
        <v>4792</v>
      </c>
      <c r="G141" s="165" t="s">
        <v>465</v>
      </c>
      <c r="H141" s="166">
        <v>16</v>
      </c>
      <c r="I141" s="167"/>
      <c r="J141" s="168">
        <f>ROUND(I141*H141,2)</f>
        <v>0</v>
      </c>
      <c r="K141" s="164" t="s">
        <v>19</v>
      </c>
      <c r="L141" s="169"/>
      <c r="M141" s="170" t="s">
        <v>19</v>
      </c>
      <c r="N141" s="171" t="s">
        <v>43</v>
      </c>
      <c r="P141" s="140">
        <f>O141*H141</f>
        <v>0</v>
      </c>
      <c r="Q141" s="140">
        <v>2.4E-2</v>
      </c>
      <c r="R141" s="140">
        <f>Q141*H141</f>
        <v>0.38400000000000001</v>
      </c>
      <c r="S141" s="140">
        <v>0</v>
      </c>
      <c r="T141" s="141">
        <f>S141*H141</f>
        <v>0</v>
      </c>
      <c r="AR141" s="142" t="s">
        <v>3449</v>
      </c>
      <c r="AT141" s="142" t="s">
        <v>380</v>
      </c>
      <c r="AU141" s="142" t="s">
        <v>82</v>
      </c>
      <c r="AY141" s="17" t="s">
        <v>193</v>
      </c>
      <c r="BE141" s="143">
        <f>IF(N141="základní",J141,0)</f>
        <v>0</v>
      </c>
      <c r="BF141" s="143">
        <f>IF(N141="snížená",J141,0)</f>
        <v>0</v>
      </c>
      <c r="BG141" s="143">
        <f>IF(N141="zákl. přenesená",J141,0)</f>
        <v>0</v>
      </c>
      <c r="BH141" s="143">
        <f>IF(N141="sníž. přenesená",J141,0)</f>
        <v>0</v>
      </c>
      <c r="BI141" s="143">
        <f>IF(N141="nulová",J141,0)</f>
        <v>0</v>
      </c>
      <c r="BJ141" s="17" t="s">
        <v>80</v>
      </c>
      <c r="BK141" s="143">
        <f>ROUND(I141*H141,2)</f>
        <v>0</v>
      </c>
      <c r="BL141" s="17" t="s">
        <v>3449</v>
      </c>
      <c r="BM141" s="142" t="s">
        <v>4793</v>
      </c>
    </row>
    <row r="142" spans="2:65" s="12" customFormat="1" ht="11.25">
      <c r="B142" s="148"/>
      <c r="D142" s="149" t="s">
        <v>203</v>
      </c>
      <c r="E142" s="150" t="s">
        <v>19</v>
      </c>
      <c r="F142" s="151" t="s">
        <v>4794</v>
      </c>
      <c r="H142" s="150" t="s">
        <v>19</v>
      </c>
      <c r="I142" s="152"/>
      <c r="L142" s="148"/>
      <c r="M142" s="153"/>
      <c r="T142" s="154"/>
      <c r="AT142" s="150" t="s">
        <v>203</v>
      </c>
      <c r="AU142" s="150" t="s">
        <v>82</v>
      </c>
      <c r="AV142" s="12" t="s">
        <v>80</v>
      </c>
      <c r="AW142" s="12" t="s">
        <v>33</v>
      </c>
      <c r="AX142" s="12" t="s">
        <v>72</v>
      </c>
      <c r="AY142" s="150" t="s">
        <v>193</v>
      </c>
    </row>
    <row r="143" spans="2:65" s="12" customFormat="1" ht="11.25">
      <c r="B143" s="148"/>
      <c r="D143" s="149" t="s">
        <v>203</v>
      </c>
      <c r="E143" s="150" t="s">
        <v>19</v>
      </c>
      <c r="F143" s="151" t="s">
        <v>4795</v>
      </c>
      <c r="H143" s="150" t="s">
        <v>19</v>
      </c>
      <c r="I143" s="152"/>
      <c r="L143" s="148"/>
      <c r="M143" s="153"/>
      <c r="T143" s="154"/>
      <c r="AT143" s="150" t="s">
        <v>203</v>
      </c>
      <c r="AU143" s="150" t="s">
        <v>82</v>
      </c>
      <c r="AV143" s="12" t="s">
        <v>80</v>
      </c>
      <c r="AW143" s="12" t="s">
        <v>33</v>
      </c>
      <c r="AX143" s="12" t="s">
        <v>72</v>
      </c>
      <c r="AY143" s="150" t="s">
        <v>193</v>
      </c>
    </row>
    <row r="144" spans="2:65" s="12" customFormat="1" ht="11.25">
      <c r="B144" s="148"/>
      <c r="D144" s="149" t="s">
        <v>203</v>
      </c>
      <c r="E144" s="150" t="s">
        <v>19</v>
      </c>
      <c r="F144" s="151" t="s">
        <v>4796</v>
      </c>
      <c r="H144" s="150" t="s">
        <v>19</v>
      </c>
      <c r="I144" s="152"/>
      <c r="L144" s="148"/>
      <c r="M144" s="153"/>
      <c r="T144" s="154"/>
      <c r="AT144" s="150" t="s">
        <v>203</v>
      </c>
      <c r="AU144" s="150" t="s">
        <v>82</v>
      </c>
      <c r="AV144" s="12" t="s">
        <v>80</v>
      </c>
      <c r="AW144" s="12" t="s">
        <v>33</v>
      </c>
      <c r="AX144" s="12" t="s">
        <v>72</v>
      </c>
      <c r="AY144" s="150" t="s">
        <v>193</v>
      </c>
    </row>
    <row r="145" spans="2:65" s="12" customFormat="1" ht="11.25">
      <c r="B145" s="148"/>
      <c r="D145" s="149" t="s">
        <v>203</v>
      </c>
      <c r="E145" s="150" t="s">
        <v>19</v>
      </c>
      <c r="F145" s="151" t="s">
        <v>4797</v>
      </c>
      <c r="H145" s="150" t="s">
        <v>19</v>
      </c>
      <c r="I145" s="152"/>
      <c r="L145" s="148"/>
      <c r="M145" s="153"/>
      <c r="T145" s="154"/>
      <c r="AT145" s="150" t="s">
        <v>203</v>
      </c>
      <c r="AU145" s="150" t="s">
        <v>82</v>
      </c>
      <c r="AV145" s="12" t="s">
        <v>80</v>
      </c>
      <c r="AW145" s="12" t="s">
        <v>33</v>
      </c>
      <c r="AX145" s="12" t="s">
        <v>72</v>
      </c>
      <c r="AY145" s="150" t="s">
        <v>193</v>
      </c>
    </row>
    <row r="146" spans="2:65" s="12" customFormat="1" ht="11.25">
      <c r="B146" s="148"/>
      <c r="D146" s="149" t="s">
        <v>203</v>
      </c>
      <c r="E146" s="150" t="s">
        <v>19</v>
      </c>
      <c r="F146" s="151" t="s">
        <v>4798</v>
      </c>
      <c r="H146" s="150" t="s">
        <v>19</v>
      </c>
      <c r="I146" s="152"/>
      <c r="L146" s="148"/>
      <c r="M146" s="153"/>
      <c r="T146" s="154"/>
      <c r="AT146" s="150" t="s">
        <v>203</v>
      </c>
      <c r="AU146" s="150" t="s">
        <v>82</v>
      </c>
      <c r="AV146" s="12" t="s">
        <v>80</v>
      </c>
      <c r="AW146" s="12" t="s">
        <v>33</v>
      </c>
      <c r="AX146" s="12" t="s">
        <v>72</v>
      </c>
      <c r="AY146" s="150" t="s">
        <v>193</v>
      </c>
    </row>
    <row r="147" spans="2:65" s="12" customFormat="1" ht="11.25">
      <c r="B147" s="148"/>
      <c r="D147" s="149" t="s">
        <v>203</v>
      </c>
      <c r="E147" s="150" t="s">
        <v>19</v>
      </c>
      <c r="F147" s="151" t="s">
        <v>4799</v>
      </c>
      <c r="H147" s="150" t="s">
        <v>19</v>
      </c>
      <c r="I147" s="152"/>
      <c r="L147" s="148"/>
      <c r="M147" s="153"/>
      <c r="T147" s="154"/>
      <c r="AT147" s="150" t="s">
        <v>203</v>
      </c>
      <c r="AU147" s="150" t="s">
        <v>82</v>
      </c>
      <c r="AV147" s="12" t="s">
        <v>80</v>
      </c>
      <c r="AW147" s="12" t="s">
        <v>33</v>
      </c>
      <c r="AX147" s="12" t="s">
        <v>72</v>
      </c>
      <c r="AY147" s="150" t="s">
        <v>193</v>
      </c>
    </row>
    <row r="148" spans="2:65" s="12" customFormat="1" ht="11.25">
      <c r="B148" s="148"/>
      <c r="D148" s="149" t="s">
        <v>203</v>
      </c>
      <c r="E148" s="150" t="s">
        <v>19</v>
      </c>
      <c r="F148" s="151" t="s">
        <v>205</v>
      </c>
      <c r="H148" s="150" t="s">
        <v>19</v>
      </c>
      <c r="I148" s="152"/>
      <c r="L148" s="148"/>
      <c r="M148" s="153"/>
      <c r="T148" s="154"/>
      <c r="AT148" s="150" t="s">
        <v>203</v>
      </c>
      <c r="AU148" s="150" t="s">
        <v>82</v>
      </c>
      <c r="AV148" s="12" t="s">
        <v>80</v>
      </c>
      <c r="AW148" s="12" t="s">
        <v>33</v>
      </c>
      <c r="AX148" s="12" t="s">
        <v>72</v>
      </c>
      <c r="AY148" s="150" t="s">
        <v>193</v>
      </c>
    </row>
    <row r="149" spans="2:65" s="12" customFormat="1" ht="11.25">
      <c r="B149" s="148"/>
      <c r="D149" s="149" t="s">
        <v>203</v>
      </c>
      <c r="E149" s="150" t="s">
        <v>19</v>
      </c>
      <c r="F149" s="151" t="s">
        <v>4800</v>
      </c>
      <c r="H149" s="150" t="s">
        <v>19</v>
      </c>
      <c r="I149" s="152"/>
      <c r="L149" s="148"/>
      <c r="M149" s="153"/>
      <c r="T149" s="154"/>
      <c r="AT149" s="150" t="s">
        <v>203</v>
      </c>
      <c r="AU149" s="150" t="s">
        <v>82</v>
      </c>
      <c r="AV149" s="12" t="s">
        <v>80</v>
      </c>
      <c r="AW149" s="12" t="s">
        <v>33</v>
      </c>
      <c r="AX149" s="12" t="s">
        <v>72</v>
      </c>
      <c r="AY149" s="150" t="s">
        <v>193</v>
      </c>
    </row>
    <row r="150" spans="2:65" s="12" customFormat="1" ht="11.25">
      <c r="B150" s="148"/>
      <c r="D150" s="149" t="s">
        <v>203</v>
      </c>
      <c r="E150" s="150" t="s">
        <v>19</v>
      </c>
      <c r="F150" s="151" t="s">
        <v>4801</v>
      </c>
      <c r="H150" s="150" t="s">
        <v>19</v>
      </c>
      <c r="I150" s="152"/>
      <c r="L150" s="148"/>
      <c r="M150" s="153"/>
      <c r="T150" s="154"/>
      <c r="AT150" s="150" t="s">
        <v>203</v>
      </c>
      <c r="AU150" s="150" t="s">
        <v>82</v>
      </c>
      <c r="AV150" s="12" t="s">
        <v>80</v>
      </c>
      <c r="AW150" s="12" t="s">
        <v>33</v>
      </c>
      <c r="AX150" s="12" t="s">
        <v>72</v>
      </c>
      <c r="AY150" s="150" t="s">
        <v>193</v>
      </c>
    </row>
    <row r="151" spans="2:65" s="12" customFormat="1" ht="11.25">
      <c r="B151" s="148"/>
      <c r="D151" s="149" t="s">
        <v>203</v>
      </c>
      <c r="E151" s="150" t="s">
        <v>19</v>
      </c>
      <c r="F151" s="151" t="s">
        <v>4802</v>
      </c>
      <c r="H151" s="150" t="s">
        <v>19</v>
      </c>
      <c r="I151" s="152"/>
      <c r="L151" s="148"/>
      <c r="M151" s="153"/>
      <c r="T151" s="154"/>
      <c r="AT151" s="150" t="s">
        <v>203</v>
      </c>
      <c r="AU151" s="150" t="s">
        <v>82</v>
      </c>
      <c r="AV151" s="12" t="s">
        <v>80</v>
      </c>
      <c r="AW151" s="12" t="s">
        <v>33</v>
      </c>
      <c r="AX151" s="12" t="s">
        <v>72</v>
      </c>
      <c r="AY151" s="150" t="s">
        <v>193</v>
      </c>
    </row>
    <row r="152" spans="2:65" s="12" customFormat="1" ht="11.25">
      <c r="B152" s="148"/>
      <c r="D152" s="149" t="s">
        <v>203</v>
      </c>
      <c r="E152" s="150" t="s">
        <v>19</v>
      </c>
      <c r="F152" s="151" t="s">
        <v>4803</v>
      </c>
      <c r="H152" s="150" t="s">
        <v>19</v>
      </c>
      <c r="I152" s="152"/>
      <c r="L152" s="148"/>
      <c r="M152" s="153"/>
      <c r="T152" s="154"/>
      <c r="AT152" s="150" t="s">
        <v>203</v>
      </c>
      <c r="AU152" s="150" t="s">
        <v>82</v>
      </c>
      <c r="AV152" s="12" t="s">
        <v>80</v>
      </c>
      <c r="AW152" s="12" t="s">
        <v>33</v>
      </c>
      <c r="AX152" s="12" t="s">
        <v>72</v>
      </c>
      <c r="AY152" s="150" t="s">
        <v>193</v>
      </c>
    </row>
    <row r="153" spans="2:65" s="12" customFormat="1" ht="11.25">
      <c r="B153" s="148"/>
      <c r="D153" s="149" t="s">
        <v>203</v>
      </c>
      <c r="E153" s="150" t="s">
        <v>19</v>
      </c>
      <c r="F153" s="151" t="s">
        <v>4804</v>
      </c>
      <c r="H153" s="150" t="s">
        <v>19</v>
      </c>
      <c r="I153" s="152"/>
      <c r="L153" s="148"/>
      <c r="M153" s="153"/>
      <c r="T153" s="154"/>
      <c r="AT153" s="150" t="s">
        <v>203</v>
      </c>
      <c r="AU153" s="150" t="s">
        <v>82</v>
      </c>
      <c r="AV153" s="12" t="s">
        <v>80</v>
      </c>
      <c r="AW153" s="12" t="s">
        <v>33</v>
      </c>
      <c r="AX153" s="12" t="s">
        <v>72</v>
      </c>
      <c r="AY153" s="150" t="s">
        <v>193</v>
      </c>
    </row>
    <row r="154" spans="2:65" s="12" customFormat="1" ht="11.25">
      <c r="B154" s="148"/>
      <c r="D154" s="149" t="s">
        <v>203</v>
      </c>
      <c r="E154" s="150" t="s">
        <v>19</v>
      </c>
      <c r="F154" s="151" t="s">
        <v>4805</v>
      </c>
      <c r="H154" s="150" t="s">
        <v>19</v>
      </c>
      <c r="I154" s="152"/>
      <c r="L154" s="148"/>
      <c r="M154" s="153"/>
      <c r="T154" s="154"/>
      <c r="AT154" s="150" t="s">
        <v>203</v>
      </c>
      <c r="AU154" s="150" t="s">
        <v>82</v>
      </c>
      <c r="AV154" s="12" t="s">
        <v>80</v>
      </c>
      <c r="AW154" s="12" t="s">
        <v>33</v>
      </c>
      <c r="AX154" s="12" t="s">
        <v>72</v>
      </c>
      <c r="AY154" s="150" t="s">
        <v>193</v>
      </c>
    </row>
    <row r="155" spans="2:65" s="12" customFormat="1" ht="11.25">
      <c r="B155" s="148"/>
      <c r="D155" s="149" t="s">
        <v>203</v>
      </c>
      <c r="E155" s="150" t="s">
        <v>19</v>
      </c>
      <c r="F155" s="151" t="s">
        <v>4806</v>
      </c>
      <c r="H155" s="150" t="s">
        <v>19</v>
      </c>
      <c r="I155" s="152"/>
      <c r="L155" s="148"/>
      <c r="M155" s="153"/>
      <c r="T155" s="154"/>
      <c r="AT155" s="150" t="s">
        <v>203</v>
      </c>
      <c r="AU155" s="150" t="s">
        <v>82</v>
      </c>
      <c r="AV155" s="12" t="s">
        <v>80</v>
      </c>
      <c r="AW155" s="12" t="s">
        <v>33</v>
      </c>
      <c r="AX155" s="12" t="s">
        <v>72</v>
      </c>
      <c r="AY155" s="150" t="s">
        <v>193</v>
      </c>
    </row>
    <row r="156" spans="2:65" s="12" customFormat="1" ht="11.25">
      <c r="B156" s="148"/>
      <c r="D156" s="149" t="s">
        <v>203</v>
      </c>
      <c r="E156" s="150" t="s">
        <v>19</v>
      </c>
      <c r="F156" s="151" t="s">
        <v>4807</v>
      </c>
      <c r="H156" s="150" t="s">
        <v>19</v>
      </c>
      <c r="I156" s="152"/>
      <c r="L156" s="148"/>
      <c r="M156" s="153"/>
      <c r="T156" s="154"/>
      <c r="AT156" s="150" t="s">
        <v>203</v>
      </c>
      <c r="AU156" s="150" t="s">
        <v>82</v>
      </c>
      <c r="AV156" s="12" t="s">
        <v>80</v>
      </c>
      <c r="AW156" s="12" t="s">
        <v>33</v>
      </c>
      <c r="AX156" s="12" t="s">
        <v>72</v>
      </c>
      <c r="AY156" s="150" t="s">
        <v>193</v>
      </c>
    </row>
    <row r="157" spans="2:65" s="12" customFormat="1" ht="11.25">
      <c r="B157" s="148"/>
      <c r="D157" s="149" t="s">
        <v>203</v>
      </c>
      <c r="E157" s="150" t="s">
        <v>19</v>
      </c>
      <c r="F157" s="151" t="s">
        <v>4808</v>
      </c>
      <c r="H157" s="150" t="s">
        <v>19</v>
      </c>
      <c r="I157" s="152"/>
      <c r="L157" s="148"/>
      <c r="M157" s="153"/>
      <c r="T157" s="154"/>
      <c r="AT157" s="150" t="s">
        <v>203</v>
      </c>
      <c r="AU157" s="150" t="s">
        <v>82</v>
      </c>
      <c r="AV157" s="12" t="s">
        <v>80</v>
      </c>
      <c r="AW157" s="12" t="s">
        <v>33</v>
      </c>
      <c r="AX157" s="12" t="s">
        <v>72</v>
      </c>
      <c r="AY157" s="150" t="s">
        <v>193</v>
      </c>
    </row>
    <row r="158" spans="2:65" s="13" customFormat="1" ht="11.25">
      <c r="B158" s="155"/>
      <c r="D158" s="149" t="s">
        <v>203</v>
      </c>
      <c r="E158" s="156" t="s">
        <v>19</v>
      </c>
      <c r="F158" s="157" t="s">
        <v>328</v>
      </c>
      <c r="H158" s="158">
        <v>16</v>
      </c>
      <c r="I158" s="159"/>
      <c r="L158" s="155"/>
      <c r="M158" s="160"/>
      <c r="T158" s="161"/>
      <c r="AT158" s="156" t="s">
        <v>203</v>
      </c>
      <c r="AU158" s="156" t="s">
        <v>82</v>
      </c>
      <c r="AV158" s="13" t="s">
        <v>82</v>
      </c>
      <c r="AW158" s="13" t="s">
        <v>33</v>
      </c>
      <c r="AX158" s="13" t="s">
        <v>80</v>
      </c>
      <c r="AY158" s="156" t="s">
        <v>193</v>
      </c>
    </row>
    <row r="159" spans="2:65" s="1" customFormat="1" ht="16.5" customHeight="1">
      <c r="B159" s="32"/>
      <c r="C159" s="131" t="s">
        <v>424</v>
      </c>
      <c r="D159" s="131" t="s">
        <v>195</v>
      </c>
      <c r="E159" s="132" t="s">
        <v>4809</v>
      </c>
      <c r="F159" s="133" t="s">
        <v>4810</v>
      </c>
      <c r="G159" s="134" t="s">
        <v>465</v>
      </c>
      <c r="H159" s="135">
        <v>15</v>
      </c>
      <c r="I159" s="136"/>
      <c r="J159" s="137">
        <f>ROUND(I159*H159,2)</f>
        <v>0</v>
      </c>
      <c r="K159" s="133" t="s">
        <v>199</v>
      </c>
      <c r="L159" s="32"/>
      <c r="M159" s="138" t="s">
        <v>19</v>
      </c>
      <c r="N159" s="139" t="s">
        <v>43</v>
      </c>
      <c r="P159" s="140">
        <f>O159*H159</f>
        <v>0</v>
      </c>
      <c r="Q159" s="140">
        <v>0</v>
      </c>
      <c r="R159" s="140">
        <f>Q159*H159</f>
        <v>0</v>
      </c>
      <c r="S159" s="140">
        <v>0</v>
      </c>
      <c r="T159" s="141">
        <f>S159*H159</f>
        <v>0</v>
      </c>
      <c r="AR159" s="142" t="s">
        <v>328</v>
      </c>
      <c r="AT159" s="142" t="s">
        <v>195</v>
      </c>
      <c r="AU159" s="142" t="s">
        <v>82</v>
      </c>
      <c r="AY159" s="17" t="s">
        <v>193</v>
      </c>
      <c r="BE159" s="143">
        <f>IF(N159="základní",J159,0)</f>
        <v>0</v>
      </c>
      <c r="BF159" s="143">
        <f>IF(N159="snížená",J159,0)</f>
        <v>0</v>
      </c>
      <c r="BG159" s="143">
        <f>IF(N159="zákl. přenesená",J159,0)</f>
        <v>0</v>
      </c>
      <c r="BH159" s="143">
        <f>IF(N159="sníž. přenesená",J159,0)</f>
        <v>0</v>
      </c>
      <c r="BI159" s="143">
        <f>IF(N159="nulová",J159,0)</f>
        <v>0</v>
      </c>
      <c r="BJ159" s="17" t="s">
        <v>80</v>
      </c>
      <c r="BK159" s="143">
        <f>ROUND(I159*H159,2)</f>
        <v>0</v>
      </c>
      <c r="BL159" s="17" t="s">
        <v>328</v>
      </c>
      <c r="BM159" s="142" t="s">
        <v>4811</v>
      </c>
    </row>
    <row r="160" spans="2:65" s="1" customFormat="1" ht="11.25">
      <c r="B160" s="32"/>
      <c r="D160" s="144" t="s">
        <v>201</v>
      </c>
      <c r="F160" s="145" t="s">
        <v>4812</v>
      </c>
      <c r="I160" s="146"/>
      <c r="L160" s="32"/>
      <c r="M160" s="147"/>
      <c r="T160" s="53"/>
      <c r="AT160" s="17" t="s">
        <v>201</v>
      </c>
      <c r="AU160" s="17" t="s">
        <v>82</v>
      </c>
    </row>
    <row r="161" spans="2:65" s="1" customFormat="1" ht="16.5" customHeight="1">
      <c r="B161" s="32"/>
      <c r="C161" s="162" t="s">
        <v>429</v>
      </c>
      <c r="D161" s="162" t="s">
        <v>380</v>
      </c>
      <c r="E161" s="163" t="s">
        <v>4791</v>
      </c>
      <c r="F161" s="164" t="s">
        <v>4792</v>
      </c>
      <c r="G161" s="165" t="s">
        <v>465</v>
      </c>
      <c r="H161" s="166">
        <v>15</v>
      </c>
      <c r="I161" s="167"/>
      <c r="J161" s="168">
        <f>ROUND(I161*H161,2)</f>
        <v>0</v>
      </c>
      <c r="K161" s="164" t="s">
        <v>19</v>
      </c>
      <c r="L161" s="169"/>
      <c r="M161" s="170" t="s">
        <v>19</v>
      </c>
      <c r="N161" s="171" t="s">
        <v>43</v>
      </c>
      <c r="P161" s="140">
        <f>O161*H161</f>
        <v>0</v>
      </c>
      <c r="Q161" s="140">
        <v>2.4E-2</v>
      </c>
      <c r="R161" s="140">
        <f>Q161*H161</f>
        <v>0.36</v>
      </c>
      <c r="S161" s="140">
        <v>0</v>
      </c>
      <c r="T161" s="141">
        <f>S161*H161</f>
        <v>0</v>
      </c>
      <c r="AR161" s="142" t="s">
        <v>436</v>
      </c>
      <c r="AT161" s="142" t="s">
        <v>380</v>
      </c>
      <c r="AU161" s="142" t="s">
        <v>82</v>
      </c>
      <c r="AY161" s="17" t="s">
        <v>193</v>
      </c>
      <c r="BE161" s="143">
        <f>IF(N161="základní",J161,0)</f>
        <v>0</v>
      </c>
      <c r="BF161" s="143">
        <f>IF(N161="snížená",J161,0)</f>
        <v>0</v>
      </c>
      <c r="BG161" s="143">
        <f>IF(N161="zákl. přenesená",J161,0)</f>
        <v>0</v>
      </c>
      <c r="BH161" s="143">
        <f>IF(N161="sníž. přenesená",J161,0)</f>
        <v>0</v>
      </c>
      <c r="BI161" s="143">
        <f>IF(N161="nulová",J161,0)</f>
        <v>0</v>
      </c>
      <c r="BJ161" s="17" t="s">
        <v>80</v>
      </c>
      <c r="BK161" s="143">
        <f>ROUND(I161*H161,2)</f>
        <v>0</v>
      </c>
      <c r="BL161" s="17" t="s">
        <v>328</v>
      </c>
      <c r="BM161" s="142" t="s">
        <v>4813</v>
      </c>
    </row>
    <row r="162" spans="2:65" s="12" customFormat="1" ht="11.25">
      <c r="B162" s="148"/>
      <c r="D162" s="149" t="s">
        <v>203</v>
      </c>
      <c r="E162" s="150" t="s">
        <v>19</v>
      </c>
      <c r="F162" s="151" t="s">
        <v>4794</v>
      </c>
      <c r="H162" s="150" t="s">
        <v>19</v>
      </c>
      <c r="I162" s="152"/>
      <c r="L162" s="148"/>
      <c r="M162" s="153"/>
      <c r="T162" s="154"/>
      <c r="AT162" s="150" t="s">
        <v>203</v>
      </c>
      <c r="AU162" s="150" t="s">
        <v>82</v>
      </c>
      <c r="AV162" s="12" t="s">
        <v>80</v>
      </c>
      <c r="AW162" s="12" t="s">
        <v>33</v>
      </c>
      <c r="AX162" s="12" t="s">
        <v>72</v>
      </c>
      <c r="AY162" s="150" t="s">
        <v>193</v>
      </c>
    </row>
    <row r="163" spans="2:65" s="12" customFormat="1" ht="11.25">
      <c r="B163" s="148"/>
      <c r="D163" s="149" t="s">
        <v>203</v>
      </c>
      <c r="E163" s="150" t="s">
        <v>19</v>
      </c>
      <c r="F163" s="151" t="s">
        <v>4795</v>
      </c>
      <c r="H163" s="150" t="s">
        <v>19</v>
      </c>
      <c r="I163" s="152"/>
      <c r="L163" s="148"/>
      <c r="M163" s="153"/>
      <c r="T163" s="154"/>
      <c r="AT163" s="150" t="s">
        <v>203</v>
      </c>
      <c r="AU163" s="150" t="s">
        <v>82</v>
      </c>
      <c r="AV163" s="12" t="s">
        <v>80</v>
      </c>
      <c r="AW163" s="12" t="s">
        <v>33</v>
      </c>
      <c r="AX163" s="12" t="s">
        <v>72</v>
      </c>
      <c r="AY163" s="150" t="s">
        <v>193</v>
      </c>
    </row>
    <row r="164" spans="2:65" s="12" customFormat="1" ht="11.25">
      <c r="B164" s="148"/>
      <c r="D164" s="149" t="s">
        <v>203</v>
      </c>
      <c r="E164" s="150" t="s">
        <v>19</v>
      </c>
      <c r="F164" s="151" t="s">
        <v>4796</v>
      </c>
      <c r="H164" s="150" t="s">
        <v>19</v>
      </c>
      <c r="I164" s="152"/>
      <c r="L164" s="148"/>
      <c r="M164" s="153"/>
      <c r="T164" s="154"/>
      <c r="AT164" s="150" t="s">
        <v>203</v>
      </c>
      <c r="AU164" s="150" t="s">
        <v>82</v>
      </c>
      <c r="AV164" s="12" t="s">
        <v>80</v>
      </c>
      <c r="AW164" s="12" t="s">
        <v>33</v>
      </c>
      <c r="AX164" s="12" t="s">
        <v>72</v>
      </c>
      <c r="AY164" s="150" t="s">
        <v>193</v>
      </c>
    </row>
    <row r="165" spans="2:65" s="12" customFormat="1" ht="11.25">
      <c r="B165" s="148"/>
      <c r="D165" s="149" t="s">
        <v>203</v>
      </c>
      <c r="E165" s="150" t="s">
        <v>19</v>
      </c>
      <c r="F165" s="151" t="s">
        <v>4797</v>
      </c>
      <c r="H165" s="150" t="s">
        <v>19</v>
      </c>
      <c r="I165" s="152"/>
      <c r="L165" s="148"/>
      <c r="M165" s="153"/>
      <c r="T165" s="154"/>
      <c r="AT165" s="150" t="s">
        <v>203</v>
      </c>
      <c r="AU165" s="150" t="s">
        <v>82</v>
      </c>
      <c r="AV165" s="12" t="s">
        <v>80</v>
      </c>
      <c r="AW165" s="12" t="s">
        <v>33</v>
      </c>
      <c r="AX165" s="12" t="s">
        <v>72</v>
      </c>
      <c r="AY165" s="150" t="s">
        <v>193</v>
      </c>
    </row>
    <row r="166" spans="2:65" s="12" customFormat="1" ht="11.25">
      <c r="B166" s="148"/>
      <c r="D166" s="149" t="s">
        <v>203</v>
      </c>
      <c r="E166" s="150" t="s">
        <v>19</v>
      </c>
      <c r="F166" s="151" t="s">
        <v>4798</v>
      </c>
      <c r="H166" s="150" t="s">
        <v>19</v>
      </c>
      <c r="I166" s="152"/>
      <c r="L166" s="148"/>
      <c r="M166" s="153"/>
      <c r="T166" s="154"/>
      <c r="AT166" s="150" t="s">
        <v>203</v>
      </c>
      <c r="AU166" s="150" t="s">
        <v>82</v>
      </c>
      <c r="AV166" s="12" t="s">
        <v>80</v>
      </c>
      <c r="AW166" s="12" t="s">
        <v>33</v>
      </c>
      <c r="AX166" s="12" t="s">
        <v>72</v>
      </c>
      <c r="AY166" s="150" t="s">
        <v>193</v>
      </c>
    </row>
    <row r="167" spans="2:65" s="12" customFormat="1" ht="11.25">
      <c r="B167" s="148"/>
      <c r="D167" s="149" t="s">
        <v>203</v>
      </c>
      <c r="E167" s="150" t="s">
        <v>19</v>
      </c>
      <c r="F167" s="151" t="s">
        <v>4799</v>
      </c>
      <c r="H167" s="150" t="s">
        <v>19</v>
      </c>
      <c r="I167" s="152"/>
      <c r="L167" s="148"/>
      <c r="M167" s="153"/>
      <c r="T167" s="154"/>
      <c r="AT167" s="150" t="s">
        <v>203</v>
      </c>
      <c r="AU167" s="150" t="s">
        <v>82</v>
      </c>
      <c r="AV167" s="12" t="s">
        <v>80</v>
      </c>
      <c r="AW167" s="12" t="s">
        <v>33</v>
      </c>
      <c r="AX167" s="12" t="s">
        <v>72</v>
      </c>
      <c r="AY167" s="150" t="s">
        <v>193</v>
      </c>
    </row>
    <row r="168" spans="2:65" s="12" customFormat="1" ht="11.25">
      <c r="B168" s="148"/>
      <c r="D168" s="149" t="s">
        <v>203</v>
      </c>
      <c r="E168" s="150" t="s">
        <v>19</v>
      </c>
      <c r="F168" s="151" t="s">
        <v>205</v>
      </c>
      <c r="H168" s="150" t="s">
        <v>19</v>
      </c>
      <c r="I168" s="152"/>
      <c r="L168" s="148"/>
      <c r="M168" s="153"/>
      <c r="T168" s="154"/>
      <c r="AT168" s="150" t="s">
        <v>203</v>
      </c>
      <c r="AU168" s="150" t="s">
        <v>82</v>
      </c>
      <c r="AV168" s="12" t="s">
        <v>80</v>
      </c>
      <c r="AW168" s="12" t="s">
        <v>33</v>
      </c>
      <c r="AX168" s="12" t="s">
        <v>72</v>
      </c>
      <c r="AY168" s="150" t="s">
        <v>193</v>
      </c>
    </row>
    <row r="169" spans="2:65" s="12" customFormat="1" ht="11.25">
      <c r="B169" s="148"/>
      <c r="D169" s="149" t="s">
        <v>203</v>
      </c>
      <c r="E169" s="150" t="s">
        <v>19</v>
      </c>
      <c r="F169" s="151" t="s">
        <v>4800</v>
      </c>
      <c r="H169" s="150" t="s">
        <v>19</v>
      </c>
      <c r="I169" s="152"/>
      <c r="L169" s="148"/>
      <c r="M169" s="153"/>
      <c r="T169" s="154"/>
      <c r="AT169" s="150" t="s">
        <v>203</v>
      </c>
      <c r="AU169" s="150" t="s">
        <v>82</v>
      </c>
      <c r="AV169" s="12" t="s">
        <v>80</v>
      </c>
      <c r="AW169" s="12" t="s">
        <v>33</v>
      </c>
      <c r="AX169" s="12" t="s">
        <v>72</v>
      </c>
      <c r="AY169" s="150" t="s">
        <v>193</v>
      </c>
    </row>
    <row r="170" spans="2:65" s="12" customFormat="1" ht="11.25">
      <c r="B170" s="148"/>
      <c r="D170" s="149" t="s">
        <v>203</v>
      </c>
      <c r="E170" s="150" t="s">
        <v>19</v>
      </c>
      <c r="F170" s="151" t="s">
        <v>4801</v>
      </c>
      <c r="H170" s="150" t="s">
        <v>19</v>
      </c>
      <c r="I170" s="152"/>
      <c r="L170" s="148"/>
      <c r="M170" s="153"/>
      <c r="T170" s="154"/>
      <c r="AT170" s="150" t="s">
        <v>203</v>
      </c>
      <c r="AU170" s="150" t="s">
        <v>82</v>
      </c>
      <c r="AV170" s="12" t="s">
        <v>80</v>
      </c>
      <c r="AW170" s="12" t="s">
        <v>33</v>
      </c>
      <c r="AX170" s="12" t="s">
        <v>72</v>
      </c>
      <c r="AY170" s="150" t="s">
        <v>193</v>
      </c>
    </row>
    <row r="171" spans="2:65" s="12" customFormat="1" ht="11.25">
      <c r="B171" s="148"/>
      <c r="D171" s="149" t="s">
        <v>203</v>
      </c>
      <c r="E171" s="150" t="s">
        <v>19</v>
      </c>
      <c r="F171" s="151" t="s">
        <v>4802</v>
      </c>
      <c r="H171" s="150" t="s">
        <v>19</v>
      </c>
      <c r="I171" s="152"/>
      <c r="L171" s="148"/>
      <c r="M171" s="153"/>
      <c r="T171" s="154"/>
      <c r="AT171" s="150" t="s">
        <v>203</v>
      </c>
      <c r="AU171" s="150" t="s">
        <v>82</v>
      </c>
      <c r="AV171" s="12" t="s">
        <v>80</v>
      </c>
      <c r="AW171" s="12" t="s">
        <v>33</v>
      </c>
      <c r="AX171" s="12" t="s">
        <v>72</v>
      </c>
      <c r="AY171" s="150" t="s">
        <v>193</v>
      </c>
    </row>
    <row r="172" spans="2:65" s="12" customFormat="1" ht="11.25">
      <c r="B172" s="148"/>
      <c r="D172" s="149" t="s">
        <v>203</v>
      </c>
      <c r="E172" s="150" t="s">
        <v>19</v>
      </c>
      <c r="F172" s="151" t="s">
        <v>4803</v>
      </c>
      <c r="H172" s="150" t="s">
        <v>19</v>
      </c>
      <c r="I172" s="152"/>
      <c r="L172" s="148"/>
      <c r="M172" s="153"/>
      <c r="T172" s="154"/>
      <c r="AT172" s="150" t="s">
        <v>203</v>
      </c>
      <c r="AU172" s="150" t="s">
        <v>82</v>
      </c>
      <c r="AV172" s="12" t="s">
        <v>80</v>
      </c>
      <c r="AW172" s="12" t="s">
        <v>33</v>
      </c>
      <c r="AX172" s="12" t="s">
        <v>72</v>
      </c>
      <c r="AY172" s="150" t="s">
        <v>193</v>
      </c>
    </row>
    <row r="173" spans="2:65" s="12" customFormat="1" ht="11.25">
      <c r="B173" s="148"/>
      <c r="D173" s="149" t="s">
        <v>203</v>
      </c>
      <c r="E173" s="150" t="s">
        <v>19</v>
      </c>
      <c r="F173" s="151" t="s">
        <v>4804</v>
      </c>
      <c r="H173" s="150" t="s">
        <v>19</v>
      </c>
      <c r="I173" s="152"/>
      <c r="L173" s="148"/>
      <c r="M173" s="153"/>
      <c r="T173" s="154"/>
      <c r="AT173" s="150" t="s">
        <v>203</v>
      </c>
      <c r="AU173" s="150" t="s">
        <v>82</v>
      </c>
      <c r="AV173" s="12" t="s">
        <v>80</v>
      </c>
      <c r="AW173" s="12" t="s">
        <v>33</v>
      </c>
      <c r="AX173" s="12" t="s">
        <v>72</v>
      </c>
      <c r="AY173" s="150" t="s">
        <v>193</v>
      </c>
    </row>
    <row r="174" spans="2:65" s="12" customFormat="1" ht="11.25">
      <c r="B174" s="148"/>
      <c r="D174" s="149" t="s">
        <v>203</v>
      </c>
      <c r="E174" s="150" t="s">
        <v>19</v>
      </c>
      <c r="F174" s="151" t="s">
        <v>4805</v>
      </c>
      <c r="H174" s="150" t="s">
        <v>19</v>
      </c>
      <c r="I174" s="152"/>
      <c r="L174" s="148"/>
      <c r="M174" s="153"/>
      <c r="T174" s="154"/>
      <c r="AT174" s="150" t="s">
        <v>203</v>
      </c>
      <c r="AU174" s="150" t="s">
        <v>82</v>
      </c>
      <c r="AV174" s="12" t="s">
        <v>80</v>
      </c>
      <c r="AW174" s="12" t="s">
        <v>33</v>
      </c>
      <c r="AX174" s="12" t="s">
        <v>72</v>
      </c>
      <c r="AY174" s="150" t="s">
        <v>193</v>
      </c>
    </row>
    <row r="175" spans="2:65" s="12" customFormat="1" ht="11.25">
      <c r="B175" s="148"/>
      <c r="D175" s="149" t="s">
        <v>203</v>
      </c>
      <c r="E175" s="150" t="s">
        <v>19</v>
      </c>
      <c r="F175" s="151" t="s">
        <v>4806</v>
      </c>
      <c r="H175" s="150" t="s">
        <v>19</v>
      </c>
      <c r="I175" s="152"/>
      <c r="L175" s="148"/>
      <c r="M175" s="153"/>
      <c r="T175" s="154"/>
      <c r="AT175" s="150" t="s">
        <v>203</v>
      </c>
      <c r="AU175" s="150" t="s">
        <v>82</v>
      </c>
      <c r="AV175" s="12" t="s">
        <v>80</v>
      </c>
      <c r="AW175" s="12" t="s">
        <v>33</v>
      </c>
      <c r="AX175" s="12" t="s">
        <v>72</v>
      </c>
      <c r="AY175" s="150" t="s">
        <v>193</v>
      </c>
    </row>
    <row r="176" spans="2:65" s="12" customFormat="1" ht="11.25">
      <c r="B176" s="148"/>
      <c r="D176" s="149" t="s">
        <v>203</v>
      </c>
      <c r="E176" s="150" t="s">
        <v>19</v>
      </c>
      <c r="F176" s="151" t="s">
        <v>4807</v>
      </c>
      <c r="H176" s="150" t="s">
        <v>19</v>
      </c>
      <c r="I176" s="152"/>
      <c r="L176" s="148"/>
      <c r="M176" s="153"/>
      <c r="T176" s="154"/>
      <c r="AT176" s="150" t="s">
        <v>203</v>
      </c>
      <c r="AU176" s="150" t="s">
        <v>82</v>
      </c>
      <c r="AV176" s="12" t="s">
        <v>80</v>
      </c>
      <c r="AW176" s="12" t="s">
        <v>33</v>
      </c>
      <c r="AX176" s="12" t="s">
        <v>72</v>
      </c>
      <c r="AY176" s="150" t="s">
        <v>193</v>
      </c>
    </row>
    <row r="177" spans="2:65" s="12" customFormat="1" ht="11.25">
      <c r="B177" s="148"/>
      <c r="D177" s="149" t="s">
        <v>203</v>
      </c>
      <c r="E177" s="150" t="s">
        <v>19</v>
      </c>
      <c r="F177" s="151" t="s">
        <v>4808</v>
      </c>
      <c r="H177" s="150" t="s">
        <v>19</v>
      </c>
      <c r="I177" s="152"/>
      <c r="L177" s="148"/>
      <c r="M177" s="153"/>
      <c r="T177" s="154"/>
      <c r="AT177" s="150" t="s">
        <v>203</v>
      </c>
      <c r="AU177" s="150" t="s">
        <v>82</v>
      </c>
      <c r="AV177" s="12" t="s">
        <v>80</v>
      </c>
      <c r="AW177" s="12" t="s">
        <v>33</v>
      </c>
      <c r="AX177" s="12" t="s">
        <v>72</v>
      </c>
      <c r="AY177" s="150" t="s">
        <v>193</v>
      </c>
    </row>
    <row r="178" spans="2:65" s="13" customFormat="1" ht="11.25">
      <c r="B178" s="155"/>
      <c r="D178" s="149" t="s">
        <v>203</v>
      </c>
      <c r="E178" s="156" t="s">
        <v>19</v>
      </c>
      <c r="F178" s="157" t="s">
        <v>322</v>
      </c>
      <c r="H178" s="158">
        <v>15</v>
      </c>
      <c r="I178" s="159"/>
      <c r="L178" s="155"/>
      <c r="M178" s="160"/>
      <c r="T178" s="161"/>
      <c r="AT178" s="156" t="s">
        <v>203</v>
      </c>
      <c r="AU178" s="156" t="s">
        <v>82</v>
      </c>
      <c r="AV178" s="13" t="s">
        <v>82</v>
      </c>
      <c r="AW178" s="13" t="s">
        <v>33</v>
      </c>
      <c r="AX178" s="13" t="s">
        <v>80</v>
      </c>
      <c r="AY178" s="156" t="s">
        <v>193</v>
      </c>
    </row>
    <row r="179" spans="2:65" s="1" customFormat="1" ht="24.2" customHeight="1">
      <c r="B179" s="32"/>
      <c r="C179" s="131" t="s">
        <v>436</v>
      </c>
      <c r="D179" s="131" t="s">
        <v>195</v>
      </c>
      <c r="E179" s="132" t="s">
        <v>4814</v>
      </c>
      <c r="F179" s="133" t="s">
        <v>4815</v>
      </c>
      <c r="G179" s="134" t="s">
        <v>465</v>
      </c>
      <c r="H179" s="135">
        <v>1</v>
      </c>
      <c r="I179" s="136"/>
      <c r="J179" s="137">
        <f>ROUND(I179*H179,2)</f>
        <v>0</v>
      </c>
      <c r="K179" s="133" t="s">
        <v>199</v>
      </c>
      <c r="L179" s="32"/>
      <c r="M179" s="138" t="s">
        <v>19</v>
      </c>
      <c r="N179" s="139" t="s">
        <v>43</v>
      </c>
      <c r="P179" s="140">
        <f>O179*H179</f>
        <v>0</v>
      </c>
      <c r="Q179" s="140">
        <v>0</v>
      </c>
      <c r="R179" s="140">
        <f>Q179*H179</f>
        <v>0</v>
      </c>
      <c r="S179" s="140">
        <v>0</v>
      </c>
      <c r="T179" s="141">
        <f>S179*H179</f>
        <v>0</v>
      </c>
      <c r="AR179" s="142" t="s">
        <v>328</v>
      </c>
      <c r="AT179" s="142" t="s">
        <v>195</v>
      </c>
      <c r="AU179" s="142" t="s">
        <v>82</v>
      </c>
      <c r="AY179" s="17" t="s">
        <v>193</v>
      </c>
      <c r="BE179" s="143">
        <f>IF(N179="základní",J179,0)</f>
        <v>0</v>
      </c>
      <c r="BF179" s="143">
        <f>IF(N179="snížená",J179,0)</f>
        <v>0</v>
      </c>
      <c r="BG179" s="143">
        <f>IF(N179="zákl. přenesená",J179,0)</f>
        <v>0</v>
      </c>
      <c r="BH179" s="143">
        <f>IF(N179="sníž. přenesená",J179,0)</f>
        <v>0</v>
      </c>
      <c r="BI179" s="143">
        <f>IF(N179="nulová",J179,0)</f>
        <v>0</v>
      </c>
      <c r="BJ179" s="17" t="s">
        <v>80</v>
      </c>
      <c r="BK179" s="143">
        <f>ROUND(I179*H179,2)</f>
        <v>0</v>
      </c>
      <c r="BL179" s="17" t="s">
        <v>328</v>
      </c>
      <c r="BM179" s="142" t="s">
        <v>4816</v>
      </c>
    </row>
    <row r="180" spans="2:65" s="1" customFormat="1" ht="11.25">
      <c r="B180" s="32"/>
      <c r="D180" s="144" t="s">
        <v>201</v>
      </c>
      <c r="F180" s="145" t="s">
        <v>4817</v>
      </c>
      <c r="I180" s="146"/>
      <c r="L180" s="32"/>
      <c r="M180" s="147"/>
      <c r="T180" s="53"/>
      <c r="AT180" s="17" t="s">
        <v>201</v>
      </c>
      <c r="AU180" s="17" t="s">
        <v>82</v>
      </c>
    </row>
    <row r="181" spans="2:65" s="1" customFormat="1" ht="24.2" customHeight="1">
      <c r="B181" s="32"/>
      <c r="C181" s="162" t="s">
        <v>445</v>
      </c>
      <c r="D181" s="162" t="s">
        <v>380</v>
      </c>
      <c r="E181" s="163" t="s">
        <v>4818</v>
      </c>
      <c r="F181" s="164" t="s">
        <v>4819</v>
      </c>
      <c r="G181" s="165" t="s">
        <v>465</v>
      </c>
      <c r="H181" s="166">
        <v>1</v>
      </c>
      <c r="I181" s="167"/>
      <c r="J181" s="168">
        <f>ROUND(I181*H181,2)</f>
        <v>0</v>
      </c>
      <c r="K181" s="164" t="s">
        <v>199</v>
      </c>
      <c r="L181" s="169"/>
      <c r="M181" s="170" t="s">
        <v>19</v>
      </c>
      <c r="N181" s="171" t="s">
        <v>43</v>
      </c>
      <c r="P181" s="140">
        <f>O181*H181</f>
        <v>0</v>
      </c>
      <c r="Q181" s="140">
        <v>4.2999999999999997E-2</v>
      </c>
      <c r="R181" s="140">
        <f>Q181*H181</f>
        <v>4.2999999999999997E-2</v>
      </c>
      <c r="S181" s="140">
        <v>0</v>
      </c>
      <c r="T181" s="141">
        <f>S181*H181</f>
        <v>0</v>
      </c>
      <c r="AR181" s="142" t="s">
        <v>436</v>
      </c>
      <c r="AT181" s="142" t="s">
        <v>380</v>
      </c>
      <c r="AU181" s="142" t="s">
        <v>82</v>
      </c>
      <c r="AY181" s="17" t="s">
        <v>193</v>
      </c>
      <c r="BE181" s="143">
        <f>IF(N181="základní",J181,0)</f>
        <v>0</v>
      </c>
      <c r="BF181" s="143">
        <f>IF(N181="snížená",J181,0)</f>
        <v>0</v>
      </c>
      <c r="BG181" s="143">
        <f>IF(N181="zákl. přenesená",J181,0)</f>
        <v>0</v>
      </c>
      <c r="BH181" s="143">
        <f>IF(N181="sníž. přenesená",J181,0)</f>
        <v>0</v>
      </c>
      <c r="BI181" s="143">
        <f>IF(N181="nulová",J181,0)</f>
        <v>0</v>
      </c>
      <c r="BJ181" s="17" t="s">
        <v>80</v>
      </c>
      <c r="BK181" s="143">
        <f>ROUND(I181*H181,2)</f>
        <v>0</v>
      </c>
      <c r="BL181" s="17" t="s">
        <v>328</v>
      </c>
      <c r="BM181" s="142" t="s">
        <v>4820</v>
      </c>
    </row>
    <row r="182" spans="2:65" s="1" customFormat="1" ht="24.2" customHeight="1">
      <c r="B182" s="32"/>
      <c r="C182" s="131" t="s">
        <v>450</v>
      </c>
      <c r="D182" s="131" t="s">
        <v>195</v>
      </c>
      <c r="E182" s="132" t="s">
        <v>4821</v>
      </c>
      <c r="F182" s="133" t="s">
        <v>4822</v>
      </c>
      <c r="G182" s="134" t="s">
        <v>465</v>
      </c>
      <c r="H182" s="135">
        <v>3</v>
      </c>
      <c r="I182" s="136"/>
      <c r="J182" s="137">
        <f>ROUND(I182*H182,2)</f>
        <v>0</v>
      </c>
      <c r="K182" s="133" t="s">
        <v>199</v>
      </c>
      <c r="L182" s="32"/>
      <c r="M182" s="138" t="s">
        <v>19</v>
      </c>
      <c r="N182" s="139" t="s">
        <v>43</v>
      </c>
      <c r="P182" s="140">
        <f>O182*H182</f>
        <v>0</v>
      </c>
      <c r="Q182" s="140">
        <v>0</v>
      </c>
      <c r="R182" s="140">
        <f>Q182*H182</f>
        <v>0</v>
      </c>
      <c r="S182" s="140">
        <v>0</v>
      </c>
      <c r="T182" s="141">
        <f>S182*H182</f>
        <v>0</v>
      </c>
      <c r="AR182" s="142" t="s">
        <v>328</v>
      </c>
      <c r="AT182" s="142" t="s">
        <v>195</v>
      </c>
      <c r="AU182" s="142" t="s">
        <v>82</v>
      </c>
      <c r="AY182" s="17" t="s">
        <v>193</v>
      </c>
      <c r="BE182" s="143">
        <f>IF(N182="základní",J182,0)</f>
        <v>0</v>
      </c>
      <c r="BF182" s="143">
        <f>IF(N182="snížená",J182,0)</f>
        <v>0</v>
      </c>
      <c r="BG182" s="143">
        <f>IF(N182="zákl. přenesená",J182,0)</f>
        <v>0</v>
      </c>
      <c r="BH182" s="143">
        <f>IF(N182="sníž. přenesená",J182,0)</f>
        <v>0</v>
      </c>
      <c r="BI182" s="143">
        <f>IF(N182="nulová",J182,0)</f>
        <v>0</v>
      </c>
      <c r="BJ182" s="17" t="s">
        <v>80</v>
      </c>
      <c r="BK182" s="143">
        <f>ROUND(I182*H182,2)</f>
        <v>0</v>
      </c>
      <c r="BL182" s="17" t="s">
        <v>328</v>
      </c>
      <c r="BM182" s="142" t="s">
        <v>4823</v>
      </c>
    </row>
    <row r="183" spans="2:65" s="1" customFormat="1" ht="11.25">
      <c r="B183" s="32"/>
      <c r="D183" s="144" t="s">
        <v>201</v>
      </c>
      <c r="F183" s="145" t="s">
        <v>4824</v>
      </c>
      <c r="I183" s="146"/>
      <c r="L183" s="32"/>
      <c r="M183" s="147"/>
      <c r="T183" s="53"/>
      <c r="AT183" s="17" t="s">
        <v>201</v>
      </c>
      <c r="AU183" s="17" t="s">
        <v>82</v>
      </c>
    </row>
    <row r="184" spans="2:65" s="1" customFormat="1" ht="24.2" customHeight="1">
      <c r="B184" s="32"/>
      <c r="C184" s="162" t="s">
        <v>456</v>
      </c>
      <c r="D184" s="162" t="s">
        <v>380</v>
      </c>
      <c r="E184" s="163" t="s">
        <v>4825</v>
      </c>
      <c r="F184" s="164" t="s">
        <v>4826</v>
      </c>
      <c r="G184" s="165" t="s">
        <v>465</v>
      </c>
      <c r="H184" s="166">
        <v>3</v>
      </c>
      <c r="I184" s="167"/>
      <c r="J184" s="168">
        <f>ROUND(I184*H184,2)</f>
        <v>0</v>
      </c>
      <c r="K184" s="164" t="s">
        <v>199</v>
      </c>
      <c r="L184" s="169"/>
      <c r="M184" s="170" t="s">
        <v>19</v>
      </c>
      <c r="N184" s="171" t="s">
        <v>43</v>
      </c>
      <c r="P184" s="140">
        <f>O184*H184</f>
        <v>0</v>
      </c>
      <c r="Q184" s="140">
        <v>2E-3</v>
      </c>
      <c r="R184" s="140">
        <f>Q184*H184</f>
        <v>6.0000000000000001E-3</v>
      </c>
      <c r="S184" s="140">
        <v>0</v>
      </c>
      <c r="T184" s="141">
        <f>S184*H184</f>
        <v>0</v>
      </c>
      <c r="AR184" s="142" t="s">
        <v>436</v>
      </c>
      <c r="AT184" s="142" t="s">
        <v>380</v>
      </c>
      <c r="AU184" s="142" t="s">
        <v>82</v>
      </c>
      <c r="AY184" s="17" t="s">
        <v>193</v>
      </c>
      <c r="BE184" s="143">
        <f>IF(N184="základní",J184,0)</f>
        <v>0</v>
      </c>
      <c r="BF184" s="143">
        <f>IF(N184="snížená",J184,0)</f>
        <v>0</v>
      </c>
      <c r="BG184" s="143">
        <f>IF(N184="zákl. přenesená",J184,0)</f>
        <v>0</v>
      </c>
      <c r="BH184" s="143">
        <f>IF(N184="sníž. přenesená",J184,0)</f>
        <v>0</v>
      </c>
      <c r="BI184" s="143">
        <f>IF(N184="nulová",J184,0)</f>
        <v>0</v>
      </c>
      <c r="BJ184" s="17" t="s">
        <v>80</v>
      </c>
      <c r="BK184" s="143">
        <f>ROUND(I184*H184,2)</f>
        <v>0</v>
      </c>
      <c r="BL184" s="17" t="s">
        <v>328</v>
      </c>
      <c r="BM184" s="142" t="s">
        <v>4827</v>
      </c>
    </row>
    <row r="185" spans="2:65" s="1" customFormat="1" ht="24.2" customHeight="1">
      <c r="B185" s="32"/>
      <c r="C185" s="131" t="s">
        <v>462</v>
      </c>
      <c r="D185" s="131" t="s">
        <v>195</v>
      </c>
      <c r="E185" s="132" t="s">
        <v>4828</v>
      </c>
      <c r="F185" s="133" t="s">
        <v>4829</v>
      </c>
      <c r="G185" s="134" t="s">
        <v>465</v>
      </c>
      <c r="H185" s="135">
        <v>31</v>
      </c>
      <c r="I185" s="136"/>
      <c r="J185" s="137">
        <f>ROUND(I185*H185,2)</f>
        <v>0</v>
      </c>
      <c r="K185" s="133" t="s">
        <v>199</v>
      </c>
      <c r="L185" s="32"/>
      <c r="M185" s="138" t="s">
        <v>19</v>
      </c>
      <c r="N185" s="139" t="s">
        <v>43</v>
      </c>
      <c r="P185" s="140">
        <f>O185*H185</f>
        <v>0</v>
      </c>
      <c r="Q185" s="140">
        <v>0</v>
      </c>
      <c r="R185" s="140">
        <f>Q185*H185</f>
        <v>0</v>
      </c>
      <c r="S185" s="140">
        <v>0</v>
      </c>
      <c r="T185" s="141">
        <f>S185*H185</f>
        <v>0</v>
      </c>
      <c r="AR185" s="142" t="s">
        <v>328</v>
      </c>
      <c r="AT185" s="142" t="s">
        <v>195</v>
      </c>
      <c r="AU185" s="142" t="s">
        <v>82</v>
      </c>
      <c r="AY185" s="17" t="s">
        <v>193</v>
      </c>
      <c r="BE185" s="143">
        <f>IF(N185="základní",J185,0)</f>
        <v>0</v>
      </c>
      <c r="BF185" s="143">
        <f>IF(N185="snížená",J185,0)</f>
        <v>0</v>
      </c>
      <c r="BG185" s="143">
        <f>IF(N185="zákl. přenesená",J185,0)</f>
        <v>0</v>
      </c>
      <c r="BH185" s="143">
        <f>IF(N185="sníž. přenesená",J185,0)</f>
        <v>0</v>
      </c>
      <c r="BI185" s="143">
        <f>IF(N185="nulová",J185,0)</f>
        <v>0</v>
      </c>
      <c r="BJ185" s="17" t="s">
        <v>80</v>
      </c>
      <c r="BK185" s="143">
        <f>ROUND(I185*H185,2)</f>
        <v>0</v>
      </c>
      <c r="BL185" s="17" t="s">
        <v>328</v>
      </c>
      <c r="BM185" s="142" t="s">
        <v>4830</v>
      </c>
    </row>
    <row r="186" spans="2:65" s="1" customFormat="1" ht="11.25">
      <c r="B186" s="32"/>
      <c r="D186" s="144" t="s">
        <v>201</v>
      </c>
      <c r="F186" s="145" t="s">
        <v>4831</v>
      </c>
      <c r="I186" s="146"/>
      <c r="L186" s="32"/>
      <c r="M186" s="147"/>
      <c r="T186" s="53"/>
      <c r="AT186" s="17" t="s">
        <v>201</v>
      </c>
      <c r="AU186" s="17" t="s">
        <v>82</v>
      </c>
    </row>
    <row r="187" spans="2:65" s="1" customFormat="1" ht="16.5" customHeight="1">
      <c r="B187" s="32"/>
      <c r="C187" s="162" t="s">
        <v>468</v>
      </c>
      <c r="D187" s="162" t="s">
        <v>380</v>
      </c>
      <c r="E187" s="163" t="s">
        <v>4832</v>
      </c>
      <c r="F187" s="164" t="s">
        <v>4833</v>
      </c>
      <c r="G187" s="165" t="s">
        <v>465</v>
      </c>
      <c r="H187" s="166">
        <v>31</v>
      </c>
      <c r="I187" s="167"/>
      <c r="J187" s="168">
        <f>ROUND(I187*H187,2)</f>
        <v>0</v>
      </c>
      <c r="K187" s="164" t="s">
        <v>199</v>
      </c>
      <c r="L187" s="169"/>
      <c r="M187" s="170" t="s">
        <v>19</v>
      </c>
      <c r="N187" s="171" t="s">
        <v>43</v>
      </c>
      <c r="P187" s="140">
        <f>O187*H187</f>
        <v>0</v>
      </c>
      <c r="Q187" s="140">
        <v>1E-3</v>
      </c>
      <c r="R187" s="140">
        <f>Q187*H187</f>
        <v>3.1E-2</v>
      </c>
      <c r="S187" s="140">
        <v>0</v>
      </c>
      <c r="T187" s="141">
        <f>S187*H187</f>
        <v>0</v>
      </c>
      <c r="AR187" s="142" t="s">
        <v>436</v>
      </c>
      <c r="AT187" s="142" t="s">
        <v>380</v>
      </c>
      <c r="AU187" s="142" t="s">
        <v>82</v>
      </c>
      <c r="AY187" s="17" t="s">
        <v>193</v>
      </c>
      <c r="BE187" s="143">
        <f>IF(N187="základní",J187,0)</f>
        <v>0</v>
      </c>
      <c r="BF187" s="143">
        <f>IF(N187="snížená",J187,0)</f>
        <v>0</v>
      </c>
      <c r="BG187" s="143">
        <f>IF(N187="zákl. přenesená",J187,0)</f>
        <v>0</v>
      </c>
      <c r="BH187" s="143">
        <f>IF(N187="sníž. přenesená",J187,0)</f>
        <v>0</v>
      </c>
      <c r="BI187" s="143">
        <f>IF(N187="nulová",J187,0)</f>
        <v>0</v>
      </c>
      <c r="BJ187" s="17" t="s">
        <v>80</v>
      </c>
      <c r="BK187" s="143">
        <f>ROUND(I187*H187,2)</f>
        <v>0</v>
      </c>
      <c r="BL187" s="17" t="s">
        <v>328</v>
      </c>
      <c r="BM187" s="142" t="s">
        <v>4834</v>
      </c>
    </row>
    <row r="188" spans="2:65" s="1" customFormat="1" ht="24.2" customHeight="1">
      <c r="B188" s="32"/>
      <c r="C188" s="131" t="s">
        <v>472</v>
      </c>
      <c r="D188" s="131" t="s">
        <v>195</v>
      </c>
      <c r="E188" s="132" t="s">
        <v>4835</v>
      </c>
      <c r="F188" s="133" t="s">
        <v>4836</v>
      </c>
      <c r="G188" s="134" t="s">
        <v>465</v>
      </c>
      <c r="H188" s="135">
        <v>3</v>
      </c>
      <c r="I188" s="136"/>
      <c r="J188" s="137">
        <f>ROUND(I188*H188,2)</f>
        <v>0</v>
      </c>
      <c r="K188" s="133" t="s">
        <v>199</v>
      </c>
      <c r="L188" s="32"/>
      <c r="M188" s="138" t="s">
        <v>19</v>
      </c>
      <c r="N188" s="139" t="s">
        <v>43</v>
      </c>
      <c r="P188" s="140">
        <f>O188*H188</f>
        <v>0</v>
      </c>
      <c r="Q188" s="140">
        <v>0</v>
      </c>
      <c r="R188" s="140">
        <f>Q188*H188</f>
        <v>0</v>
      </c>
      <c r="S188" s="140">
        <v>0</v>
      </c>
      <c r="T188" s="141">
        <f>S188*H188</f>
        <v>0</v>
      </c>
      <c r="AR188" s="142" t="s">
        <v>328</v>
      </c>
      <c r="AT188" s="142" t="s">
        <v>195</v>
      </c>
      <c r="AU188" s="142" t="s">
        <v>82</v>
      </c>
      <c r="AY188" s="17" t="s">
        <v>193</v>
      </c>
      <c r="BE188" s="143">
        <f>IF(N188="základní",J188,0)</f>
        <v>0</v>
      </c>
      <c r="BF188" s="143">
        <f>IF(N188="snížená",J188,0)</f>
        <v>0</v>
      </c>
      <c r="BG188" s="143">
        <f>IF(N188="zákl. přenesená",J188,0)</f>
        <v>0</v>
      </c>
      <c r="BH188" s="143">
        <f>IF(N188="sníž. přenesená",J188,0)</f>
        <v>0</v>
      </c>
      <c r="BI188" s="143">
        <f>IF(N188="nulová",J188,0)</f>
        <v>0</v>
      </c>
      <c r="BJ188" s="17" t="s">
        <v>80</v>
      </c>
      <c r="BK188" s="143">
        <f>ROUND(I188*H188,2)</f>
        <v>0</v>
      </c>
      <c r="BL188" s="17" t="s">
        <v>328</v>
      </c>
      <c r="BM188" s="142" t="s">
        <v>4837</v>
      </c>
    </row>
    <row r="189" spans="2:65" s="1" customFormat="1" ht="11.25">
      <c r="B189" s="32"/>
      <c r="D189" s="144" t="s">
        <v>201</v>
      </c>
      <c r="F189" s="145" t="s">
        <v>4838</v>
      </c>
      <c r="I189" s="146"/>
      <c r="L189" s="32"/>
      <c r="M189" s="147"/>
      <c r="T189" s="53"/>
      <c r="AT189" s="17" t="s">
        <v>201</v>
      </c>
      <c r="AU189" s="17" t="s">
        <v>82</v>
      </c>
    </row>
    <row r="190" spans="2:65" s="1" customFormat="1" ht="24.2" customHeight="1">
      <c r="B190" s="32"/>
      <c r="C190" s="162" t="s">
        <v>479</v>
      </c>
      <c r="D190" s="162" t="s">
        <v>380</v>
      </c>
      <c r="E190" s="163" t="s">
        <v>4839</v>
      </c>
      <c r="F190" s="164" t="s">
        <v>4840</v>
      </c>
      <c r="G190" s="165" t="s">
        <v>465</v>
      </c>
      <c r="H190" s="166">
        <v>3</v>
      </c>
      <c r="I190" s="167"/>
      <c r="J190" s="168">
        <f>ROUND(I190*H190,2)</f>
        <v>0</v>
      </c>
      <c r="K190" s="164" t="s">
        <v>199</v>
      </c>
      <c r="L190" s="169"/>
      <c r="M190" s="170" t="s">
        <v>19</v>
      </c>
      <c r="N190" s="171" t="s">
        <v>43</v>
      </c>
      <c r="P190" s="140">
        <f>O190*H190</f>
        <v>0</v>
      </c>
      <c r="Q190" s="140">
        <v>1.2999999999999999E-3</v>
      </c>
      <c r="R190" s="140">
        <f>Q190*H190</f>
        <v>3.8999999999999998E-3</v>
      </c>
      <c r="S190" s="140">
        <v>0</v>
      </c>
      <c r="T190" s="141">
        <f>S190*H190</f>
        <v>0</v>
      </c>
      <c r="AR190" s="142" t="s">
        <v>436</v>
      </c>
      <c r="AT190" s="142" t="s">
        <v>380</v>
      </c>
      <c r="AU190" s="142" t="s">
        <v>82</v>
      </c>
      <c r="AY190" s="17" t="s">
        <v>193</v>
      </c>
      <c r="BE190" s="143">
        <f>IF(N190="základní",J190,0)</f>
        <v>0</v>
      </c>
      <c r="BF190" s="143">
        <f>IF(N190="snížená",J190,0)</f>
        <v>0</v>
      </c>
      <c r="BG190" s="143">
        <f>IF(N190="zákl. přenesená",J190,0)</f>
        <v>0</v>
      </c>
      <c r="BH190" s="143">
        <f>IF(N190="sníž. přenesená",J190,0)</f>
        <v>0</v>
      </c>
      <c r="BI190" s="143">
        <f>IF(N190="nulová",J190,0)</f>
        <v>0</v>
      </c>
      <c r="BJ190" s="17" t="s">
        <v>80</v>
      </c>
      <c r="BK190" s="143">
        <f>ROUND(I190*H190,2)</f>
        <v>0</v>
      </c>
      <c r="BL190" s="17" t="s">
        <v>328</v>
      </c>
      <c r="BM190" s="142" t="s">
        <v>4841</v>
      </c>
    </row>
    <row r="191" spans="2:65" s="1" customFormat="1" ht="24.2" customHeight="1">
      <c r="B191" s="32"/>
      <c r="C191" s="131" t="s">
        <v>486</v>
      </c>
      <c r="D191" s="131" t="s">
        <v>195</v>
      </c>
      <c r="E191" s="132" t="s">
        <v>4842</v>
      </c>
      <c r="F191" s="133" t="s">
        <v>4843</v>
      </c>
      <c r="G191" s="134" t="s">
        <v>465</v>
      </c>
      <c r="H191" s="135">
        <v>4</v>
      </c>
      <c r="I191" s="136"/>
      <c r="J191" s="137">
        <f>ROUND(I191*H191,2)</f>
        <v>0</v>
      </c>
      <c r="K191" s="133" t="s">
        <v>199</v>
      </c>
      <c r="L191" s="32"/>
      <c r="M191" s="138" t="s">
        <v>19</v>
      </c>
      <c r="N191" s="139" t="s">
        <v>43</v>
      </c>
      <c r="P191" s="140">
        <f>O191*H191</f>
        <v>0</v>
      </c>
      <c r="Q191" s="140">
        <v>0</v>
      </c>
      <c r="R191" s="140">
        <f>Q191*H191</f>
        <v>0</v>
      </c>
      <c r="S191" s="140">
        <v>0</v>
      </c>
      <c r="T191" s="141">
        <f>S191*H191</f>
        <v>0</v>
      </c>
      <c r="AR191" s="142" t="s">
        <v>328</v>
      </c>
      <c r="AT191" s="142" t="s">
        <v>195</v>
      </c>
      <c r="AU191" s="142" t="s">
        <v>82</v>
      </c>
      <c r="AY191" s="17" t="s">
        <v>193</v>
      </c>
      <c r="BE191" s="143">
        <f>IF(N191="základní",J191,0)</f>
        <v>0</v>
      </c>
      <c r="BF191" s="143">
        <f>IF(N191="snížená",J191,0)</f>
        <v>0</v>
      </c>
      <c r="BG191" s="143">
        <f>IF(N191="zákl. přenesená",J191,0)</f>
        <v>0</v>
      </c>
      <c r="BH191" s="143">
        <f>IF(N191="sníž. přenesená",J191,0)</f>
        <v>0</v>
      </c>
      <c r="BI191" s="143">
        <f>IF(N191="nulová",J191,0)</f>
        <v>0</v>
      </c>
      <c r="BJ191" s="17" t="s">
        <v>80</v>
      </c>
      <c r="BK191" s="143">
        <f>ROUND(I191*H191,2)</f>
        <v>0</v>
      </c>
      <c r="BL191" s="17" t="s">
        <v>328</v>
      </c>
      <c r="BM191" s="142" t="s">
        <v>4844</v>
      </c>
    </row>
    <row r="192" spans="2:65" s="1" customFormat="1" ht="11.25">
      <c r="B192" s="32"/>
      <c r="D192" s="144" t="s">
        <v>201</v>
      </c>
      <c r="F192" s="145" t="s">
        <v>4845</v>
      </c>
      <c r="I192" s="146"/>
      <c r="L192" s="32"/>
      <c r="M192" s="147"/>
      <c r="T192" s="53"/>
      <c r="AT192" s="17" t="s">
        <v>201</v>
      </c>
      <c r="AU192" s="17" t="s">
        <v>82</v>
      </c>
    </row>
    <row r="193" spans="2:65" s="1" customFormat="1" ht="16.5" customHeight="1">
      <c r="B193" s="32"/>
      <c r="C193" s="162" t="s">
        <v>494</v>
      </c>
      <c r="D193" s="162" t="s">
        <v>380</v>
      </c>
      <c r="E193" s="163" t="s">
        <v>4846</v>
      </c>
      <c r="F193" s="164" t="s">
        <v>4847</v>
      </c>
      <c r="G193" s="165" t="s">
        <v>4433</v>
      </c>
      <c r="H193" s="166">
        <v>4</v>
      </c>
      <c r="I193" s="167"/>
      <c r="J193" s="168">
        <f>ROUND(I193*H193,2)</f>
        <v>0</v>
      </c>
      <c r="K193" s="164" t="s">
        <v>19</v>
      </c>
      <c r="L193" s="169"/>
      <c r="M193" s="170" t="s">
        <v>19</v>
      </c>
      <c r="N193" s="171" t="s">
        <v>43</v>
      </c>
      <c r="P193" s="140">
        <f>O193*H193</f>
        <v>0</v>
      </c>
      <c r="Q193" s="140">
        <v>0</v>
      </c>
      <c r="R193" s="140">
        <f>Q193*H193</f>
        <v>0</v>
      </c>
      <c r="S193" s="140">
        <v>0</v>
      </c>
      <c r="T193" s="141">
        <f>S193*H193</f>
        <v>0</v>
      </c>
      <c r="AR193" s="142" t="s">
        <v>436</v>
      </c>
      <c r="AT193" s="142" t="s">
        <v>380</v>
      </c>
      <c r="AU193" s="142" t="s">
        <v>82</v>
      </c>
      <c r="AY193" s="17" t="s">
        <v>193</v>
      </c>
      <c r="BE193" s="143">
        <f>IF(N193="základní",J193,0)</f>
        <v>0</v>
      </c>
      <c r="BF193" s="143">
        <f>IF(N193="snížená",J193,0)</f>
        <v>0</v>
      </c>
      <c r="BG193" s="143">
        <f>IF(N193="zákl. přenesená",J193,0)</f>
        <v>0</v>
      </c>
      <c r="BH193" s="143">
        <f>IF(N193="sníž. přenesená",J193,0)</f>
        <v>0</v>
      </c>
      <c r="BI193" s="143">
        <f>IF(N193="nulová",J193,0)</f>
        <v>0</v>
      </c>
      <c r="BJ193" s="17" t="s">
        <v>80</v>
      </c>
      <c r="BK193" s="143">
        <f>ROUND(I193*H193,2)</f>
        <v>0</v>
      </c>
      <c r="BL193" s="17" t="s">
        <v>328</v>
      </c>
      <c r="BM193" s="142" t="s">
        <v>4848</v>
      </c>
    </row>
    <row r="194" spans="2:65" s="1" customFormat="1" ht="21.75" customHeight="1">
      <c r="B194" s="32"/>
      <c r="C194" s="131" t="s">
        <v>502</v>
      </c>
      <c r="D194" s="131" t="s">
        <v>195</v>
      </c>
      <c r="E194" s="132" t="s">
        <v>4849</v>
      </c>
      <c r="F194" s="133" t="s">
        <v>4850</v>
      </c>
      <c r="G194" s="134" t="s">
        <v>465</v>
      </c>
      <c r="H194" s="135">
        <v>1</v>
      </c>
      <c r="I194" s="136"/>
      <c r="J194" s="137">
        <f>ROUND(I194*H194,2)</f>
        <v>0</v>
      </c>
      <c r="K194" s="133" t="s">
        <v>199</v>
      </c>
      <c r="L194" s="32"/>
      <c r="M194" s="138" t="s">
        <v>19</v>
      </c>
      <c r="N194" s="139" t="s">
        <v>43</v>
      </c>
      <c r="P194" s="140">
        <f>O194*H194</f>
        <v>0</v>
      </c>
      <c r="Q194" s="140">
        <v>0</v>
      </c>
      <c r="R194" s="140">
        <f>Q194*H194</f>
        <v>0</v>
      </c>
      <c r="S194" s="140">
        <v>0</v>
      </c>
      <c r="T194" s="141">
        <f>S194*H194</f>
        <v>0</v>
      </c>
      <c r="AR194" s="142" t="s">
        <v>328</v>
      </c>
      <c r="AT194" s="142" t="s">
        <v>195</v>
      </c>
      <c r="AU194" s="142" t="s">
        <v>82</v>
      </c>
      <c r="AY194" s="17" t="s">
        <v>193</v>
      </c>
      <c r="BE194" s="143">
        <f>IF(N194="základní",J194,0)</f>
        <v>0</v>
      </c>
      <c r="BF194" s="143">
        <f>IF(N194="snížená",J194,0)</f>
        <v>0</v>
      </c>
      <c r="BG194" s="143">
        <f>IF(N194="zákl. přenesená",J194,0)</f>
        <v>0</v>
      </c>
      <c r="BH194" s="143">
        <f>IF(N194="sníž. přenesená",J194,0)</f>
        <v>0</v>
      </c>
      <c r="BI194" s="143">
        <f>IF(N194="nulová",J194,0)</f>
        <v>0</v>
      </c>
      <c r="BJ194" s="17" t="s">
        <v>80</v>
      </c>
      <c r="BK194" s="143">
        <f>ROUND(I194*H194,2)</f>
        <v>0</v>
      </c>
      <c r="BL194" s="17" t="s">
        <v>328</v>
      </c>
      <c r="BM194" s="142" t="s">
        <v>4851</v>
      </c>
    </row>
    <row r="195" spans="2:65" s="1" customFormat="1" ht="11.25">
      <c r="B195" s="32"/>
      <c r="D195" s="144" t="s">
        <v>201</v>
      </c>
      <c r="F195" s="145" t="s">
        <v>4852</v>
      </c>
      <c r="I195" s="146"/>
      <c r="L195" s="32"/>
      <c r="M195" s="147"/>
      <c r="T195" s="53"/>
      <c r="AT195" s="17" t="s">
        <v>201</v>
      </c>
      <c r="AU195" s="17" t="s">
        <v>82</v>
      </c>
    </row>
    <row r="196" spans="2:65" s="1" customFormat="1" ht="16.5" customHeight="1">
      <c r="B196" s="32"/>
      <c r="C196" s="162" t="s">
        <v>507</v>
      </c>
      <c r="D196" s="162" t="s">
        <v>380</v>
      </c>
      <c r="E196" s="163" t="s">
        <v>4853</v>
      </c>
      <c r="F196" s="164" t="s">
        <v>4854</v>
      </c>
      <c r="G196" s="165" t="s">
        <v>465</v>
      </c>
      <c r="H196" s="166">
        <v>1</v>
      </c>
      <c r="I196" s="167"/>
      <c r="J196" s="168">
        <f>ROUND(I196*H196,2)</f>
        <v>0</v>
      </c>
      <c r="K196" s="164" t="s">
        <v>199</v>
      </c>
      <c r="L196" s="169"/>
      <c r="M196" s="170" t="s">
        <v>19</v>
      </c>
      <c r="N196" s="171" t="s">
        <v>43</v>
      </c>
      <c r="P196" s="140">
        <f>O196*H196</f>
        <v>0</v>
      </c>
      <c r="Q196" s="140">
        <v>5.0000000000000001E-3</v>
      </c>
      <c r="R196" s="140">
        <f>Q196*H196</f>
        <v>5.0000000000000001E-3</v>
      </c>
      <c r="S196" s="140">
        <v>0</v>
      </c>
      <c r="T196" s="141">
        <f>S196*H196</f>
        <v>0</v>
      </c>
      <c r="AR196" s="142" t="s">
        <v>436</v>
      </c>
      <c r="AT196" s="142" t="s">
        <v>380</v>
      </c>
      <c r="AU196" s="142" t="s">
        <v>82</v>
      </c>
      <c r="AY196" s="17" t="s">
        <v>193</v>
      </c>
      <c r="BE196" s="143">
        <f>IF(N196="základní",J196,0)</f>
        <v>0</v>
      </c>
      <c r="BF196" s="143">
        <f>IF(N196="snížená",J196,0)</f>
        <v>0</v>
      </c>
      <c r="BG196" s="143">
        <f>IF(N196="zákl. přenesená",J196,0)</f>
        <v>0</v>
      </c>
      <c r="BH196" s="143">
        <f>IF(N196="sníž. přenesená",J196,0)</f>
        <v>0</v>
      </c>
      <c r="BI196" s="143">
        <f>IF(N196="nulová",J196,0)</f>
        <v>0</v>
      </c>
      <c r="BJ196" s="17" t="s">
        <v>80</v>
      </c>
      <c r="BK196" s="143">
        <f>ROUND(I196*H196,2)</f>
        <v>0</v>
      </c>
      <c r="BL196" s="17" t="s">
        <v>328</v>
      </c>
      <c r="BM196" s="142" t="s">
        <v>4855</v>
      </c>
    </row>
    <row r="197" spans="2:65" s="1" customFormat="1" ht="24.2" customHeight="1">
      <c r="B197" s="32"/>
      <c r="C197" s="131" t="s">
        <v>513</v>
      </c>
      <c r="D197" s="131" t="s">
        <v>195</v>
      </c>
      <c r="E197" s="132" t="s">
        <v>4856</v>
      </c>
      <c r="F197" s="133" t="s">
        <v>4857</v>
      </c>
      <c r="G197" s="134" t="s">
        <v>465</v>
      </c>
      <c r="H197" s="135">
        <v>8</v>
      </c>
      <c r="I197" s="136"/>
      <c r="J197" s="137">
        <f>ROUND(I197*H197,2)</f>
        <v>0</v>
      </c>
      <c r="K197" s="133" t="s">
        <v>199</v>
      </c>
      <c r="L197" s="32"/>
      <c r="M197" s="138" t="s">
        <v>19</v>
      </c>
      <c r="N197" s="139" t="s">
        <v>43</v>
      </c>
      <c r="P197" s="140">
        <f>O197*H197</f>
        <v>0</v>
      </c>
      <c r="Q197" s="140">
        <v>0</v>
      </c>
      <c r="R197" s="140">
        <f>Q197*H197</f>
        <v>0</v>
      </c>
      <c r="S197" s="140">
        <v>0</v>
      </c>
      <c r="T197" s="141">
        <f>S197*H197</f>
        <v>0</v>
      </c>
      <c r="AR197" s="142" t="s">
        <v>328</v>
      </c>
      <c r="AT197" s="142" t="s">
        <v>195</v>
      </c>
      <c r="AU197" s="142" t="s">
        <v>82</v>
      </c>
      <c r="AY197" s="17" t="s">
        <v>193</v>
      </c>
      <c r="BE197" s="143">
        <f>IF(N197="základní",J197,0)</f>
        <v>0</v>
      </c>
      <c r="BF197" s="143">
        <f>IF(N197="snížená",J197,0)</f>
        <v>0</v>
      </c>
      <c r="BG197" s="143">
        <f>IF(N197="zákl. přenesená",J197,0)</f>
        <v>0</v>
      </c>
      <c r="BH197" s="143">
        <f>IF(N197="sníž. přenesená",J197,0)</f>
        <v>0</v>
      </c>
      <c r="BI197" s="143">
        <f>IF(N197="nulová",J197,0)</f>
        <v>0</v>
      </c>
      <c r="BJ197" s="17" t="s">
        <v>80</v>
      </c>
      <c r="BK197" s="143">
        <f>ROUND(I197*H197,2)</f>
        <v>0</v>
      </c>
      <c r="BL197" s="17" t="s">
        <v>328</v>
      </c>
      <c r="BM197" s="142" t="s">
        <v>4858</v>
      </c>
    </row>
    <row r="198" spans="2:65" s="1" customFormat="1" ht="11.25">
      <c r="B198" s="32"/>
      <c r="D198" s="144" t="s">
        <v>201</v>
      </c>
      <c r="F198" s="145" t="s">
        <v>4859</v>
      </c>
      <c r="I198" s="146"/>
      <c r="L198" s="32"/>
      <c r="M198" s="147"/>
      <c r="T198" s="53"/>
      <c r="AT198" s="17" t="s">
        <v>201</v>
      </c>
      <c r="AU198" s="17" t="s">
        <v>82</v>
      </c>
    </row>
    <row r="199" spans="2:65" s="1" customFormat="1" ht="16.5" customHeight="1">
      <c r="B199" s="32"/>
      <c r="C199" s="162" t="s">
        <v>519</v>
      </c>
      <c r="D199" s="162" t="s">
        <v>380</v>
      </c>
      <c r="E199" s="163" t="s">
        <v>4860</v>
      </c>
      <c r="F199" s="164" t="s">
        <v>4861</v>
      </c>
      <c r="G199" s="165" t="s">
        <v>465</v>
      </c>
      <c r="H199" s="166">
        <v>8</v>
      </c>
      <c r="I199" s="167"/>
      <c r="J199" s="168">
        <f>ROUND(I199*H199,2)</f>
        <v>0</v>
      </c>
      <c r="K199" s="164" t="s">
        <v>199</v>
      </c>
      <c r="L199" s="169"/>
      <c r="M199" s="170" t="s">
        <v>19</v>
      </c>
      <c r="N199" s="171" t="s">
        <v>43</v>
      </c>
      <c r="P199" s="140">
        <f>O199*H199</f>
        <v>0</v>
      </c>
      <c r="Q199" s="140">
        <v>1E-4</v>
      </c>
      <c r="R199" s="140">
        <f>Q199*H199</f>
        <v>8.0000000000000004E-4</v>
      </c>
      <c r="S199" s="140">
        <v>0</v>
      </c>
      <c r="T199" s="141">
        <f>S199*H199</f>
        <v>0</v>
      </c>
      <c r="AR199" s="142" t="s">
        <v>436</v>
      </c>
      <c r="AT199" s="142" t="s">
        <v>380</v>
      </c>
      <c r="AU199" s="142" t="s">
        <v>82</v>
      </c>
      <c r="AY199" s="17" t="s">
        <v>193</v>
      </c>
      <c r="BE199" s="143">
        <f>IF(N199="základní",J199,0)</f>
        <v>0</v>
      </c>
      <c r="BF199" s="143">
        <f>IF(N199="snížená",J199,0)</f>
        <v>0</v>
      </c>
      <c r="BG199" s="143">
        <f>IF(N199="zákl. přenesená",J199,0)</f>
        <v>0</v>
      </c>
      <c r="BH199" s="143">
        <f>IF(N199="sníž. přenesená",J199,0)</f>
        <v>0</v>
      </c>
      <c r="BI199" s="143">
        <f>IF(N199="nulová",J199,0)</f>
        <v>0</v>
      </c>
      <c r="BJ199" s="17" t="s">
        <v>80</v>
      </c>
      <c r="BK199" s="143">
        <f>ROUND(I199*H199,2)</f>
        <v>0</v>
      </c>
      <c r="BL199" s="17" t="s">
        <v>328</v>
      </c>
      <c r="BM199" s="142" t="s">
        <v>4862</v>
      </c>
    </row>
    <row r="200" spans="2:65" s="1" customFormat="1" ht="21.75" customHeight="1">
      <c r="B200" s="32"/>
      <c r="C200" s="131" t="s">
        <v>524</v>
      </c>
      <c r="D200" s="131" t="s">
        <v>195</v>
      </c>
      <c r="E200" s="132" t="s">
        <v>4863</v>
      </c>
      <c r="F200" s="133" t="s">
        <v>4864</v>
      </c>
      <c r="G200" s="134" t="s">
        <v>465</v>
      </c>
      <c r="H200" s="135">
        <v>4</v>
      </c>
      <c r="I200" s="136"/>
      <c r="J200" s="137">
        <f>ROUND(I200*H200,2)</f>
        <v>0</v>
      </c>
      <c r="K200" s="133" t="s">
        <v>199</v>
      </c>
      <c r="L200" s="32"/>
      <c r="M200" s="138" t="s">
        <v>19</v>
      </c>
      <c r="N200" s="139" t="s">
        <v>43</v>
      </c>
      <c r="P200" s="140">
        <f>O200*H200</f>
        <v>0</v>
      </c>
      <c r="Q200" s="140">
        <v>0</v>
      </c>
      <c r="R200" s="140">
        <f>Q200*H200</f>
        <v>0</v>
      </c>
      <c r="S200" s="140">
        <v>0</v>
      </c>
      <c r="T200" s="141">
        <f>S200*H200</f>
        <v>0</v>
      </c>
      <c r="AR200" s="142" t="s">
        <v>328</v>
      </c>
      <c r="AT200" s="142" t="s">
        <v>195</v>
      </c>
      <c r="AU200" s="142" t="s">
        <v>82</v>
      </c>
      <c r="AY200" s="17" t="s">
        <v>193</v>
      </c>
      <c r="BE200" s="143">
        <f>IF(N200="základní",J200,0)</f>
        <v>0</v>
      </c>
      <c r="BF200" s="143">
        <f>IF(N200="snížená",J200,0)</f>
        <v>0</v>
      </c>
      <c r="BG200" s="143">
        <f>IF(N200="zákl. přenesená",J200,0)</f>
        <v>0</v>
      </c>
      <c r="BH200" s="143">
        <f>IF(N200="sníž. přenesená",J200,0)</f>
        <v>0</v>
      </c>
      <c r="BI200" s="143">
        <f>IF(N200="nulová",J200,0)</f>
        <v>0</v>
      </c>
      <c r="BJ200" s="17" t="s">
        <v>80</v>
      </c>
      <c r="BK200" s="143">
        <f>ROUND(I200*H200,2)</f>
        <v>0</v>
      </c>
      <c r="BL200" s="17" t="s">
        <v>328</v>
      </c>
      <c r="BM200" s="142" t="s">
        <v>4865</v>
      </c>
    </row>
    <row r="201" spans="2:65" s="1" customFormat="1" ht="11.25">
      <c r="B201" s="32"/>
      <c r="D201" s="144" t="s">
        <v>201</v>
      </c>
      <c r="F201" s="145" t="s">
        <v>4866</v>
      </c>
      <c r="I201" s="146"/>
      <c r="L201" s="32"/>
      <c r="M201" s="147"/>
      <c r="T201" s="53"/>
      <c r="AT201" s="17" t="s">
        <v>201</v>
      </c>
      <c r="AU201" s="17" t="s">
        <v>82</v>
      </c>
    </row>
    <row r="202" spans="2:65" s="1" customFormat="1" ht="16.5" customHeight="1">
      <c r="B202" s="32"/>
      <c r="C202" s="162" t="s">
        <v>529</v>
      </c>
      <c r="D202" s="162" t="s">
        <v>380</v>
      </c>
      <c r="E202" s="163" t="s">
        <v>4867</v>
      </c>
      <c r="F202" s="164" t="s">
        <v>4868</v>
      </c>
      <c r="G202" s="165" t="s">
        <v>465</v>
      </c>
      <c r="H202" s="166">
        <v>4</v>
      </c>
      <c r="I202" s="167"/>
      <c r="J202" s="168">
        <f>ROUND(I202*H202,2)</f>
        <v>0</v>
      </c>
      <c r="K202" s="164" t="s">
        <v>199</v>
      </c>
      <c r="L202" s="169"/>
      <c r="M202" s="170" t="s">
        <v>19</v>
      </c>
      <c r="N202" s="171" t="s">
        <v>43</v>
      </c>
      <c r="P202" s="140">
        <f>O202*H202</f>
        <v>0</v>
      </c>
      <c r="Q202" s="140">
        <v>2.9999999999999997E-4</v>
      </c>
      <c r="R202" s="140">
        <f>Q202*H202</f>
        <v>1.1999999999999999E-3</v>
      </c>
      <c r="S202" s="140">
        <v>0</v>
      </c>
      <c r="T202" s="141">
        <f>S202*H202</f>
        <v>0</v>
      </c>
      <c r="AR202" s="142" t="s">
        <v>436</v>
      </c>
      <c r="AT202" s="142" t="s">
        <v>380</v>
      </c>
      <c r="AU202" s="142" t="s">
        <v>82</v>
      </c>
      <c r="AY202" s="17" t="s">
        <v>193</v>
      </c>
      <c r="BE202" s="143">
        <f>IF(N202="základní",J202,0)</f>
        <v>0</v>
      </c>
      <c r="BF202" s="143">
        <f>IF(N202="snížená",J202,0)</f>
        <v>0</v>
      </c>
      <c r="BG202" s="143">
        <f>IF(N202="zákl. přenesená",J202,0)</f>
        <v>0</v>
      </c>
      <c r="BH202" s="143">
        <f>IF(N202="sníž. přenesená",J202,0)</f>
        <v>0</v>
      </c>
      <c r="BI202" s="143">
        <f>IF(N202="nulová",J202,0)</f>
        <v>0</v>
      </c>
      <c r="BJ202" s="17" t="s">
        <v>80</v>
      </c>
      <c r="BK202" s="143">
        <f>ROUND(I202*H202,2)</f>
        <v>0</v>
      </c>
      <c r="BL202" s="17" t="s">
        <v>328</v>
      </c>
      <c r="BM202" s="142" t="s">
        <v>4869</v>
      </c>
    </row>
    <row r="203" spans="2:65" s="1" customFormat="1" ht="16.5" customHeight="1">
      <c r="B203" s="32"/>
      <c r="C203" s="131" t="s">
        <v>534</v>
      </c>
      <c r="D203" s="131" t="s">
        <v>195</v>
      </c>
      <c r="E203" s="132" t="s">
        <v>4870</v>
      </c>
      <c r="F203" s="133" t="s">
        <v>4871</v>
      </c>
      <c r="G203" s="134" t="s">
        <v>465</v>
      </c>
      <c r="H203" s="135">
        <v>1</v>
      </c>
      <c r="I203" s="136"/>
      <c r="J203" s="137">
        <f>ROUND(I203*H203,2)</f>
        <v>0</v>
      </c>
      <c r="K203" s="133" t="s">
        <v>199</v>
      </c>
      <c r="L203" s="32"/>
      <c r="M203" s="138" t="s">
        <v>19</v>
      </c>
      <c r="N203" s="139" t="s">
        <v>43</v>
      </c>
      <c r="P203" s="140">
        <f>O203*H203</f>
        <v>0</v>
      </c>
      <c r="Q203" s="140">
        <v>0</v>
      </c>
      <c r="R203" s="140">
        <f>Q203*H203</f>
        <v>0</v>
      </c>
      <c r="S203" s="140">
        <v>0</v>
      </c>
      <c r="T203" s="141">
        <f>S203*H203</f>
        <v>0</v>
      </c>
      <c r="AR203" s="142" t="s">
        <v>328</v>
      </c>
      <c r="AT203" s="142" t="s">
        <v>195</v>
      </c>
      <c r="AU203" s="142" t="s">
        <v>82</v>
      </c>
      <c r="AY203" s="17" t="s">
        <v>193</v>
      </c>
      <c r="BE203" s="143">
        <f>IF(N203="základní",J203,0)</f>
        <v>0</v>
      </c>
      <c r="BF203" s="143">
        <f>IF(N203="snížená",J203,0)</f>
        <v>0</v>
      </c>
      <c r="BG203" s="143">
        <f>IF(N203="zákl. přenesená",J203,0)</f>
        <v>0</v>
      </c>
      <c r="BH203" s="143">
        <f>IF(N203="sníž. přenesená",J203,0)</f>
        <v>0</v>
      </c>
      <c r="BI203" s="143">
        <f>IF(N203="nulová",J203,0)</f>
        <v>0</v>
      </c>
      <c r="BJ203" s="17" t="s">
        <v>80</v>
      </c>
      <c r="BK203" s="143">
        <f>ROUND(I203*H203,2)</f>
        <v>0</v>
      </c>
      <c r="BL203" s="17" t="s">
        <v>328</v>
      </c>
      <c r="BM203" s="142" t="s">
        <v>4872</v>
      </c>
    </row>
    <row r="204" spans="2:65" s="1" customFormat="1" ht="11.25">
      <c r="B204" s="32"/>
      <c r="D204" s="144" t="s">
        <v>201</v>
      </c>
      <c r="F204" s="145" t="s">
        <v>4873</v>
      </c>
      <c r="I204" s="146"/>
      <c r="L204" s="32"/>
      <c r="M204" s="147"/>
      <c r="T204" s="53"/>
      <c r="AT204" s="17" t="s">
        <v>201</v>
      </c>
      <c r="AU204" s="17" t="s">
        <v>82</v>
      </c>
    </row>
    <row r="205" spans="2:65" s="1" customFormat="1" ht="16.5" customHeight="1">
      <c r="B205" s="32"/>
      <c r="C205" s="162" t="s">
        <v>540</v>
      </c>
      <c r="D205" s="162" t="s">
        <v>380</v>
      </c>
      <c r="E205" s="163" t="s">
        <v>4874</v>
      </c>
      <c r="F205" s="164" t="s">
        <v>4875</v>
      </c>
      <c r="G205" s="165" t="s">
        <v>465</v>
      </c>
      <c r="H205" s="166">
        <v>1</v>
      </c>
      <c r="I205" s="167"/>
      <c r="J205" s="168">
        <f>ROUND(I205*H205,2)</f>
        <v>0</v>
      </c>
      <c r="K205" s="164" t="s">
        <v>199</v>
      </c>
      <c r="L205" s="169"/>
      <c r="M205" s="170" t="s">
        <v>19</v>
      </c>
      <c r="N205" s="171" t="s">
        <v>43</v>
      </c>
      <c r="P205" s="140">
        <f>O205*H205</f>
        <v>0</v>
      </c>
      <c r="Q205" s="140">
        <v>2.9999999999999997E-4</v>
      </c>
      <c r="R205" s="140">
        <f>Q205*H205</f>
        <v>2.9999999999999997E-4</v>
      </c>
      <c r="S205" s="140">
        <v>0</v>
      </c>
      <c r="T205" s="141">
        <f>S205*H205</f>
        <v>0</v>
      </c>
      <c r="AR205" s="142" t="s">
        <v>436</v>
      </c>
      <c r="AT205" s="142" t="s">
        <v>380</v>
      </c>
      <c r="AU205" s="142" t="s">
        <v>82</v>
      </c>
      <c r="AY205" s="17" t="s">
        <v>193</v>
      </c>
      <c r="BE205" s="143">
        <f>IF(N205="základní",J205,0)</f>
        <v>0</v>
      </c>
      <c r="BF205" s="143">
        <f>IF(N205="snížená",J205,0)</f>
        <v>0</v>
      </c>
      <c r="BG205" s="143">
        <f>IF(N205="zákl. přenesená",J205,0)</f>
        <v>0</v>
      </c>
      <c r="BH205" s="143">
        <f>IF(N205="sníž. přenesená",J205,0)</f>
        <v>0</v>
      </c>
      <c r="BI205" s="143">
        <f>IF(N205="nulová",J205,0)</f>
        <v>0</v>
      </c>
      <c r="BJ205" s="17" t="s">
        <v>80</v>
      </c>
      <c r="BK205" s="143">
        <f>ROUND(I205*H205,2)</f>
        <v>0</v>
      </c>
      <c r="BL205" s="17" t="s">
        <v>328</v>
      </c>
      <c r="BM205" s="142" t="s">
        <v>4876</v>
      </c>
    </row>
    <row r="206" spans="2:65" s="1" customFormat="1" ht="21.75" customHeight="1">
      <c r="B206" s="32"/>
      <c r="C206" s="131" t="s">
        <v>545</v>
      </c>
      <c r="D206" s="131" t="s">
        <v>195</v>
      </c>
      <c r="E206" s="132" t="s">
        <v>4877</v>
      </c>
      <c r="F206" s="133" t="s">
        <v>4878</v>
      </c>
      <c r="G206" s="134" t="s">
        <v>465</v>
      </c>
      <c r="H206" s="135">
        <v>1</v>
      </c>
      <c r="I206" s="136"/>
      <c r="J206" s="137">
        <f>ROUND(I206*H206,2)</f>
        <v>0</v>
      </c>
      <c r="K206" s="133" t="s">
        <v>199</v>
      </c>
      <c r="L206" s="32"/>
      <c r="M206" s="138" t="s">
        <v>19</v>
      </c>
      <c r="N206" s="139" t="s">
        <v>43</v>
      </c>
      <c r="P206" s="140">
        <f>O206*H206</f>
        <v>0</v>
      </c>
      <c r="Q206" s="140">
        <v>0</v>
      </c>
      <c r="R206" s="140">
        <f>Q206*H206</f>
        <v>0</v>
      </c>
      <c r="S206" s="140">
        <v>0</v>
      </c>
      <c r="T206" s="141">
        <f>S206*H206</f>
        <v>0</v>
      </c>
      <c r="AR206" s="142" t="s">
        <v>328</v>
      </c>
      <c r="AT206" s="142" t="s">
        <v>195</v>
      </c>
      <c r="AU206" s="142" t="s">
        <v>82</v>
      </c>
      <c r="AY206" s="17" t="s">
        <v>193</v>
      </c>
      <c r="BE206" s="143">
        <f>IF(N206="základní",J206,0)</f>
        <v>0</v>
      </c>
      <c r="BF206" s="143">
        <f>IF(N206="snížená",J206,0)</f>
        <v>0</v>
      </c>
      <c r="BG206" s="143">
        <f>IF(N206="zákl. přenesená",J206,0)</f>
        <v>0</v>
      </c>
      <c r="BH206" s="143">
        <f>IF(N206="sníž. přenesená",J206,0)</f>
        <v>0</v>
      </c>
      <c r="BI206" s="143">
        <f>IF(N206="nulová",J206,0)</f>
        <v>0</v>
      </c>
      <c r="BJ206" s="17" t="s">
        <v>80</v>
      </c>
      <c r="BK206" s="143">
        <f>ROUND(I206*H206,2)</f>
        <v>0</v>
      </c>
      <c r="BL206" s="17" t="s">
        <v>328</v>
      </c>
      <c r="BM206" s="142" t="s">
        <v>4879</v>
      </c>
    </row>
    <row r="207" spans="2:65" s="1" customFormat="1" ht="11.25">
      <c r="B207" s="32"/>
      <c r="D207" s="144" t="s">
        <v>201</v>
      </c>
      <c r="F207" s="145" t="s">
        <v>4880</v>
      </c>
      <c r="I207" s="146"/>
      <c r="L207" s="32"/>
      <c r="M207" s="147"/>
      <c r="T207" s="53"/>
      <c r="AT207" s="17" t="s">
        <v>201</v>
      </c>
      <c r="AU207" s="17" t="s">
        <v>82</v>
      </c>
    </row>
    <row r="208" spans="2:65" s="1" customFormat="1" ht="16.5" customHeight="1">
      <c r="B208" s="32"/>
      <c r="C208" s="162" t="s">
        <v>551</v>
      </c>
      <c r="D208" s="162" t="s">
        <v>380</v>
      </c>
      <c r="E208" s="163" t="s">
        <v>4881</v>
      </c>
      <c r="F208" s="164" t="s">
        <v>4882</v>
      </c>
      <c r="G208" s="165" t="s">
        <v>465</v>
      </c>
      <c r="H208" s="166">
        <v>1</v>
      </c>
      <c r="I208" s="167"/>
      <c r="J208" s="168">
        <f>ROUND(I208*H208,2)</f>
        <v>0</v>
      </c>
      <c r="K208" s="164" t="s">
        <v>199</v>
      </c>
      <c r="L208" s="169"/>
      <c r="M208" s="170" t="s">
        <v>19</v>
      </c>
      <c r="N208" s="171" t="s">
        <v>43</v>
      </c>
      <c r="P208" s="140">
        <f>O208*H208</f>
        <v>0</v>
      </c>
      <c r="Q208" s="140">
        <v>2.5000000000000001E-4</v>
      </c>
      <c r="R208" s="140">
        <f>Q208*H208</f>
        <v>2.5000000000000001E-4</v>
      </c>
      <c r="S208" s="140">
        <v>0</v>
      </c>
      <c r="T208" s="141">
        <f>S208*H208</f>
        <v>0</v>
      </c>
      <c r="AR208" s="142" t="s">
        <v>436</v>
      </c>
      <c r="AT208" s="142" t="s">
        <v>380</v>
      </c>
      <c r="AU208" s="142" t="s">
        <v>82</v>
      </c>
      <c r="AY208" s="17" t="s">
        <v>193</v>
      </c>
      <c r="BE208" s="143">
        <f>IF(N208="základní",J208,0)</f>
        <v>0</v>
      </c>
      <c r="BF208" s="143">
        <f>IF(N208="snížená",J208,0)</f>
        <v>0</v>
      </c>
      <c r="BG208" s="143">
        <f>IF(N208="zákl. přenesená",J208,0)</f>
        <v>0</v>
      </c>
      <c r="BH208" s="143">
        <f>IF(N208="sníž. přenesená",J208,0)</f>
        <v>0</v>
      </c>
      <c r="BI208" s="143">
        <f>IF(N208="nulová",J208,0)</f>
        <v>0</v>
      </c>
      <c r="BJ208" s="17" t="s">
        <v>80</v>
      </c>
      <c r="BK208" s="143">
        <f>ROUND(I208*H208,2)</f>
        <v>0</v>
      </c>
      <c r="BL208" s="17" t="s">
        <v>328</v>
      </c>
      <c r="BM208" s="142" t="s">
        <v>4883</v>
      </c>
    </row>
    <row r="209" spans="2:65" s="1" customFormat="1" ht="21.75" customHeight="1">
      <c r="B209" s="32"/>
      <c r="C209" s="131" t="s">
        <v>567</v>
      </c>
      <c r="D209" s="131" t="s">
        <v>195</v>
      </c>
      <c r="E209" s="132" t="s">
        <v>4884</v>
      </c>
      <c r="F209" s="133" t="s">
        <v>4885</v>
      </c>
      <c r="G209" s="134" t="s">
        <v>465</v>
      </c>
      <c r="H209" s="135">
        <v>1</v>
      </c>
      <c r="I209" s="136"/>
      <c r="J209" s="137">
        <f>ROUND(I209*H209,2)</f>
        <v>0</v>
      </c>
      <c r="K209" s="133" t="s">
        <v>199</v>
      </c>
      <c r="L209" s="32"/>
      <c r="M209" s="138" t="s">
        <v>19</v>
      </c>
      <c r="N209" s="139" t="s">
        <v>43</v>
      </c>
      <c r="P209" s="140">
        <f>O209*H209</f>
        <v>0</v>
      </c>
      <c r="Q209" s="140">
        <v>0</v>
      </c>
      <c r="R209" s="140">
        <f>Q209*H209</f>
        <v>0</v>
      </c>
      <c r="S209" s="140">
        <v>0</v>
      </c>
      <c r="T209" s="141">
        <f>S209*H209</f>
        <v>0</v>
      </c>
      <c r="AR209" s="142" t="s">
        <v>328</v>
      </c>
      <c r="AT209" s="142" t="s">
        <v>195</v>
      </c>
      <c r="AU209" s="142" t="s">
        <v>82</v>
      </c>
      <c r="AY209" s="17" t="s">
        <v>193</v>
      </c>
      <c r="BE209" s="143">
        <f>IF(N209="základní",J209,0)</f>
        <v>0</v>
      </c>
      <c r="BF209" s="143">
        <f>IF(N209="snížená",J209,0)</f>
        <v>0</v>
      </c>
      <c r="BG209" s="143">
        <f>IF(N209="zákl. přenesená",J209,0)</f>
        <v>0</v>
      </c>
      <c r="BH209" s="143">
        <f>IF(N209="sníž. přenesená",J209,0)</f>
        <v>0</v>
      </c>
      <c r="BI209" s="143">
        <f>IF(N209="nulová",J209,0)</f>
        <v>0</v>
      </c>
      <c r="BJ209" s="17" t="s">
        <v>80</v>
      </c>
      <c r="BK209" s="143">
        <f>ROUND(I209*H209,2)</f>
        <v>0</v>
      </c>
      <c r="BL209" s="17" t="s">
        <v>328</v>
      </c>
      <c r="BM209" s="142" t="s">
        <v>4886</v>
      </c>
    </row>
    <row r="210" spans="2:65" s="1" customFormat="1" ht="11.25">
      <c r="B210" s="32"/>
      <c r="D210" s="144" t="s">
        <v>201</v>
      </c>
      <c r="F210" s="145" t="s">
        <v>4887</v>
      </c>
      <c r="I210" s="146"/>
      <c r="L210" s="32"/>
      <c r="M210" s="147"/>
      <c r="T210" s="53"/>
      <c r="AT210" s="17" t="s">
        <v>201</v>
      </c>
      <c r="AU210" s="17" t="s">
        <v>82</v>
      </c>
    </row>
    <row r="211" spans="2:65" s="1" customFormat="1" ht="16.5" customHeight="1">
      <c r="B211" s="32"/>
      <c r="C211" s="162" t="s">
        <v>578</v>
      </c>
      <c r="D211" s="162" t="s">
        <v>380</v>
      </c>
      <c r="E211" s="163" t="s">
        <v>4888</v>
      </c>
      <c r="F211" s="164" t="s">
        <v>4889</v>
      </c>
      <c r="G211" s="165" t="s">
        <v>465</v>
      </c>
      <c r="H211" s="166">
        <v>1</v>
      </c>
      <c r="I211" s="167"/>
      <c r="J211" s="168">
        <f>ROUND(I211*H211,2)</f>
        <v>0</v>
      </c>
      <c r="K211" s="164" t="s">
        <v>199</v>
      </c>
      <c r="L211" s="169"/>
      <c r="M211" s="170" t="s">
        <v>19</v>
      </c>
      <c r="N211" s="171" t="s">
        <v>43</v>
      </c>
      <c r="P211" s="140">
        <f>O211*H211</f>
        <v>0</v>
      </c>
      <c r="Q211" s="140">
        <v>2.5000000000000001E-4</v>
      </c>
      <c r="R211" s="140">
        <f>Q211*H211</f>
        <v>2.5000000000000001E-4</v>
      </c>
      <c r="S211" s="140">
        <v>0</v>
      </c>
      <c r="T211" s="141">
        <f>S211*H211</f>
        <v>0</v>
      </c>
      <c r="AR211" s="142" t="s">
        <v>436</v>
      </c>
      <c r="AT211" s="142" t="s">
        <v>380</v>
      </c>
      <c r="AU211" s="142" t="s">
        <v>82</v>
      </c>
      <c r="AY211" s="17" t="s">
        <v>193</v>
      </c>
      <c r="BE211" s="143">
        <f>IF(N211="základní",J211,0)</f>
        <v>0</v>
      </c>
      <c r="BF211" s="143">
        <f>IF(N211="snížená",J211,0)</f>
        <v>0</v>
      </c>
      <c r="BG211" s="143">
        <f>IF(N211="zákl. přenesená",J211,0)</f>
        <v>0</v>
      </c>
      <c r="BH211" s="143">
        <f>IF(N211="sníž. přenesená",J211,0)</f>
        <v>0</v>
      </c>
      <c r="BI211" s="143">
        <f>IF(N211="nulová",J211,0)</f>
        <v>0</v>
      </c>
      <c r="BJ211" s="17" t="s">
        <v>80</v>
      </c>
      <c r="BK211" s="143">
        <f>ROUND(I211*H211,2)</f>
        <v>0</v>
      </c>
      <c r="BL211" s="17" t="s">
        <v>328</v>
      </c>
      <c r="BM211" s="142" t="s">
        <v>4890</v>
      </c>
    </row>
    <row r="212" spans="2:65" s="1" customFormat="1" ht="16.5" customHeight="1">
      <c r="B212" s="32"/>
      <c r="C212" s="131" t="s">
        <v>585</v>
      </c>
      <c r="D212" s="131" t="s">
        <v>195</v>
      </c>
      <c r="E212" s="132" t="s">
        <v>4891</v>
      </c>
      <c r="F212" s="133" t="s">
        <v>4892</v>
      </c>
      <c r="G212" s="134" t="s">
        <v>465</v>
      </c>
      <c r="H212" s="135">
        <v>1</v>
      </c>
      <c r="I212" s="136"/>
      <c r="J212" s="137">
        <f>ROUND(I212*H212,2)</f>
        <v>0</v>
      </c>
      <c r="K212" s="133" t="s">
        <v>199</v>
      </c>
      <c r="L212" s="32"/>
      <c r="M212" s="138" t="s">
        <v>19</v>
      </c>
      <c r="N212" s="139" t="s">
        <v>43</v>
      </c>
      <c r="P212" s="140">
        <f>O212*H212</f>
        <v>0</v>
      </c>
      <c r="Q212" s="140">
        <v>0</v>
      </c>
      <c r="R212" s="140">
        <f>Q212*H212</f>
        <v>0</v>
      </c>
      <c r="S212" s="140">
        <v>0</v>
      </c>
      <c r="T212" s="141">
        <f>S212*H212</f>
        <v>0</v>
      </c>
      <c r="AR212" s="142" t="s">
        <v>328</v>
      </c>
      <c r="AT212" s="142" t="s">
        <v>195</v>
      </c>
      <c r="AU212" s="142" t="s">
        <v>82</v>
      </c>
      <c r="AY212" s="17" t="s">
        <v>193</v>
      </c>
      <c r="BE212" s="143">
        <f>IF(N212="základní",J212,0)</f>
        <v>0</v>
      </c>
      <c r="BF212" s="143">
        <f>IF(N212="snížená",J212,0)</f>
        <v>0</v>
      </c>
      <c r="BG212" s="143">
        <f>IF(N212="zákl. přenesená",J212,0)</f>
        <v>0</v>
      </c>
      <c r="BH212" s="143">
        <f>IF(N212="sníž. přenesená",J212,0)</f>
        <v>0</v>
      </c>
      <c r="BI212" s="143">
        <f>IF(N212="nulová",J212,0)</f>
        <v>0</v>
      </c>
      <c r="BJ212" s="17" t="s">
        <v>80</v>
      </c>
      <c r="BK212" s="143">
        <f>ROUND(I212*H212,2)</f>
        <v>0</v>
      </c>
      <c r="BL212" s="17" t="s">
        <v>328</v>
      </c>
      <c r="BM212" s="142" t="s">
        <v>4893</v>
      </c>
    </row>
    <row r="213" spans="2:65" s="1" customFormat="1" ht="11.25">
      <c r="B213" s="32"/>
      <c r="D213" s="144" t="s">
        <v>201</v>
      </c>
      <c r="F213" s="145" t="s">
        <v>4894</v>
      </c>
      <c r="I213" s="146"/>
      <c r="L213" s="32"/>
      <c r="M213" s="147"/>
      <c r="T213" s="53"/>
      <c r="AT213" s="17" t="s">
        <v>201</v>
      </c>
      <c r="AU213" s="17" t="s">
        <v>82</v>
      </c>
    </row>
    <row r="214" spans="2:65" s="1" customFormat="1" ht="16.5" customHeight="1">
      <c r="B214" s="32"/>
      <c r="C214" s="162" t="s">
        <v>590</v>
      </c>
      <c r="D214" s="162" t="s">
        <v>380</v>
      </c>
      <c r="E214" s="163" t="s">
        <v>4895</v>
      </c>
      <c r="F214" s="164" t="s">
        <v>4896</v>
      </c>
      <c r="G214" s="165" t="s">
        <v>465</v>
      </c>
      <c r="H214" s="166">
        <v>1</v>
      </c>
      <c r="I214" s="167"/>
      <c r="J214" s="168">
        <f>ROUND(I214*H214,2)</f>
        <v>0</v>
      </c>
      <c r="K214" s="164" t="s">
        <v>199</v>
      </c>
      <c r="L214" s="169"/>
      <c r="M214" s="170" t="s">
        <v>19</v>
      </c>
      <c r="N214" s="171" t="s">
        <v>43</v>
      </c>
      <c r="P214" s="140">
        <f>O214*H214</f>
        <v>0</v>
      </c>
      <c r="Q214" s="140">
        <v>0</v>
      </c>
      <c r="R214" s="140">
        <f>Q214*H214</f>
        <v>0</v>
      </c>
      <c r="S214" s="140">
        <v>0</v>
      </c>
      <c r="T214" s="141">
        <f>S214*H214</f>
        <v>0</v>
      </c>
      <c r="AR214" s="142" t="s">
        <v>436</v>
      </c>
      <c r="AT214" s="142" t="s">
        <v>380</v>
      </c>
      <c r="AU214" s="142" t="s">
        <v>82</v>
      </c>
      <c r="AY214" s="17" t="s">
        <v>193</v>
      </c>
      <c r="BE214" s="143">
        <f>IF(N214="základní",J214,0)</f>
        <v>0</v>
      </c>
      <c r="BF214" s="143">
        <f>IF(N214="snížená",J214,0)</f>
        <v>0</v>
      </c>
      <c r="BG214" s="143">
        <f>IF(N214="zákl. přenesená",J214,0)</f>
        <v>0</v>
      </c>
      <c r="BH214" s="143">
        <f>IF(N214="sníž. přenesená",J214,0)</f>
        <v>0</v>
      </c>
      <c r="BI214" s="143">
        <f>IF(N214="nulová",J214,0)</f>
        <v>0</v>
      </c>
      <c r="BJ214" s="17" t="s">
        <v>80</v>
      </c>
      <c r="BK214" s="143">
        <f>ROUND(I214*H214,2)</f>
        <v>0</v>
      </c>
      <c r="BL214" s="17" t="s">
        <v>328</v>
      </c>
      <c r="BM214" s="142" t="s">
        <v>4897</v>
      </c>
    </row>
    <row r="215" spans="2:65" s="1" customFormat="1" ht="16.5" customHeight="1">
      <c r="B215" s="32"/>
      <c r="C215" s="131" t="s">
        <v>599</v>
      </c>
      <c r="D215" s="131" t="s">
        <v>195</v>
      </c>
      <c r="E215" s="132" t="s">
        <v>4898</v>
      </c>
      <c r="F215" s="133" t="s">
        <v>4899</v>
      </c>
      <c r="G215" s="134" t="s">
        <v>465</v>
      </c>
      <c r="H215" s="135">
        <v>1</v>
      </c>
      <c r="I215" s="136"/>
      <c r="J215" s="137">
        <f>ROUND(I215*H215,2)</f>
        <v>0</v>
      </c>
      <c r="K215" s="133" t="s">
        <v>199</v>
      </c>
      <c r="L215" s="32"/>
      <c r="M215" s="138" t="s">
        <v>19</v>
      </c>
      <c r="N215" s="139" t="s">
        <v>43</v>
      </c>
      <c r="P215" s="140">
        <f>O215*H215</f>
        <v>0</v>
      </c>
      <c r="Q215" s="140">
        <v>0</v>
      </c>
      <c r="R215" s="140">
        <f>Q215*H215</f>
        <v>0</v>
      </c>
      <c r="S215" s="140">
        <v>0</v>
      </c>
      <c r="T215" s="141">
        <f>S215*H215</f>
        <v>0</v>
      </c>
      <c r="AR215" s="142" t="s">
        <v>328</v>
      </c>
      <c r="AT215" s="142" t="s">
        <v>195</v>
      </c>
      <c r="AU215" s="142" t="s">
        <v>82</v>
      </c>
      <c r="AY215" s="17" t="s">
        <v>193</v>
      </c>
      <c r="BE215" s="143">
        <f>IF(N215="základní",J215,0)</f>
        <v>0</v>
      </c>
      <c r="BF215" s="143">
        <f>IF(N215="snížená",J215,0)</f>
        <v>0</v>
      </c>
      <c r="BG215" s="143">
        <f>IF(N215="zákl. přenesená",J215,0)</f>
        <v>0</v>
      </c>
      <c r="BH215" s="143">
        <f>IF(N215="sníž. přenesená",J215,0)</f>
        <v>0</v>
      </c>
      <c r="BI215" s="143">
        <f>IF(N215="nulová",J215,0)</f>
        <v>0</v>
      </c>
      <c r="BJ215" s="17" t="s">
        <v>80</v>
      </c>
      <c r="BK215" s="143">
        <f>ROUND(I215*H215,2)</f>
        <v>0</v>
      </c>
      <c r="BL215" s="17" t="s">
        <v>328</v>
      </c>
      <c r="BM215" s="142" t="s">
        <v>4900</v>
      </c>
    </row>
    <row r="216" spans="2:65" s="1" customFormat="1" ht="11.25">
      <c r="B216" s="32"/>
      <c r="D216" s="144" t="s">
        <v>201</v>
      </c>
      <c r="F216" s="145" t="s">
        <v>4901</v>
      </c>
      <c r="I216" s="146"/>
      <c r="L216" s="32"/>
      <c r="M216" s="147"/>
      <c r="T216" s="53"/>
      <c r="AT216" s="17" t="s">
        <v>201</v>
      </c>
      <c r="AU216" s="17" t="s">
        <v>82</v>
      </c>
    </row>
    <row r="217" spans="2:65" s="1" customFormat="1" ht="16.5" customHeight="1">
      <c r="B217" s="32"/>
      <c r="C217" s="162" t="s">
        <v>614</v>
      </c>
      <c r="D217" s="162" t="s">
        <v>380</v>
      </c>
      <c r="E217" s="163" t="s">
        <v>4902</v>
      </c>
      <c r="F217" s="164" t="s">
        <v>4903</v>
      </c>
      <c r="G217" s="165" t="s">
        <v>465</v>
      </c>
      <c r="H217" s="166">
        <v>1</v>
      </c>
      <c r="I217" s="167"/>
      <c r="J217" s="168">
        <f>ROUND(I217*H217,2)</f>
        <v>0</v>
      </c>
      <c r="K217" s="164" t="s">
        <v>199</v>
      </c>
      <c r="L217" s="169"/>
      <c r="M217" s="170" t="s">
        <v>19</v>
      </c>
      <c r="N217" s="171" t="s">
        <v>43</v>
      </c>
      <c r="P217" s="140">
        <f>O217*H217</f>
        <v>0</v>
      </c>
      <c r="Q217" s="140">
        <v>2E-3</v>
      </c>
      <c r="R217" s="140">
        <f>Q217*H217</f>
        <v>2E-3</v>
      </c>
      <c r="S217" s="140">
        <v>0</v>
      </c>
      <c r="T217" s="141">
        <f>S217*H217</f>
        <v>0</v>
      </c>
      <c r="AR217" s="142" t="s">
        <v>436</v>
      </c>
      <c r="AT217" s="142" t="s">
        <v>380</v>
      </c>
      <c r="AU217" s="142" t="s">
        <v>82</v>
      </c>
      <c r="AY217" s="17" t="s">
        <v>193</v>
      </c>
      <c r="BE217" s="143">
        <f>IF(N217="základní",J217,0)</f>
        <v>0</v>
      </c>
      <c r="BF217" s="143">
        <f>IF(N217="snížená",J217,0)</f>
        <v>0</v>
      </c>
      <c r="BG217" s="143">
        <f>IF(N217="zákl. přenesená",J217,0)</f>
        <v>0</v>
      </c>
      <c r="BH217" s="143">
        <f>IF(N217="sníž. přenesená",J217,0)</f>
        <v>0</v>
      </c>
      <c r="BI217" s="143">
        <f>IF(N217="nulová",J217,0)</f>
        <v>0</v>
      </c>
      <c r="BJ217" s="17" t="s">
        <v>80</v>
      </c>
      <c r="BK217" s="143">
        <f>ROUND(I217*H217,2)</f>
        <v>0</v>
      </c>
      <c r="BL217" s="17" t="s">
        <v>328</v>
      </c>
      <c r="BM217" s="142" t="s">
        <v>4904</v>
      </c>
    </row>
    <row r="218" spans="2:65" s="1" customFormat="1" ht="16.5" customHeight="1">
      <c r="B218" s="32"/>
      <c r="C218" s="131" t="s">
        <v>626</v>
      </c>
      <c r="D218" s="131" t="s">
        <v>195</v>
      </c>
      <c r="E218" s="132" t="s">
        <v>4905</v>
      </c>
      <c r="F218" s="133" t="s">
        <v>4906</v>
      </c>
      <c r="G218" s="134" t="s">
        <v>465</v>
      </c>
      <c r="H218" s="135">
        <v>1</v>
      </c>
      <c r="I218" s="136"/>
      <c r="J218" s="137">
        <f>ROUND(I218*H218,2)</f>
        <v>0</v>
      </c>
      <c r="K218" s="133" t="s">
        <v>199</v>
      </c>
      <c r="L218" s="32"/>
      <c r="M218" s="138" t="s">
        <v>19</v>
      </c>
      <c r="N218" s="139" t="s">
        <v>43</v>
      </c>
      <c r="P218" s="140">
        <f>O218*H218</f>
        <v>0</v>
      </c>
      <c r="Q218" s="140">
        <v>0</v>
      </c>
      <c r="R218" s="140">
        <f>Q218*H218</f>
        <v>0</v>
      </c>
      <c r="S218" s="140">
        <v>0</v>
      </c>
      <c r="T218" s="141">
        <f>S218*H218</f>
        <v>0</v>
      </c>
      <c r="AR218" s="142" t="s">
        <v>328</v>
      </c>
      <c r="AT218" s="142" t="s">
        <v>195</v>
      </c>
      <c r="AU218" s="142" t="s">
        <v>82</v>
      </c>
      <c r="AY218" s="17" t="s">
        <v>193</v>
      </c>
      <c r="BE218" s="143">
        <f>IF(N218="základní",J218,0)</f>
        <v>0</v>
      </c>
      <c r="BF218" s="143">
        <f>IF(N218="snížená",J218,0)</f>
        <v>0</v>
      </c>
      <c r="BG218" s="143">
        <f>IF(N218="zákl. přenesená",J218,0)</f>
        <v>0</v>
      </c>
      <c r="BH218" s="143">
        <f>IF(N218="sníž. přenesená",J218,0)</f>
        <v>0</v>
      </c>
      <c r="BI218" s="143">
        <f>IF(N218="nulová",J218,0)</f>
        <v>0</v>
      </c>
      <c r="BJ218" s="17" t="s">
        <v>80</v>
      </c>
      <c r="BK218" s="143">
        <f>ROUND(I218*H218,2)</f>
        <v>0</v>
      </c>
      <c r="BL218" s="17" t="s">
        <v>328</v>
      </c>
      <c r="BM218" s="142" t="s">
        <v>4907</v>
      </c>
    </row>
    <row r="219" spans="2:65" s="1" customFormat="1" ht="11.25">
      <c r="B219" s="32"/>
      <c r="D219" s="144" t="s">
        <v>201</v>
      </c>
      <c r="F219" s="145" t="s">
        <v>4908</v>
      </c>
      <c r="I219" s="146"/>
      <c r="L219" s="32"/>
      <c r="M219" s="147"/>
      <c r="T219" s="53"/>
      <c r="AT219" s="17" t="s">
        <v>201</v>
      </c>
      <c r="AU219" s="17" t="s">
        <v>82</v>
      </c>
    </row>
    <row r="220" spans="2:65" s="1" customFormat="1" ht="16.5" customHeight="1">
      <c r="B220" s="32"/>
      <c r="C220" s="162" t="s">
        <v>631</v>
      </c>
      <c r="D220" s="162" t="s">
        <v>380</v>
      </c>
      <c r="E220" s="163" t="s">
        <v>4909</v>
      </c>
      <c r="F220" s="164" t="s">
        <v>4910</v>
      </c>
      <c r="G220" s="165" t="s">
        <v>465</v>
      </c>
      <c r="H220" s="166">
        <v>1</v>
      </c>
      <c r="I220" s="167"/>
      <c r="J220" s="168">
        <f>ROUND(I220*H220,2)</f>
        <v>0</v>
      </c>
      <c r="K220" s="164" t="s">
        <v>199</v>
      </c>
      <c r="L220" s="169"/>
      <c r="M220" s="170" t="s">
        <v>19</v>
      </c>
      <c r="N220" s="171" t="s">
        <v>43</v>
      </c>
      <c r="P220" s="140">
        <f>O220*H220</f>
        <v>0</v>
      </c>
      <c r="Q220" s="140">
        <v>8.0000000000000004E-4</v>
      </c>
      <c r="R220" s="140">
        <f>Q220*H220</f>
        <v>8.0000000000000004E-4</v>
      </c>
      <c r="S220" s="140">
        <v>0</v>
      </c>
      <c r="T220" s="141">
        <f>S220*H220</f>
        <v>0</v>
      </c>
      <c r="AR220" s="142" t="s">
        <v>436</v>
      </c>
      <c r="AT220" s="142" t="s">
        <v>380</v>
      </c>
      <c r="AU220" s="142" t="s">
        <v>82</v>
      </c>
      <c r="AY220" s="17" t="s">
        <v>193</v>
      </c>
      <c r="BE220" s="143">
        <f>IF(N220="základní",J220,0)</f>
        <v>0</v>
      </c>
      <c r="BF220" s="143">
        <f>IF(N220="snížená",J220,0)</f>
        <v>0</v>
      </c>
      <c r="BG220" s="143">
        <f>IF(N220="zákl. přenesená",J220,0)</f>
        <v>0</v>
      </c>
      <c r="BH220" s="143">
        <f>IF(N220="sníž. přenesená",J220,0)</f>
        <v>0</v>
      </c>
      <c r="BI220" s="143">
        <f>IF(N220="nulová",J220,0)</f>
        <v>0</v>
      </c>
      <c r="BJ220" s="17" t="s">
        <v>80</v>
      </c>
      <c r="BK220" s="143">
        <f>ROUND(I220*H220,2)</f>
        <v>0</v>
      </c>
      <c r="BL220" s="17" t="s">
        <v>328</v>
      </c>
      <c r="BM220" s="142" t="s">
        <v>4911</v>
      </c>
    </row>
    <row r="221" spans="2:65" s="1" customFormat="1" ht="24.2" customHeight="1">
      <c r="B221" s="32"/>
      <c r="C221" s="131" t="s">
        <v>639</v>
      </c>
      <c r="D221" s="131" t="s">
        <v>195</v>
      </c>
      <c r="E221" s="132" t="s">
        <v>4912</v>
      </c>
      <c r="F221" s="133" t="s">
        <v>4913</v>
      </c>
      <c r="G221" s="134" t="s">
        <v>465</v>
      </c>
      <c r="H221" s="135">
        <v>1</v>
      </c>
      <c r="I221" s="136"/>
      <c r="J221" s="137">
        <f>ROUND(I221*H221,2)</f>
        <v>0</v>
      </c>
      <c r="K221" s="133" t="s">
        <v>199</v>
      </c>
      <c r="L221" s="32"/>
      <c r="M221" s="138" t="s">
        <v>19</v>
      </c>
      <c r="N221" s="139" t="s">
        <v>43</v>
      </c>
      <c r="P221" s="140">
        <f>O221*H221</f>
        <v>0</v>
      </c>
      <c r="Q221" s="140">
        <v>0</v>
      </c>
      <c r="R221" s="140">
        <f>Q221*H221</f>
        <v>0</v>
      </c>
      <c r="S221" s="140">
        <v>0</v>
      </c>
      <c r="T221" s="141">
        <f>S221*H221</f>
        <v>0</v>
      </c>
      <c r="AR221" s="142" t="s">
        <v>328</v>
      </c>
      <c r="AT221" s="142" t="s">
        <v>195</v>
      </c>
      <c r="AU221" s="142" t="s">
        <v>82</v>
      </c>
      <c r="AY221" s="17" t="s">
        <v>193</v>
      </c>
      <c r="BE221" s="143">
        <f>IF(N221="základní",J221,0)</f>
        <v>0</v>
      </c>
      <c r="BF221" s="143">
        <f>IF(N221="snížená",J221,0)</f>
        <v>0</v>
      </c>
      <c r="BG221" s="143">
        <f>IF(N221="zákl. přenesená",J221,0)</f>
        <v>0</v>
      </c>
      <c r="BH221" s="143">
        <f>IF(N221="sníž. přenesená",J221,0)</f>
        <v>0</v>
      </c>
      <c r="BI221" s="143">
        <f>IF(N221="nulová",J221,0)</f>
        <v>0</v>
      </c>
      <c r="BJ221" s="17" t="s">
        <v>80</v>
      </c>
      <c r="BK221" s="143">
        <f>ROUND(I221*H221,2)</f>
        <v>0</v>
      </c>
      <c r="BL221" s="17" t="s">
        <v>328</v>
      </c>
      <c r="BM221" s="142" t="s">
        <v>4914</v>
      </c>
    </row>
    <row r="222" spans="2:65" s="1" customFormat="1" ht="11.25">
      <c r="B222" s="32"/>
      <c r="D222" s="144" t="s">
        <v>201</v>
      </c>
      <c r="F222" s="145" t="s">
        <v>4915</v>
      </c>
      <c r="I222" s="146"/>
      <c r="L222" s="32"/>
      <c r="M222" s="147"/>
      <c r="T222" s="53"/>
      <c r="AT222" s="17" t="s">
        <v>201</v>
      </c>
      <c r="AU222" s="17" t="s">
        <v>82</v>
      </c>
    </row>
    <row r="223" spans="2:65" s="1" customFormat="1" ht="24.2" customHeight="1">
      <c r="B223" s="32"/>
      <c r="C223" s="162" t="s">
        <v>650</v>
      </c>
      <c r="D223" s="162" t="s">
        <v>380</v>
      </c>
      <c r="E223" s="163" t="s">
        <v>4916</v>
      </c>
      <c r="F223" s="164" t="s">
        <v>4917</v>
      </c>
      <c r="G223" s="165" t="s">
        <v>465</v>
      </c>
      <c r="H223" s="166">
        <v>1</v>
      </c>
      <c r="I223" s="167"/>
      <c r="J223" s="168">
        <f>ROUND(I223*H223,2)</f>
        <v>0</v>
      </c>
      <c r="K223" s="164" t="s">
        <v>199</v>
      </c>
      <c r="L223" s="169"/>
      <c r="M223" s="170" t="s">
        <v>19</v>
      </c>
      <c r="N223" s="171" t="s">
        <v>43</v>
      </c>
      <c r="P223" s="140">
        <f>O223*H223</f>
        <v>0</v>
      </c>
      <c r="Q223" s="140">
        <v>1.4999999999999999E-2</v>
      </c>
      <c r="R223" s="140">
        <f>Q223*H223</f>
        <v>1.4999999999999999E-2</v>
      </c>
      <c r="S223" s="140">
        <v>0</v>
      </c>
      <c r="T223" s="141">
        <f>S223*H223</f>
        <v>0</v>
      </c>
      <c r="AR223" s="142" t="s">
        <v>436</v>
      </c>
      <c r="AT223" s="142" t="s">
        <v>380</v>
      </c>
      <c r="AU223" s="142" t="s">
        <v>82</v>
      </c>
      <c r="AY223" s="17" t="s">
        <v>193</v>
      </c>
      <c r="BE223" s="143">
        <f>IF(N223="základní",J223,0)</f>
        <v>0</v>
      </c>
      <c r="BF223" s="143">
        <f>IF(N223="snížená",J223,0)</f>
        <v>0</v>
      </c>
      <c r="BG223" s="143">
        <f>IF(N223="zákl. přenesená",J223,0)</f>
        <v>0</v>
      </c>
      <c r="BH223" s="143">
        <f>IF(N223="sníž. přenesená",J223,0)</f>
        <v>0</v>
      </c>
      <c r="BI223" s="143">
        <f>IF(N223="nulová",J223,0)</f>
        <v>0</v>
      </c>
      <c r="BJ223" s="17" t="s">
        <v>80</v>
      </c>
      <c r="BK223" s="143">
        <f>ROUND(I223*H223,2)</f>
        <v>0</v>
      </c>
      <c r="BL223" s="17" t="s">
        <v>328</v>
      </c>
      <c r="BM223" s="142" t="s">
        <v>4918</v>
      </c>
    </row>
    <row r="224" spans="2:65" s="1" customFormat="1" ht="33" customHeight="1">
      <c r="B224" s="32"/>
      <c r="C224" s="131" t="s">
        <v>658</v>
      </c>
      <c r="D224" s="131" t="s">
        <v>195</v>
      </c>
      <c r="E224" s="132" t="s">
        <v>4919</v>
      </c>
      <c r="F224" s="133" t="s">
        <v>4920</v>
      </c>
      <c r="G224" s="134" t="s">
        <v>432</v>
      </c>
      <c r="H224" s="135">
        <v>65</v>
      </c>
      <c r="I224" s="136"/>
      <c r="J224" s="137">
        <f>ROUND(I224*H224,2)</f>
        <v>0</v>
      </c>
      <c r="K224" s="133" t="s">
        <v>199</v>
      </c>
      <c r="L224" s="32"/>
      <c r="M224" s="138" t="s">
        <v>19</v>
      </c>
      <c r="N224" s="139" t="s">
        <v>43</v>
      </c>
      <c r="P224" s="140">
        <f>O224*H224</f>
        <v>0</v>
      </c>
      <c r="Q224" s="140">
        <v>0</v>
      </c>
      <c r="R224" s="140">
        <f>Q224*H224</f>
        <v>0</v>
      </c>
      <c r="S224" s="140">
        <v>0</v>
      </c>
      <c r="T224" s="141">
        <f>S224*H224</f>
        <v>0</v>
      </c>
      <c r="AR224" s="142" t="s">
        <v>328</v>
      </c>
      <c r="AT224" s="142" t="s">
        <v>195</v>
      </c>
      <c r="AU224" s="142" t="s">
        <v>82</v>
      </c>
      <c r="AY224" s="17" t="s">
        <v>193</v>
      </c>
      <c r="BE224" s="143">
        <f>IF(N224="základní",J224,0)</f>
        <v>0</v>
      </c>
      <c r="BF224" s="143">
        <f>IF(N224="snížená",J224,0)</f>
        <v>0</v>
      </c>
      <c r="BG224" s="143">
        <f>IF(N224="zákl. přenesená",J224,0)</f>
        <v>0</v>
      </c>
      <c r="BH224" s="143">
        <f>IF(N224="sníž. přenesená",J224,0)</f>
        <v>0</v>
      </c>
      <c r="BI224" s="143">
        <f>IF(N224="nulová",J224,0)</f>
        <v>0</v>
      </c>
      <c r="BJ224" s="17" t="s">
        <v>80</v>
      </c>
      <c r="BK224" s="143">
        <f>ROUND(I224*H224,2)</f>
        <v>0</v>
      </c>
      <c r="BL224" s="17" t="s">
        <v>328</v>
      </c>
      <c r="BM224" s="142" t="s">
        <v>4921</v>
      </c>
    </row>
    <row r="225" spans="2:65" s="1" customFormat="1" ht="11.25">
      <c r="B225" s="32"/>
      <c r="D225" s="144" t="s">
        <v>201</v>
      </c>
      <c r="F225" s="145" t="s">
        <v>4922</v>
      </c>
      <c r="I225" s="146"/>
      <c r="L225" s="32"/>
      <c r="M225" s="147"/>
      <c r="T225" s="53"/>
      <c r="AT225" s="17" t="s">
        <v>201</v>
      </c>
      <c r="AU225" s="17" t="s">
        <v>82</v>
      </c>
    </row>
    <row r="226" spans="2:65" s="1" customFormat="1" ht="16.5" customHeight="1">
      <c r="B226" s="32"/>
      <c r="C226" s="162" t="s">
        <v>664</v>
      </c>
      <c r="D226" s="162" t="s">
        <v>380</v>
      </c>
      <c r="E226" s="163" t="s">
        <v>4923</v>
      </c>
      <c r="F226" s="164" t="s">
        <v>4924</v>
      </c>
      <c r="G226" s="165" t="s">
        <v>432</v>
      </c>
      <c r="H226" s="166">
        <v>74.75</v>
      </c>
      <c r="I226" s="167"/>
      <c r="J226" s="168">
        <f>ROUND(I226*H226,2)</f>
        <v>0</v>
      </c>
      <c r="K226" s="164" t="s">
        <v>19</v>
      </c>
      <c r="L226" s="169"/>
      <c r="M226" s="170" t="s">
        <v>19</v>
      </c>
      <c r="N226" s="171" t="s">
        <v>43</v>
      </c>
      <c r="P226" s="140">
        <f>O226*H226</f>
        <v>0</v>
      </c>
      <c r="Q226" s="140">
        <v>0</v>
      </c>
      <c r="R226" s="140">
        <f>Q226*H226</f>
        <v>0</v>
      </c>
      <c r="S226" s="140">
        <v>0</v>
      </c>
      <c r="T226" s="141">
        <f>S226*H226</f>
        <v>0</v>
      </c>
      <c r="AR226" s="142" t="s">
        <v>436</v>
      </c>
      <c r="AT226" s="142" t="s">
        <v>380</v>
      </c>
      <c r="AU226" s="142" t="s">
        <v>82</v>
      </c>
      <c r="AY226" s="17" t="s">
        <v>193</v>
      </c>
      <c r="BE226" s="143">
        <f>IF(N226="základní",J226,0)</f>
        <v>0</v>
      </c>
      <c r="BF226" s="143">
        <f>IF(N226="snížená",J226,0)</f>
        <v>0</v>
      </c>
      <c r="BG226" s="143">
        <f>IF(N226="zákl. přenesená",J226,0)</f>
        <v>0</v>
      </c>
      <c r="BH226" s="143">
        <f>IF(N226="sníž. přenesená",J226,0)</f>
        <v>0</v>
      </c>
      <c r="BI226" s="143">
        <f>IF(N226="nulová",J226,0)</f>
        <v>0</v>
      </c>
      <c r="BJ226" s="17" t="s">
        <v>80</v>
      </c>
      <c r="BK226" s="143">
        <f>ROUND(I226*H226,2)</f>
        <v>0</v>
      </c>
      <c r="BL226" s="17" t="s">
        <v>328</v>
      </c>
      <c r="BM226" s="142" t="s">
        <v>4925</v>
      </c>
    </row>
    <row r="227" spans="2:65" s="1" customFormat="1" ht="24.2" customHeight="1">
      <c r="B227" s="32"/>
      <c r="C227" s="131" t="s">
        <v>674</v>
      </c>
      <c r="D227" s="131" t="s">
        <v>195</v>
      </c>
      <c r="E227" s="132" t="s">
        <v>4926</v>
      </c>
      <c r="F227" s="133" t="s">
        <v>4927</v>
      </c>
      <c r="G227" s="134" t="s">
        <v>465</v>
      </c>
      <c r="H227" s="135">
        <v>3</v>
      </c>
      <c r="I227" s="136"/>
      <c r="J227" s="137">
        <f>ROUND(I227*H227,2)</f>
        <v>0</v>
      </c>
      <c r="K227" s="133" t="s">
        <v>199</v>
      </c>
      <c r="L227" s="32"/>
      <c r="M227" s="138" t="s">
        <v>19</v>
      </c>
      <c r="N227" s="139" t="s">
        <v>43</v>
      </c>
      <c r="P227" s="140">
        <f>O227*H227</f>
        <v>0</v>
      </c>
      <c r="Q227" s="140">
        <v>2.4000000000000001E-4</v>
      </c>
      <c r="R227" s="140">
        <f>Q227*H227</f>
        <v>7.2000000000000005E-4</v>
      </c>
      <c r="S227" s="140">
        <v>0</v>
      </c>
      <c r="T227" s="141">
        <f>S227*H227</f>
        <v>0</v>
      </c>
      <c r="AR227" s="142" t="s">
        <v>328</v>
      </c>
      <c r="AT227" s="142" t="s">
        <v>195</v>
      </c>
      <c r="AU227" s="142" t="s">
        <v>82</v>
      </c>
      <c r="AY227" s="17" t="s">
        <v>193</v>
      </c>
      <c r="BE227" s="143">
        <f>IF(N227="základní",J227,0)</f>
        <v>0</v>
      </c>
      <c r="BF227" s="143">
        <f>IF(N227="snížená",J227,0)</f>
        <v>0</v>
      </c>
      <c r="BG227" s="143">
        <f>IF(N227="zákl. přenesená",J227,0)</f>
        <v>0</v>
      </c>
      <c r="BH227" s="143">
        <f>IF(N227="sníž. přenesená",J227,0)</f>
        <v>0</v>
      </c>
      <c r="BI227" s="143">
        <f>IF(N227="nulová",J227,0)</f>
        <v>0</v>
      </c>
      <c r="BJ227" s="17" t="s">
        <v>80</v>
      </c>
      <c r="BK227" s="143">
        <f>ROUND(I227*H227,2)</f>
        <v>0</v>
      </c>
      <c r="BL227" s="17" t="s">
        <v>328</v>
      </c>
      <c r="BM227" s="142" t="s">
        <v>4928</v>
      </c>
    </row>
    <row r="228" spans="2:65" s="1" customFormat="1" ht="11.25">
      <c r="B228" s="32"/>
      <c r="D228" s="144" t="s">
        <v>201</v>
      </c>
      <c r="F228" s="145" t="s">
        <v>4929</v>
      </c>
      <c r="I228" s="146"/>
      <c r="L228" s="32"/>
      <c r="M228" s="147"/>
      <c r="T228" s="53"/>
      <c r="AT228" s="17" t="s">
        <v>201</v>
      </c>
      <c r="AU228" s="17" t="s">
        <v>82</v>
      </c>
    </row>
    <row r="229" spans="2:65" s="1" customFormat="1" ht="24.2" customHeight="1">
      <c r="B229" s="32"/>
      <c r="C229" s="131" t="s">
        <v>680</v>
      </c>
      <c r="D229" s="131" t="s">
        <v>195</v>
      </c>
      <c r="E229" s="132" t="s">
        <v>4930</v>
      </c>
      <c r="F229" s="133" t="s">
        <v>4931</v>
      </c>
      <c r="G229" s="134" t="s">
        <v>349</v>
      </c>
      <c r="H229" s="135">
        <v>1.589</v>
      </c>
      <c r="I229" s="136"/>
      <c r="J229" s="137">
        <f>ROUND(I229*H229,2)</f>
        <v>0</v>
      </c>
      <c r="K229" s="133" t="s">
        <v>199</v>
      </c>
      <c r="L229" s="32"/>
      <c r="M229" s="138" t="s">
        <v>19</v>
      </c>
      <c r="N229" s="139" t="s">
        <v>43</v>
      </c>
      <c r="P229" s="140">
        <f>O229*H229</f>
        <v>0</v>
      </c>
      <c r="Q229" s="140">
        <v>0</v>
      </c>
      <c r="R229" s="140">
        <f>Q229*H229</f>
        <v>0</v>
      </c>
      <c r="S229" s="140">
        <v>0</v>
      </c>
      <c r="T229" s="141">
        <f>S229*H229</f>
        <v>0</v>
      </c>
      <c r="AR229" s="142" t="s">
        <v>328</v>
      </c>
      <c r="AT229" s="142" t="s">
        <v>195</v>
      </c>
      <c r="AU229" s="142" t="s">
        <v>82</v>
      </c>
      <c r="AY229" s="17" t="s">
        <v>193</v>
      </c>
      <c r="BE229" s="143">
        <f>IF(N229="základní",J229,0)</f>
        <v>0</v>
      </c>
      <c r="BF229" s="143">
        <f>IF(N229="snížená",J229,0)</f>
        <v>0</v>
      </c>
      <c r="BG229" s="143">
        <f>IF(N229="zákl. přenesená",J229,0)</f>
        <v>0</v>
      </c>
      <c r="BH229" s="143">
        <f>IF(N229="sníž. přenesená",J229,0)</f>
        <v>0</v>
      </c>
      <c r="BI229" s="143">
        <f>IF(N229="nulová",J229,0)</f>
        <v>0</v>
      </c>
      <c r="BJ229" s="17" t="s">
        <v>80</v>
      </c>
      <c r="BK229" s="143">
        <f>ROUND(I229*H229,2)</f>
        <v>0</v>
      </c>
      <c r="BL229" s="17" t="s">
        <v>328</v>
      </c>
      <c r="BM229" s="142" t="s">
        <v>4932</v>
      </c>
    </row>
    <row r="230" spans="2:65" s="1" customFormat="1" ht="11.25">
      <c r="B230" s="32"/>
      <c r="D230" s="144" t="s">
        <v>201</v>
      </c>
      <c r="F230" s="145" t="s">
        <v>4933</v>
      </c>
      <c r="I230" s="146"/>
      <c r="L230" s="32"/>
      <c r="M230" s="147"/>
      <c r="T230" s="53"/>
      <c r="AT230" s="17" t="s">
        <v>201</v>
      </c>
      <c r="AU230" s="17" t="s">
        <v>82</v>
      </c>
    </row>
    <row r="231" spans="2:65" s="11" customFormat="1" ht="22.9" customHeight="1">
      <c r="B231" s="119"/>
      <c r="D231" s="120" t="s">
        <v>71</v>
      </c>
      <c r="E231" s="129" t="s">
        <v>4934</v>
      </c>
      <c r="F231" s="129" t="s">
        <v>4935</v>
      </c>
      <c r="I231" s="122"/>
      <c r="J231" s="130">
        <f>BK231</f>
        <v>0</v>
      </c>
      <c r="L231" s="119"/>
      <c r="M231" s="124"/>
      <c r="P231" s="125">
        <f>SUM(P232:P240)</f>
        <v>0</v>
      </c>
      <c r="R231" s="125">
        <f>SUM(R232:R240)</f>
        <v>0.106424</v>
      </c>
      <c r="T231" s="126">
        <f>SUM(T232:T240)</f>
        <v>0</v>
      </c>
      <c r="AR231" s="120" t="s">
        <v>82</v>
      </c>
      <c r="AT231" s="127" t="s">
        <v>71</v>
      </c>
      <c r="AU231" s="127" t="s">
        <v>80</v>
      </c>
      <c r="AY231" s="120" t="s">
        <v>193</v>
      </c>
      <c r="BK231" s="128">
        <f>SUM(BK232:BK240)</f>
        <v>0</v>
      </c>
    </row>
    <row r="232" spans="2:65" s="1" customFormat="1" ht="16.5" customHeight="1">
      <c r="B232" s="32"/>
      <c r="C232" s="131" t="s">
        <v>686</v>
      </c>
      <c r="D232" s="131" t="s">
        <v>195</v>
      </c>
      <c r="E232" s="132" t="s">
        <v>4936</v>
      </c>
      <c r="F232" s="133" t="s">
        <v>4937</v>
      </c>
      <c r="G232" s="134" t="s">
        <v>432</v>
      </c>
      <c r="H232" s="135">
        <v>367</v>
      </c>
      <c r="I232" s="136"/>
      <c r="J232" s="137">
        <f>ROUND(I232*H232,2)</f>
        <v>0</v>
      </c>
      <c r="K232" s="133" t="s">
        <v>199</v>
      </c>
      <c r="L232" s="32"/>
      <c r="M232" s="138" t="s">
        <v>19</v>
      </c>
      <c r="N232" s="139" t="s">
        <v>43</v>
      </c>
      <c r="P232" s="140">
        <f>O232*H232</f>
        <v>0</v>
      </c>
      <c r="Q232" s="140">
        <v>0</v>
      </c>
      <c r="R232" s="140">
        <f>Q232*H232</f>
        <v>0</v>
      </c>
      <c r="S232" s="140">
        <v>0</v>
      </c>
      <c r="T232" s="141">
        <f>S232*H232</f>
        <v>0</v>
      </c>
      <c r="AR232" s="142" t="s">
        <v>328</v>
      </c>
      <c r="AT232" s="142" t="s">
        <v>195</v>
      </c>
      <c r="AU232" s="142" t="s">
        <v>82</v>
      </c>
      <c r="AY232" s="17" t="s">
        <v>193</v>
      </c>
      <c r="BE232" s="143">
        <f>IF(N232="základní",J232,0)</f>
        <v>0</v>
      </c>
      <c r="BF232" s="143">
        <f>IF(N232="snížená",J232,0)</f>
        <v>0</v>
      </c>
      <c r="BG232" s="143">
        <f>IF(N232="zákl. přenesená",J232,0)</f>
        <v>0</v>
      </c>
      <c r="BH232" s="143">
        <f>IF(N232="sníž. přenesená",J232,0)</f>
        <v>0</v>
      </c>
      <c r="BI232" s="143">
        <f>IF(N232="nulová",J232,0)</f>
        <v>0</v>
      </c>
      <c r="BJ232" s="17" t="s">
        <v>80</v>
      </c>
      <c r="BK232" s="143">
        <f>ROUND(I232*H232,2)</f>
        <v>0</v>
      </c>
      <c r="BL232" s="17" t="s">
        <v>328</v>
      </c>
      <c r="BM232" s="142" t="s">
        <v>4938</v>
      </c>
    </row>
    <row r="233" spans="2:65" s="1" customFormat="1" ht="11.25">
      <c r="B233" s="32"/>
      <c r="D233" s="144" t="s">
        <v>201</v>
      </c>
      <c r="F233" s="145" t="s">
        <v>4939</v>
      </c>
      <c r="I233" s="146"/>
      <c r="L233" s="32"/>
      <c r="M233" s="147"/>
      <c r="T233" s="53"/>
      <c r="AT233" s="17" t="s">
        <v>201</v>
      </c>
      <c r="AU233" s="17" t="s">
        <v>82</v>
      </c>
    </row>
    <row r="234" spans="2:65" s="1" customFormat="1" ht="24.2" customHeight="1">
      <c r="B234" s="32"/>
      <c r="C234" s="162" t="s">
        <v>693</v>
      </c>
      <c r="D234" s="162" t="s">
        <v>380</v>
      </c>
      <c r="E234" s="163" t="s">
        <v>4940</v>
      </c>
      <c r="F234" s="164" t="s">
        <v>4941</v>
      </c>
      <c r="G234" s="165" t="s">
        <v>432</v>
      </c>
      <c r="H234" s="166">
        <v>440.4</v>
      </c>
      <c r="I234" s="167"/>
      <c r="J234" s="168">
        <f>ROUND(I234*H234,2)</f>
        <v>0</v>
      </c>
      <c r="K234" s="164" t="s">
        <v>199</v>
      </c>
      <c r="L234" s="169"/>
      <c r="M234" s="170" t="s">
        <v>19</v>
      </c>
      <c r="N234" s="171" t="s">
        <v>43</v>
      </c>
      <c r="P234" s="140">
        <f>O234*H234</f>
        <v>0</v>
      </c>
      <c r="Q234" s="140">
        <v>6.0000000000000002E-5</v>
      </c>
      <c r="R234" s="140">
        <f>Q234*H234</f>
        <v>2.6424E-2</v>
      </c>
      <c r="S234" s="140">
        <v>0</v>
      </c>
      <c r="T234" s="141">
        <f>S234*H234</f>
        <v>0</v>
      </c>
      <c r="AR234" s="142" t="s">
        <v>436</v>
      </c>
      <c r="AT234" s="142" t="s">
        <v>380</v>
      </c>
      <c r="AU234" s="142" t="s">
        <v>82</v>
      </c>
      <c r="AY234" s="17" t="s">
        <v>193</v>
      </c>
      <c r="BE234" s="143">
        <f>IF(N234="základní",J234,0)</f>
        <v>0</v>
      </c>
      <c r="BF234" s="143">
        <f>IF(N234="snížená",J234,0)</f>
        <v>0</v>
      </c>
      <c r="BG234" s="143">
        <f>IF(N234="zákl. přenesená",J234,0)</f>
        <v>0</v>
      </c>
      <c r="BH234" s="143">
        <f>IF(N234="sníž. přenesená",J234,0)</f>
        <v>0</v>
      </c>
      <c r="BI234" s="143">
        <f>IF(N234="nulová",J234,0)</f>
        <v>0</v>
      </c>
      <c r="BJ234" s="17" t="s">
        <v>80</v>
      </c>
      <c r="BK234" s="143">
        <f>ROUND(I234*H234,2)</f>
        <v>0</v>
      </c>
      <c r="BL234" s="17" t="s">
        <v>328</v>
      </c>
      <c r="BM234" s="142" t="s">
        <v>4942</v>
      </c>
    </row>
    <row r="235" spans="2:65" s="1" customFormat="1" ht="16.5" customHeight="1">
      <c r="B235" s="32"/>
      <c r="C235" s="131" t="s">
        <v>699</v>
      </c>
      <c r="D235" s="131" t="s">
        <v>195</v>
      </c>
      <c r="E235" s="132" t="s">
        <v>4943</v>
      </c>
      <c r="F235" s="133" t="s">
        <v>4944</v>
      </c>
      <c r="G235" s="134" t="s">
        <v>465</v>
      </c>
      <c r="H235" s="135">
        <v>1</v>
      </c>
      <c r="I235" s="136"/>
      <c r="J235" s="137">
        <f>ROUND(I235*H235,2)</f>
        <v>0</v>
      </c>
      <c r="K235" s="133" t="s">
        <v>199</v>
      </c>
      <c r="L235" s="32"/>
      <c r="M235" s="138" t="s">
        <v>19</v>
      </c>
      <c r="N235" s="139" t="s">
        <v>43</v>
      </c>
      <c r="P235" s="140">
        <f>O235*H235</f>
        <v>0</v>
      </c>
      <c r="Q235" s="140">
        <v>0</v>
      </c>
      <c r="R235" s="140">
        <f>Q235*H235</f>
        <v>0</v>
      </c>
      <c r="S235" s="140">
        <v>0</v>
      </c>
      <c r="T235" s="141">
        <f>S235*H235</f>
        <v>0</v>
      </c>
      <c r="AR235" s="142" t="s">
        <v>328</v>
      </c>
      <c r="AT235" s="142" t="s">
        <v>195</v>
      </c>
      <c r="AU235" s="142" t="s">
        <v>82</v>
      </c>
      <c r="AY235" s="17" t="s">
        <v>193</v>
      </c>
      <c r="BE235" s="143">
        <f>IF(N235="základní",J235,0)</f>
        <v>0</v>
      </c>
      <c r="BF235" s="143">
        <f>IF(N235="snížená",J235,0)</f>
        <v>0</v>
      </c>
      <c r="BG235" s="143">
        <f>IF(N235="zákl. přenesená",J235,0)</f>
        <v>0</v>
      </c>
      <c r="BH235" s="143">
        <f>IF(N235="sníž. přenesená",J235,0)</f>
        <v>0</v>
      </c>
      <c r="BI235" s="143">
        <f>IF(N235="nulová",J235,0)</f>
        <v>0</v>
      </c>
      <c r="BJ235" s="17" t="s">
        <v>80</v>
      </c>
      <c r="BK235" s="143">
        <f>ROUND(I235*H235,2)</f>
        <v>0</v>
      </c>
      <c r="BL235" s="17" t="s">
        <v>328</v>
      </c>
      <c r="BM235" s="142" t="s">
        <v>4945</v>
      </c>
    </row>
    <row r="236" spans="2:65" s="1" customFormat="1" ht="11.25">
      <c r="B236" s="32"/>
      <c r="D236" s="144" t="s">
        <v>201</v>
      </c>
      <c r="F236" s="145" t="s">
        <v>4946</v>
      </c>
      <c r="I236" s="146"/>
      <c r="L236" s="32"/>
      <c r="M236" s="147"/>
      <c r="T236" s="53"/>
      <c r="AT236" s="17" t="s">
        <v>201</v>
      </c>
      <c r="AU236" s="17" t="s">
        <v>82</v>
      </c>
    </row>
    <row r="237" spans="2:65" s="1" customFormat="1" ht="16.5" customHeight="1">
      <c r="B237" s="32"/>
      <c r="C237" s="162" t="s">
        <v>704</v>
      </c>
      <c r="D237" s="162" t="s">
        <v>380</v>
      </c>
      <c r="E237" s="163" t="s">
        <v>4947</v>
      </c>
      <c r="F237" s="164" t="s">
        <v>4948</v>
      </c>
      <c r="G237" s="165" t="s">
        <v>465</v>
      </c>
      <c r="H237" s="166">
        <v>1</v>
      </c>
      <c r="I237" s="167"/>
      <c r="J237" s="168">
        <f>ROUND(I237*H237,2)</f>
        <v>0</v>
      </c>
      <c r="K237" s="164" t="s">
        <v>199</v>
      </c>
      <c r="L237" s="169"/>
      <c r="M237" s="170" t="s">
        <v>19</v>
      </c>
      <c r="N237" s="171" t="s">
        <v>43</v>
      </c>
      <c r="P237" s="140">
        <f>O237*H237</f>
        <v>0</v>
      </c>
      <c r="Q237" s="140">
        <v>7.9000000000000001E-2</v>
      </c>
      <c r="R237" s="140">
        <f>Q237*H237</f>
        <v>7.9000000000000001E-2</v>
      </c>
      <c r="S237" s="140">
        <v>0</v>
      </c>
      <c r="T237" s="141">
        <f>S237*H237</f>
        <v>0</v>
      </c>
      <c r="AR237" s="142" t="s">
        <v>436</v>
      </c>
      <c r="AT237" s="142" t="s">
        <v>380</v>
      </c>
      <c r="AU237" s="142" t="s">
        <v>82</v>
      </c>
      <c r="AY237" s="17" t="s">
        <v>193</v>
      </c>
      <c r="BE237" s="143">
        <f>IF(N237="základní",J237,0)</f>
        <v>0</v>
      </c>
      <c r="BF237" s="143">
        <f>IF(N237="snížená",J237,0)</f>
        <v>0</v>
      </c>
      <c r="BG237" s="143">
        <f>IF(N237="zákl. přenesená",J237,0)</f>
        <v>0</v>
      </c>
      <c r="BH237" s="143">
        <f>IF(N237="sníž. přenesená",J237,0)</f>
        <v>0</v>
      </c>
      <c r="BI237" s="143">
        <f>IF(N237="nulová",J237,0)</f>
        <v>0</v>
      </c>
      <c r="BJ237" s="17" t="s">
        <v>80</v>
      </c>
      <c r="BK237" s="143">
        <f>ROUND(I237*H237,2)</f>
        <v>0</v>
      </c>
      <c r="BL237" s="17" t="s">
        <v>328</v>
      </c>
      <c r="BM237" s="142" t="s">
        <v>4949</v>
      </c>
    </row>
    <row r="238" spans="2:65" s="1" customFormat="1" ht="24.2" customHeight="1">
      <c r="B238" s="32"/>
      <c r="C238" s="131" t="s">
        <v>710</v>
      </c>
      <c r="D238" s="131" t="s">
        <v>195</v>
      </c>
      <c r="E238" s="132" t="s">
        <v>4950</v>
      </c>
      <c r="F238" s="133" t="s">
        <v>4951</v>
      </c>
      <c r="G238" s="134" t="s">
        <v>465</v>
      </c>
      <c r="H238" s="135">
        <v>1</v>
      </c>
      <c r="I238" s="136"/>
      <c r="J238" s="137">
        <f>ROUND(I238*H238,2)</f>
        <v>0</v>
      </c>
      <c r="K238" s="133" t="s">
        <v>199</v>
      </c>
      <c r="L238" s="32"/>
      <c r="M238" s="138" t="s">
        <v>19</v>
      </c>
      <c r="N238" s="139" t="s">
        <v>43</v>
      </c>
      <c r="P238" s="140">
        <f>O238*H238</f>
        <v>0</v>
      </c>
      <c r="Q238" s="140">
        <v>0</v>
      </c>
      <c r="R238" s="140">
        <f>Q238*H238</f>
        <v>0</v>
      </c>
      <c r="S238" s="140">
        <v>0</v>
      </c>
      <c r="T238" s="141">
        <f>S238*H238</f>
        <v>0</v>
      </c>
      <c r="AR238" s="142" t="s">
        <v>328</v>
      </c>
      <c r="AT238" s="142" t="s">
        <v>195</v>
      </c>
      <c r="AU238" s="142" t="s">
        <v>82</v>
      </c>
      <c r="AY238" s="17" t="s">
        <v>193</v>
      </c>
      <c r="BE238" s="143">
        <f>IF(N238="základní",J238,0)</f>
        <v>0</v>
      </c>
      <c r="BF238" s="143">
        <f>IF(N238="snížená",J238,0)</f>
        <v>0</v>
      </c>
      <c r="BG238" s="143">
        <f>IF(N238="zákl. přenesená",J238,0)</f>
        <v>0</v>
      </c>
      <c r="BH238" s="143">
        <f>IF(N238="sníž. přenesená",J238,0)</f>
        <v>0</v>
      </c>
      <c r="BI238" s="143">
        <f>IF(N238="nulová",J238,0)</f>
        <v>0</v>
      </c>
      <c r="BJ238" s="17" t="s">
        <v>80</v>
      </c>
      <c r="BK238" s="143">
        <f>ROUND(I238*H238,2)</f>
        <v>0</v>
      </c>
      <c r="BL238" s="17" t="s">
        <v>328</v>
      </c>
      <c r="BM238" s="142" t="s">
        <v>4952</v>
      </c>
    </row>
    <row r="239" spans="2:65" s="1" customFormat="1" ht="11.25">
      <c r="B239" s="32"/>
      <c r="D239" s="144" t="s">
        <v>201</v>
      </c>
      <c r="F239" s="145" t="s">
        <v>4953</v>
      </c>
      <c r="I239" s="146"/>
      <c r="L239" s="32"/>
      <c r="M239" s="147"/>
      <c r="T239" s="53"/>
      <c r="AT239" s="17" t="s">
        <v>201</v>
      </c>
      <c r="AU239" s="17" t="s">
        <v>82</v>
      </c>
    </row>
    <row r="240" spans="2:65" s="1" customFormat="1" ht="16.5" customHeight="1">
      <c r="B240" s="32"/>
      <c r="C240" s="162" t="s">
        <v>714</v>
      </c>
      <c r="D240" s="162" t="s">
        <v>380</v>
      </c>
      <c r="E240" s="163" t="s">
        <v>4954</v>
      </c>
      <c r="F240" s="164" t="s">
        <v>4955</v>
      </c>
      <c r="G240" s="165" t="s">
        <v>465</v>
      </c>
      <c r="H240" s="166">
        <v>1</v>
      </c>
      <c r="I240" s="167"/>
      <c r="J240" s="168">
        <f>ROUND(I240*H240,2)</f>
        <v>0</v>
      </c>
      <c r="K240" s="164" t="s">
        <v>199</v>
      </c>
      <c r="L240" s="169"/>
      <c r="M240" s="170" t="s">
        <v>19</v>
      </c>
      <c r="N240" s="171" t="s">
        <v>43</v>
      </c>
      <c r="P240" s="140">
        <f>O240*H240</f>
        <v>0</v>
      </c>
      <c r="Q240" s="140">
        <v>1E-3</v>
      </c>
      <c r="R240" s="140">
        <f>Q240*H240</f>
        <v>1E-3</v>
      </c>
      <c r="S240" s="140">
        <v>0</v>
      </c>
      <c r="T240" s="141">
        <f>S240*H240</f>
        <v>0</v>
      </c>
      <c r="AR240" s="142" t="s">
        <v>436</v>
      </c>
      <c r="AT240" s="142" t="s">
        <v>380</v>
      </c>
      <c r="AU240" s="142" t="s">
        <v>82</v>
      </c>
      <c r="AY240" s="17" t="s">
        <v>193</v>
      </c>
      <c r="BE240" s="143">
        <f>IF(N240="základní",J240,0)</f>
        <v>0</v>
      </c>
      <c r="BF240" s="143">
        <f>IF(N240="snížená",J240,0)</f>
        <v>0</v>
      </c>
      <c r="BG240" s="143">
        <f>IF(N240="zákl. přenesená",J240,0)</f>
        <v>0</v>
      </c>
      <c r="BH240" s="143">
        <f>IF(N240="sníž. přenesená",J240,0)</f>
        <v>0</v>
      </c>
      <c r="BI240" s="143">
        <f>IF(N240="nulová",J240,0)</f>
        <v>0</v>
      </c>
      <c r="BJ240" s="17" t="s">
        <v>80</v>
      </c>
      <c r="BK240" s="143">
        <f>ROUND(I240*H240,2)</f>
        <v>0</v>
      </c>
      <c r="BL240" s="17" t="s">
        <v>328</v>
      </c>
      <c r="BM240" s="142" t="s">
        <v>4956</v>
      </c>
    </row>
    <row r="241" spans="2:65" s="11" customFormat="1" ht="22.9" customHeight="1">
      <c r="B241" s="119"/>
      <c r="D241" s="120" t="s">
        <v>71</v>
      </c>
      <c r="E241" s="129" t="s">
        <v>3430</v>
      </c>
      <c r="F241" s="129" t="s">
        <v>4957</v>
      </c>
      <c r="I241" s="122"/>
      <c r="J241" s="130">
        <f>BK241</f>
        <v>0</v>
      </c>
      <c r="L241" s="119"/>
      <c r="M241" s="124"/>
      <c r="P241" s="125">
        <f>SUM(P242:P244)</f>
        <v>0</v>
      </c>
      <c r="R241" s="125">
        <f>SUM(R242:R244)</f>
        <v>8.0250000000000002E-2</v>
      </c>
      <c r="T241" s="126">
        <f>SUM(T242:T244)</f>
        <v>0</v>
      </c>
      <c r="AR241" s="120" t="s">
        <v>82</v>
      </c>
      <c r="AT241" s="127" t="s">
        <v>71</v>
      </c>
      <c r="AU241" s="127" t="s">
        <v>80</v>
      </c>
      <c r="AY241" s="120" t="s">
        <v>193</v>
      </c>
      <c r="BK241" s="128">
        <f>SUM(BK242:BK244)</f>
        <v>0</v>
      </c>
    </row>
    <row r="242" spans="2:65" s="1" customFormat="1" ht="24.2" customHeight="1">
      <c r="B242" s="32"/>
      <c r="C242" s="131" t="s">
        <v>720</v>
      </c>
      <c r="D242" s="131" t="s">
        <v>195</v>
      </c>
      <c r="E242" s="132" t="s">
        <v>4958</v>
      </c>
      <c r="F242" s="133" t="s">
        <v>4959</v>
      </c>
      <c r="G242" s="134" t="s">
        <v>198</v>
      </c>
      <c r="H242" s="135">
        <v>15</v>
      </c>
      <c r="I242" s="136"/>
      <c r="J242" s="137">
        <f>ROUND(I242*H242,2)</f>
        <v>0</v>
      </c>
      <c r="K242" s="133" t="s">
        <v>199</v>
      </c>
      <c r="L242" s="32"/>
      <c r="M242" s="138" t="s">
        <v>19</v>
      </c>
      <c r="N242" s="139" t="s">
        <v>43</v>
      </c>
      <c r="P242" s="140">
        <f>O242*H242</f>
        <v>0</v>
      </c>
      <c r="Q242" s="140">
        <v>5.3499999999999997E-3</v>
      </c>
      <c r="R242" s="140">
        <f>Q242*H242</f>
        <v>8.0250000000000002E-2</v>
      </c>
      <c r="S242" s="140">
        <v>0</v>
      </c>
      <c r="T242" s="141">
        <f>S242*H242</f>
        <v>0</v>
      </c>
      <c r="AR242" s="142" t="s">
        <v>328</v>
      </c>
      <c r="AT242" s="142" t="s">
        <v>195</v>
      </c>
      <c r="AU242" s="142" t="s">
        <v>82</v>
      </c>
      <c r="AY242" s="17" t="s">
        <v>193</v>
      </c>
      <c r="BE242" s="143">
        <f>IF(N242="základní",J242,0)</f>
        <v>0</v>
      </c>
      <c r="BF242" s="143">
        <f>IF(N242="snížená",J242,0)</f>
        <v>0</v>
      </c>
      <c r="BG242" s="143">
        <f>IF(N242="zákl. přenesená",J242,0)</f>
        <v>0</v>
      </c>
      <c r="BH242" s="143">
        <f>IF(N242="sníž. přenesená",J242,0)</f>
        <v>0</v>
      </c>
      <c r="BI242" s="143">
        <f>IF(N242="nulová",J242,0)</f>
        <v>0</v>
      </c>
      <c r="BJ242" s="17" t="s">
        <v>80</v>
      </c>
      <c r="BK242" s="143">
        <f>ROUND(I242*H242,2)</f>
        <v>0</v>
      </c>
      <c r="BL242" s="17" t="s">
        <v>328</v>
      </c>
      <c r="BM242" s="142" t="s">
        <v>4960</v>
      </c>
    </row>
    <row r="243" spans="2:65" s="1" customFormat="1" ht="11.25">
      <c r="B243" s="32"/>
      <c r="D243" s="144" t="s">
        <v>201</v>
      </c>
      <c r="F243" s="145" t="s">
        <v>4961</v>
      </c>
      <c r="I243" s="146"/>
      <c r="L243" s="32"/>
      <c r="M243" s="147"/>
      <c r="T243" s="53"/>
      <c r="AT243" s="17" t="s">
        <v>201</v>
      </c>
      <c r="AU243" s="17" t="s">
        <v>82</v>
      </c>
    </row>
    <row r="244" spans="2:65" s="1" customFormat="1" ht="16.5" customHeight="1">
      <c r="B244" s="32"/>
      <c r="C244" s="162" t="s">
        <v>725</v>
      </c>
      <c r="D244" s="162" t="s">
        <v>380</v>
      </c>
      <c r="E244" s="163" t="s">
        <v>4962</v>
      </c>
      <c r="F244" s="164" t="s">
        <v>4963</v>
      </c>
      <c r="G244" s="165" t="s">
        <v>198</v>
      </c>
      <c r="H244" s="166">
        <v>15</v>
      </c>
      <c r="I244" s="167"/>
      <c r="J244" s="168">
        <f>ROUND(I244*H244,2)</f>
        <v>0</v>
      </c>
      <c r="K244" s="164" t="s">
        <v>19</v>
      </c>
      <c r="L244" s="169"/>
      <c r="M244" s="170" t="s">
        <v>19</v>
      </c>
      <c r="N244" s="171" t="s">
        <v>43</v>
      </c>
      <c r="P244" s="140">
        <f>O244*H244</f>
        <v>0</v>
      </c>
      <c r="Q244" s="140">
        <v>0</v>
      </c>
      <c r="R244" s="140">
        <f>Q244*H244</f>
        <v>0</v>
      </c>
      <c r="S244" s="140">
        <v>0</v>
      </c>
      <c r="T244" s="141">
        <f>S244*H244</f>
        <v>0</v>
      </c>
      <c r="AR244" s="142" t="s">
        <v>436</v>
      </c>
      <c r="AT244" s="142" t="s">
        <v>380</v>
      </c>
      <c r="AU244" s="142" t="s">
        <v>82</v>
      </c>
      <c r="AY244" s="17" t="s">
        <v>193</v>
      </c>
      <c r="BE244" s="143">
        <f>IF(N244="základní",J244,0)</f>
        <v>0</v>
      </c>
      <c r="BF244" s="143">
        <f>IF(N244="snížená",J244,0)</f>
        <v>0</v>
      </c>
      <c r="BG244" s="143">
        <f>IF(N244="zákl. přenesená",J244,0)</f>
        <v>0</v>
      </c>
      <c r="BH244" s="143">
        <f>IF(N244="sníž. přenesená",J244,0)</f>
        <v>0</v>
      </c>
      <c r="BI244" s="143">
        <f>IF(N244="nulová",J244,0)</f>
        <v>0</v>
      </c>
      <c r="BJ244" s="17" t="s">
        <v>80</v>
      </c>
      <c r="BK244" s="143">
        <f>ROUND(I244*H244,2)</f>
        <v>0</v>
      </c>
      <c r="BL244" s="17" t="s">
        <v>328</v>
      </c>
      <c r="BM244" s="142" t="s">
        <v>4964</v>
      </c>
    </row>
    <row r="245" spans="2:65" s="11" customFormat="1" ht="25.9" customHeight="1">
      <c r="B245" s="119"/>
      <c r="D245" s="120" t="s">
        <v>71</v>
      </c>
      <c r="E245" s="121" t="s">
        <v>4282</v>
      </c>
      <c r="F245" s="121" t="s">
        <v>4965</v>
      </c>
      <c r="I245" s="122"/>
      <c r="J245" s="123">
        <f>BK245</f>
        <v>0</v>
      </c>
      <c r="L245" s="119"/>
      <c r="M245" s="124"/>
      <c r="P245" s="125">
        <f>P246</f>
        <v>0</v>
      </c>
      <c r="R245" s="125">
        <f>R246</f>
        <v>0</v>
      </c>
      <c r="T245" s="126">
        <f>T246</f>
        <v>0</v>
      </c>
      <c r="AR245" s="120" t="s">
        <v>106</v>
      </c>
      <c r="AT245" s="127" t="s">
        <v>71</v>
      </c>
      <c r="AU245" s="127" t="s">
        <v>72</v>
      </c>
      <c r="AY245" s="120" t="s">
        <v>193</v>
      </c>
      <c r="BK245" s="128">
        <f>BK246</f>
        <v>0</v>
      </c>
    </row>
    <row r="246" spans="2:65" s="1" customFormat="1" ht="16.5" customHeight="1">
      <c r="B246" s="32"/>
      <c r="C246" s="131" t="s">
        <v>731</v>
      </c>
      <c r="D246" s="131" t="s">
        <v>195</v>
      </c>
      <c r="E246" s="132" t="s">
        <v>4966</v>
      </c>
      <c r="F246" s="133" t="s">
        <v>4474</v>
      </c>
      <c r="G246" s="134" t="s">
        <v>4454</v>
      </c>
      <c r="H246" s="135">
        <v>1</v>
      </c>
      <c r="I246" s="136"/>
      <c r="J246" s="137">
        <f>ROUND(I246*H246,2)</f>
        <v>0</v>
      </c>
      <c r="K246" s="133" t="s">
        <v>19</v>
      </c>
      <c r="L246" s="32"/>
      <c r="M246" s="181" t="s">
        <v>19</v>
      </c>
      <c r="N246" s="182" t="s">
        <v>43</v>
      </c>
      <c r="O246" s="183"/>
      <c r="P246" s="184">
        <f>O246*H246</f>
        <v>0</v>
      </c>
      <c r="Q246" s="184">
        <v>0</v>
      </c>
      <c r="R246" s="184">
        <f>Q246*H246</f>
        <v>0</v>
      </c>
      <c r="S246" s="184">
        <v>0</v>
      </c>
      <c r="T246" s="185">
        <f>S246*H246</f>
        <v>0</v>
      </c>
      <c r="AR246" s="142" t="s">
        <v>106</v>
      </c>
      <c r="AT246" s="142" t="s">
        <v>195</v>
      </c>
      <c r="AU246" s="142" t="s">
        <v>80</v>
      </c>
      <c r="AY246" s="17" t="s">
        <v>193</v>
      </c>
      <c r="BE246" s="143">
        <f>IF(N246="základní",J246,0)</f>
        <v>0</v>
      </c>
      <c r="BF246" s="143">
        <f>IF(N246="snížená",J246,0)</f>
        <v>0</v>
      </c>
      <c r="BG246" s="143">
        <f>IF(N246="zákl. přenesená",J246,0)</f>
        <v>0</v>
      </c>
      <c r="BH246" s="143">
        <f>IF(N246="sníž. přenesená",J246,0)</f>
        <v>0</v>
      </c>
      <c r="BI246" s="143">
        <f>IF(N246="nulová",J246,0)</f>
        <v>0</v>
      </c>
      <c r="BJ246" s="17" t="s">
        <v>80</v>
      </c>
      <c r="BK246" s="143">
        <f>ROUND(I246*H246,2)</f>
        <v>0</v>
      </c>
      <c r="BL246" s="17" t="s">
        <v>106</v>
      </c>
      <c r="BM246" s="142" t="s">
        <v>4967</v>
      </c>
    </row>
    <row r="247" spans="2:65" s="1" customFormat="1" ht="6.95" customHeight="1">
      <c r="B247" s="41"/>
      <c r="C247" s="42"/>
      <c r="D247" s="42"/>
      <c r="E247" s="42"/>
      <c r="F247" s="42"/>
      <c r="G247" s="42"/>
      <c r="H247" s="42"/>
      <c r="I247" s="42"/>
      <c r="J247" s="42"/>
      <c r="K247" s="42"/>
      <c r="L247" s="32"/>
    </row>
  </sheetData>
  <sheetProtection algorithmName="SHA-512" hashValue="C7a+hjrOBFCWDJaelT/v+NAEqBkMCfWySCxbmAJG1X1uxl6uHZiRs9dVr4OV/pwtYFL8nneDVwDM8rIf8Dw2pw==" saltValue="CHQtFjXIPjW0rODXub6TFzWIcdG6xqKv8YdNREzBam/63TC2oHxpJlXsokf6SaKh2beQblGKgeUcupRaDHMFBg==" spinCount="100000" sheet="1" objects="1" scenarios="1" formatColumns="0" formatRows="0" autoFilter="0"/>
  <autoFilter ref="C95:K246" xr:uid="{00000000-0009-0000-0000-000005000000}"/>
  <mergeCells count="15">
    <mergeCell ref="E82:H82"/>
    <mergeCell ref="E86:H86"/>
    <mergeCell ref="E84:H84"/>
    <mergeCell ref="E88:H88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0" r:id="rId1" xr:uid="{00000000-0004-0000-0500-000000000000}"/>
    <hyperlink ref="F103" r:id="rId2" xr:uid="{00000000-0004-0000-0500-000001000000}"/>
    <hyperlink ref="F106" r:id="rId3" xr:uid="{00000000-0004-0000-0500-000002000000}"/>
    <hyperlink ref="F109" r:id="rId4" xr:uid="{00000000-0004-0000-0500-000003000000}"/>
    <hyperlink ref="F112" r:id="rId5" xr:uid="{00000000-0004-0000-0500-000004000000}"/>
    <hyperlink ref="F115" r:id="rId6" xr:uid="{00000000-0004-0000-0500-000005000000}"/>
    <hyperlink ref="F118" r:id="rId7" xr:uid="{00000000-0004-0000-0500-000006000000}"/>
    <hyperlink ref="F121" r:id="rId8" xr:uid="{00000000-0004-0000-0500-000007000000}"/>
    <hyperlink ref="F124" r:id="rId9" xr:uid="{00000000-0004-0000-0500-000008000000}"/>
    <hyperlink ref="F128" r:id="rId10" xr:uid="{00000000-0004-0000-0500-000009000000}"/>
    <hyperlink ref="F131" r:id="rId11" xr:uid="{00000000-0004-0000-0500-00000A000000}"/>
    <hyperlink ref="F134" r:id="rId12" xr:uid="{00000000-0004-0000-0500-00000B000000}"/>
    <hyperlink ref="F137" r:id="rId13" xr:uid="{00000000-0004-0000-0500-00000C000000}"/>
    <hyperlink ref="F140" r:id="rId14" xr:uid="{00000000-0004-0000-0500-00000D000000}"/>
    <hyperlink ref="F160" r:id="rId15" xr:uid="{00000000-0004-0000-0500-00000E000000}"/>
    <hyperlink ref="F180" r:id="rId16" xr:uid="{00000000-0004-0000-0500-00000F000000}"/>
    <hyperlink ref="F183" r:id="rId17" xr:uid="{00000000-0004-0000-0500-000010000000}"/>
    <hyperlink ref="F186" r:id="rId18" xr:uid="{00000000-0004-0000-0500-000011000000}"/>
    <hyperlink ref="F189" r:id="rId19" xr:uid="{00000000-0004-0000-0500-000012000000}"/>
    <hyperlink ref="F192" r:id="rId20" xr:uid="{00000000-0004-0000-0500-000013000000}"/>
    <hyperlink ref="F195" r:id="rId21" xr:uid="{00000000-0004-0000-0500-000014000000}"/>
    <hyperlink ref="F198" r:id="rId22" xr:uid="{00000000-0004-0000-0500-000015000000}"/>
    <hyperlink ref="F201" r:id="rId23" xr:uid="{00000000-0004-0000-0500-000016000000}"/>
    <hyperlink ref="F204" r:id="rId24" xr:uid="{00000000-0004-0000-0500-000017000000}"/>
    <hyperlink ref="F207" r:id="rId25" xr:uid="{00000000-0004-0000-0500-000018000000}"/>
    <hyperlink ref="F210" r:id="rId26" xr:uid="{00000000-0004-0000-0500-000019000000}"/>
    <hyperlink ref="F213" r:id="rId27" xr:uid="{00000000-0004-0000-0500-00001A000000}"/>
    <hyperlink ref="F216" r:id="rId28" xr:uid="{00000000-0004-0000-0500-00001B000000}"/>
    <hyperlink ref="F219" r:id="rId29" xr:uid="{00000000-0004-0000-0500-00001C000000}"/>
    <hyperlink ref="F222" r:id="rId30" xr:uid="{00000000-0004-0000-0500-00001D000000}"/>
    <hyperlink ref="F225" r:id="rId31" xr:uid="{00000000-0004-0000-0500-00001E000000}"/>
    <hyperlink ref="F228" r:id="rId32" xr:uid="{00000000-0004-0000-0500-00001F000000}"/>
    <hyperlink ref="F230" r:id="rId33" xr:uid="{00000000-0004-0000-0500-000020000000}"/>
    <hyperlink ref="F233" r:id="rId34" xr:uid="{00000000-0004-0000-0500-000021000000}"/>
    <hyperlink ref="F236" r:id="rId35" xr:uid="{00000000-0004-0000-0500-000022000000}"/>
    <hyperlink ref="F239" r:id="rId36" xr:uid="{00000000-0004-0000-0500-000023000000}"/>
    <hyperlink ref="F243" r:id="rId37" xr:uid="{00000000-0004-0000-0500-000024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38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134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AT2" s="17" t="s">
        <v>103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132</v>
      </c>
      <c r="L4" s="20"/>
      <c r="M4" s="90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318" t="str">
        <f>'Rekapitulace stavby'!K6</f>
        <v>SPgŠ Boskovice - Výstavba nových prostor pro vzdělávání</v>
      </c>
      <c r="F7" s="319"/>
      <c r="G7" s="319"/>
      <c r="H7" s="319"/>
      <c r="L7" s="20"/>
    </row>
    <row r="8" spans="2:46" ht="12.75">
      <c r="B8" s="20"/>
      <c r="D8" s="27" t="s">
        <v>133</v>
      </c>
      <c r="L8" s="20"/>
    </row>
    <row r="9" spans="2:46" ht="16.5" customHeight="1">
      <c r="B9" s="20"/>
      <c r="E9" s="318" t="s">
        <v>3852</v>
      </c>
      <c r="F9" s="288"/>
      <c r="G9" s="288"/>
      <c r="H9" s="288"/>
      <c r="L9" s="20"/>
    </row>
    <row r="10" spans="2:46" ht="12" customHeight="1">
      <c r="B10" s="20"/>
      <c r="D10" s="27" t="s">
        <v>3853</v>
      </c>
      <c r="L10" s="20"/>
    </row>
    <row r="11" spans="2:46" s="1" customFormat="1" ht="16.5" customHeight="1">
      <c r="B11" s="32"/>
      <c r="E11" s="316" t="s">
        <v>4684</v>
      </c>
      <c r="F11" s="320"/>
      <c r="G11" s="320"/>
      <c r="H11" s="320"/>
      <c r="L11" s="32"/>
    </row>
    <row r="12" spans="2:46" s="1" customFormat="1" ht="12" customHeight="1">
      <c r="B12" s="32"/>
      <c r="D12" s="27" t="s">
        <v>4685</v>
      </c>
      <c r="L12" s="32"/>
    </row>
    <row r="13" spans="2:46" s="1" customFormat="1" ht="16.5" customHeight="1">
      <c r="B13" s="32"/>
      <c r="E13" s="281" t="s">
        <v>4968</v>
      </c>
      <c r="F13" s="320"/>
      <c r="G13" s="320"/>
      <c r="H13" s="320"/>
      <c r="L13" s="32"/>
    </row>
    <row r="14" spans="2:46" s="1" customFormat="1" ht="11.25">
      <c r="B14" s="32"/>
      <c r="L14" s="32"/>
    </row>
    <row r="15" spans="2:46" s="1" customFormat="1" ht="12" customHeight="1">
      <c r="B15" s="32"/>
      <c r="D15" s="27" t="s">
        <v>18</v>
      </c>
      <c r="F15" s="25" t="s">
        <v>19</v>
      </c>
      <c r="I15" s="27" t="s">
        <v>20</v>
      </c>
      <c r="J15" s="25" t="s">
        <v>19</v>
      </c>
      <c r="L15" s="32"/>
    </row>
    <row r="16" spans="2:46" s="1" customFormat="1" ht="12" customHeight="1">
      <c r="B16" s="32"/>
      <c r="D16" s="27" t="s">
        <v>21</v>
      </c>
      <c r="F16" s="25" t="s">
        <v>22</v>
      </c>
      <c r="I16" s="27" t="s">
        <v>23</v>
      </c>
      <c r="J16" s="49" t="str">
        <f>'Rekapitulace stavby'!AN8</f>
        <v>19. 5. 2025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25</v>
      </c>
      <c r="I18" s="27" t="s">
        <v>26</v>
      </c>
      <c r="J18" s="25" t="s">
        <v>19</v>
      </c>
      <c r="L18" s="32"/>
    </row>
    <row r="19" spans="2:12" s="1" customFormat="1" ht="18" customHeight="1">
      <c r="B19" s="32"/>
      <c r="E19" s="25" t="s">
        <v>27</v>
      </c>
      <c r="I19" s="27" t="s">
        <v>28</v>
      </c>
      <c r="J19" s="25" t="s">
        <v>19</v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29</v>
      </c>
      <c r="I21" s="27" t="s">
        <v>26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321" t="str">
        <f>'Rekapitulace stavby'!E14</f>
        <v>Vyplň údaj</v>
      </c>
      <c r="F22" s="287"/>
      <c r="G22" s="287"/>
      <c r="H22" s="287"/>
      <c r="I22" s="27" t="s">
        <v>28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31</v>
      </c>
      <c r="I24" s="27" t="s">
        <v>26</v>
      </c>
      <c r="J24" s="25" t="s">
        <v>19</v>
      </c>
      <c r="L24" s="32"/>
    </row>
    <row r="25" spans="2:12" s="1" customFormat="1" ht="18" customHeight="1">
      <c r="B25" s="32"/>
      <c r="E25" s="25" t="s">
        <v>32</v>
      </c>
      <c r="I25" s="27" t="s">
        <v>28</v>
      </c>
      <c r="J25" s="25" t="s">
        <v>19</v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34</v>
      </c>
      <c r="I27" s="27" t="s">
        <v>26</v>
      </c>
      <c r="J27" s="25" t="s">
        <v>19</v>
      </c>
      <c r="L27" s="32"/>
    </row>
    <row r="28" spans="2:12" s="1" customFormat="1" ht="18" customHeight="1">
      <c r="B28" s="32"/>
      <c r="E28" s="25" t="s">
        <v>3855</v>
      </c>
      <c r="I28" s="27" t="s">
        <v>28</v>
      </c>
      <c r="J28" s="25" t="s">
        <v>19</v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36</v>
      </c>
      <c r="L30" s="32"/>
    </row>
    <row r="31" spans="2:12" s="7" customFormat="1" ht="16.5" customHeight="1">
      <c r="B31" s="91"/>
      <c r="E31" s="292" t="s">
        <v>19</v>
      </c>
      <c r="F31" s="292"/>
      <c r="G31" s="292"/>
      <c r="H31" s="292"/>
      <c r="L31" s="91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0"/>
      <c r="E33" s="50"/>
      <c r="F33" s="50"/>
      <c r="G33" s="50"/>
      <c r="H33" s="50"/>
      <c r="I33" s="50"/>
      <c r="J33" s="50"/>
      <c r="K33" s="50"/>
      <c r="L33" s="32"/>
    </row>
    <row r="34" spans="2:12" s="1" customFormat="1" ht="25.35" customHeight="1">
      <c r="B34" s="32"/>
      <c r="D34" s="92" t="s">
        <v>38</v>
      </c>
      <c r="J34" s="63">
        <f>ROUND(J94, 2)</f>
        <v>0</v>
      </c>
      <c r="L34" s="32"/>
    </row>
    <row r="35" spans="2:12" s="1" customFormat="1" ht="6.95" customHeight="1">
      <c r="B35" s="32"/>
      <c r="D35" s="50"/>
      <c r="E35" s="50"/>
      <c r="F35" s="50"/>
      <c r="G35" s="50"/>
      <c r="H35" s="50"/>
      <c r="I35" s="50"/>
      <c r="J35" s="50"/>
      <c r="K35" s="50"/>
      <c r="L35" s="32"/>
    </row>
    <row r="36" spans="2:12" s="1" customFormat="1" ht="14.45" customHeight="1">
      <c r="B36" s="32"/>
      <c r="F36" s="35" t="s">
        <v>40</v>
      </c>
      <c r="I36" s="35" t="s">
        <v>39</v>
      </c>
      <c r="J36" s="35" t="s">
        <v>41</v>
      </c>
      <c r="L36" s="32"/>
    </row>
    <row r="37" spans="2:12" s="1" customFormat="1" ht="14.45" customHeight="1">
      <c r="B37" s="32"/>
      <c r="D37" s="52" t="s">
        <v>42</v>
      </c>
      <c r="E37" s="27" t="s">
        <v>43</v>
      </c>
      <c r="F37" s="83">
        <f>ROUND((SUM(BE94:BE133)),  2)</f>
        <v>0</v>
      </c>
      <c r="I37" s="93">
        <v>0.21</v>
      </c>
      <c r="J37" s="83">
        <f>ROUND(((SUM(BE94:BE133))*I37),  2)</f>
        <v>0</v>
      </c>
      <c r="L37" s="32"/>
    </row>
    <row r="38" spans="2:12" s="1" customFormat="1" ht="14.45" customHeight="1">
      <c r="B38" s="32"/>
      <c r="E38" s="27" t="s">
        <v>44</v>
      </c>
      <c r="F38" s="83">
        <f>ROUND((SUM(BF94:BF133)),  2)</f>
        <v>0</v>
      </c>
      <c r="I38" s="93">
        <v>0.12</v>
      </c>
      <c r="J38" s="83">
        <f>ROUND(((SUM(BF94:BF133))*I38),  2)</f>
        <v>0</v>
      </c>
      <c r="L38" s="32"/>
    </row>
    <row r="39" spans="2:12" s="1" customFormat="1" ht="14.45" hidden="1" customHeight="1">
      <c r="B39" s="32"/>
      <c r="E39" s="27" t="s">
        <v>45</v>
      </c>
      <c r="F39" s="83">
        <f>ROUND((SUM(BG94:BG133)),  2)</f>
        <v>0</v>
      </c>
      <c r="I39" s="93">
        <v>0.21</v>
      </c>
      <c r="J39" s="83">
        <f>0</f>
        <v>0</v>
      </c>
      <c r="L39" s="32"/>
    </row>
    <row r="40" spans="2:12" s="1" customFormat="1" ht="14.45" hidden="1" customHeight="1">
      <c r="B40" s="32"/>
      <c r="E40" s="27" t="s">
        <v>46</v>
      </c>
      <c r="F40" s="83">
        <f>ROUND((SUM(BH94:BH133)),  2)</f>
        <v>0</v>
      </c>
      <c r="I40" s="93">
        <v>0.12</v>
      </c>
      <c r="J40" s="83">
        <f>0</f>
        <v>0</v>
      </c>
      <c r="L40" s="32"/>
    </row>
    <row r="41" spans="2:12" s="1" customFormat="1" ht="14.45" hidden="1" customHeight="1">
      <c r="B41" s="32"/>
      <c r="E41" s="27" t="s">
        <v>47</v>
      </c>
      <c r="F41" s="83">
        <f>ROUND((SUM(BI94:BI133)),  2)</f>
        <v>0</v>
      </c>
      <c r="I41" s="93">
        <v>0</v>
      </c>
      <c r="J41" s="83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4"/>
      <c r="D43" s="95" t="s">
        <v>48</v>
      </c>
      <c r="E43" s="54"/>
      <c r="F43" s="54"/>
      <c r="G43" s="96" t="s">
        <v>49</v>
      </c>
      <c r="H43" s="97" t="s">
        <v>50</v>
      </c>
      <c r="I43" s="54"/>
      <c r="J43" s="98">
        <f>SUM(J34:J41)</f>
        <v>0</v>
      </c>
      <c r="K43" s="99"/>
      <c r="L43" s="32"/>
    </row>
    <row r="44" spans="2:12" s="1" customFormat="1" ht="14.45" customHeight="1">
      <c r="B44" s="41"/>
      <c r="C44" s="42"/>
      <c r="D44" s="42"/>
      <c r="E44" s="42"/>
      <c r="F44" s="42"/>
      <c r="G44" s="42"/>
      <c r="H44" s="42"/>
      <c r="I44" s="42"/>
      <c r="J44" s="42"/>
      <c r="K44" s="42"/>
      <c r="L44" s="32"/>
    </row>
    <row r="48" spans="2:12" s="1" customFormat="1" ht="6.95" customHeight="1">
      <c r="B48" s="43"/>
      <c r="C48" s="44"/>
      <c r="D48" s="44"/>
      <c r="E48" s="44"/>
      <c r="F48" s="44"/>
      <c r="G48" s="44"/>
      <c r="H48" s="44"/>
      <c r="I48" s="44"/>
      <c r="J48" s="44"/>
      <c r="K48" s="44"/>
      <c r="L48" s="32"/>
    </row>
    <row r="49" spans="2:12" s="1" customFormat="1" ht="24.95" customHeight="1">
      <c r="B49" s="32"/>
      <c r="C49" s="21" t="s">
        <v>135</v>
      </c>
      <c r="L49" s="32"/>
    </row>
    <row r="50" spans="2:12" s="1" customFormat="1" ht="6.95" customHeight="1">
      <c r="B50" s="32"/>
      <c r="L50" s="32"/>
    </row>
    <row r="51" spans="2:12" s="1" customFormat="1" ht="12" customHeight="1">
      <c r="B51" s="32"/>
      <c r="C51" s="27" t="s">
        <v>16</v>
      </c>
      <c r="L51" s="32"/>
    </row>
    <row r="52" spans="2:12" s="1" customFormat="1" ht="16.5" customHeight="1">
      <c r="B52" s="32"/>
      <c r="E52" s="318" t="str">
        <f>E7</f>
        <v>SPgŠ Boskovice - Výstavba nových prostor pro vzdělávání</v>
      </c>
      <c r="F52" s="319"/>
      <c r="G52" s="319"/>
      <c r="H52" s="319"/>
      <c r="L52" s="32"/>
    </row>
    <row r="53" spans="2:12" ht="12" customHeight="1">
      <c r="B53" s="20"/>
      <c r="C53" s="27" t="s">
        <v>133</v>
      </c>
      <c r="L53" s="20"/>
    </row>
    <row r="54" spans="2:12" ht="16.5" customHeight="1">
      <c r="B54" s="20"/>
      <c r="E54" s="318" t="s">
        <v>3852</v>
      </c>
      <c r="F54" s="288"/>
      <c r="G54" s="288"/>
      <c r="H54" s="288"/>
      <c r="L54" s="20"/>
    </row>
    <row r="55" spans="2:12" ht="12" customHeight="1">
      <c r="B55" s="20"/>
      <c r="C55" s="27" t="s">
        <v>3853</v>
      </c>
      <c r="L55" s="20"/>
    </row>
    <row r="56" spans="2:12" s="1" customFormat="1" ht="16.5" customHeight="1">
      <c r="B56" s="32"/>
      <c r="E56" s="316" t="s">
        <v>4684</v>
      </c>
      <c r="F56" s="320"/>
      <c r="G56" s="320"/>
      <c r="H56" s="320"/>
      <c r="L56" s="32"/>
    </row>
    <row r="57" spans="2:12" s="1" customFormat="1" ht="12" customHeight="1">
      <c r="B57" s="32"/>
      <c r="C57" s="27" t="s">
        <v>4685</v>
      </c>
      <c r="L57" s="32"/>
    </row>
    <row r="58" spans="2:12" s="1" customFormat="1" ht="16.5" customHeight="1">
      <c r="B58" s="32"/>
      <c r="E58" s="281" t="str">
        <f>E13</f>
        <v>2 - Bleskosvod a uzemnění</v>
      </c>
      <c r="F58" s="320"/>
      <c r="G58" s="320"/>
      <c r="H58" s="320"/>
      <c r="L58" s="32"/>
    </row>
    <row r="59" spans="2:12" s="1" customFormat="1" ht="6.95" customHeight="1">
      <c r="B59" s="32"/>
      <c r="L59" s="32"/>
    </row>
    <row r="60" spans="2:12" s="1" customFormat="1" ht="12" customHeight="1">
      <c r="B60" s="32"/>
      <c r="C60" s="27" t="s">
        <v>21</v>
      </c>
      <c r="F60" s="25" t="str">
        <f>F16</f>
        <v>Boskovice</v>
      </c>
      <c r="I60" s="27" t="s">
        <v>23</v>
      </c>
      <c r="J60" s="49" t="str">
        <f>IF(J16="","",J16)</f>
        <v>19. 5. 2025</v>
      </c>
      <c r="L60" s="32"/>
    </row>
    <row r="61" spans="2:12" s="1" customFormat="1" ht="6.95" customHeight="1">
      <c r="B61" s="32"/>
      <c r="L61" s="32"/>
    </row>
    <row r="62" spans="2:12" s="1" customFormat="1" ht="25.7" customHeight="1">
      <c r="B62" s="32"/>
      <c r="C62" s="27" t="s">
        <v>25</v>
      </c>
      <c r="F62" s="25" t="str">
        <f>E19</f>
        <v>Střední pedagogická škola Boskovice</v>
      </c>
      <c r="I62" s="27" t="s">
        <v>31</v>
      </c>
      <c r="J62" s="30" t="str">
        <f>E25</f>
        <v>ERPLAN, U Borové 69, Havlíčkův Brod</v>
      </c>
      <c r="L62" s="32"/>
    </row>
    <row r="63" spans="2:12" s="1" customFormat="1" ht="15.2" customHeight="1">
      <c r="B63" s="32"/>
      <c r="C63" s="27" t="s">
        <v>29</v>
      </c>
      <c r="F63" s="25" t="str">
        <f>IF(E22="","",E22)</f>
        <v>Vyplň údaj</v>
      </c>
      <c r="I63" s="27" t="s">
        <v>34</v>
      </c>
      <c r="J63" s="30" t="str">
        <f>E28</f>
        <v xml:space="preserve"> </v>
      </c>
      <c r="L63" s="32"/>
    </row>
    <row r="64" spans="2:12" s="1" customFormat="1" ht="10.35" customHeight="1">
      <c r="B64" s="32"/>
      <c r="L64" s="32"/>
    </row>
    <row r="65" spans="2:47" s="1" customFormat="1" ht="29.25" customHeight="1">
      <c r="B65" s="32"/>
      <c r="C65" s="100" t="s">
        <v>136</v>
      </c>
      <c r="D65" s="94"/>
      <c r="E65" s="94"/>
      <c r="F65" s="94"/>
      <c r="G65" s="94"/>
      <c r="H65" s="94"/>
      <c r="I65" s="94"/>
      <c r="J65" s="101" t="s">
        <v>137</v>
      </c>
      <c r="K65" s="94"/>
      <c r="L65" s="32"/>
    </row>
    <row r="66" spans="2:47" s="1" customFormat="1" ht="10.35" customHeight="1">
      <c r="B66" s="32"/>
      <c r="L66" s="32"/>
    </row>
    <row r="67" spans="2:47" s="1" customFormat="1" ht="22.9" customHeight="1">
      <c r="B67" s="32"/>
      <c r="C67" s="102" t="s">
        <v>70</v>
      </c>
      <c r="J67" s="63">
        <f>J94</f>
        <v>0</v>
      </c>
      <c r="L67" s="32"/>
      <c r="AU67" s="17" t="s">
        <v>138</v>
      </c>
    </row>
    <row r="68" spans="2:47" s="8" customFormat="1" ht="24.95" customHeight="1">
      <c r="B68" s="103"/>
      <c r="D68" s="104" t="s">
        <v>158</v>
      </c>
      <c r="E68" s="105"/>
      <c r="F68" s="105"/>
      <c r="G68" s="105"/>
      <c r="H68" s="105"/>
      <c r="I68" s="105"/>
      <c r="J68" s="106">
        <f>J95</f>
        <v>0</v>
      </c>
      <c r="L68" s="103"/>
    </row>
    <row r="69" spans="2:47" s="9" customFormat="1" ht="19.899999999999999" customHeight="1">
      <c r="B69" s="107"/>
      <c r="D69" s="108" t="s">
        <v>4687</v>
      </c>
      <c r="E69" s="109"/>
      <c r="F69" s="109"/>
      <c r="G69" s="109"/>
      <c r="H69" s="109"/>
      <c r="I69" s="109"/>
      <c r="J69" s="110">
        <f>J96</f>
        <v>0</v>
      </c>
      <c r="L69" s="107"/>
    </row>
    <row r="70" spans="2:47" s="8" customFormat="1" ht="24.95" customHeight="1">
      <c r="B70" s="103"/>
      <c r="D70" s="104" t="s">
        <v>4690</v>
      </c>
      <c r="E70" s="105"/>
      <c r="F70" s="105"/>
      <c r="G70" s="105"/>
      <c r="H70" s="105"/>
      <c r="I70" s="105"/>
      <c r="J70" s="106">
        <f>J132</f>
        <v>0</v>
      </c>
      <c r="L70" s="103"/>
    </row>
    <row r="71" spans="2:47" s="1" customFormat="1" ht="21.75" customHeight="1">
      <c r="B71" s="32"/>
      <c r="L71" s="32"/>
    </row>
    <row r="72" spans="2:47" s="1" customFormat="1" ht="6.95" customHeight="1"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32"/>
    </row>
    <row r="76" spans="2:47" s="1" customFormat="1" ht="6.95" customHeight="1">
      <c r="B76" s="43"/>
      <c r="C76" s="44"/>
      <c r="D76" s="44"/>
      <c r="E76" s="44"/>
      <c r="F76" s="44"/>
      <c r="G76" s="44"/>
      <c r="H76" s="44"/>
      <c r="I76" s="44"/>
      <c r="J76" s="44"/>
      <c r="K76" s="44"/>
      <c r="L76" s="32"/>
    </row>
    <row r="77" spans="2:47" s="1" customFormat="1" ht="24.95" customHeight="1">
      <c r="B77" s="32"/>
      <c r="C77" s="21" t="s">
        <v>178</v>
      </c>
      <c r="L77" s="32"/>
    </row>
    <row r="78" spans="2:47" s="1" customFormat="1" ht="6.95" customHeight="1">
      <c r="B78" s="32"/>
      <c r="L78" s="32"/>
    </row>
    <row r="79" spans="2:47" s="1" customFormat="1" ht="12" customHeight="1">
      <c r="B79" s="32"/>
      <c r="C79" s="27" t="s">
        <v>16</v>
      </c>
      <c r="L79" s="32"/>
    </row>
    <row r="80" spans="2:47" s="1" customFormat="1" ht="16.5" customHeight="1">
      <c r="B80" s="32"/>
      <c r="E80" s="318" t="str">
        <f>E7</f>
        <v>SPgŠ Boskovice - Výstavba nových prostor pro vzdělávání</v>
      </c>
      <c r="F80" s="319"/>
      <c r="G80" s="319"/>
      <c r="H80" s="319"/>
      <c r="L80" s="32"/>
    </row>
    <row r="81" spans="2:63" ht="12" customHeight="1">
      <c r="B81" s="20"/>
      <c r="C81" s="27" t="s">
        <v>133</v>
      </c>
      <c r="L81" s="20"/>
    </row>
    <row r="82" spans="2:63" ht="16.5" customHeight="1">
      <c r="B82" s="20"/>
      <c r="E82" s="318" t="s">
        <v>3852</v>
      </c>
      <c r="F82" s="288"/>
      <c r="G82" s="288"/>
      <c r="H82" s="288"/>
      <c r="L82" s="20"/>
    </row>
    <row r="83" spans="2:63" ht="12" customHeight="1">
      <c r="B83" s="20"/>
      <c r="C83" s="27" t="s">
        <v>3853</v>
      </c>
      <c r="L83" s="20"/>
    </row>
    <row r="84" spans="2:63" s="1" customFormat="1" ht="16.5" customHeight="1">
      <c r="B84" s="32"/>
      <c r="E84" s="316" t="s">
        <v>4684</v>
      </c>
      <c r="F84" s="320"/>
      <c r="G84" s="320"/>
      <c r="H84" s="320"/>
      <c r="L84" s="32"/>
    </row>
    <row r="85" spans="2:63" s="1" customFormat="1" ht="12" customHeight="1">
      <c r="B85" s="32"/>
      <c r="C85" s="27" t="s">
        <v>4685</v>
      </c>
      <c r="L85" s="32"/>
    </row>
    <row r="86" spans="2:63" s="1" customFormat="1" ht="16.5" customHeight="1">
      <c r="B86" s="32"/>
      <c r="E86" s="281" t="str">
        <f>E13</f>
        <v>2 - Bleskosvod a uzemnění</v>
      </c>
      <c r="F86" s="320"/>
      <c r="G86" s="320"/>
      <c r="H86" s="320"/>
      <c r="L86" s="32"/>
    </row>
    <row r="87" spans="2:63" s="1" customFormat="1" ht="6.95" customHeight="1">
      <c r="B87" s="32"/>
      <c r="L87" s="32"/>
    </row>
    <row r="88" spans="2:63" s="1" customFormat="1" ht="12" customHeight="1">
      <c r="B88" s="32"/>
      <c r="C88" s="27" t="s">
        <v>21</v>
      </c>
      <c r="F88" s="25" t="str">
        <f>F16</f>
        <v>Boskovice</v>
      </c>
      <c r="I88" s="27" t="s">
        <v>23</v>
      </c>
      <c r="J88" s="49" t="str">
        <f>IF(J16="","",J16)</f>
        <v>19. 5. 2025</v>
      </c>
      <c r="L88" s="32"/>
    </row>
    <row r="89" spans="2:63" s="1" customFormat="1" ht="6.95" customHeight="1">
      <c r="B89" s="32"/>
      <c r="L89" s="32"/>
    </row>
    <row r="90" spans="2:63" s="1" customFormat="1" ht="25.7" customHeight="1">
      <c r="B90" s="32"/>
      <c r="C90" s="27" t="s">
        <v>25</v>
      </c>
      <c r="F90" s="25" t="str">
        <f>E19</f>
        <v>Střední pedagogická škola Boskovice</v>
      </c>
      <c r="I90" s="27" t="s">
        <v>31</v>
      </c>
      <c r="J90" s="30" t="str">
        <f>E25</f>
        <v>ERPLAN, U Borové 69, Havlíčkův Brod</v>
      </c>
      <c r="L90" s="32"/>
    </row>
    <row r="91" spans="2:63" s="1" customFormat="1" ht="15.2" customHeight="1">
      <c r="B91" s="32"/>
      <c r="C91" s="27" t="s">
        <v>29</v>
      </c>
      <c r="F91" s="25" t="str">
        <f>IF(E22="","",E22)</f>
        <v>Vyplň údaj</v>
      </c>
      <c r="I91" s="27" t="s">
        <v>34</v>
      </c>
      <c r="J91" s="30" t="str">
        <f>E28</f>
        <v xml:space="preserve"> </v>
      </c>
      <c r="L91" s="32"/>
    </row>
    <row r="92" spans="2:63" s="1" customFormat="1" ht="10.35" customHeight="1">
      <c r="B92" s="32"/>
      <c r="L92" s="32"/>
    </row>
    <row r="93" spans="2:63" s="10" customFormat="1" ht="29.25" customHeight="1">
      <c r="B93" s="111"/>
      <c r="C93" s="112" t="s">
        <v>179</v>
      </c>
      <c r="D93" s="113" t="s">
        <v>57</v>
      </c>
      <c r="E93" s="113" t="s">
        <v>53</v>
      </c>
      <c r="F93" s="113" t="s">
        <v>54</v>
      </c>
      <c r="G93" s="113" t="s">
        <v>180</v>
      </c>
      <c r="H93" s="113" t="s">
        <v>181</v>
      </c>
      <c r="I93" s="113" t="s">
        <v>182</v>
      </c>
      <c r="J93" s="113" t="s">
        <v>137</v>
      </c>
      <c r="K93" s="114" t="s">
        <v>183</v>
      </c>
      <c r="L93" s="111"/>
      <c r="M93" s="56" t="s">
        <v>19</v>
      </c>
      <c r="N93" s="57" t="s">
        <v>42</v>
      </c>
      <c r="O93" s="57" t="s">
        <v>184</v>
      </c>
      <c r="P93" s="57" t="s">
        <v>185</v>
      </c>
      <c r="Q93" s="57" t="s">
        <v>186</v>
      </c>
      <c r="R93" s="57" t="s">
        <v>187</v>
      </c>
      <c r="S93" s="57" t="s">
        <v>188</v>
      </c>
      <c r="T93" s="58" t="s">
        <v>189</v>
      </c>
    </row>
    <row r="94" spans="2:63" s="1" customFormat="1" ht="22.9" customHeight="1">
      <c r="B94" s="32"/>
      <c r="C94" s="61" t="s">
        <v>190</v>
      </c>
      <c r="J94" s="115">
        <f>BK94</f>
        <v>0</v>
      </c>
      <c r="L94" s="32"/>
      <c r="M94" s="59"/>
      <c r="N94" s="50"/>
      <c r="O94" s="50"/>
      <c r="P94" s="116">
        <f>P95+P132</f>
        <v>0</v>
      </c>
      <c r="Q94" s="50"/>
      <c r="R94" s="116">
        <f>R95+R132</f>
        <v>0.78427000000000024</v>
      </c>
      <c r="S94" s="50"/>
      <c r="T94" s="117">
        <f>T95+T132</f>
        <v>0</v>
      </c>
      <c r="AT94" s="17" t="s">
        <v>71</v>
      </c>
      <c r="AU94" s="17" t="s">
        <v>138</v>
      </c>
      <c r="BK94" s="118">
        <f>BK95+BK132</f>
        <v>0</v>
      </c>
    </row>
    <row r="95" spans="2:63" s="11" customFormat="1" ht="25.9" customHeight="1">
      <c r="B95" s="119"/>
      <c r="D95" s="120" t="s">
        <v>71</v>
      </c>
      <c r="E95" s="121" t="s">
        <v>2215</v>
      </c>
      <c r="F95" s="121" t="s">
        <v>2216</v>
      </c>
      <c r="I95" s="122"/>
      <c r="J95" s="123">
        <f>BK95</f>
        <v>0</v>
      </c>
      <c r="L95" s="119"/>
      <c r="M95" s="124"/>
      <c r="P95" s="125">
        <f>P96</f>
        <v>0</v>
      </c>
      <c r="R95" s="125">
        <f>R96</f>
        <v>0.78427000000000024</v>
      </c>
      <c r="T95" s="126">
        <f>T96</f>
        <v>0</v>
      </c>
      <c r="AR95" s="120" t="s">
        <v>82</v>
      </c>
      <c r="AT95" s="127" t="s">
        <v>71</v>
      </c>
      <c r="AU95" s="127" t="s">
        <v>72</v>
      </c>
      <c r="AY95" s="120" t="s">
        <v>193</v>
      </c>
      <c r="BK95" s="128">
        <f>BK96</f>
        <v>0</v>
      </c>
    </row>
    <row r="96" spans="2:63" s="11" customFormat="1" ht="22.9" customHeight="1">
      <c r="B96" s="119"/>
      <c r="D96" s="120" t="s">
        <v>71</v>
      </c>
      <c r="E96" s="129" t="s">
        <v>4691</v>
      </c>
      <c r="F96" s="129" t="s">
        <v>4692</v>
      </c>
      <c r="I96" s="122"/>
      <c r="J96" s="130">
        <f>BK96</f>
        <v>0</v>
      </c>
      <c r="L96" s="119"/>
      <c r="M96" s="124"/>
      <c r="P96" s="125">
        <f>SUM(P97:P131)</f>
        <v>0</v>
      </c>
      <c r="R96" s="125">
        <f>SUM(R97:R131)</f>
        <v>0.78427000000000024</v>
      </c>
      <c r="T96" s="126">
        <f>SUM(T97:T131)</f>
        <v>0</v>
      </c>
      <c r="AR96" s="120" t="s">
        <v>82</v>
      </c>
      <c r="AT96" s="127" t="s">
        <v>71</v>
      </c>
      <c r="AU96" s="127" t="s">
        <v>80</v>
      </c>
      <c r="AY96" s="120" t="s">
        <v>193</v>
      </c>
      <c r="BK96" s="128">
        <f>SUM(BK97:BK131)</f>
        <v>0</v>
      </c>
    </row>
    <row r="97" spans="2:65" s="1" customFormat="1" ht="24.2" customHeight="1">
      <c r="B97" s="32"/>
      <c r="C97" s="131" t="s">
        <v>80</v>
      </c>
      <c r="D97" s="131" t="s">
        <v>195</v>
      </c>
      <c r="E97" s="132" t="s">
        <v>4969</v>
      </c>
      <c r="F97" s="133" t="s">
        <v>4970</v>
      </c>
      <c r="G97" s="134" t="s">
        <v>432</v>
      </c>
      <c r="H97" s="135">
        <v>180</v>
      </c>
      <c r="I97" s="136"/>
      <c r="J97" s="137">
        <f>ROUND(I97*H97,2)</f>
        <v>0</v>
      </c>
      <c r="K97" s="133" t="s">
        <v>199</v>
      </c>
      <c r="L97" s="32"/>
      <c r="M97" s="138" t="s">
        <v>19</v>
      </c>
      <c r="N97" s="139" t="s">
        <v>43</v>
      </c>
      <c r="P97" s="140">
        <f>O97*H97</f>
        <v>0</v>
      </c>
      <c r="Q97" s="140">
        <v>0</v>
      </c>
      <c r="R97" s="140">
        <f>Q97*H97</f>
        <v>0</v>
      </c>
      <c r="S97" s="140">
        <v>0</v>
      </c>
      <c r="T97" s="141">
        <f>S97*H97</f>
        <v>0</v>
      </c>
      <c r="AR97" s="142" t="s">
        <v>328</v>
      </c>
      <c r="AT97" s="142" t="s">
        <v>195</v>
      </c>
      <c r="AU97" s="142" t="s">
        <v>82</v>
      </c>
      <c r="AY97" s="17" t="s">
        <v>193</v>
      </c>
      <c r="BE97" s="143">
        <f>IF(N97="základní",J97,0)</f>
        <v>0</v>
      </c>
      <c r="BF97" s="143">
        <f>IF(N97="snížená",J97,0)</f>
        <v>0</v>
      </c>
      <c r="BG97" s="143">
        <f>IF(N97="zákl. přenesená",J97,0)</f>
        <v>0</v>
      </c>
      <c r="BH97" s="143">
        <f>IF(N97="sníž. přenesená",J97,0)</f>
        <v>0</v>
      </c>
      <c r="BI97" s="143">
        <f>IF(N97="nulová",J97,0)</f>
        <v>0</v>
      </c>
      <c r="BJ97" s="17" t="s">
        <v>80</v>
      </c>
      <c r="BK97" s="143">
        <f>ROUND(I97*H97,2)</f>
        <v>0</v>
      </c>
      <c r="BL97" s="17" t="s">
        <v>328</v>
      </c>
      <c r="BM97" s="142" t="s">
        <v>4971</v>
      </c>
    </row>
    <row r="98" spans="2:65" s="1" customFormat="1" ht="11.25">
      <c r="B98" s="32"/>
      <c r="D98" s="144" t="s">
        <v>201</v>
      </c>
      <c r="F98" s="145" t="s">
        <v>4972</v>
      </c>
      <c r="I98" s="146"/>
      <c r="L98" s="32"/>
      <c r="M98" s="147"/>
      <c r="T98" s="53"/>
      <c r="AT98" s="17" t="s">
        <v>201</v>
      </c>
      <c r="AU98" s="17" t="s">
        <v>82</v>
      </c>
    </row>
    <row r="99" spans="2:65" s="1" customFormat="1" ht="16.5" customHeight="1">
      <c r="B99" s="32"/>
      <c r="C99" s="162" t="s">
        <v>82</v>
      </c>
      <c r="D99" s="162" t="s">
        <v>380</v>
      </c>
      <c r="E99" s="163" t="s">
        <v>4973</v>
      </c>
      <c r="F99" s="164" t="s">
        <v>4974</v>
      </c>
      <c r="G99" s="165" t="s">
        <v>532</v>
      </c>
      <c r="H99" s="166">
        <v>207</v>
      </c>
      <c r="I99" s="167"/>
      <c r="J99" s="168">
        <f>ROUND(I99*H99,2)</f>
        <v>0</v>
      </c>
      <c r="K99" s="164" t="s">
        <v>199</v>
      </c>
      <c r="L99" s="169"/>
      <c r="M99" s="170" t="s">
        <v>19</v>
      </c>
      <c r="N99" s="171" t="s">
        <v>43</v>
      </c>
      <c r="P99" s="140">
        <f>O99*H99</f>
        <v>0</v>
      </c>
      <c r="Q99" s="140">
        <v>1E-3</v>
      </c>
      <c r="R99" s="140">
        <f>Q99*H99</f>
        <v>0.20700000000000002</v>
      </c>
      <c r="S99" s="140">
        <v>0</v>
      </c>
      <c r="T99" s="141">
        <f>S99*H99</f>
        <v>0</v>
      </c>
      <c r="AR99" s="142" t="s">
        <v>436</v>
      </c>
      <c r="AT99" s="142" t="s">
        <v>380</v>
      </c>
      <c r="AU99" s="142" t="s">
        <v>82</v>
      </c>
      <c r="AY99" s="17" t="s">
        <v>193</v>
      </c>
      <c r="BE99" s="143">
        <f>IF(N99="základní",J99,0)</f>
        <v>0</v>
      </c>
      <c r="BF99" s="143">
        <f>IF(N99="snížená",J99,0)</f>
        <v>0</v>
      </c>
      <c r="BG99" s="143">
        <f>IF(N99="zákl. přenesená",J99,0)</f>
        <v>0</v>
      </c>
      <c r="BH99" s="143">
        <f>IF(N99="sníž. přenesená",J99,0)</f>
        <v>0</v>
      </c>
      <c r="BI99" s="143">
        <f>IF(N99="nulová",J99,0)</f>
        <v>0</v>
      </c>
      <c r="BJ99" s="17" t="s">
        <v>80</v>
      </c>
      <c r="BK99" s="143">
        <f>ROUND(I99*H99,2)</f>
        <v>0</v>
      </c>
      <c r="BL99" s="17" t="s">
        <v>328</v>
      </c>
      <c r="BM99" s="142" t="s">
        <v>4975</v>
      </c>
    </row>
    <row r="100" spans="2:65" s="1" customFormat="1" ht="16.5" customHeight="1">
      <c r="B100" s="32"/>
      <c r="C100" s="162" t="s">
        <v>100</v>
      </c>
      <c r="D100" s="162" t="s">
        <v>380</v>
      </c>
      <c r="E100" s="163" t="s">
        <v>4976</v>
      </c>
      <c r="F100" s="164" t="s">
        <v>4977</v>
      </c>
      <c r="G100" s="165" t="s">
        <v>465</v>
      </c>
      <c r="H100" s="166">
        <v>20</v>
      </c>
      <c r="I100" s="167"/>
      <c r="J100" s="168">
        <f>ROUND(I100*H100,2)</f>
        <v>0</v>
      </c>
      <c r="K100" s="164" t="s">
        <v>199</v>
      </c>
      <c r="L100" s="169"/>
      <c r="M100" s="170" t="s">
        <v>19</v>
      </c>
      <c r="N100" s="171" t="s">
        <v>43</v>
      </c>
      <c r="P100" s="140">
        <f>O100*H100</f>
        <v>0</v>
      </c>
      <c r="Q100" s="140">
        <v>2.9999999999999997E-4</v>
      </c>
      <c r="R100" s="140">
        <f>Q100*H100</f>
        <v>5.9999999999999993E-3</v>
      </c>
      <c r="S100" s="140">
        <v>0</v>
      </c>
      <c r="T100" s="141">
        <f>S100*H100</f>
        <v>0</v>
      </c>
      <c r="AR100" s="142" t="s">
        <v>436</v>
      </c>
      <c r="AT100" s="142" t="s">
        <v>380</v>
      </c>
      <c r="AU100" s="142" t="s">
        <v>82</v>
      </c>
      <c r="AY100" s="17" t="s">
        <v>193</v>
      </c>
      <c r="BE100" s="143">
        <f>IF(N100="základní",J100,0)</f>
        <v>0</v>
      </c>
      <c r="BF100" s="143">
        <f>IF(N100="snížená",J100,0)</f>
        <v>0</v>
      </c>
      <c r="BG100" s="143">
        <f>IF(N100="zákl. přenesená",J100,0)</f>
        <v>0</v>
      </c>
      <c r="BH100" s="143">
        <f>IF(N100="sníž. přenesená",J100,0)</f>
        <v>0</v>
      </c>
      <c r="BI100" s="143">
        <f>IF(N100="nulová",J100,0)</f>
        <v>0</v>
      </c>
      <c r="BJ100" s="17" t="s">
        <v>80</v>
      </c>
      <c r="BK100" s="143">
        <f>ROUND(I100*H100,2)</f>
        <v>0</v>
      </c>
      <c r="BL100" s="17" t="s">
        <v>328</v>
      </c>
      <c r="BM100" s="142" t="s">
        <v>4978</v>
      </c>
    </row>
    <row r="101" spans="2:65" s="1" customFormat="1" ht="24.2" customHeight="1">
      <c r="B101" s="32"/>
      <c r="C101" s="131" t="s">
        <v>106</v>
      </c>
      <c r="D101" s="131" t="s">
        <v>195</v>
      </c>
      <c r="E101" s="132" t="s">
        <v>4979</v>
      </c>
      <c r="F101" s="133" t="s">
        <v>4980</v>
      </c>
      <c r="G101" s="134" t="s">
        <v>432</v>
      </c>
      <c r="H101" s="135">
        <v>30</v>
      </c>
      <c r="I101" s="136"/>
      <c r="J101" s="137">
        <f>ROUND(I101*H101,2)</f>
        <v>0</v>
      </c>
      <c r="K101" s="133" t="s">
        <v>199</v>
      </c>
      <c r="L101" s="32"/>
      <c r="M101" s="138" t="s">
        <v>19</v>
      </c>
      <c r="N101" s="139" t="s">
        <v>43</v>
      </c>
      <c r="P101" s="140">
        <f>O101*H101</f>
        <v>0</v>
      </c>
      <c r="Q101" s="140">
        <v>0</v>
      </c>
      <c r="R101" s="140">
        <f>Q101*H101</f>
        <v>0</v>
      </c>
      <c r="S101" s="140">
        <v>0</v>
      </c>
      <c r="T101" s="141">
        <f>S101*H101</f>
        <v>0</v>
      </c>
      <c r="AR101" s="142" t="s">
        <v>328</v>
      </c>
      <c r="AT101" s="142" t="s">
        <v>195</v>
      </c>
      <c r="AU101" s="142" t="s">
        <v>82</v>
      </c>
      <c r="AY101" s="17" t="s">
        <v>193</v>
      </c>
      <c r="BE101" s="143">
        <f>IF(N101="základní",J101,0)</f>
        <v>0</v>
      </c>
      <c r="BF101" s="143">
        <f>IF(N101="snížená",J101,0)</f>
        <v>0</v>
      </c>
      <c r="BG101" s="143">
        <f>IF(N101="zákl. přenesená",J101,0)</f>
        <v>0</v>
      </c>
      <c r="BH101" s="143">
        <f>IF(N101="sníž. přenesená",J101,0)</f>
        <v>0</v>
      </c>
      <c r="BI101" s="143">
        <f>IF(N101="nulová",J101,0)</f>
        <v>0</v>
      </c>
      <c r="BJ101" s="17" t="s">
        <v>80</v>
      </c>
      <c r="BK101" s="143">
        <f>ROUND(I101*H101,2)</f>
        <v>0</v>
      </c>
      <c r="BL101" s="17" t="s">
        <v>328</v>
      </c>
      <c r="BM101" s="142" t="s">
        <v>4981</v>
      </c>
    </row>
    <row r="102" spans="2:65" s="1" customFormat="1" ht="11.25">
      <c r="B102" s="32"/>
      <c r="D102" s="144" t="s">
        <v>201</v>
      </c>
      <c r="F102" s="145" t="s">
        <v>4982</v>
      </c>
      <c r="I102" s="146"/>
      <c r="L102" s="32"/>
      <c r="M102" s="147"/>
      <c r="T102" s="53"/>
      <c r="AT102" s="17" t="s">
        <v>201</v>
      </c>
      <c r="AU102" s="17" t="s">
        <v>82</v>
      </c>
    </row>
    <row r="103" spans="2:65" s="1" customFormat="1" ht="16.5" customHeight="1">
      <c r="B103" s="32"/>
      <c r="C103" s="162" t="s">
        <v>231</v>
      </c>
      <c r="D103" s="162" t="s">
        <v>380</v>
      </c>
      <c r="E103" s="163" t="s">
        <v>4983</v>
      </c>
      <c r="F103" s="164" t="s">
        <v>4984</v>
      </c>
      <c r="G103" s="165" t="s">
        <v>532</v>
      </c>
      <c r="H103" s="166">
        <v>34.5</v>
      </c>
      <c r="I103" s="167"/>
      <c r="J103" s="168">
        <f>ROUND(I103*H103,2)</f>
        <v>0</v>
      </c>
      <c r="K103" s="164" t="s">
        <v>199</v>
      </c>
      <c r="L103" s="169"/>
      <c r="M103" s="170" t="s">
        <v>19</v>
      </c>
      <c r="N103" s="171" t="s">
        <v>43</v>
      </c>
      <c r="P103" s="140">
        <f>O103*H103</f>
        <v>0</v>
      </c>
      <c r="Q103" s="140">
        <v>1E-3</v>
      </c>
      <c r="R103" s="140">
        <f>Q103*H103</f>
        <v>3.4500000000000003E-2</v>
      </c>
      <c r="S103" s="140">
        <v>0</v>
      </c>
      <c r="T103" s="141">
        <f>S103*H103</f>
        <v>0</v>
      </c>
      <c r="AR103" s="142" t="s">
        <v>436</v>
      </c>
      <c r="AT103" s="142" t="s">
        <v>380</v>
      </c>
      <c r="AU103" s="142" t="s">
        <v>82</v>
      </c>
      <c r="AY103" s="17" t="s">
        <v>193</v>
      </c>
      <c r="BE103" s="143">
        <f>IF(N103="základní",J103,0)</f>
        <v>0</v>
      </c>
      <c r="BF103" s="143">
        <f>IF(N103="snížená",J103,0)</f>
        <v>0</v>
      </c>
      <c r="BG103" s="143">
        <f>IF(N103="zákl. přenesená",J103,0)</f>
        <v>0</v>
      </c>
      <c r="BH103" s="143">
        <f>IF(N103="sníž. přenesená",J103,0)</f>
        <v>0</v>
      </c>
      <c r="BI103" s="143">
        <f>IF(N103="nulová",J103,0)</f>
        <v>0</v>
      </c>
      <c r="BJ103" s="17" t="s">
        <v>80</v>
      </c>
      <c r="BK103" s="143">
        <f>ROUND(I103*H103,2)</f>
        <v>0</v>
      </c>
      <c r="BL103" s="17" t="s">
        <v>328</v>
      </c>
      <c r="BM103" s="142" t="s">
        <v>4985</v>
      </c>
    </row>
    <row r="104" spans="2:65" s="1" customFormat="1" ht="24.2" customHeight="1">
      <c r="B104" s="32"/>
      <c r="C104" s="131" t="s">
        <v>240</v>
      </c>
      <c r="D104" s="131" t="s">
        <v>195</v>
      </c>
      <c r="E104" s="132" t="s">
        <v>4986</v>
      </c>
      <c r="F104" s="133" t="s">
        <v>4987</v>
      </c>
      <c r="G104" s="134" t="s">
        <v>432</v>
      </c>
      <c r="H104" s="135">
        <v>2</v>
      </c>
      <c r="I104" s="136"/>
      <c r="J104" s="137">
        <f>ROUND(I104*H104,2)</f>
        <v>0</v>
      </c>
      <c r="K104" s="133" t="s">
        <v>199</v>
      </c>
      <c r="L104" s="32"/>
      <c r="M104" s="138" t="s">
        <v>19</v>
      </c>
      <c r="N104" s="139" t="s">
        <v>43</v>
      </c>
      <c r="P104" s="140">
        <f>O104*H104</f>
        <v>0</v>
      </c>
      <c r="Q104" s="140">
        <v>0</v>
      </c>
      <c r="R104" s="140">
        <f>Q104*H104</f>
        <v>0</v>
      </c>
      <c r="S104" s="140">
        <v>0</v>
      </c>
      <c r="T104" s="141">
        <f>S104*H104</f>
        <v>0</v>
      </c>
      <c r="AR104" s="142" t="s">
        <v>328</v>
      </c>
      <c r="AT104" s="142" t="s">
        <v>195</v>
      </c>
      <c r="AU104" s="142" t="s">
        <v>82</v>
      </c>
      <c r="AY104" s="17" t="s">
        <v>193</v>
      </c>
      <c r="BE104" s="143">
        <f>IF(N104="základní",J104,0)</f>
        <v>0</v>
      </c>
      <c r="BF104" s="143">
        <f>IF(N104="snížená",J104,0)</f>
        <v>0</v>
      </c>
      <c r="BG104" s="143">
        <f>IF(N104="zákl. přenesená",J104,0)</f>
        <v>0</v>
      </c>
      <c r="BH104" s="143">
        <f>IF(N104="sníž. přenesená",J104,0)</f>
        <v>0</v>
      </c>
      <c r="BI104" s="143">
        <f>IF(N104="nulová",J104,0)</f>
        <v>0</v>
      </c>
      <c r="BJ104" s="17" t="s">
        <v>80</v>
      </c>
      <c r="BK104" s="143">
        <f>ROUND(I104*H104,2)</f>
        <v>0</v>
      </c>
      <c r="BL104" s="17" t="s">
        <v>328</v>
      </c>
      <c r="BM104" s="142" t="s">
        <v>4988</v>
      </c>
    </row>
    <row r="105" spans="2:65" s="1" customFormat="1" ht="11.25">
      <c r="B105" s="32"/>
      <c r="D105" s="144" t="s">
        <v>201</v>
      </c>
      <c r="F105" s="145" t="s">
        <v>4989</v>
      </c>
      <c r="I105" s="146"/>
      <c r="L105" s="32"/>
      <c r="M105" s="147"/>
      <c r="T105" s="53"/>
      <c r="AT105" s="17" t="s">
        <v>201</v>
      </c>
      <c r="AU105" s="17" t="s">
        <v>82</v>
      </c>
    </row>
    <row r="106" spans="2:65" s="1" customFormat="1" ht="16.5" customHeight="1">
      <c r="B106" s="32"/>
      <c r="C106" s="162" t="s">
        <v>247</v>
      </c>
      <c r="D106" s="162" t="s">
        <v>380</v>
      </c>
      <c r="E106" s="163" t="s">
        <v>4990</v>
      </c>
      <c r="F106" s="164" t="s">
        <v>4991</v>
      </c>
      <c r="G106" s="165" t="s">
        <v>465</v>
      </c>
      <c r="H106" s="166">
        <v>2</v>
      </c>
      <c r="I106" s="167"/>
      <c r="J106" s="168">
        <f>ROUND(I106*H106,2)</f>
        <v>0</v>
      </c>
      <c r="K106" s="164" t="s">
        <v>199</v>
      </c>
      <c r="L106" s="169"/>
      <c r="M106" s="170" t="s">
        <v>19</v>
      </c>
      <c r="N106" s="171" t="s">
        <v>43</v>
      </c>
      <c r="P106" s="140">
        <f>O106*H106</f>
        <v>0</v>
      </c>
      <c r="Q106" s="140">
        <v>7.7999999999999999E-4</v>
      </c>
      <c r="R106" s="140">
        <f>Q106*H106</f>
        <v>1.56E-3</v>
      </c>
      <c r="S106" s="140">
        <v>0</v>
      </c>
      <c r="T106" s="141">
        <f>S106*H106</f>
        <v>0</v>
      </c>
      <c r="AR106" s="142" t="s">
        <v>436</v>
      </c>
      <c r="AT106" s="142" t="s">
        <v>380</v>
      </c>
      <c r="AU106" s="142" t="s">
        <v>82</v>
      </c>
      <c r="AY106" s="17" t="s">
        <v>193</v>
      </c>
      <c r="BE106" s="143">
        <f>IF(N106="základní",J106,0)</f>
        <v>0</v>
      </c>
      <c r="BF106" s="143">
        <f>IF(N106="snížená",J106,0)</f>
        <v>0</v>
      </c>
      <c r="BG106" s="143">
        <f>IF(N106="zákl. přenesená",J106,0)</f>
        <v>0</v>
      </c>
      <c r="BH106" s="143">
        <f>IF(N106="sníž. přenesená",J106,0)</f>
        <v>0</v>
      </c>
      <c r="BI106" s="143">
        <f>IF(N106="nulová",J106,0)</f>
        <v>0</v>
      </c>
      <c r="BJ106" s="17" t="s">
        <v>80</v>
      </c>
      <c r="BK106" s="143">
        <f>ROUND(I106*H106,2)</f>
        <v>0</v>
      </c>
      <c r="BL106" s="17" t="s">
        <v>328</v>
      </c>
      <c r="BM106" s="142" t="s">
        <v>4992</v>
      </c>
    </row>
    <row r="107" spans="2:65" s="1" customFormat="1" ht="16.5" customHeight="1">
      <c r="B107" s="32"/>
      <c r="C107" s="131" t="s">
        <v>254</v>
      </c>
      <c r="D107" s="131" t="s">
        <v>195</v>
      </c>
      <c r="E107" s="132" t="s">
        <v>4993</v>
      </c>
      <c r="F107" s="133" t="s">
        <v>4994</v>
      </c>
      <c r="G107" s="134" t="s">
        <v>432</v>
      </c>
      <c r="H107" s="135">
        <v>268</v>
      </c>
      <c r="I107" s="136"/>
      <c r="J107" s="137">
        <f>ROUND(I107*H107,2)</f>
        <v>0</v>
      </c>
      <c r="K107" s="133" t="s">
        <v>199</v>
      </c>
      <c r="L107" s="32"/>
      <c r="M107" s="138" t="s">
        <v>19</v>
      </c>
      <c r="N107" s="139" t="s">
        <v>43</v>
      </c>
      <c r="P107" s="140">
        <f>O107*H107</f>
        <v>0</v>
      </c>
      <c r="Q107" s="140">
        <v>0</v>
      </c>
      <c r="R107" s="140">
        <f>Q107*H107</f>
        <v>0</v>
      </c>
      <c r="S107" s="140">
        <v>0</v>
      </c>
      <c r="T107" s="141">
        <f>S107*H107</f>
        <v>0</v>
      </c>
      <c r="AR107" s="142" t="s">
        <v>328</v>
      </c>
      <c r="AT107" s="142" t="s">
        <v>195</v>
      </c>
      <c r="AU107" s="142" t="s">
        <v>82</v>
      </c>
      <c r="AY107" s="17" t="s">
        <v>193</v>
      </c>
      <c r="BE107" s="143">
        <f>IF(N107="základní",J107,0)</f>
        <v>0</v>
      </c>
      <c r="BF107" s="143">
        <f>IF(N107="snížená",J107,0)</f>
        <v>0</v>
      </c>
      <c r="BG107" s="143">
        <f>IF(N107="zákl. přenesená",J107,0)</f>
        <v>0</v>
      </c>
      <c r="BH107" s="143">
        <f>IF(N107="sníž. přenesená",J107,0)</f>
        <v>0</v>
      </c>
      <c r="BI107" s="143">
        <f>IF(N107="nulová",J107,0)</f>
        <v>0</v>
      </c>
      <c r="BJ107" s="17" t="s">
        <v>80</v>
      </c>
      <c r="BK107" s="143">
        <f>ROUND(I107*H107,2)</f>
        <v>0</v>
      </c>
      <c r="BL107" s="17" t="s">
        <v>328</v>
      </c>
      <c r="BM107" s="142" t="s">
        <v>4995</v>
      </c>
    </row>
    <row r="108" spans="2:65" s="1" customFormat="1" ht="11.25">
      <c r="B108" s="32"/>
      <c r="D108" s="144" t="s">
        <v>201</v>
      </c>
      <c r="F108" s="145" t="s">
        <v>4996</v>
      </c>
      <c r="I108" s="146"/>
      <c r="L108" s="32"/>
      <c r="M108" s="147"/>
      <c r="T108" s="53"/>
      <c r="AT108" s="17" t="s">
        <v>201</v>
      </c>
      <c r="AU108" s="17" t="s">
        <v>82</v>
      </c>
    </row>
    <row r="109" spans="2:65" s="1" customFormat="1" ht="16.5" customHeight="1">
      <c r="B109" s="32"/>
      <c r="C109" s="162" t="s">
        <v>261</v>
      </c>
      <c r="D109" s="162" t="s">
        <v>380</v>
      </c>
      <c r="E109" s="163" t="s">
        <v>4997</v>
      </c>
      <c r="F109" s="164" t="s">
        <v>4998</v>
      </c>
      <c r="G109" s="165" t="s">
        <v>532</v>
      </c>
      <c r="H109" s="166">
        <v>321.60000000000002</v>
      </c>
      <c r="I109" s="167"/>
      <c r="J109" s="168">
        <f>ROUND(I109*H109,2)</f>
        <v>0</v>
      </c>
      <c r="K109" s="164" t="s">
        <v>199</v>
      </c>
      <c r="L109" s="169"/>
      <c r="M109" s="170" t="s">
        <v>19</v>
      </c>
      <c r="N109" s="171" t="s">
        <v>43</v>
      </c>
      <c r="P109" s="140">
        <f>O109*H109</f>
        <v>0</v>
      </c>
      <c r="Q109" s="140">
        <v>1E-3</v>
      </c>
      <c r="R109" s="140">
        <f>Q109*H109</f>
        <v>0.32160000000000005</v>
      </c>
      <c r="S109" s="140">
        <v>0</v>
      </c>
      <c r="T109" s="141">
        <f>S109*H109</f>
        <v>0</v>
      </c>
      <c r="AR109" s="142" t="s">
        <v>436</v>
      </c>
      <c r="AT109" s="142" t="s">
        <v>380</v>
      </c>
      <c r="AU109" s="142" t="s">
        <v>82</v>
      </c>
      <c r="AY109" s="17" t="s">
        <v>193</v>
      </c>
      <c r="BE109" s="143">
        <f>IF(N109="základní",J109,0)</f>
        <v>0</v>
      </c>
      <c r="BF109" s="143">
        <f>IF(N109="snížená",J109,0)</f>
        <v>0</v>
      </c>
      <c r="BG109" s="143">
        <f>IF(N109="zákl. přenesená",J109,0)</f>
        <v>0</v>
      </c>
      <c r="BH109" s="143">
        <f>IF(N109="sníž. přenesená",J109,0)</f>
        <v>0</v>
      </c>
      <c r="BI109" s="143">
        <f>IF(N109="nulová",J109,0)</f>
        <v>0</v>
      </c>
      <c r="BJ109" s="17" t="s">
        <v>80</v>
      </c>
      <c r="BK109" s="143">
        <f>ROUND(I109*H109,2)</f>
        <v>0</v>
      </c>
      <c r="BL109" s="17" t="s">
        <v>328</v>
      </c>
      <c r="BM109" s="142" t="s">
        <v>4999</v>
      </c>
    </row>
    <row r="110" spans="2:65" s="1" customFormat="1" ht="16.5" customHeight="1">
      <c r="B110" s="32"/>
      <c r="C110" s="162" t="s">
        <v>267</v>
      </c>
      <c r="D110" s="162" t="s">
        <v>380</v>
      </c>
      <c r="E110" s="163" t="s">
        <v>5000</v>
      </c>
      <c r="F110" s="164" t="s">
        <v>5001</v>
      </c>
      <c r="G110" s="165" t="s">
        <v>465</v>
      </c>
      <c r="H110" s="166">
        <v>100</v>
      </c>
      <c r="I110" s="167"/>
      <c r="J110" s="168">
        <f>ROUND(I110*H110,2)</f>
        <v>0</v>
      </c>
      <c r="K110" s="164" t="s">
        <v>199</v>
      </c>
      <c r="L110" s="169"/>
      <c r="M110" s="170" t="s">
        <v>19</v>
      </c>
      <c r="N110" s="171" t="s">
        <v>43</v>
      </c>
      <c r="P110" s="140">
        <f>O110*H110</f>
        <v>0</v>
      </c>
      <c r="Q110" s="140">
        <v>1.2E-4</v>
      </c>
      <c r="R110" s="140">
        <f>Q110*H110</f>
        <v>1.2E-2</v>
      </c>
      <c r="S110" s="140">
        <v>0</v>
      </c>
      <c r="T110" s="141">
        <f>S110*H110</f>
        <v>0</v>
      </c>
      <c r="AR110" s="142" t="s">
        <v>436</v>
      </c>
      <c r="AT110" s="142" t="s">
        <v>380</v>
      </c>
      <c r="AU110" s="142" t="s">
        <v>82</v>
      </c>
      <c r="AY110" s="17" t="s">
        <v>193</v>
      </c>
      <c r="BE110" s="143">
        <f>IF(N110="základní",J110,0)</f>
        <v>0</v>
      </c>
      <c r="BF110" s="143">
        <f>IF(N110="snížená",J110,0)</f>
        <v>0</v>
      </c>
      <c r="BG110" s="143">
        <f>IF(N110="zákl. přenesená",J110,0)</f>
        <v>0</v>
      </c>
      <c r="BH110" s="143">
        <f>IF(N110="sníž. přenesená",J110,0)</f>
        <v>0</v>
      </c>
      <c r="BI110" s="143">
        <f>IF(N110="nulová",J110,0)</f>
        <v>0</v>
      </c>
      <c r="BJ110" s="17" t="s">
        <v>80</v>
      </c>
      <c r="BK110" s="143">
        <f>ROUND(I110*H110,2)</f>
        <v>0</v>
      </c>
      <c r="BL110" s="17" t="s">
        <v>328</v>
      </c>
      <c r="BM110" s="142" t="s">
        <v>5002</v>
      </c>
    </row>
    <row r="111" spans="2:65" s="1" customFormat="1" ht="16.5" customHeight="1">
      <c r="B111" s="32"/>
      <c r="C111" s="162" t="s">
        <v>273</v>
      </c>
      <c r="D111" s="162" t="s">
        <v>380</v>
      </c>
      <c r="E111" s="163" t="s">
        <v>5003</v>
      </c>
      <c r="F111" s="164" t="s">
        <v>5004</v>
      </c>
      <c r="G111" s="165" t="s">
        <v>465</v>
      </c>
      <c r="H111" s="166">
        <v>30</v>
      </c>
      <c r="I111" s="167"/>
      <c r="J111" s="168">
        <f>ROUND(I111*H111,2)</f>
        <v>0</v>
      </c>
      <c r="K111" s="164" t="s">
        <v>199</v>
      </c>
      <c r="L111" s="169"/>
      <c r="M111" s="170" t="s">
        <v>19</v>
      </c>
      <c r="N111" s="171" t="s">
        <v>43</v>
      </c>
      <c r="P111" s="140">
        <f>O111*H111</f>
        <v>0</v>
      </c>
      <c r="Q111" s="140">
        <v>2.1000000000000001E-4</v>
      </c>
      <c r="R111" s="140">
        <f>Q111*H111</f>
        <v>6.3E-3</v>
      </c>
      <c r="S111" s="140">
        <v>0</v>
      </c>
      <c r="T111" s="141">
        <f>S111*H111</f>
        <v>0</v>
      </c>
      <c r="AR111" s="142" t="s">
        <v>436</v>
      </c>
      <c r="AT111" s="142" t="s">
        <v>380</v>
      </c>
      <c r="AU111" s="142" t="s">
        <v>82</v>
      </c>
      <c r="AY111" s="17" t="s">
        <v>193</v>
      </c>
      <c r="BE111" s="143">
        <f>IF(N111="základní",J111,0)</f>
        <v>0</v>
      </c>
      <c r="BF111" s="143">
        <f>IF(N111="snížená",J111,0)</f>
        <v>0</v>
      </c>
      <c r="BG111" s="143">
        <f>IF(N111="zákl. přenesená",J111,0)</f>
        <v>0</v>
      </c>
      <c r="BH111" s="143">
        <f>IF(N111="sníž. přenesená",J111,0)</f>
        <v>0</v>
      </c>
      <c r="BI111" s="143">
        <f>IF(N111="nulová",J111,0)</f>
        <v>0</v>
      </c>
      <c r="BJ111" s="17" t="s">
        <v>80</v>
      </c>
      <c r="BK111" s="143">
        <f>ROUND(I111*H111,2)</f>
        <v>0</v>
      </c>
      <c r="BL111" s="17" t="s">
        <v>328</v>
      </c>
      <c r="BM111" s="142" t="s">
        <v>5005</v>
      </c>
    </row>
    <row r="112" spans="2:65" s="1" customFormat="1" ht="16.5" customHeight="1">
      <c r="B112" s="32"/>
      <c r="C112" s="162" t="s">
        <v>8</v>
      </c>
      <c r="D112" s="162" t="s">
        <v>380</v>
      </c>
      <c r="E112" s="163" t="s">
        <v>5006</v>
      </c>
      <c r="F112" s="164" t="s">
        <v>5007</v>
      </c>
      <c r="G112" s="165" t="s">
        <v>465</v>
      </c>
      <c r="H112" s="166">
        <v>160</v>
      </c>
      <c r="I112" s="167"/>
      <c r="J112" s="168">
        <f>ROUND(I112*H112,2)</f>
        <v>0</v>
      </c>
      <c r="K112" s="164" t="s">
        <v>199</v>
      </c>
      <c r="L112" s="169"/>
      <c r="M112" s="170" t="s">
        <v>19</v>
      </c>
      <c r="N112" s="171" t="s">
        <v>43</v>
      </c>
      <c r="P112" s="140">
        <f>O112*H112</f>
        <v>0</v>
      </c>
      <c r="Q112" s="140">
        <v>2.9999999999999997E-4</v>
      </c>
      <c r="R112" s="140">
        <f>Q112*H112</f>
        <v>4.7999999999999994E-2</v>
      </c>
      <c r="S112" s="140">
        <v>0</v>
      </c>
      <c r="T112" s="141">
        <f>S112*H112</f>
        <v>0</v>
      </c>
      <c r="AR112" s="142" t="s">
        <v>436</v>
      </c>
      <c r="AT112" s="142" t="s">
        <v>380</v>
      </c>
      <c r="AU112" s="142" t="s">
        <v>82</v>
      </c>
      <c r="AY112" s="17" t="s">
        <v>193</v>
      </c>
      <c r="BE112" s="143">
        <f>IF(N112="základní",J112,0)</f>
        <v>0</v>
      </c>
      <c r="BF112" s="143">
        <f>IF(N112="snížená",J112,0)</f>
        <v>0</v>
      </c>
      <c r="BG112" s="143">
        <f>IF(N112="zákl. přenesená",J112,0)</f>
        <v>0</v>
      </c>
      <c r="BH112" s="143">
        <f>IF(N112="sníž. přenesená",J112,0)</f>
        <v>0</v>
      </c>
      <c r="BI112" s="143">
        <f>IF(N112="nulová",J112,0)</f>
        <v>0</v>
      </c>
      <c r="BJ112" s="17" t="s">
        <v>80</v>
      </c>
      <c r="BK112" s="143">
        <f>ROUND(I112*H112,2)</f>
        <v>0</v>
      </c>
      <c r="BL112" s="17" t="s">
        <v>328</v>
      </c>
      <c r="BM112" s="142" t="s">
        <v>5008</v>
      </c>
    </row>
    <row r="113" spans="2:65" s="1" customFormat="1" ht="16.5" customHeight="1">
      <c r="B113" s="32"/>
      <c r="C113" s="131" t="s">
        <v>298</v>
      </c>
      <c r="D113" s="131" t="s">
        <v>195</v>
      </c>
      <c r="E113" s="132" t="s">
        <v>5009</v>
      </c>
      <c r="F113" s="133" t="s">
        <v>5010</v>
      </c>
      <c r="G113" s="134" t="s">
        <v>465</v>
      </c>
      <c r="H113" s="135">
        <v>500</v>
      </c>
      <c r="I113" s="136"/>
      <c r="J113" s="137">
        <f>ROUND(I113*H113,2)</f>
        <v>0</v>
      </c>
      <c r="K113" s="133" t="s">
        <v>199</v>
      </c>
      <c r="L113" s="32"/>
      <c r="M113" s="138" t="s">
        <v>19</v>
      </c>
      <c r="N113" s="139" t="s">
        <v>43</v>
      </c>
      <c r="P113" s="140">
        <f>O113*H113</f>
        <v>0</v>
      </c>
      <c r="Q113" s="140">
        <v>0</v>
      </c>
      <c r="R113" s="140">
        <f>Q113*H113</f>
        <v>0</v>
      </c>
      <c r="S113" s="140">
        <v>0</v>
      </c>
      <c r="T113" s="141">
        <f>S113*H113</f>
        <v>0</v>
      </c>
      <c r="AR113" s="142" t="s">
        <v>328</v>
      </c>
      <c r="AT113" s="142" t="s">
        <v>195</v>
      </c>
      <c r="AU113" s="142" t="s">
        <v>82</v>
      </c>
      <c r="AY113" s="17" t="s">
        <v>193</v>
      </c>
      <c r="BE113" s="143">
        <f>IF(N113="základní",J113,0)</f>
        <v>0</v>
      </c>
      <c r="BF113" s="143">
        <f>IF(N113="snížená",J113,0)</f>
        <v>0</v>
      </c>
      <c r="BG113" s="143">
        <f>IF(N113="zákl. přenesená",J113,0)</f>
        <v>0</v>
      </c>
      <c r="BH113" s="143">
        <f>IF(N113="sníž. přenesená",J113,0)</f>
        <v>0</v>
      </c>
      <c r="BI113" s="143">
        <f>IF(N113="nulová",J113,0)</f>
        <v>0</v>
      </c>
      <c r="BJ113" s="17" t="s">
        <v>80</v>
      </c>
      <c r="BK113" s="143">
        <f>ROUND(I113*H113,2)</f>
        <v>0</v>
      </c>
      <c r="BL113" s="17" t="s">
        <v>328</v>
      </c>
      <c r="BM113" s="142" t="s">
        <v>5011</v>
      </c>
    </row>
    <row r="114" spans="2:65" s="1" customFormat="1" ht="11.25">
      <c r="B114" s="32"/>
      <c r="D114" s="144" t="s">
        <v>201</v>
      </c>
      <c r="F114" s="145" t="s">
        <v>5012</v>
      </c>
      <c r="I114" s="146"/>
      <c r="L114" s="32"/>
      <c r="M114" s="147"/>
      <c r="T114" s="53"/>
      <c r="AT114" s="17" t="s">
        <v>201</v>
      </c>
      <c r="AU114" s="17" t="s">
        <v>82</v>
      </c>
    </row>
    <row r="115" spans="2:65" s="1" customFormat="1" ht="16.5" customHeight="1">
      <c r="B115" s="32"/>
      <c r="C115" s="162" t="s">
        <v>310</v>
      </c>
      <c r="D115" s="162" t="s">
        <v>380</v>
      </c>
      <c r="E115" s="163" t="s">
        <v>5013</v>
      </c>
      <c r="F115" s="164" t="s">
        <v>5014</v>
      </c>
      <c r="G115" s="165" t="s">
        <v>465</v>
      </c>
      <c r="H115" s="166">
        <v>8</v>
      </c>
      <c r="I115" s="167"/>
      <c r="J115" s="168">
        <f>ROUND(I115*H115,2)</f>
        <v>0</v>
      </c>
      <c r="K115" s="164" t="s">
        <v>199</v>
      </c>
      <c r="L115" s="169"/>
      <c r="M115" s="170" t="s">
        <v>19</v>
      </c>
      <c r="N115" s="171" t="s">
        <v>43</v>
      </c>
      <c r="P115" s="140">
        <f>O115*H115</f>
        <v>0</v>
      </c>
      <c r="Q115" s="140">
        <v>1.8000000000000001E-4</v>
      </c>
      <c r="R115" s="140">
        <f>Q115*H115</f>
        <v>1.4400000000000001E-3</v>
      </c>
      <c r="S115" s="140">
        <v>0</v>
      </c>
      <c r="T115" s="141">
        <f>S115*H115</f>
        <v>0</v>
      </c>
      <c r="AR115" s="142" t="s">
        <v>436</v>
      </c>
      <c r="AT115" s="142" t="s">
        <v>380</v>
      </c>
      <c r="AU115" s="142" t="s">
        <v>82</v>
      </c>
      <c r="AY115" s="17" t="s">
        <v>193</v>
      </c>
      <c r="BE115" s="143">
        <f>IF(N115="základní",J115,0)</f>
        <v>0</v>
      </c>
      <c r="BF115" s="143">
        <f>IF(N115="snížená",J115,0)</f>
        <v>0</v>
      </c>
      <c r="BG115" s="143">
        <f>IF(N115="zákl. přenesená",J115,0)</f>
        <v>0</v>
      </c>
      <c r="BH115" s="143">
        <f>IF(N115="sníž. přenesená",J115,0)</f>
        <v>0</v>
      </c>
      <c r="BI115" s="143">
        <f>IF(N115="nulová",J115,0)</f>
        <v>0</v>
      </c>
      <c r="BJ115" s="17" t="s">
        <v>80</v>
      </c>
      <c r="BK115" s="143">
        <f>ROUND(I115*H115,2)</f>
        <v>0</v>
      </c>
      <c r="BL115" s="17" t="s">
        <v>328</v>
      </c>
      <c r="BM115" s="142" t="s">
        <v>5015</v>
      </c>
    </row>
    <row r="116" spans="2:65" s="1" customFormat="1" ht="16.5" customHeight="1">
      <c r="B116" s="32"/>
      <c r="C116" s="162" t="s">
        <v>322</v>
      </c>
      <c r="D116" s="162" t="s">
        <v>380</v>
      </c>
      <c r="E116" s="163" t="s">
        <v>5016</v>
      </c>
      <c r="F116" s="164" t="s">
        <v>5017</v>
      </c>
      <c r="G116" s="165" t="s">
        <v>465</v>
      </c>
      <c r="H116" s="166">
        <v>285</v>
      </c>
      <c r="I116" s="167"/>
      <c r="J116" s="168">
        <f>ROUND(I116*H116,2)</f>
        <v>0</v>
      </c>
      <c r="K116" s="164" t="s">
        <v>199</v>
      </c>
      <c r="L116" s="169"/>
      <c r="M116" s="170" t="s">
        <v>19</v>
      </c>
      <c r="N116" s="171" t="s">
        <v>43</v>
      </c>
      <c r="P116" s="140">
        <f>O116*H116</f>
        <v>0</v>
      </c>
      <c r="Q116" s="140">
        <v>1.2999999999999999E-4</v>
      </c>
      <c r="R116" s="140">
        <f>Q116*H116</f>
        <v>3.705E-2</v>
      </c>
      <c r="S116" s="140">
        <v>0</v>
      </c>
      <c r="T116" s="141">
        <f>S116*H116</f>
        <v>0</v>
      </c>
      <c r="AR116" s="142" t="s">
        <v>436</v>
      </c>
      <c r="AT116" s="142" t="s">
        <v>380</v>
      </c>
      <c r="AU116" s="142" t="s">
        <v>82</v>
      </c>
      <c r="AY116" s="17" t="s">
        <v>193</v>
      </c>
      <c r="BE116" s="143">
        <f>IF(N116="základní",J116,0)</f>
        <v>0</v>
      </c>
      <c r="BF116" s="143">
        <f>IF(N116="snížená",J116,0)</f>
        <v>0</v>
      </c>
      <c r="BG116" s="143">
        <f>IF(N116="zákl. přenesená",J116,0)</f>
        <v>0</v>
      </c>
      <c r="BH116" s="143">
        <f>IF(N116="sníž. přenesená",J116,0)</f>
        <v>0</v>
      </c>
      <c r="BI116" s="143">
        <f>IF(N116="nulová",J116,0)</f>
        <v>0</v>
      </c>
      <c r="BJ116" s="17" t="s">
        <v>80</v>
      </c>
      <c r="BK116" s="143">
        <f>ROUND(I116*H116,2)</f>
        <v>0</v>
      </c>
      <c r="BL116" s="17" t="s">
        <v>328</v>
      </c>
      <c r="BM116" s="142" t="s">
        <v>5018</v>
      </c>
    </row>
    <row r="117" spans="2:65" s="1" customFormat="1" ht="16.5" customHeight="1">
      <c r="B117" s="32"/>
      <c r="C117" s="162" t="s">
        <v>328</v>
      </c>
      <c r="D117" s="162" t="s">
        <v>380</v>
      </c>
      <c r="E117" s="163" t="s">
        <v>5019</v>
      </c>
      <c r="F117" s="164" t="s">
        <v>5020</v>
      </c>
      <c r="G117" s="165" t="s">
        <v>465</v>
      </c>
      <c r="H117" s="166">
        <v>7</v>
      </c>
      <c r="I117" s="167"/>
      <c r="J117" s="168">
        <f>ROUND(I117*H117,2)</f>
        <v>0</v>
      </c>
      <c r="K117" s="164" t="s">
        <v>199</v>
      </c>
      <c r="L117" s="169"/>
      <c r="M117" s="170" t="s">
        <v>19</v>
      </c>
      <c r="N117" s="171" t="s">
        <v>43</v>
      </c>
      <c r="P117" s="140">
        <f>O117*H117</f>
        <v>0</v>
      </c>
      <c r="Q117" s="140">
        <v>2.9999999999999997E-4</v>
      </c>
      <c r="R117" s="140">
        <f>Q117*H117</f>
        <v>2.0999999999999999E-3</v>
      </c>
      <c r="S117" s="140">
        <v>0</v>
      </c>
      <c r="T117" s="141">
        <f>S117*H117</f>
        <v>0</v>
      </c>
      <c r="AR117" s="142" t="s">
        <v>436</v>
      </c>
      <c r="AT117" s="142" t="s">
        <v>380</v>
      </c>
      <c r="AU117" s="142" t="s">
        <v>82</v>
      </c>
      <c r="AY117" s="17" t="s">
        <v>193</v>
      </c>
      <c r="BE117" s="143">
        <f>IF(N117="základní",J117,0)</f>
        <v>0</v>
      </c>
      <c r="BF117" s="143">
        <f>IF(N117="snížená",J117,0)</f>
        <v>0</v>
      </c>
      <c r="BG117" s="143">
        <f>IF(N117="zákl. přenesená",J117,0)</f>
        <v>0</v>
      </c>
      <c r="BH117" s="143">
        <f>IF(N117="sníž. přenesená",J117,0)</f>
        <v>0</v>
      </c>
      <c r="BI117" s="143">
        <f>IF(N117="nulová",J117,0)</f>
        <v>0</v>
      </c>
      <c r="BJ117" s="17" t="s">
        <v>80</v>
      </c>
      <c r="BK117" s="143">
        <f>ROUND(I117*H117,2)</f>
        <v>0</v>
      </c>
      <c r="BL117" s="17" t="s">
        <v>328</v>
      </c>
      <c r="BM117" s="142" t="s">
        <v>5021</v>
      </c>
    </row>
    <row r="118" spans="2:65" s="1" customFormat="1" ht="16.5" customHeight="1">
      <c r="B118" s="32"/>
      <c r="C118" s="162" t="s">
        <v>334</v>
      </c>
      <c r="D118" s="162" t="s">
        <v>380</v>
      </c>
      <c r="E118" s="163" t="s">
        <v>5022</v>
      </c>
      <c r="F118" s="164" t="s">
        <v>5023</v>
      </c>
      <c r="G118" s="165" t="s">
        <v>465</v>
      </c>
      <c r="H118" s="166">
        <v>200</v>
      </c>
      <c r="I118" s="167"/>
      <c r="J118" s="168">
        <f>ROUND(I118*H118,2)</f>
        <v>0</v>
      </c>
      <c r="K118" s="164" t="s">
        <v>199</v>
      </c>
      <c r="L118" s="169"/>
      <c r="M118" s="170" t="s">
        <v>19</v>
      </c>
      <c r="N118" s="171" t="s">
        <v>43</v>
      </c>
      <c r="P118" s="140">
        <f>O118*H118</f>
        <v>0</v>
      </c>
      <c r="Q118" s="140">
        <v>2.5000000000000001E-4</v>
      </c>
      <c r="R118" s="140">
        <f>Q118*H118</f>
        <v>0.05</v>
      </c>
      <c r="S118" s="140">
        <v>0</v>
      </c>
      <c r="T118" s="141">
        <f>S118*H118</f>
        <v>0</v>
      </c>
      <c r="AR118" s="142" t="s">
        <v>436</v>
      </c>
      <c r="AT118" s="142" t="s">
        <v>380</v>
      </c>
      <c r="AU118" s="142" t="s">
        <v>82</v>
      </c>
      <c r="AY118" s="17" t="s">
        <v>193</v>
      </c>
      <c r="BE118" s="143">
        <f>IF(N118="základní",J118,0)</f>
        <v>0</v>
      </c>
      <c r="BF118" s="143">
        <f>IF(N118="snížená",J118,0)</f>
        <v>0</v>
      </c>
      <c r="BG118" s="143">
        <f>IF(N118="zákl. přenesená",J118,0)</f>
        <v>0</v>
      </c>
      <c r="BH118" s="143">
        <f>IF(N118="sníž. přenesená",J118,0)</f>
        <v>0</v>
      </c>
      <c r="BI118" s="143">
        <f>IF(N118="nulová",J118,0)</f>
        <v>0</v>
      </c>
      <c r="BJ118" s="17" t="s">
        <v>80</v>
      </c>
      <c r="BK118" s="143">
        <f>ROUND(I118*H118,2)</f>
        <v>0</v>
      </c>
      <c r="BL118" s="17" t="s">
        <v>328</v>
      </c>
      <c r="BM118" s="142" t="s">
        <v>5024</v>
      </c>
    </row>
    <row r="119" spans="2:65" s="1" customFormat="1" ht="16.5" customHeight="1">
      <c r="B119" s="32"/>
      <c r="C119" s="131" t="s">
        <v>340</v>
      </c>
      <c r="D119" s="131" t="s">
        <v>195</v>
      </c>
      <c r="E119" s="132" t="s">
        <v>5025</v>
      </c>
      <c r="F119" s="133" t="s">
        <v>5026</v>
      </c>
      <c r="G119" s="134" t="s">
        <v>465</v>
      </c>
      <c r="H119" s="135">
        <v>8</v>
      </c>
      <c r="I119" s="136"/>
      <c r="J119" s="137">
        <f>ROUND(I119*H119,2)</f>
        <v>0</v>
      </c>
      <c r="K119" s="133" t="s">
        <v>199</v>
      </c>
      <c r="L119" s="32"/>
      <c r="M119" s="138" t="s">
        <v>19</v>
      </c>
      <c r="N119" s="139" t="s">
        <v>43</v>
      </c>
      <c r="P119" s="140">
        <f>O119*H119</f>
        <v>0</v>
      </c>
      <c r="Q119" s="140">
        <v>0</v>
      </c>
      <c r="R119" s="140">
        <f>Q119*H119</f>
        <v>0</v>
      </c>
      <c r="S119" s="140">
        <v>0</v>
      </c>
      <c r="T119" s="141">
        <f>S119*H119</f>
        <v>0</v>
      </c>
      <c r="AR119" s="142" t="s">
        <v>328</v>
      </c>
      <c r="AT119" s="142" t="s">
        <v>195</v>
      </c>
      <c r="AU119" s="142" t="s">
        <v>82</v>
      </c>
      <c r="AY119" s="17" t="s">
        <v>193</v>
      </c>
      <c r="BE119" s="143">
        <f>IF(N119="základní",J119,0)</f>
        <v>0</v>
      </c>
      <c r="BF119" s="143">
        <f>IF(N119="snížená",J119,0)</f>
        <v>0</v>
      </c>
      <c r="BG119" s="143">
        <f>IF(N119="zákl. přenesená",J119,0)</f>
        <v>0</v>
      </c>
      <c r="BH119" s="143">
        <f>IF(N119="sníž. přenesená",J119,0)</f>
        <v>0</v>
      </c>
      <c r="BI119" s="143">
        <f>IF(N119="nulová",J119,0)</f>
        <v>0</v>
      </c>
      <c r="BJ119" s="17" t="s">
        <v>80</v>
      </c>
      <c r="BK119" s="143">
        <f>ROUND(I119*H119,2)</f>
        <v>0</v>
      </c>
      <c r="BL119" s="17" t="s">
        <v>328</v>
      </c>
      <c r="BM119" s="142" t="s">
        <v>5027</v>
      </c>
    </row>
    <row r="120" spans="2:65" s="1" customFormat="1" ht="11.25">
      <c r="B120" s="32"/>
      <c r="D120" s="144" t="s">
        <v>201</v>
      </c>
      <c r="F120" s="145" t="s">
        <v>5028</v>
      </c>
      <c r="I120" s="146"/>
      <c r="L120" s="32"/>
      <c r="M120" s="147"/>
      <c r="T120" s="53"/>
      <c r="AT120" s="17" t="s">
        <v>201</v>
      </c>
      <c r="AU120" s="17" t="s">
        <v>82</v>
      </c>
    </row>
    <row r="121" spans="2:65" s="1" customFormat="1" ht="16.5" customHeight="1">
      <c r="B121" s="32"/>
      <c r="C121" s="162" t="s">
        <v>346</v>
      </c>
      <c r="D121" s="162" t="s">
        <v>380</v>
      </c>
      <c r="E121" s="163" t="s">
        <v>5029</v>
      </c>
      <c r="F121" s="164" t="s">
        <v>5030</v>
      </c>
      <c r="G121" s="165" t="s">
        <v>465</v>
      </c>
      <c r="H121" s="166">
        <v>8</v>
      </c>
      <c r="I121" s="167"/>
      <c r="J121" s="168">
        <f>ROUND(I121*H121,2)</f>
        <v>0</v>
      </c>
      <c r="K121" s="164" t="s">
        <v>199</v>
      </c>
      <c r="L121" s="169"/>
      <c r="M121" s="170" t="s">
        <v>19</v>
      </c>
      <c r="N121" s="171" t="s">
        <v>43</v>
      </c>
      <c r="P121" s="140">
        <f>O121*H121</f>
        <v>0</v>
      </c>
      <c r="Q121" s="140">
        <v>1.1000000000000001E-3</v>
      </c>
      <c r="R121" s="140">
        <f>Q121*H121</f>
        <v>8.8000000000000005E-3</v>
      </c>
      <c r="S121" s="140">
        <v>0</v>
      </c>
      <c r="T121" s="141">
        <f>S121*H121</f>
        <v>0</v>
      </c>
      <c r="AR121" s="142" t="s">
        <v>436</v>
      </c>
      <c r="AT121" s="142" t="s">
        <v>380</v>
      </c>
      <c r="AU121" s="142" t="s">
        <v>82</v>
      </c>
      <c r="AY121" s="17" t="s">
        <v>193</v>
      </c>
      <c r="BE121" s="143">
        <f>IF(N121="základní",J121,0)</f>
        <v>0</v>
      </c>
      <c r="BF121" s="143">
        <f>IF(N121="snížená",J121,0)</f>
        <v>0</v>
      </c>
      <c r="BG121" s="143">
        <f>IF(N121="zákl. přenesená",J121,0)</f>
        <v>0</v>
      </c>
      <c r="BH121" s="143">
        <f>IF(N121="sníž. přenesená",J121,0)</f>
        <v>0</v>
      </c>
      <c r="BI121" s="143">
        <f>IF(N121="nulová",J121,0)</f>
        <v>0</v>
      </c>
      <c r="BJ121" s="17" t="s">
        <v>80</v>
      </c>
      <c r="BK121" s="143">
        <f>ROUND(I121*H121,2)</f>
        <v>0</v>
      </c>
      <c r="BL121" s="17" t="s">
        <v>328</v>
      </c>
      <c r="BM121" s="142" t="s">
        <v>5031</v>
      </c>
    </row>
    <row r="122" spans="2:65" s="1" customFormat="1" ht="16.5" customHeight="1">
      <c r="B122" s="32"/>
      <c r="C122" s="162" t="s">
        <v>354</v>
      </c>
      <c r="D122" s="162" t="s">
        <v>380</v>
      </c>
      <c r="E122" s="163" t="s">
        <v>5032</v>
      </c>
      <c r="F122" s="164" t="s">
        <v>5033</v>
      </c>
      <c r="G122" s="165" t="s">
        <v>465</v>
      </c>
      <c r="H122" s="166">
        <v>16</v>
      </c>
      <c r="I122" s="167"/>
      <c r="J122" s="168">
        <f>ROUND(I122*H122,2)</f>
        <v>0</v>
      </c>
      <c r="K122" s="164" t="s">
        <v>199</v>
      </c>
      <c r="L122" s="169"/>
      <c r="M122" s="170" t="s">
        <v>19</v>
      </c>
      <c r="N122" s="171" t="s">
        <v>43</v>
      </c>
      <c r="P122" s="140">
        <f>O122*H122</f>
        <v>0</v>
      </c>
      <c r="Q122" s="140">
        <v>3.2000000000000003E-4</v>
      </c>
      <c r="R122" s="140">
        <f>Q122*H122</f>
        <v>5.1200000000000004E-3</v>
      </c>
      <c r="S122" s="140">
        <v>0</v>
      </c>
      <c r="T122" s="141">
        <f>S122*H122</f>
        <v>0</v>
      </c>
      <c r="AR122" s="142" t="s">
        <v>436</v>
      </c>
      <c r="AT122" s="142" t="s">
        <v>380</v>
      </c>
      <c r="AU122" s="142" t="s">
        <v>82</v>
      </c>
      <c r="AY122" s="17" t="s">
        <v>193</v>
      </c>
      <c r="BE122" s="143">
        <f>IF(N122="základní",J122,0)</f>
        <v>0</v>
      </c>
      <c r="BF122" s="143">
        <f>IF(N122="snížená",J122,0)</f>
        <v>0</v>
      </c>
      <c r="BG122" s="143">
        <f>IF(N122="zákl. přenesená",J122,0)</f>
        <v>0</v>
      </c>
      <c r="BH122" s="143">
        <f>IF(N122="sníž. přenesená",J122,0)</f>
        <v>0</v>
      </c>
      <c r="BI122" s="143">
        <f>IF(N122="nulová",J122,0)</f>
        <v>0</v>
      </c>
      <c r="BJ122" s="17" t="s">
        <v>80</v>
      </c>
      <c r="BK122" s="143">
        <f>ROUND(I122*H122,2)</f>
        <v>0</v>
      </c>
      <c r="BL122" s="17" t="s">
        <v>328</v>
      </c>
      <c r="BM122" s="142" t="s">
        <v>5034</v>
      </c>
    </row>
    <row r="123" spans="2:65" s="1" customFormat="1" ht="16.5" customHeight="1">
      <c r="B123" s="32"/>
      <c r="C123" s="131" t="s">
        <v>7</v>
      </c>
      <c r="D123" s="131" t="s">
        <v>195</v>
      </c>
      <c r="E123" s="132" t="s">
        <v>5035</v>
      </c>
      <c r="F123" s="133" t="s">
        <v>5036</v>
      </c>
      <c r="G123" s="134" t="s">
        <v>465</v>
      </c>
      <c r="H123" s="135">
        <v>7</v>
      </c>
      <c r="I123" s="136"/>
      <c r="J123" s="137">
        <f>ROUND(I123*H123,2)</f>
        <v>0</v>
      </c>
      <c r="K123" s="133" t="s">
        <v>199</v>
      </c>
      <c r="L123" s="32"/>
      <c r="M123" s="138" t="s">
        <v>19</v>
      </c>
      <c r="N123" s="139" t="s">
        <v>43</v>
      </c>
      <c r="P123" s="140">
        <f>O123*H123</f>
        <v>0</v>
      </c>
      <c r="Q123" s="140">
        <v>0</v>
      </c>
      <c r="R123" s="140">
        <f>Q123*H123</f>
        <v>0</v>
      </c>
      <c r="S123" s="140">
        <v>0</v>
      </c>
      <c r="T123" s="141">
        <f>S123*H123</f>
        <v>0</v>
      </c>
      <c r="AR123" s="142" t="s">
        <v>328</v>
      </c>
      <c r="AT123" s="142" t="s">
        <v>195</v>
      </c>
      <c r="AU123" s="142" t="s">
        <v>82</v>
      </c>
      <c r="AY123" s="17" t="s">
        <v>193</v>
      </c>
      <c r="BE123" s="143">
        <f>IF(N123="základní",J123,0)</f>
        <v>0</v>
      </c>
      <c r="BF123" s="143">
        <f>IF(N123="snížená",J123,0)</f>
        <v>0</v>
      </c>
      <c r="BG123" s="143">
        <f>IF(N123="zákl. přenesená",J123,0)</f>
        <v>0</v>
      </c>
      <c r="BH123" s="143">
        <f>IF(N123="sníž. přenesená",J123,0)</f>
        <v>0</v>
      </c>
      <c r="BI123" s="143">
        <f>IF(N123="nulová",J123,0)</f>
        <v>0</v>
      </c>
      <c r="BJ123" s="17" t="s">
        <v>80</v>
      </c>
      <c r="BK123" s="143">
        <f>ROUND(I123*H123,2)</f>
        <v>0</v>
      </c>
      <c r="BL123" s="17" t="s">
        <v>328</v>
      </c>
      <c r="BM123" s="142" t="s">
        <v>5037</v>
      </c>
    </row>
    <row r="124" spans="2:65" s="1" customFormat="1" ht="11.25">
      <c r="B124" s="32"/>
      <c r="D124" s="144" t="s">
        <v>201</v>
      </c>
      <c r="F124" s="145" t="s">
        <v>5038</v>
      </c>
      <c r="I124" s="146"/>
      <c r="L124" s="32"/>
      <c r="M124" s="147"/>
      <c r="T124" s="53"/>
      <c r="AT124" s="17" t="s">
        <v>201</v>
      </c>
      <c r="AU124" s="17" t="s">
        <v>82</v>
      </c>
    </row>
    <row r="125" spans="2:65" s="1" customFormat="1" ht="16.5" customHeight="1">
      <c r="B125" s="32"/>
      <c r="C125" s="162" t="s">
        <v>366</v>
      </c>
      <c r="D125" s="162" t="s">
        <v>380</v>
      </c>
      <c r="E125" s="163" t="s">
        <v>5039</v>
      </c>
      <c r="F125" s="164" t="s">
        <v>5040</v>
      </c>
      <c r="G125" s="165" t="s">
        <v>465</v>
      </c>
      <c r="H125" s="166">
        <v>7</v>
      </c>
      <c r="I125" s="167"/>
      <c r="J125" s="168">
        <f>ROUND(I125*H125,2)</f>
        <v>0</v>
      </c>
      <c r="K125" s="164" t="s">
        <v>199</v>
      </c>
      <c r="L125" s="169"/>
      <c r="M125" s="170" t="s">
        <v>19</v>
      </c>
      <c r="N125" s="171" t="s">
        <v>43</v>
      </c>
      <c r="P125" s="140">
        <f>O125*H125</f>
        <v>0</v>
      </c>
      <c r="Q125" s="140">
        <v>4.0000000000000001E-3</v>
      </c>
      <c r="R125" s="140">
        <f>Q125*H125</f>
        <v>2.8000000000000001E-2</v>
      </c>
      <c r="S125" s="140">
        <v>0</v>
      </c>
      <c r="T125" s="141">
        <f>S125*H125</f>
        <v>0</v>
      </c>
      <c r="AR125" s="142" t="s">
        <v>436</v>
      </c>
      <c r="AT125" s="142" t="s">
        <v>380</v>
      </c>
      <c r="AU125" s="142" t="s">
        <v>82</v>
      </c>
      <c r="AY125" s="17" t="s">
        <v>193</v>
      </c>
      <c r="BE125" s="143">
        <f>IF(N125="základní",J125,0)</f>
        <v>0</v>
      </c>
      <c r="BF125" s="143">
        <f>IF(N125="snížená",J125,0)</f>
        <v>0</v>
      </c>
      <c r="BG125" s="143">
        <f>IF(N125="zákl. přenesená",J125,0)</f>
        <v>0</v>
      </c>
      <c r="BH125" s="143">
        <f>IF(N125="sníž. přenesená",J125,0)</f>
        <v>0</v>
      </c>
      <c r="BI125" s="143">
        <f>IF(N125="nulová",J125,0)</f>
        <v>0</v>
      </c>
      <c r="BJ125" s="17" t="s">
        <v>80</v>
      </c>
      <c r="BK125" s="143">
        <f>ROUND(I125*H125,2)</f>
        <v>0</v>
      </c>
      <c r="BL125" s="17" t="s">
        <v>328</v>
      </c>
      <c r="BM125" s="142" t="s">
        <v>5041</v>
      </c>
    </row>
    <row r="126" spans="2:65" s="1" customFormat="1" ht="24.2" customHeight="1">
      <c r="B126" s="32"/>
      <c r="C126" s="162" t="s">
        <v>379</v>
      </c>
      <c r="D126" s="162" t="s">
        <v>380</v>
      </c>
      <c r="E126" s="163" t="s">
        <v>5042</v>
      </c>
      <c r="F126" s="164" t="s">
        <v>5043</v>
      </c>
      <c r="G126" s="165" t="s">
        <v>465</v>
      </c>
      <c r="H126" s="166">
        <v>7</v>
      </c>
      <c r="I126" s="167"/>
      <c r="J126" s="168">
        <f>ROUND(I126*H126,2)</f>
        <v>0</v>
      </c>
      <c r="K126" s="164" t="s">
        <v>199</v>
      </c>
      <c r="L126" s="169"/>
      <c r="M126" s="170" t="s">
        <v>19</v>
      </c>
      <c r="N126" s="171" t="s">
        <v>43</v>
      </c>
      <c r="P126" s="140">
        <f>O126*H126</f>
        <v>0</v>
      </c>
      <c r="Q126" s="140">
        <v>2.0999999999999999E-3</v>
      </c>
      <c r="R126" s="140">
        <f>Q126*H126</f>
        <v>1.47E-2</v>
      </c>
      <c r="S126" s="140">
        <v>0</v>
      </c>
      <c r="T126" s="141">
        <f>S126*H126</f>
        <v>0</v>
      </c>
      <c r="AR126" s="142" t="s">
        <v>436</v>
      </c>
      <c r="AT126" s="142" t="s">
        <v>380</v>
      </c>
      <c r="AU126" s="142" t="s">
        <v>82</v>
      </c>
      <c r="AY126" s="17" t="s">
        <v>193</v>
      </c>
      <c r="BE126" s="143">
        <f>IF(N126="základní",J126,0)</f>
        <v>0</v>
      </c>
      <c r="BF126" s="143">
        <f>IF(N126="snížená",J126,0)</f>
        <v>0</v>
      </c>
      <c r="BG126" s="143">
        <f>IF(N126="zákl. přenesená",J126,0)</f>
        <v>0</v>
      </c>
      <c r="BH126" s="143">
        <f>IF(N126="sníž. přenesená",J126,0)</f>
        <v>0</v>
      </c>
      <c r="BI126" s="143">
        <f>IF(N126="nulová",J126,0)</f>
        <v>0</v>
      </c>
      <c r="BJ126" s="17" t="s">
        <v>80</v>
      </c>
      <c r="BK126" s="143">
        <f>ROUND(I126*H126,2)</f>
        <v>0</v>
      </c>
      <c r="BL126" s="17" t="s">
        <v>328</v>
      </c>
      <c r="BM126" s="142" t="s">
        <v>5044</v>
      </c>
    </row>
    <row r="127" spans="2:65" s="1" customFormat="1" ht="16.5" customHeight="1">
      <c r="B127" s="32"/>
      <c r="C127" s="131" t="s">
        <v>385</v>
      </c>
      <c r="D127" s="131" t="s">
        <v>195</v>
      </c>
      <c r="E127" s="132" t="s">
        <v>5045</v>
      </c>
      <c r="F127" s="133" t="s">
        <v>5046</v>
      </c>
      <c r="G127" s="134" t="s">
        <v>465</v>
      </c>
      <c r="H127" s="135">
        <v>1</v>
      </c>
      <c r="I127" s="136"/>
      <c r="J127" s="137">
        <f>ROUND(I127*H127,2)</f>
        <v>0</v>
      </c>
      <c r="K127" s="133" t="s">
        <v>199</v>
      </c>
      <c r="L127" s="32"/>
      <c r="M127" s="138" t="s">
        <v>19</v>
      </c>
      <c r="N127" s="139" t="s">
        <v>43</v>
      </c>
      <c r="P127" s="140">
        <f>O127*H127</f>
        <v>0</v>
      </c>
      <c r="Q127" s="140">
        <v>0</v>
      </c>
      <c r="R127" s="140">
        <f>Q127*H127</f>
        <v>0</v>
      </c>
      <c r="S127" s="140">
        <v>0</v>
      </c>
      <c r="T127" s="141">
        <f>S127*H127</f>
        <v>0</v>
      </c>
      <c r="AR127" s="142" t="s">
        <v>328</v>
      </c>
      <c r="AT127" s="142" t="s">
        <v>195</v>
      </c>
      <c r="AU127" s="142" t="s">
        <v>82</v>
      </c>
      <c r="AY127" s="17" t="s">
        <v>193</v>
      </c>
      <c r="BE127" s="143">
        <f>IF(N127="základní",J127,0)</f>
        <v>0</v>
      </c>
      <c r="BF127" s="143">
        <f>IF(N127="snížená",J127,0)</f>
        <v>0</v>
      </c>
      <c r="BG127" s="143">
        <f>IF(N127="zákl. přenesená",J127,0)</f>
        <v>0</v>
      </c>
      <c r="BH127" s="143">
        <f>IF(N127="sníž. přenesená",J127,0)</f>
        <v>0</v>
      </c>
      <c r="BI127" s="143">
        <f>IF(N127="nulová",J127,0)</f>
        <v>0</v>
      </c>
      <c r="BJ127" s="17" t="s">
        <v>80</v>
      </c>
      <c r="BK127" s="143">
        <f>ROUND(I127*H127,2)</f>
        <v>0</v>
      </c>
      <c r="BL127" s="17" t="s">
        <v>328</v>
      </c>
      <c r="BM127" s="142" t="s">
        <v>5047</v>
      </c>
    </row>
    <row r="128" spans="2:65" s="1" customFormat="1" ht="11.25">
      <c r="B128" s="32"/>
      <c r="D128" s="144" t="s">
        <v>201</v>
      </c>
      <c r="F128" s="145" t="s">
        <v>5048</v>
      </c>
      <c r="I128" s="146"/>
      <c r="L128" s="32"/>
      <c r="M128" s="147"/>
      <c r="T128" s="53"/>
      <c r="AT128" s="17" t="s">
        <v>201</v>
      </c>
      <c r="AU128" s="17" t="s">
        <v>82</v>
      </c>
    </row>
    <row r="129" spans="2:65" s="1" customFormat="1" ht="16.5" customHeight="1">
      <c r="B129" s="32"/>
      <c r="C129" s="162" t="s">
        <v>391</v>
      </c>
      <c r="D129" s="162" t="s">
        <v>380</v>
      </c>
      <c r="E129" s="163" t="s">
        <v>4770</v>
      </c>
      <c r="F129" s="164" t="s">
        <v>4771</v>
      </c>
      <c r="G129" s="165" t="s">
        <v>465</v>
      </c>
      <c r="H129" s="166">
        <v>1</v>
      </c>
      <c r="I129" s="167"/>
      <c r="J129" s="168">
        <f>ROUND(I129*H129,2)</f>
        <v>0</v>
      </c>
      <c r="K129" s="164" t="s">
        <v>199</v>
      </c>
      <c r="L129" s="169"/>
      <c r="M129" s="170" t="s">
        <v>19</v>
      </c>
      <c r="N129" s="171" t="s">
        <v>43</v>
      </c>
      <c r="P129" s="140">
        <f>O129*H129</f>
        <v>0</v>
      </c>
      <c r="Q129" s="140">
        <v>1E-4</v>
      </c>
      <c r="R129" s="140">
        <f>Q129*H129</f>
        <v>1E-4</v>
      </c>
      <c r="S129" s="140">
        <v>0</v>
      </c>
      <c r="T129" s="141">
        <f>S129*H129</f>
        <v>0</v>
      </c>
      <c r="AR129" s="142" t="s">
        <v>436</v>
      </c>
      <c r="AT129" s="142" t="s">
        <v>380</v>
      </c>
      <c r="AU129" s="142" t="s">
        <v>82</v>
      </c>
      <c r="AY129" s="17" t="s">
        <v>193</v>
      </c>
      <c r="BE129" s="143">
        <f>IF(N129="základní",J129,0)</f>
        <v>0</v>
      </c>
      <c r="BF129" s="143">
        <f>IF(N129="snížená",J129,0)</f>
        <v>0</v>
      </c>
      <c r="BG129" s="143">
        <f>IF(N129="zákl. přenesená",J129,0)</f>
        <v>0</v>
      </c>
      <c r="BH129" s="143">
        <f>IF(N129="sníž. přenesená",J129,0)</f>
        <v>0</v>
      </c>
      <c r="BI129" s="143">
        <f>IF(N129="nulová",J129,0)</f>
        <v>0</v>
      </c>
      <c r="BJ129" s="17" t="s">
        <v>80</v>
      </c>
      <c r="BK129" s="143">
        <f>ROUND(I129*H129,2)</f>
        <v>0</v>
      </c>
      <c r="BL129" s="17" t="s">
        <v>328</v>
      </c>
      <c r="BM129" s="142" t="s">
        <v>5049</v>
      </c>
    </row>
    <row r="130" spans="2:65" s="1" customFormat="1" ht="24.2" customHeight="1">
      <c r="B130" s="32"/>
      <c r="C130" s="131" t="s">
        <v>401</v>
      </c>
      <c r="D130" s="131" t="s">
        <v>195</v>
      </c>
      <c r="E130" s="132" t="s">
        <v>4930</v>
      </c>
      <c r="F130" s="133" t="s">
        <v>4931</v>
      </c>
      <c r="G130" s="134" t="s">
        <v>349</v>
      </c>
      <c r="H130" s="135">
        <v>0.78400000000000003</v>
      </c>
      <c r="I130" s="136"/>
      <c r="J130" s="137">
        <f>ROUND(I130*H130,2)</f>
        <v>0</v>
      </c>
      <c r="K130" s="133" t="s">
        <v>199</v>
      </c>
      <c r="L130" s="32"/>
      <c r="M130" s="138" t="s">
        <v>19</v>
      </c>
      <c r="N130" s="139" t="s">
        <v>43</v>
      </c>
      <c r="P130" s="140">
        <f>O130*H130</f>
        <v>0</v>
      </c>
      <c r="Q130" s="140">
        <v>0</v>
      </c>
      <c r="R130" s="140">
        <f>Q130*H130</f>
        <v>0</v>
      </c>
      <c r="S130" s="140">
        <v>0</v>
      </c>
      <c r="T130" s="141">
        <f>S130*H130</f>
        <v>0</v>
      </c>
      <c r="AR130" s="142" t="s">
        <v>328</v>
      </c>
      <c r="AT130" s="142" t="s">
        <v>195</v>
      </c>
      <c r="AU130" s="142" t="s">
        <v>82</v>
      </c>
      <c r="AY130" s="17" t="s">
        <v>193</v>
      </c>
      <c r="BE130" s="143">
        <f>IF(N130="základní",J130,0)</f>
        <v>0</v>
      </c>
      <c r="BF130" s="143">
        <f>IF(N130="snížená",J130,0)</f>
        <v>0</v>
      </c>
      <c r="BG130" s="143">
        <f>IF(N130="zákl. přenesená",J130,0)</f>
        <v>0</v>
      </c>
      <c r="BH130" s="143">
        <f>IF(N130="sníž. přenesená",J130,0)</f>
        <v>0</v>
      </c>
      <c r="BI130" s="143">
        <f>IF(N130="nulová",J130,0)</f>
        <v>0</v>
      </c>
      <c r="BJ130" s="17" t="s">
        <v>80</v>
      </c>
      <c r="BK130" s="143">
        <f>ROUND(I130*H130,2)</f>
        <v>0</v>
      </c>
      <c r="BL130" s="17" t="s">
        <v>328</v>
      </c>
      <c r="BM130" s="142" t="s">
        <v>5050</v>
      </c>
    </row>
    <row r="131" spans="2:65" s="1" customFormat="1" ht="11.25">
      <c r="B131" s="32"/>
      <c r="D131" s="144" t="s">
        <v>201</v>
      </c>
      <c r="F131" s="145" t="s">
        <v>4933</v>
      </c>
      <c r="I131" s="146"/>
      <c r="L131" s="32"/>
      <c r="M131" s="147"/>
      <c r="T131" s="53"/>
      <c r="AT131" s="17" t="s">
        <v>201</v>
      </c>
      <c r="AU131" s="17" t="s">
        <v>82</v>
      </c>
    </row>
    <row r="132" spans="2:65" s="11" customFormat="1" ht="25.9" customHeight="1">
      <c r="B132" s="119"/>
      <c r="D132" s="120" t="s">
        <v>71</v>
      </c>
      <c r="E132" s="121" t="s">
        <v>4282</v>
      </c>
      <c r="F132" s="121" t="s">
        <v>4965</v>
      </c>
      <c r="I132" s="122"/>
      <c r="J132" s="123">
        <f>BK132</f>
        <v>0</v>
      </c>
      <c r="L132" s="119"/>
      <c r="M132" s="124"/>
      <c r="P132" s="125">
        <f>P133</f>
        <v>0</v>
      </c>
      <c r="R132" s="125">
        <f>R133</f>
        <v>0</v>
      </c>
      <c r="T132" s="126">
        <f>T133</f>
        <v>0</v>
      </c>
      <c r="AR132" s="120" t="s">
        <v>106</v>
      </c>
      <c r="AT132" s="127" t="s">
        <v>71</v>
      </c>
      <c r="AU132" s="127" t="s">
        <v>72</v>
      </c>
      <c r="AY132" s="120" t="s">
        <v>193</v>
      </c>
      <c r="BK132" s="128">
        <f>BK133</f>
        <v>0</v>
      </c>
    </row>
    <row r="133" spans="2:65" s="1" customFormat="1" ht="16.5" customHeight="1">
      <c r="B133" s="32"/>
      <c r="C133" s="131" t="s">
        <v>408</v>
      </c>
      <c r="D133" s="131" t="s">
        <v>195</v>
      </c>
      <c r="E133" s="132" t="s">
        <v>4966</v>
      </c>
      <c r="F133" s="133" t="s">
        <v>4474</v>
      </c>
      <c r="G133" s="134" t="s">
        <v>4454</v>
      </c>
      <c r="H133" s="135">
        <v>1</v>
      </c>
      <c r="I133" s="136"/>
      <c r="J133" s="137">
        <f>ROUND(I133*H133,2)</f>
        <v>0</v>
      </c>
      <c r="K133" s="133" t="s">
        <v>19</v>
      </c>
      <c r="L133" s="32"/>
      <c r="M133" s="181" t="s">
        <v>19</v>
      </c>
      <c r="N133" s="182" t="s">
        <v>43</v>
      </c>
      <c r="O133" s="183"/>
      <c r="P133" s="184">
        <f>O133*H133</f>
        <v>0</v>
      </c>
      <c r="Q133" s="184">
        <v>0</v>
      </c>
      <c r="R133" s="184">
        <f>Q133*H133</f>
        <v>0</v>
      </c>
      <c r="S133" s="184">
        <v>0</v>
      </c>
      <c r="T133" s="185">
        <f>S133*H133</f>
        <v>0</v>
      </c>
      <c r="AR133" s="142" t="s">
        <v>106</v>
      </c>
      <c r="AT133" s="142" t="s">
        <v>195</v>
      </c>
      <c r="AU133" s="142" t="s">
        <v>80</v>
      </c>
      <c r="AY133" s="17" t="s">
        <v>193</v>
      </c>
      <c r="BE133" s="143">
        <f>IF(N133="základní",J133,0)</f>
        <v>0</v>
      </c>
      <c r="BF133" s="143">
        <f>IF(N133="snížená",J133,0)</f>
        <v>0</v>
      </c>
      <c r="BG133" s="143">
        <f>IF(N133="zákl. přenesená",J133,0)</f>
        <v>0</v>
      </c>
      <c r="BH133" s="143">
        <f>IF(N133="sníž. přenesená",J133,0)</f>
        <v>0</v>
      </c>
      <c r="BI133" s="143">
        <f>IF(N133="nulová",J133,0)</f>
        <v>0</v>
      </c>
      <c r="BJ133" s="17" t="s">
        <v>80</v>
      </c>
      <c r="BK133" s="143">
        <f>ROUND(I133*H133,2)</f>
        <v>0</v>
      </c>
      <c r="BL133" s="17" t="s">
        <v>106</v>
      </c>
      <c r="BM133" s="142" t="s">
        <v>5051</v>
      </c>
    </row>
    <row r="134" spans="2:65" s="1" customFormat="1" ht="6.95" customHeight="1">
      <c r="B134" s="41"/>
      <c r="C134" s="42"/>
      <c r="D134" s="42"/>
      <c r="E134" s="42"/>
      <c r="F134" s="42"/>
      <c r="G134" s="42"/>
      <c r="H134" s="42"/>
      <c r="I134" s="42"/>
      <c r="J134" s="42"/>
      <c r="K134" s="42"/>
      <c r="L134" s="32"/>
    </row>
  </sheetData>
  <sheetProtection algorithmName="SHA-512" hashValue="FRS3FCEvJ7WKdaBr3YpPehF+yO+cDFCWUASPMY3kpgDp67rnFPyLEE7mWDA2Io8G+hJggWFYQhzvsHbiaevvsA==" saltValue="SoOk3GbMbp2y6GlJYDIIKIOWmqtExoBt6ZN0zPFWZ7Ybn5WOqZzU7lTb3E7TU5hKDuM1oaBpQt7gMm7uuMQpHQ==" spinCount="100000" sheet="1" objects="1" scenarios="1" formatColumns="0" formatRows="0" autoFilter="0"/>
  <autoFilter ref="C93:K133" xr:uid="{00000000-0009-0000-0000-000006000000}"/>
  <mergeCells count="15">
    <mergeCell ref="E80:H80"/>
    <mergeCell ref="E84:H84"/>
    <mergeCell ref="E82:H82"/>
    <mergeCell ref="E86:H86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98" r:id="rId1" xr:uid="{00000000-0004-0000-0600-000000000000}"/>
    <hyperlink ref="F102" r:id="rId2" xr:uid="{00000000-0004-0000-0600-000001000000}"/>
    <hyperlink ref="F105" r:id="rId3" xr:uid="{00000000-0004-0000-0600-000002000000}"/>
    <hyperlink ref="F108" r:id="rId4" xr:uid="{00000000-0004-0000-0600-000003000000}"/>
    <hyperlink ref="F114" r:id="rId5" xr:uid="{00000000-0004-0000-0600-000004000000}"/>
    <hyperlink ref="F120" r:id="rId6" xr:uid="{00000000-0004-0000-0600-000005000000}"/>
    <hyperlink ref="F124" r:id="rId7" xr:uid="{00000000-0004-0000-0600-000006000000}"/>
    <hyperlink ref="F128" r:id="rId8" xr:uid="{00000000-0004-0000-0600-000007000000}"/>
    <hyperlink ref="F131" r:id="rId9" xr:uid="{00000000-0004-0000-0600-000008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314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AT2" s="17" t="s">
        <v>105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132</v>
      </c>
      <c r="L4" s="20"/>
      <c r="M4" s="90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318" t="str">
        <f>'Rekapitulace stavby'!K6</f>
        <v>SPgŠ Boskovice - Výstavba nových prostor pro vzdělávání</v>
      </c>
      <c r="F7" s="319"/>
      <c r="G7" s="319"/>
      <c r="H7" s="319"/>
      <c r="L7" s="20"/>
    </row>
    <row r="8" spans="2:46" ht="12.75">
      <c r="B8" s="20"/>
      <c r="D8" s="27" t="s">
        <v>133</v>
      </c>
      <c r="L8" s="20"/>
    </row>
    <row r="9" spans="2:46" ht="16.5" customHeight="1">
      <c r="B9" s="20"/>
      <c r="E9" s="318" t="s">
        <v>3852</v>
      </c>
      <c r="F9" s="288"/>
      <c r="G9" s="288"/>
      <c r="H9" s="288"/>
      <c r="L9" s="20"/>
    </row>
    <row r="10" spans="2:46" ht="12" customHeight="1">
      <c r="B10" s="20"/>
      <c r="D10" s="27" t="s">
        <v>3853</v>
      </c>
      <c r="L10" s="20"/>
    </row>
    <row r="11" spans="2:46" s="1" customFormat="1" ht="16.5" customHeight="1">
      <c r="B11" s="32"/>
      <c r="E11" s="316" t="s">
        <v>4684</v>
      </c>
      <c r="F11" s="320"/>
      <c r="G11" s="320"/>
      <c r="H11" s="320"/>
      <c r="L11" s="32"/>
    </row>
    <row r="12" spans="2:46" s="1" customFormat="1" ht="12" customHeight="1">
      <c r="B12" s="32"/>
      <c r="D12" s="27" t="s">
        <v>4685</v>
      </c>
      <c r="L12" s="32"/>
    </row>
    <row r="13" spans="2:46" s="1" customFormat="1" ht="16.5" customHeight="1">
      <c r="B13" s="32"/>
      <c r="E13" s="281" t="s">
        <v>5052</v>
      </c>
      <c r="F13" s="320"/>
      <c r="G13" s="320"/>
      <c r="H13" s="320"/>
      <c r="L13" s="32"/>
    </row>
    <row r="14" spans="2:46" s="1" customFormat="1" ht="11.25">
      <c r="B14" s="32"/>
      <c r="L14" s="32"/>
    </row>
    <row r="15" spans="2:46" s="1" customFormat="1" ht="12" customHeight="1">
      <c r="B15" s="32"/>
      <c r="D15" s="27" t="s">
        <v>18</v>
      </c>
      <c r="F15" s="25" t="s">
        <v>19</v>
      </c>
      <c r="I15" s="27" t="s">
        <v>20</v>
      </c>
      <c r="J15" s="25" t="s">
        <v>19</v>
      </c>
      <c r="L15" s="32"/>
    </row>
    <row r="16" spans="2:46" s="1" customFormat="1" ht="12" customHeight="1">
      <c r="B16" s="32"/>
      <c r="D16" s="27" t="s">
        <v>21</v>
      </c>
      <c r="F16" s="25" t="s">
        <v>22</v>
      </c>
      <c r="I16" s="27" t="s">
        <v>23</v>
      </c>
      <c r="J16" s="49" t="str">
        <f>'Rekapitulace stavby'!AN8</f>
        <v>19. 5. 2025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25</v>
      </c>
      <c r="I18" s="27" t="s">
        <v>26</v>
      </c>
      <c r="J18" s="25" t="s">
        <v>19</v>
      </c>
      <c r="L18" s="32"/>
    </row>
    <row r="19" spans="2:12" s="1" customFormat="1" ht="18" customHeight="1">
      <c r="B19" s="32"/>
      <c r="E19" s="25" t="s">
        <v>27</v>
      </c>
      <c r="I19" s="27" t="s">
        <v>28</v>
      </c>
      <c r="J19" s="25" t="s">
        <v>19</v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29</v>
      </c>
      <c r="I21" s="27" t="s">
        <v>26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321" t="str">
        <f>'Rekapitulace stavby'!E14</f>
        <v>Vyplň údaj</v>
      </c>
      <c r="F22" s="287"/>
      <c r="G22" s="287"/>
      <c r="H22" s="287"/>
      <c r="I22" s="27" t="s">
        <v>28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31</v>
      </c>
      <c r="I24" s="27" t="s">
        <v>26</v>
      </c>
      <c r="J24" s="25" t="s">
        <v>19</v>
      </c>
      <c r="L24" s="32"/>
    </row>
    <row r="25" spans="2:12" s="1" customFormat="1" ht="18" customHeight="1">
      <c r="B25" s="32"/>
      <c r="E25" s="25" t="s">
        <v>32</v>
      </c>
      <c r="I25" s="27" t="s">
        <v>28</v>
      </c>
      <c r="J25" s="25" t="s">
        <v>19</v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34</v>
      </c>
      <c r="I27" s="27" t="s">
        <v>26</v>
      </c>
      <c r="J27" s="25" t="s">
        <v>19</v>
      </c>
      <c r="L27" s="32"/>
    </row>
    <row r="28" spans="2:12" s="1" customFormat="1" ht="18" customHeight="1">
      <c r="B28" s="32"/>
      <c r="E28" s="25" t="s">
        <v>3855</v>
      </c>
      <c r="I28" s="27" t="s">
        <v>28</v>
      </c>
      <c r="J28" s="25" t="s">
        <v>19</v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36</v>
      </c>
      <c r="L30" s="32"/>
    </row>
    <row r="31" spans="2:12" s="7" customFormat="1" ht="16.5" customHeight="1">
      <c r="B31" s="91"/>
      <c r="E31" s="292" t="s">
        <v>19</v>
      </c>
      <c r="F31" s="292"/>
      <c r="G31" s="292"/>
      <c r="H31" s="292"/>
      <c r="L31" s="91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0"/>
      <c r="E33" s="50"/>
      <c r="F33" s="50"/>
      <c r="G33" s="50"/>
      <c r="H33" s="50"/>
      <c r="I33" s="50"/>
      <c r="J33" s="50"/>
      <c r="K33" s="50"/>
      <c r="L33" s="32"/>
    </row>
    <row r="34" spans="2:12" s="1" customFormat="1" ht="25.35" customHeight="1">
      <c r="B34" s="32"/>
      <c r="D34" s="92" t="s">
        <v>38</v>
      </c>
      <c r="J34" s="63">
        <f>ROUND(J98, 2)</f>
        <v>0</v>
      </c>
      <c r="L34" s="32"/>
    </row>
    <row r="35" spans="2:12" s="1" customFormat="1" ht="6.95" customHeight="1">
      <c r="B35" s="32"/>
      <c r="D35" s="50"/>
      <c r="E35" s="50"/>
      <c r="F35" s="50"/>
      <c r="G35" s="50"/>
      <c r="H35" s="50"/>
      <c r="I35" s="50"/>
      <c r="J35" s="50"/>
      <c r="K35" s="50"/>
      <c r="L35" s="32"/>
    </row>
    <row r="36" spans="2:12" s="1" customFormat="1" ht="14.45" customHeight="1">
      <c r="B36" s="32"/>
      <c r="F36" s="35" t="s">
        <v>40</v>
      </c>
      <c r="I36" s="35" t="s">
        <v>39</v>
      </c>
      <c r="J36" s="35" t="s">
        <v>41</v>
      </c>
      <c r="L36" s="32"/>
    </row>
    <row r="37" spans="2:12" s="1" customFormat="1" ht="14.45" customHeight="1">
      <c r="B37" s="32"/>
      <c r="D37" s="52" t="s">
        <v>42</v>
      </c>
      <c r="E37" s="27" t="s">
        <v>43</v>
      </c>
      <c r="F37" s="83">
        <f>ROUND((SUM(BE98:BE313)),  2)</f>
        <v>0</v>
      </c>
      <c r="I37" s="93">
        <v>0.21</v>
      </c>
      <c r="J37" s="83">
        <f>ROUND(((SUM(BE98:BE313))*I37),  2)</f>
        <v>0</v>
      </c>
      <c r="L37" s="32"/>
    </row>
    <row r="38" spans="2:12" s="1" customFormat="1" ht="14.45" customHeight="1">
      <c r="B38" s="32"/>
      <c r="E38" s="27" t="s">
        <v>44</v>
      </c>
      <c r="F38" s="83">
        <f>ROUND((SUM(BF98:BF313)),  2)</f>
        <v>0</v>
      </c>
      <c r="I38" s="93">
        <v>0.12</v>
      </c>
      <c r="J38" s="83">
        <f>ROUND(((SUM(BF98:BF313))*I38),  2)</f>
        <v>0</v>
      </c>
      <c r="L38" s="32"/>
    </row>
    <row r="39" spans="2:12" s="1" customFormat="1" ht="14.45" hidden="1" customHeight="1">
      <c r="B39" s="32"/>
      <c r="E39" s="27" t="s">
        <v>45</v>
      </c>
      <c r="F39" s="83">
        <f>ROUND((SUM(BG98:BG313)),  2)</f>
        <v>0</v>
      </c>
      <c r="I39" s="93">
        <v>0.21</v>
      </c>
      <c r="J39" s="83">
        <f>0</f>
        <v>0</v>
      </c>
      <c r="L39" s="32"/>
    </row>
    <row r="40" spans="2:12" s="1" customFormat="1" ht="14.45" hidden="1" customHeight="1">
      <c r="B40" s="32"/>
      <c r="E40" s="27" t="s">
        <v>46</v>
      </c>
      <c r="F40" s="83">
        <f>ROUND((SUM(BH98:BH313)),  2)</f>
        <v>0</v>
      </c>
      <c r="I40" s="93">
        <v>0.12</v>
      </c>
      <c r="J40" s="83">
        <f>0</f>
        <v>0</v>
      </c>
      <c r="L40" s="32"/>
    </row>
    <row r="41" spans="2:12" s="1" customFormat="1" ht="14.45" hidden="1" customHeight="1">
      <c r="B41" s="32"/>
      <c r="E41" s="27" t="s">
        <v>47</v>
      </c>
      <c r="F41" s="83">
        <f>ROUND((SUM(BI98:BI313)),  2)</f>
        <v>0</v>
      </c>
      <c r="I41" s="93">
        <v>0</v>
      </c>
      <c r="J41" s="83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4"/>
      <c r="D43" s="95" t="s">
        <v>48</v>
      </c>
      <c r="E43" s="54"/>
      <c r="F43" s="54"/>
      <c r="G43" s="96" t="s">
        <v>49</v>
      </c>
      <c r="H43" s="97" t="s">
        <v>50</v>
      </c>
      <c r="I43" s="54"/>
      <c r="J43" s="98">
        <f>SUM(J34:J41)</f>
        <v>0</v>
      </c>
      <c r="K43" s="99"/>
      <c r="L43" s="32"/>
    </row>
    <row r="44" spans="2:12" s="1" customFormat="1" ht="14.45" customHeight="1">
      <c r="B44" s="41"/>
      <c r="C44" s="42"/>
      <c r="D44" s="42"/>
      <c r="E44" s="42"/>
      <c r="F44" s="42"/>
      <c r="G44" s="42"/>
      <c r="H44" s="42"/>
      <c r="I44" s="42"/>
      <c r="J44" s="42"/>
      <c r="K44" s="42"/>
      <c r="L44" s="32"/>
    </row>
    <row r="48" spans="2:12" s="1" customFormat="1" ht="6.95" customHeight="1">
      <c r="B48" s="43"/>
      <c r="C48" s="44"/>
      <c r="D48" s="44"/>
      <c r="E48" s="44"/>
      <c r="F48" s="44"/>
      <c r="G48" s="44"/>
      <c r="H48" s="44"/>
      <c r="I48" s="44"/>
      <c r="J48" s="44"/>
      <c r="K48" s="44"/>
      <c r="L48" s="32"/>
    </row>
    <row r="49" spans="2:12" s="1" customFormat="1" ht="24.95" customHeight="1">
      <c r="B49" s="32"/>
      <c r="C49" s="21" t="s">
        <v>135</v>
      </c>
      <c r="L49" s="32"/>
    </row>
    <row r="50" spans="2:12" s="1" customFormat="1" ht="6.95" customHeight="1">
      <c r="B50" s="32"/>
      <c r="L50" s="32"/>
    </row>
    <row r="51" spans="2:12" s="1" customFormat="1" ht="12" customHeight="1">
      <c r="B51" s="32"/>
      <c r="C51" s="27" t="s">
        <v>16</v>
      </c>
      <c r="L51" s="32"/>
    </row>
    <row r="52" spans="2:12" s="1" customFormat="1" ht="16.5" customHeight="1">
      <c r="B52" s="32"/>
      <c r="E52" s="318" t="str">
        <f>E7</f>
        <v>SPgŠ Boskovice - Výstavba nových prostor pro vzdělávání</v>
      </c>
      <c r="F52" s="319"/>
      <c r="G52" s="319"/>
      <c r="H52" s="319"/>
      <c r="L52" s="32"/>
    </row>
    <row r="53" spans="2:12" ht="12" customHeight="1">
      <c r="B53" s="20"/>
      <c r="C53" s="27" t="s">
        <v>133</v>
      </c>
      <c r="L53" s="20"/>
    </row>
    <row r="54" spans="2:12" ht="16.5" customHeight="1">
      <c r="B54" s="20"/>
      <c r="E54" s="318" t="s">
        <v>3852</v>
      </c>
      <c r="F54" s="288"/>
      <c r="G54" s="288"/>
      <c r="H54" s="288"/>
      <c r="L54" s="20"/>
    </row>
    <row r="55" spans="2:12" ht="12" customHeight="1">
      <c r="B55" s="20"/>
      <c r="C55" s="27" t="s">
        <v>3853</v>
      </c>
      <c r="L55" s="20"/>
    </row>
    <row r="56" spans="2:12" s="1" customFormat="1" ht="16.5" customHeight="1">
      <c r="B56" s="32"/>
      <c r="E56" s="316" t="s">
        <v>4684</v>
      </c>
      <c r="F56" s="320"/>
      <c r="G56" s="320"/>
      <c r="H56" s="320"/>
      <c r="L56" s="32"/>
    </row>
    <row r="57" spans="2:12" s="1" customFormat="1" ht="12" customHeight="1">
      <c r="B57" s="32"/>
      <c r="C57" s="27" t="s">
        <v>4685</v>
      </c>
      <c r="L57" s="32"/>
    </row>
    <row r="58" spans="2:12" s="1" customFormat="1" ht="16.5" customHeight="1">
      <c r="B58" s="32"/>
      <c r="E58" s="281" t="str">
        <f>E13</f>
        <v>3 - Elektroinstalace silnoproud</v>
      </c>
      <c r="F58" s="320"/>
      <c r="G58" s="320"/>
      <c r="H58" s="320"/>
      <c r="L58" s="32"/>
    </row>
    <row r="59" spans="2:12" s="1" customFormat="1" ht="6.95" customHeight="1">
      <c r="B59" s="32"/>
      <c r="L59" s="32"/>
    </row>
    <row r="60" spans="2:12" s="1" customFormat="1" ht="12" customHeight="1">
      <c r="B60" s="32"/>
      <c r="C60" s="27" t="s">
        <v>21</v>
      </c>
      <c r="F60" s="25" t="str">
        <f>F16</f>
        <v>Boskovice</v>
      </c>
      <c r="I60" s="27" t="s">
        <v>23</v>
      </c>
      <c r="J60" s="49" t="str">
        <f>IF(J16="","",J16)</f>
        <v>19. 5. 2025</v>
      </c>
      <c r="L60" s="32"/>
    </row>
    <row r="61" spans="2:12" s="1" customFormat="1" ht="6.95" customHeight="1">
      <c r="B61" s="32"/>
      <c r="L61" s="32"/>
    </row>
    <row r="62" spans="2:12" s="1" customFormat="1" ht="25.7" customHeight="1">
      <c r="B62" s="32"/>
      <c r="C62" s="27" t="s">
        <v>25</v>
      </c>
      <c r="F62" s="25" t="str">
        <f>E19</f>
        <v>Střední pedagogická škola Boskovice</v>
      </c>
      <c r="I62" s="27" t="s">
        <v>31</v>
      </c>
      <c r="J62" s="30" t="str">
        <f>E25</f>
        <v>ERPLAN, U Borové 69, Havlíčkův Brod</v>
      </c>
      <c r="L62" s="32"/>
    </row>
    <row r="63" spans="2:12" s="1" customFormat="1" ht="15.2" customHeight="1">
      <c r="B63" s="32"/>
      <c r="C63" s="27" t="s">
        <v>29</v>
      </c>
      <c r="F63" s="25" t="str">
        <f>IF(E22="","",E22)</f>
        <v>Vyplň údaj</v>
      </c>
      <c r="I63" s="27" t="s">
        <v>34</v>
      </c>
      <c r="J63" s="30" t="str">
        <f>E28</f>
        <v xml:space="preserve"> </v>
      </c>
      <c r="L63" s="32"/>
    </row>
    <row r="64" spans="2:12" s="1" customFormat="1" ht="10.35" customHeight="1">
      <c r="B64" s="32"/>
      <c r="L64" s="32"/>
    </row>
    <row r="65" spans="2:47" s="1" customFormat="1" ht="29.25" customHeight="1">
      <c r="B65" s="32"/>
      <c r="C65" s="100" t="s">
        <v>136</v>
      </c>
      <c r="D65" s="94"/>
      <c r="E65" s="94"/>
      <c r="F65" s="94"/>
      <c r="G65" s="94"/>
      <c r="H65" s="94"/>
      <c r="I65" s="94"/>
      <c r="J65" s="101" t="s">
        <v>137</v>
      </c>
      <c r="K65" s="94"/>
      <c r="L65" s="32"/>
    </row>
    <row r="66" spans="2:47" s="1" customFormat="1" ht="10.35" customHeight="1">
      <c r="B66" s="32"/>
      <c r="L66" s="32"/>
    </row>
    <row r="67" spans="2:47" s="1" customFormat="1" ht="22.9" customHeight="1">
      <c r="B67" s="32"/>
      <c r="C67" s="102" t="s">
        <v>70</v>
      </c>
      <c r="J67" s="63">
        <f>J98</f>
        <v>0</v>
      </c>
      <c r="L67" s="32"/>
      <c r="AU67" s="17" t="s">
        <v>138</v>
      </c>
    </row>
    <row r="68" spans="2:47" s="8" customFormat="1" ht="24.95" customHeight="1">
      <c r="B68" s="103"/>
      <c r="D68" s="104" t="s">
        <v>158</v>
      </c>
      <c r="E68" s="105"/>
      <c r="F68" s="105"/>
      <c r="G68" s="105"/>
      <c r="H68" s="105"/>
      <c r="I68" s="105"/>
      <c r="J68" s="106">
        <f>J99</f>
        <v>0</v>
      </c>
      <c r="L68" s="103"/>
    </row>
    <row r="69" spans="2:47" s="9" customFormat="1" ht="19.899999999999999" customHeight="1">
      <c r="B69" s="107"/>
      <c r="D69" s="108" t="s">
        <v>3861</v>
      </c>
      <c r="E69" s="109"/>
      <c r="F69" s="109"/>
      <c r="G69" s="109"/>
      <c r="H69" s="109"/>
      <c r="I69" s="109"/>
      <c r="J69" s="110">
        <f>J100</f>
        <v>0</v>
      </c>
      <c r="L69" s="107"/>
    </row>
    <row r="70" spans="2:47" s="9" customFormat="1" ht="19.899999999999999" customHeight="1">
      <c r="B70" s="107"/>
      <c r="D70" s="108" t="s">
        <v>4687</v>
      </c>
      <c r="E70" s="109"/>
      <c r="F70" s="109"/>
      <c r="G70" s="109"/>
      <c r="H70" s="109"/>
      <c r="I70" s="109"/>
      <c r="J70" s="110">
        <f>J104</f>
        <v>0</v>
      </c>
      <c r="L70" s="107"/>
    </row>
    <row r="71" spans="2:47" s="9" customFormat="1" ht="19.899999999999999" customHeight="1">
      <c r="B71" s="107"/>
      <c r="D71" s="108" t="s">
        <v>4688</v>
      </c>
      <c r="E71" s="109"/>
      <c r="F71" s="109"/>
      <c r="G71" s="109"/>
      <c r="H71" s="109"/>
      <c r="I71" s="109"/>
      <c r="J71" s="110">
        <f>J257</f>
        <v>0</v>
      </c>
      <c r="L71" s="107"/>
    </row>
    <row r="72" spans="2:47" s="8" customFormat="1" ht="24.95" customHeight="1">
      <c r="B72" s="103"/>
      <c r="D72" s="104" t="s">
        <v>5053</v>
      </c>
      <c r="E72" s="105"/>
      <c r="F72" s="105"/>
      <c r="G72" s="105"/>
      <c r="H72" s="105"/>
      <c r="I72" s="105"/>
      <c r="J72" s="106">
        <f>J280</f>
        <v>0</v>
      </c>
      <c r="L72" s="103"/>
    </row>
    <row r="73" spans="2:47" s="9" customFormat="1" ht="19.899999999999999" customHeight="1">
      <c r="B73" s="107"/>
      <c r="D73" s="108" t="s">
        <v>5054</v>
      </c>
      <c r="E73" s="109"/>
      <c r="F73" s="109"/>
      <c r="G73" s="109"/>
      <c r="H73" s="109"/>
      <c r="I73" s="109"/>
      <c r="J73" s="110">
        <f>J281</f>
        <v>0</v>
      </c>
      <c r="L73" s="107"/>
    </row>
    <row r="74" spans="2:47" s="8" customFormat="1" ht="24.95" customHeight="1">
      <c r="B74" s="103"/>
      <c r="D74" s="104" t="s">
        <v>4690</v>
      </c>
      <c r="E74" s="105"/>
      <c r="F74" s="105"/>
      <c r="G74" s="105"/>
      <c r="H74" s="105"/>
      <c r="I74" s="105"/>
      <c r="J74" s="106">
        <f>J312</f>
        <v>0</v>
      </c>
      <c r="L74" s="103"/>
    </row>
    <row r="75" spans="2:47" s="1" customFormat="1" ht="21.75" customHeight="1">
      <c r="B75" s="32"/>
      <c r="L75" s="32"/>
    </row>
    <row r="76" spans="2:47" s="1" customFormat="1" ht="6.95" customHeight="1"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32"/>
    </row>
    <row r="80" spans="2:47" s="1" customFormat="1" ht="6.95" customHeight="1">
      <c r="B80" s="43"/>
      <c r="C80" s="44"/>
      <c r="D80" s="44"/>
      <c r="E80" s="44"/>
      <c r="F80" s="44"/>
      <c r="G80" s="44"/>
      <c r="H80" s="44"/>
      <c r="I80" s="44"/>
      <c r="J80" s="44"/>
      <c r="K80" s="44"/>
      <c r="L80" s="32"/>
    </row>
    <row r="81" spans="2:12" s="1" customFormat="1" ht="24.95" customHeight="1">
      <c r="B81" s="32"/>
      <c r="C81" s="21" t="s">
        <v>178</v>
      </c>
      <c r="L81" s="32"/>
    </row>
    <row r="82" spans="2:12" s="1" customFormat="1" ht="6.95" customHeight="1">
      <c r="B82" s="32"/>
      <c r="L82" s="32"/>
    </row>
    <row r="83" spans="2:12" s="1" customFormat="1" ht="12" customHeight="1">
      <c r="B83" s="32"/>
      <c r="C83" s="27" t="s">
        <v>16</v>
      </c>
      <c r="L83" s="32"/>
    </row>
    <row r="84" spans="2:12" s="1" customFormat="1" ht="16.5" customHeight="1">
      <c r="B84" s="32"/>
      <c r="E84" s="318" t="str">
        <f>E7</f>
        <v>SPgŠ Boskovice - Výstavba nových prostor pro vzdělávání</v>
      </c>
      <c r="F84" s="319"/>
      <c r="G84" s="319"/>
      <c r="H84" s="319"/>
      <c r="L84" s="32"/>
    </row>
    <row r="85" spans="2:12" ht="12" customHeight="1">
      <c r="B85" s="20"/>
      <c r="C85" s="27" t="s">
        <v>133</v>
      </c>
      <c r="L85" s="20"/>
    </row>
    <row r="86" spans="2:12" ht="16.5" customHeight="1">
      <c r="B86" s="20"/>
      <c r="E86" s="318" t="s">
        <v>3852</v>
      </c>
      <c r="F86" s="288"/>
      <c r="G86" s="288"/>
      <c r="H86" s="288"/>
      <c r="L86" s="20"/>
    </row>
    <row r="87" spans="2:12" ht="12" customHeight="1">
      <c r="B87" s="20"/>
      <c r="C87" s="27" t="s">
        <v>3853</v>
      </c>
      <c r="L87" s="20"/>
    </row>
    <row r="88" spans="2:12" s="1" customFormat="1" ht="16.5" customHeight="1">
      <c r="B88" s="32"/>
      <c r="E88" s="316" t="s">
        <v>4684</v>
      </c>
      <c r="F88" s="320"/>
      <c r="G88" s="320"/>
      <c r="H88" s="320"/>
      <c r="L88" s="32"/>
    </row>
    <row r="89" spans="2:12" s="1" customFormat="1" ht="12" customHeight="1">
      <c r="B89" s="32"/>
      <c r="C89" s="27" t="s">
        <v>4685</v>
      </c>
      <c r="L89" s="32"/>
    </row>
    <row r="90" spans="2:12" s="1" customFormat="1" ht="16.5" customHeight="1">
      <c r="B90" s="32"/>
      <c r="E90" s="281" t="str">
        <f>E13</f>
        <v>3 - Elektroinstalace silnoproud</v>
      </c>
      <c r="F90" s="320"/>
      <c r="G90" s="320"/>
      <c r="H90" s="320"/>
      <c r="L90" s="32"/>
    </row>
    <row r="91" spans="2:12" s="1" customFormat="1" ht="6.95" customHeight="1">
      <c r="B91" s="32"/>
      <c r="L91" s="32"/>
    </row>
    <row r="92" spans="2:12" s="1" customFormat="1" ht="12" customHeight="1">
      <c r="B92" s="32"/>
      <c r="C92" s="27" t="s">
        <v>21</v>
      </c>
      <c r="F92" s="25" t="str">
        <f>F16</f>
        <v>Boskovice</v>
      </c>
      <c r="I92" s="27" t="s">
        <v>23</v>
      </c>
      <c r="J92" s="49" t="str">
        <f>IF(J16="","",J16)</f>
        <v>19. 5. 2025</v>
      </c>
      <c r="L92" s="32"/>
    </row>
    <row r="93" spans="2:12" s="1" customFormat="1" ht="6.95" customHeight="1">
      <c r="B93" s="32"/>
      <c r="L93" s="32"/>
    </row>
    <row r="94" spans="2:12" s="1" customFormat="1" ht="25.7" customHeight="1">
      <c r="B94" s="32"/>
      <c r="C94" s="27" t="s">
        <v>25</v>
      </c>
      <c r="F94" s="25" t="str">
        <f>E19</f>
        <v>Střední pedagogická škola Boskovice</v>
      </c>
      <c r="I94" s="27" t="s">
        <v>31</v>
      </c>
      <c r="J94" s="30" t="str">
        <f>E25</f>
        <v>ERPLAN, U Borové 69, Havlíčkův Brod</v>
      </c>
      <c r="L94" s="32"/>
    </row>
    <row r="95" spans="2:12" s="1" customFormat="1" ht="15.2" customHeight="1">
      <c r="B95" s="32"/>
      <c r="C95" s="27" t="s">
        <v>29</v>
      </c>
      <c r="F95" s="25" t="str">
        <f>IF(E22="","",E22)</f>
        <v>Vyplň údaj</v>
      </c>
      <c r="I95" s="27" t="s">
        <v>34</v>
      </c>
      <c r="J95" s="30" t="str">
        <f>E28</f>
        <v xml:space="preserve"> </v>
      </c>
      <c r="L95" s="32"/>
    </row>
    <row r="96" spans="2:12" s="1" customFormat="1" ht="10.35" customHeight="1">
      <c r="B96" s="32"/>
      <c r="L96" s="32"/>
    </row>
    <row r="97" spans="2:65" s="10" customFormat="1" ht="29.25" customHeight="1">
      <c r="B97" s="111"/>
      <c r="C97" s="112" t="s">
        <v>179</v>
      </c>
      <c r="D97" s="113" t="s">
        <v>57</v>
      </c>
      <c r="E97" s="113" t="s">
        <v>53</v>
      </c>
      <c r="F97" s="113" t="s">
        <v>54</v>
      </c>
      <c r="G97" s="113" t="s">
        <v>180</v>
      </c>
      <c r="H97" s="113" t="s">
        <v>181</v>
      </c>
      <c r="I97" s="113" t="s">
        <v>182</v>
      </c>
      <c r="J97" s="113" t="s">
        <v>137</v>
      </c>
      <c r="K97" s="114" t="s">
        <v>183</v>
      </c>
      <c r="L97" s="111"/>
      <c r="M97" s="56" t="s">
        <v>19</v>
      </c>
      <c r="N97" s="57" t="s">
        <v>42</v>
      </c>
      <c r="O97" s="57" t="s">
        <v>184</v>
      </c>
      <c r="P97" s="57" t="s">
        <v>185</v>
      </c>
      <c r="Q97" s="57" t="s">
        <v>186</v>
      </c>
      <c r="R97" s="57" t="s">
        <v>187</v>
      </c>
      <c r="S97" s="57" t="s">
        <v>188</v>
      </c>
      <c r="T97" s="58" t="s">
        <v>189</v>
      </c>
    </row>
    <row r="98" spans="2:65" s="1" customFormat="1" ht="22.9" customHeight="1">
      <c r="B98" s="32"/>
      <c r="C98" s="61" t="s">
        <v>190</v>
      </c>
      <c r="J98" s="115">
        <f>BK98</f>
        <v>0</v>
      </c>
      <c r="L98" s="32"/>
      <c r="M98" s="59"/>
      <c r="N98" s="50"/>
      <c r="O98" s="50"/>
      <c r="P98" s="116">
        <f>P99+P280+P312</f>
        <v>0</v>
      </c>
      <c r="Q98" s="50"/>
      <c r="R98" s="116">
        <f>R99+R280+R312</f>
        <v>16.390546499999999</v>
      </c>
      <c r="S98" s="50"/>
      <c r="T98" s="117">
        <f>T99+T280+T312</f>
        <v>2.7186400000000002</v>
      </c>
      <c r="AT98" s="17" t="s">
        <v>71</v>
      </c>
      <c r="AU98" s="17" t="s">
        <v>138</v>
      </c>
      <c r="BK98" s="118">
        <f>BK99+BK280+BK312</f>
        <v>0</v>
      </c>
    </row>
    <row r="99" spans="2:65" s="11" customFormat="1" ht="25.9" customHeight="1">
      <c r="B99" s="119"/>
      <c r="D99" s="120" t="s">
        <v>71</v>
      </c>
      <c r="E99" s="121" t="s">
        <v>2215</v>
      </c>
      <c r="F99" s="121" t="s">
        <v>2216</v>
      </c>
      <c r="I99" s="122"/>
      <c r="J99" s="123">
        <f>BK99</f>
        <v>0</v>
      </c>
      <c r="L99" s="119"/>
      <c r="M99" s="124"/>
      <c r="P99" s="125">
        <f>P100+P104+P257</f>
        <v>0</v>
      </c>
      <c r="R99" s="125">
        <f>R100+R104+R257</f>
        <v>3.3727165000000006</v>
      </c>
      <c r="T99" s="126">
        <f>T100+T104+T257</f>
        <v>0</v>
      </c>
      <c r="AR99" s="120" t="s">
        <v>82</v>
      </c>
      <c r="AT99" s="127" t="s">
        <v>71</v>
      </c>
      <c r="AU99" s="127" t="s">
        <v>72</v>
      </c>
      <c r="AY99" s="120" t="s">
        <v>193</v>
      </c>
      <c r="BK99" s="128">
        <f>BK100+BK104+BK257</f>
        <v>0</v>
      </c>
    </row>
    <row r="100" spans="2:65" s="11" customFormat="1" ht="22.9" customHeight="1">
      <c r="B100" s="119"/>
      <c r="D100" s="120" t="s">
        <v>71</v>
      </c>
      <c r="E100" s="129" t="s">
        <v>4202</v>
      </c>
      <c r="F100" s="129" t="s">
        <v>4203</v>
      </c>
      <c r="I100" s="122"/>
      <c r="J100" s="130">
        <f>BK100</f>
        <v>0</v>
      </c>
      <c r="L100" s="119"/>
      <c r="M100" s="124"/>
      <c r="P100" s="125">
        <f>SUM(P101:P103)</f>
        <v>0</v>
      </c>
      <c r="R100" s="125">
        <f>SUM(R101:R103)</f>
        <v>6.6000000000000003E-2</v>
      </c>
      <c r="T100" s="126">
        <f>SUM(T101:T103)</f>
        <v>0</v>
      </c>
      <c r="AR100" s="120" t="s">
        <v>82</v>
      </c>
      <c r="AT100" s="127" t="s">
        <v>71</v>
      </c>
      <c r="AU100" s="127" t="s">
        <v>80</v>
      </c>
      <c r="AY100" s="120" t="s">
        <v>193</v>
      </c>
      <c r="BK100" s="128">
        <f>SUM(BK101:BK103)</f>
        <v>0</v>
      </c>
    </row>
    <row r="101" spans="2:65" s="1" customFormat="1" ht="16.5" customHeight="1">
      <c r="B101" s="32"/>
      <c r="C101" s="131" t="s">
        <v>80</v>
      </c>
      <c r="D101" s="131" t="s">
        <v>195</v>
      </c>
      <c r="E101" s="132" t="s">
        <v>5055</v>
      </c>
      <c r="F101" s="133" t="s">
        <v>5056</v>
      </c>
      <c r="G101" s="134" t="s">
        <v>465</v>
      </c>
      <c r="H101" s="135">
        <v>6</v>
      </c>
      <c r="I101" s="136"/>
      <c r="J101" s="137">
        <f>ROUND(I101*H101,2)</f>
        <v>0</v>
      </c>
      <c r="K101" s="133" t="s">
        <v>199</v>
      </c>
      <c r="L101" s="32"/>
      <c r="M101" s="138" t="s">
        <v>19</v>
      </c>
      <c r="N101" s="139" t="s">
        <v>43</v>
      </c>
      <c r="P101" s="140">
        <f>O101*H101</f>
        <v>0</v>
      </c>
      <c r="Q101" s="140">
        <v>0</v>
      </c>
      <c r="R101" s="140">
        <f>Q101*H101</f>
        <v>0</v>
      </c>
      <c r="S101" s="140">
        <v>0</v>
      </c>
      <c r="T101" s="141">
        <f>S101*H101</f>
        <v>0</v>
      </c>
      <c r="AR101" s="142" t="s">
        <v>328</v>
      </c>
      <c r="AT101" s="142" t="s">
        <v>195</v>
      </c>
      <c r="AU101" s="142" t="s">
        <v>82</v>
      </c>
      <c r="AY101" s="17" t="s">
        <v>193</v>
      </c>
      <c r="BE101" s="143">
        <f>IF(N101="základní",J101,0)</f>
        <v>0</v>
      </c>
      <c r="BF101" s="143">
        <f>IF(N101="snížená",J101,0)</f>
        <v>0</v>
      </c>
      <c r="BG101" s="143">
        <f>IF(N101="zákl. přenesená",J101,0)</f>
        <v>0</v>
      </c>
      <c r="BH101" s="143">
        <f>IF(N101="sníž. přenesená",J101,0)</f>
        <v>0</v>
      </c>
      <c r="BI101" s="143">
        <f>IF(N101="nulová",J101,0)</f>
        <v>0</v>
      </c>
      <c r="BJ101" s="17" t="s">
        <v>80</v>
      </c>
      <c r="BK101" s="143">
        <f>ROUND(I101*H101,2)</f>
        <v>0</v>
      </c>
      <c r="BL101" s="17" t="s">
        <v>328</v>
      </c>
      <c r="BM101" s="142" t="s">
        <v>5057</v>
      </c>
    </row>
    <row r="102" spans="2:65" s="1" customFormat="1" ht="11.25">
      <c r="B102" s="32"/>
      <c r="D102" s="144" t="s">
        <v>201</v>
      </c>
      <c r="F102" s="145" t="s">
        <v>5058</v>
      </c>
      <c r="I102" s="146"/>
      <c r="L102" s="32"/>
      <c r="M102" s="147"/>
      <c r="T102" s="53"/>
      <c r="AT102" s="17" t="s">
        <v>201</v>
      </c>
      <c r="AU102" s="17" t="s">
        <v>82</v>
      </c>
    </row>
    <row r="103" spans="2:65" s="1" customFormat="1" ht="16.5" customHeight="1">
      <c r="B103" s="32"/>
      <c r="C103" s="162" t="s">
        <v>82</v>
      </c>
      <c r="D103" s="162" t="s">
        <v>380</v>
      </c>
      <c r="E103" s="163" t="s">
        <v>5059</v>
      </c>
      <c r="F103" s="164" t="s">
        <v>5060</v>
      </c>
      <c r="G103" s="165" t="s">
        <v>465</v>
      </c>
      <c r="H103" s="166">
        <v>6</v>
      </c>
      <c r="I103" s="167"/>
      <c r="J103" s="168">
        <f>ROUND(I103*H103,2)</f>
        <v>0</v>
      </c>
      <c r="K103" s="164" t="s">
        <v>199</v>
      </c>
      <c r="L103" s="169"/>
      <c r="M103" s="170" t="s">
        <v>19</v>
      </c>
      <c r="N103" s="171" t="s">
        <v>43</v>
      </c>
      <c r="P103" s="140">
        <f>O103*H103</f>
        <v>0</v>
      </c>
      <c r="Q103" s="140">
        <v>1.0999999999999999E-2</v>
      </c>
      <c r="R103" s="140">
        <f>Q103*H103</f>
        <v>6.6000000000000003E-2</v>
      </c>
      <c r="S103" s="140">
        <v>0</v>
      </c>
      <c r="T103" s="141">
        <f>S103*H103</f>
        <v>0</v>
      </c>
      <c r="AR103" s="142" t="s">
        <v>436</v>
      </c>
      <c r="AT103" s="142" t="s">
        <v>380</v>
      </c>
      <c r="AU103" s="142" t="s">
        <v>82</v>
      </c>
      <c r="AY103" s="17" t="s">
        <v>193</v>
      </c>
      <c r="BE103" s="143">
        <f>IF(N103="základní",J103,0)</f>
        <v>0</v>
      </c>
      <c r="BF103" s="143">
        <f>IF(N103="snížená",J103,0)</f>
        <v>0</v>
      </c>
      <c r="BG103" s="143">
        <f>IF(N103="zákl. přenesená",J103,0)</f>
        <v>0</v>
      </c>
      <c r="BH103" s="143">
        <f>IF(N103="sníž. přenesená",J103,0)</f>
        <v>0</v>
      </c>
      <c r="BI103" s="143">
        <f>IF(N103="nulová",J103,0)</f>
        <v>0</v>
      </c>
      <c r="BJ103" s="17" t="s">
        <v>80</v>
      </c>
      <c r="BK103" s="143">
        <f>ROUND(I103*H103,2)</f>
        <v>0</v>
      </c>
      <c r="BL103" s="17" t="s">
        <v>328</v>
      </c>
      <c r="BM103" s="142" t="s">
        <v>5061</v>
      </c>
    </row>
    <row r="104" spans="2:65" s="11" customFormat="1" ht="22.9" customHeight="1">
      <c r="B104" s="119"/>
      <c r="D104" s="120" t="s">
        <v>71</v>
      </c>
      <c r="E104" s="129" t="s">
        <v>4691</v>
      </c>
      <c r="F104" s="129" t="s">
        <v>4692</v>
      </c>
      <c r="I104" s="122"/>
      <c r="J104" s="130">
        <f>BK104</f>
        <v>0</v>
      </c>
      <c r="L104" s="119"/>
      <c r="M104" s="124"/>
      <c r="P104" s="125">
        <f>SUM(P105:P256)</f>
        <v>0</v>
      </c>
      <c r="R104" s="125">
        <f>SUM(R105:R256)</f>
        <v>3.2116965000000008</v>
      </c>
      <c r="T104" s="126">
        <f>SUM(T105:T256)</f>
        <v>0</v>
      </c>
      <c r="AR104" s="120" t="s">
        <v>82</v>
      </c>
      <c r="AT104" s="127" t="s">
        <v>71</v>
      </c>
      <c r="AU104" s="127" t="s">
        <v>80</v>
      </c>
      <c r="AY104" s="120" t="s">
        <v>193</v>
      </c>
      <c r="BK104" s="128">
        <f>SUM(BK105:BK256)</f>
        <v>0</v>
      </c>
    </row>
    <row r="105" spans="2:65" s="1" customFormat="1" ht="24.2" customHeight="1">
      <c r="B105" s="32"/>
      <c r="C105" s="131" t="s">
        <v>100</v>
      </c>
      <c r="D105" s="131" t="s">
        <v>195</v>
      </c>
      <c r="E105" s="132" t="s">
        <v>4693</v>
      </c>
      <c r="F105" s="133" t="s">
        <v>4694</v>
      </c>
      <c r="G105" s="134" t="s">
        <v>432</v>
      </c>
      <c r="H105" s="135">
        <v>100</v>
      </c>
      <c r="I105" s="136"/>
      <c r="J105" s="137">
        <f>ROUND(I105*H105,2)</f>
        <v>0</v>
      </c>
      <c r="K105" s="133" t="s">
        <v>199</v>
      </c>
      <c r="L105" s="32"/>
      <c r="M105" s="138" t="s">
        <v>19</v>
      </c>
      <c r="N105" s="139" t="s">
        <v>43</v>
      </c>
      <c r="P105" s="140">
        <f>O105*H105</f>
        <v>0</v>
      </c>
      <c r="Q105" s="140">
        <v>0</v>
      </c>
      <c r="R105" s="140">
        <f>Q105*H105</f>
        <v>0</v>
      </c>
      <c r="S105" s="140">
        <v>0</v>
      </c>
      <c r="T105" s="141">
        <f>S105*H105</f>
        <v>0</v>
      </c>
      <c r="AR105" s="142" t="s">
        <v>328</v>
      </c>
      <c r="AT105" s="142" t="s">
        <v>195</v>
      </c>
      <c r="AU105" s="142" t="s">
        <v>82</v>
      </c>
      <c r="AY105" s="17" t="s">
        <v>193</v>
      </c>
      <c r="BE105" s="143">
        <f>IF(N105="základní",J105,0)</f>
        <v>0</v>
      </c>
      <c r="BF105" s="143">
        <f>IF(N105="snížená",J105,0)</f>
        <v>0</v>
      </c>
      <c r="BG105" s="143">
        <f>IF(N105="zákl. přenesená",J105,0)</f>
        <v>0</v>
      </c>
      <c r="BH105" s="143">
        <f>IF(N105="sníž. přenesená",J105,0)</f>
        <v>0</v>
      </c>
      <c r="BI105" s="143">
        <f>IF(N105="nulová",J105,0)</f>
        <v>0</v>
      </c>
      <c r="BJ105" s="17" t="s">
        <v>80</v>
      </c>
      <c r="BK105" s="143">
        <f>ROUND(I105*H105,2)</f>
        <v>0</v>
      </c>
      <c r="BL105" s="17" t="s">
        <v>328</v>
      </c>
      <c r="BM105" s="142" t="s">
        <v>5062</v>
      </c>
    </row>
    <row r="106" spans="2:65" s="1" customFormat="1" ht="11.25">
      <c r="B106" s="32"/>
      <c r="D106" s="144" t="s">
        <v>201</v>
      </c>
      <c r="F106" s="145" t="s">
        <v>4696</v>
      </c>
      <c r="I106" s="146"/>
      <c r="L106" s="32"/>
      <c r="M106" s="147"/>
      <c r="T106" s="53"/>
      <c r="AT106" s="17" t="s">
        <v>201</v>
      </c>
      <c r="AU106" s="17" t="s">
        <v>82</v>
      </c>
    </row>
    <row r="107" spans="2:65" s="1" customFormat="1" ht="16.5" customHeight="1">
      <c r="B107" s="32"/>
      <c r="C107" s="162" t="s">
        <v>106</v>
      </c>
      <c r="D107" s="162" t="s">
        <v>380</v>
      </c>
      <c r="E107" s="163" t="s">
        <v>5063</v>
      </c>
      <c r="F107" s="164" t="s">
        <v>5064</v>
      </c>
      <c r="G107" s="165" t="s">
        <v>432</v>
      </c>
      <c r="H107" s="166">
        <v>105</v>
      </c>
      <c r="I107" s="167"/>
      <c r="J107" s="168">
        <f>ROUND(I107*H107,2)</f>
        <v>0</v>
      </c>
      <c r="K107" s="164" t="s">
        <v>199</v>
      </c>
      <c r="L107" s="169"/>
      <c r="M107" s="170" t="s">
        <v>19</v>
      </c>
      <c r="N107" s="171" t="s">
        <v>43</v>
      </c>
      <c r="P107" s="140">
        <f>O107*H107</f>
        <v>0</v>
      </c>
      <c r="Q107" s="140">
        <v>1E-4</v>
      </c>
      <c r="R107" s="140">
        <f>Q107*H107</f>
        <v>1.0500000000000001E-2</v>
      </c>
      <c r="S107" s="140">
        <v>0</v>
      </c>
      <c r="T107" s="141">
        <f>S107*H107</f>
        <v>0</v>
      </c>
      <c r="AR107" s="142" t="s">
        <v>436</v>
      </c>
      <c r="AT107" s="142" t="s">
        <v>380</v>
      </c>
      <c r="AU107" s="142" t="s">
        <v>82</v>
      </c>
      <c r="AY107" s="17" t="s">
        <v>193</v>
      </c>
      <c r="BE107" s="143">
        <f>IF(N107="základní",J107,0)</f>
        <v>0</v>
      </c>
      <c r="BF107" s="143">
        <f>IF(N107="snížená",J107,0)</f>
        <v>0</v>
      </c>
      <c r="BG107" s="143">
        <f>IF(N107="zákl. přenesená",J107,0)</f>
        <v>0</v>
      </c>
      <c r="BH107" s="143">
        <f>IF(N107="sníž. přenesená",J107,0)</f>
        <v>0</v>
      </c>
      <c r="BI107" s="143">
        <f>IF(N107="nulová",J107,0)</f>
        <v>0</v>
      </c>
      <c r="BJ107" s="17" t="s">
        <v>80</v>
      </c>
      <c r="BK107" s="143">
        <f>ROUND(I107*H107,2)</f>
        <v>0</v>
      </c>
      <c r="BL107" s="17" t="s">
        <v>328</v>
      </c>
      <c r="BM107" s="142" t="s">
        <v>5065</v>
      </c>
    </row>
    <row r="108" spans="2:65" s="1" customFormat="1" ht="24.2" customHeight="1">
      <c r="B108" s="32"/>
      <c r="C108" s="131" t="s">
        <v>231</v>
      </c>
      <c r="D108" s="131" t="s">
        <v>195</v>
      </c>
      <c r="E108" s="132" t="s">
        <v>5066</v>
      </c>
      <c r="F108" s="133" t="s">
        <v>5067</v>
      </c>
      <c r="G108" s="134" t="s">
        <v>432</v>
      </c>
      <c r="H108" s="135">
        <v>250</v>
      </c>
      <c r="I108" s="136"/>
      <c r="J108" s="137">
        <f>ROUND(I108*H108,2)</f>
        <v>0</v>
      </c>
      <c r="K108" s="133" t="s">
        <v>199</v>
      </c>
      <c r="L108" s="32"/>
      <c r="M108" s="138" t="s">
        <v>19</v>
      </c>
      <c r="N108" s="139" t="s">
        <v>43</v>
      </c>
      <c r="P108" s="140">
        <f>O108*H108</f>
        <v>0</v>
      </c>
      <c r="Q108" s="140">
        <v>0</v>
      </c>
      <c r="R108" s="140">
        <f>Q108*H108</f>
        <v>0</v>
      </c>
      <c r="S108" s="140">
        <v>0</v>
      </c>
      <c r="T108" s="141">
        <f>S108*H108</f>
        <v>0</v>
      </c>
      <c r="AR108" s="142" t="s">
        <v>328</v>
      </c>
      <c r="AT108" s="142" t="s">
        <v>195</v>
      </c>
      <c r="AU108" s="142" t="s">
        <v>82</v>
      </c>
      <c r="AY108" s="17" t="s">
        <v>193</v>
      </c>
      <c r="BE108" s="143">
        <f>IF(N108="základní",J108,0)</f>
        <v>0</v>
      </c>
      <c r="BF108" s="143">
        <f>IF(N108="snížená",J108,0)</f>
        <v>0</v>
      </c>
      <c r="BG108" s="143">
        <f>IF(N108="zákl. přenesená",J108,0)</f>
        <v>0</v>
      </c>
      <c r="BH108" s="143">
        <f>IF(N108="sníž. přenesená",J108,0)</f>
        <v>0</v>
      </c>
      <c r="BI108" s="143">
        <f>IF(N108="nulová",J108,0)</f>
        <v>0</v>
      </c>
      <c r="BJ108" s="17" t="s">
        <v>80</v>
      </c>
      <c r="BK108" s="143">
        <f>ROUND(I108*H108,2)</f>
        <v>0</v>
      </c>
      <c r="BL108" s="17" t="s">
        <v>328</v>
      </c>
      <c r="BM108" s="142" t="s">
        <v>5068</v>
      </c>
    </row>
    <row r="109" spans="2:65" s="1" customFormat="1" ht="11.25">
      <c r="B109" s="32"/>
      <c r="D109" s="144" t="s">
        <v>201</v>
      </c>
      <c r="F109" s="145" t="s">
        <v>5069</v>
      </c>
      <c r="I109" s="146"/>
      <c r="L109" s="32"/>
      <c r="M109" s="147"/>
      <c r="T109" s="53"/>
      <c r="AT109" s="17" t="s">
        <v>201</v>
      </c>
      <c r="AU109" s="17" t="s">
        <v>82</v>
      </c>
    </row>
    <row r="110" spans="2:65" s="1" customFormat="1" ht="16.5" customHeight="1">
      <c r="B110" s="32"/>
      <c r="C110" s="162" t="s">
        <v>240</v>
      </c>
      <c r="D110" s="162" t="s">
        <v>380</v>
      </c>
      <c r="E110" s="163" t="s">
        <v>5070</v>
      </c>
      <c r="F110" s="164" t="s">
        <v>5071</v>
      </c>
      <c r="G110" s="165" t="s">
        <v>432</v>
      </c>
      <c r="H110" s="166">
        <v>262.5</v>
      </c>
      <c r="I110" s="167"/>
      <c r="J110" s="168">
        <f>ROUND(I110*H110,2)</f>
        <v>0</v>
      </c>
      <c r="K110" s="164" t="s">
        <v>199</v>
      </c>
      <c r="L110" s="169"/>
      <c r="M110" s="170" t="s">
        <v>19</v>
      </c>
      <c r="N110" s="171" t="s">
        <v>43</v>
      </c>
      <c r="P110" s="140">
        <f>O110*H110</f>
        <v>0</v>
      </c>
      <c r="Q110" s="140">
        <v>1E-4</v>
      </c>
      <c r="R110" s="140">
        <f>Q110*H110</f>
        <v>2.6250000000000002E-2</v>
      </c>
      <c r="S110" s="140">
        <v>0</v>
      </c>
      <c r="T110" s="141">
        <f>S110*H110</f>
        <v>0</v>
      </c>
      <c r="AR110" s="142" t="s">
        <v>436</v>
      </c>
      <c r="AT110" s="142" t="s">
        <v>380</v>
      </c>
      <c r="AU110" s="142" t="s">
        <v>82</v>
      </c>
      <c r="AY110" s="17" t="s">
        <v>193</v>
      </c>
      <c r="BE110" s="143">
        <f>IF(N110="základní",J110,0)</f>
        <v>0</v>
      </c>
      <c r="BF110" s="143">
        <f>IF(N110="snížená",J110,0)</f>
        <v>0</v>
      </c>
      <c r="BG110" s="143">
        <f>IF(N110="zákl. přenesená",J110,0)</f>
        <v>0</v>
      </c>
      <c r="BH110" s="143">
        <f>IF(N110="sníž. přenesená",J110,0)</f>
        <v>0</v>
      </c>
      <c r="BI110" s="143">
        <f>IF(N110="nulová",J110,0)</f>
        <v>0</v>
      </c>
      <c r="BJ110" s="17" t="s">
        <v>80</v>
      </c>
      <c r="BK110" s="143">
        <f>ROUND(I110*H110,2)</f>
        <v>0</v>
      </c>
      <c r="BL110" s="17" t="s">
        <v>328</v>
      </c>
      <c r="BM110" s="142" t="s">
        <v>5072</v>
      </c>
    </row>
    <row r="111" spans="2:65" s="1" customFormat="1" ht="24.2" customHeight="1">
      <c r="B111" s="32"/>
      <c r="C111" s="131" t="s">
        <v>247</v>
      </c>
      <c r="D111" s="131" t="s">
        <v>195</v>
      </c>
      <c r="E111" s="132" t="s">
        <v>5073</v>
      </c>
      <c r="F111" s="133" t="s">
        <v>5074</v>
      </c>
      <c r="G111" s="134" t="s">
        <v>432</v>
      </c>
      <c r="H111" s="135">
        <v>100</v>
      </c>
      <c r="I111" s="136"/>
      <c r="J111" s="137">
        <f>ROUND(I111*H111,2)</f>
        <v>0</v>
      </c>
      <c r="K111" s="133" t="s">
        <v>199</v>
      </c>
      <c r="L111" s="32"/>
      <c r="M111" s="138" t="s">
        <v>19</v>
      </c>
      <c r="N111" s="139" t="s">
        <v>43</v>
      </c>
      <c r="P111" s="140">
        <f>O111*H111</f>
        <v>0</v>
      </c>
      <c r="Q111" s="140">
        <v>0</v>
      </c>
      <c r="R111" s="140">
        <f>Q111*H111</f>
        <v>0</v>
      </c>
      <c r="S111" s="140">
        <v>0</v>
      </c>
      <c r="T111" s="141">
        <f>S111*H111</f>
        <v>0</v>
      </c>
      <c r="AR111" s="142" t="s">
        <v>328</v>
      </c>
      <c r="AT111" s="142" t="s">
        <v>195</v>
      </c>
      <c r="AU111" s="142" t="s">
        <v>82</v>
      </c>
      <c r="AY111" s="17" t="s">
        <v>193</v>
      </c>
      <c r="BE111" s="143">
        <f>IF(N111="základní",J111,0)</f>
        <v>0</v>
      </c>
      <c r="BF111" s="143">
        <f>IF(N111="snížená",J111,0)</f>
        <v>0</v>
      </c>
      <c r="BG111" s="143">
        <f>IF(N111="zákl. přenesená",J111,0)</f>
        <v>0</v>
      </c>
      <c r="BH111" s="143">
        <f>IF(N111="sníž. přenesená",J111,0)</f>
        <v>0</v>
      </c>
      <c r="BI111" s="143">
        <f>IF(N111="nulová",J111,0)</f>
        <v>0</v>
      </c>
      <c r="BJ111" s="17" t="s">
        <v>80</v>
      </c>
      <c r="BK111" s="143">
        <f>ROUND(I111*H111,2)</f>
        <v>0</v>
      </c>
      <c r="BL111" s="17" t="s">
        <v>328</v>
      </c>
      <c r="BM111" s="142" t="s">
        <v>5075</v>
      </c>
    </row>
    <row r="112" spans="2:65" s="1" customFormat="1" ht="11.25">
      <c r="B112" s="32"/>
      <c r="D112" s="144" t="s">
        <v>201</v>
      </c>
      <c r="F112" s="145" t="s">
        <v>5076</v>
      </c>
      <c r="I112" s="146"/>
      <c r="L112" s="32"/>
      <c r="M112" s="147"/>
      <c r="T112" s="53"/>
      <c r="AT112" s="17" t="s">
        <v>201</v>
      </c>
      <c r="AU112" s="17" t="s">
        <v>82</v>
      </c>
    </row>
    <row r="113" spans="2:65" s="1" customFormat="1" ht="16.5" customHeight="1">
      <c r="B113" s="32"/>
      <c r="C113" s="162" t="s">
        <v>254</v>
      </c>
      <c r="D113" s="162" t="s">
        <v>380</v>
      </c>
      <c r="E113" s="163" t="s">
        <v>5077</v>
      </c>
      <c r="F113" s="164" t="s">
        <v>5078</v>
      </c>
      <c r="G113" s="165" t="s">
        <v>432</v>
      </c>
      <c r="H113" s="166">
        <v>105</v>
      </c>
      <c r="I113" s="167"/>
      <c r="J113" s="168">
        <f>ROUND(I113*H113,2)</f>
        <v>0</v>
      </c>
      <c r="K113" s="164" t="s">
        <v>199</v>
      </c>
      <c r="L113" s="169"/>
      <c r="M113" s="170" t="s">
        <v>19</v>
      </c>
      <c r="N113" s="171" t="s">
        <v>43</v>
      </c>
      <c r="P113" s="140">
        <f>O113*H113</f>
        <v>0</v>
      </c>
      <c r="Q113" s="140">
        <v>1.7000000000000001E-4</v>
      </c>
      <c r="R113" s="140">
        <f>Q113*H113</f>
        <v>1.7850000000000001E-2</v>
      </c>
      <c r="S113" s="140">
        <v>0</v>
      </c>
      <c r="T113" s="141">
        <f>S113*H113</f>
        <v>0</v>
      </c>
      <c r="AR113" s="142" t="s">
        <v>436</v>
      </c>
      <c r="AT113" s="142" t="s">
        <v>380</v>
      </c>
      <c r="AU113" s="142" t="s">
        <v>82</v>
      </c>
      <c r="AY113" s="17" t="s">
        <v>193</v>
      </c>
      <c r="BE113" s="143">
        <f>IF(N113="základní",J113,0)</f>
        <v>0</v>
      </c>
      <c r="BF113" s="143">
        <f>IF(N113="snížená",J113,0)</f>
        <v>0</v>
      </c>
      <c r="BG113" s="143">
        <f>IF(N113="zákl. přenesená",J113,0)</f>
        <v>0</v>
      </c>
      <c r="BH113" s="143">
        <f>IF(N113="sníž. přenesená",J113,0)</f>
        <v>0</v>
      </c>
      <c r="BI113" s="143">
        <f>IF(N113="nulová",J113,0)</f>
        <v>0</v>
      </c>
      <c r="BJ113" s="17" t="s">
        <v>80</v>
      </c>
      <c r="BK113" s="143">
        <f>ROUND(I113*H113,2)</f>
        <v>0</v>
      </c>
      <c r="BL113" s="17" t="s">
        <v>328</v>
      </c>
      <c r="BM113" s="142" t="s">
        <v>5079</v>
      </c>
    </row>
    <row r="114" spans="2:65" s="1" customFormat="1" ht="24.2" customHeight="1">
      <c r="B114" s="32"/>
      <c r="C114" s="131" t="s">
        <v>261</v>
      </c>
      <c r="D114" s="131" t="s">
        <v>195</v>
      </c>
      <c r="E114" s="132" t="s">
        <v>5080</v>
      </c>
      <c r="F114" s="133" t="s">
        <v>5081</v>
      </c>
      <c r="G114" s="134" t="s">
        <v>432</v>
      </c>
      <c r="H114" s="135">
        <v>200</v>
      </c>
      <c r="I114" s="136"/>
      <c r="J114" s="137">
        <f>ROUND(I114*H114,2)</f>
        <v>0</v>
      </c>
      <c r="K114" s="133" t="s">
        <v>199</v>
      </c>
      <c r="L114" s="32"/>
      <c r="M114" s="138" t="s">
        <v>19</v>
      </c>
      <c r="N114" s="139" t="s">
        <v>43</v>
      </c>
      <c r="P114" s="140">
        <f>O114*H114</f>
        <v>0</v>
      </c>
      <c r="Q114" s="140">
        <v>0</v>
      </c>
      <c r="R114" s="140">
        <f>Q114*H114</f>
        <v>0</v>
      </c>
      <c r="S114" s="140">
        <v>0</v>
      </c>
      <c r="T114" s="141">
        <f>S114*H114</f>
        <v>0</v>
      </c>
      <c r="AR114" s="142" t="s">
        <v>328</v>
      </c>
      <c r="AT114" s="142" t="s">
        <v>195</v>
      </c>
      <c r="AU114" s="142" t="s">
        <v>82</v>
      </c>
      <c r="AY114" s="17" t="s">
        <v>193</v>
      </c>
      <c r="BE114" s="143">
        <f>IF(N114="základní",J114,0)</f>
        <v>0</v>
      </c>
      <c r="BF114" s="143">
        <f>IF(N114="snížená",J114,0)</f>
        <v>0</v>
      </c>
      <c r="BG114" s="143">
        <f>IF(N114="zákl. přenesená",J114,0)</f>
        <v>0</v>
      </c>
      <c r="BH114" s="143">
        <f>IF(N114="sníž. přenesená",J114,0)</f>
        <v>0</v>
      </c>
      <c r="BI114" s="143">
        <f>IF(N114="nulová",J114,0)</f>
        <v>0</v>
      </c>
      <c r="BJ114" s="17" t="s">
        <v>80</v>
      </c>
      <c r="BK114" s="143">
        <f>ROUND(I114*H114,2)</f>
        <v>0</v>
      </c>
      <c r="BL114" s="17" t="s">
        <v>328</v>
      </c>
      <c r="BM114" s="142" t="s">
        <v>5082</v>
      </c>
    </row>
    <row r="115" spans="2:65" s="1" customFormat="1" ht="11.25">
      <c r="B115" s="32"/>
      <c r="D115" s="144" t="s">
        <v>201</v>
      </c>
      <c r="F115" s="145" t="s">
        <v>5083</v>
      </c>
      <c r="I115" s="146"/>
      <c r="L115" s="32"/>
      <c r="M115" s="147"/>
      <c r="T115" s="53"/>
      <c r="AT115" s="17" t="s">
        <v>201</v>
      </c>
      <c r="AU115" s="17" t="s">
        <v>82</v>
      </c>
    </row>
    <row r="116" spans="2:65" s="1" customFormat="1" ht="16.5" customHeight="1">
      <c r="B116" s="32"/>
      <c r="C116" s="162" t="s">
        <v>267</v>
      </c>
      <c r="D116" s="162" t="s">
        <v>380</v>
      </c>
      <c r="E116" s="163" t="s">
        <v>5084</v>
      </c>
      <c r="F116" s="164" t="s">
        <v>5085</v>
      </c>
      <c r="G116" s="165" t="s">
        <v>432</v>
      </c>
      <c r="H116" s="166">
        <v>210</v>
      </c>
      <c r="I116" s="167"/>
      <c r="J116" s="168">
        <f>ROUND(I116*H116,2)</f>
        <v>0</v>
      </c>
      <c r="K116" s="164" t="s">
        <v>199</v>
      </c>
      <c r="L116" s="169"/>
      <c r="M116" s="170" t="s">
        <v>19</v>
      </c>
      <c r="N116" s="171" t="s">
        <v>43</v>
      </c>
      <c r="P116" s="140">
        <f>O116*H116</f>
        <v>0</v>
      </c>
      <c r="Q116" s="140">
        <v>7.7999999999999999E-4</v>
      </c>
      <c r="R116" s="140">
        <f>Q116*H116</f>
        <v>0.1638</v>
      </c>
      <c r="S116" s="140">
        <v>0</v>
      </c>
      <c r="T116" s="141">
        <f>S116*H116</f>
        <v>0</v>
      </c>
      <c r="AR116" s="142" t="s">
        <v>436</v>
      </c>
      <c r="AT116" s="142" t="s">
        <v>380</v>
      </c>
      <c r="AU116" s="142" t="s">
        <v>82</v>
      </c>
      <c r="AY116" s="17" t="s">
        <v>193</v>
      </c>
      <c r="BE116" s="143">
        <f>IF(N116="základní",J116,0)</f>
        <v>0</v>
      </c>
      <c r="BF116" s="143">
        <f>IF(N116="snížená",J116,0)</f>
        <v>0</v>
      </c>
      <c r="BG116" s="143">
        <f>IF(N116="zákl. přenesená",J116,0)</f>
        <v>0</v>
      </c>
      <c r="BH116" s="143">
        <f>IF(N116="sníž. přenesená",J116,0)</f>
        <v>0</v>
      </c>
      <c r="BI116" s="143">
        <f>IF(N116="nulová",J116,0)</f>
        <v>0</v>
      </c>
      <c r="BJ116" s="17" t="s">
        <v>80</v>
      </c>
      <c r="BK116" s="143">
        <f>ROUND(I116*H116,2)</f>
        <v>0</v>
      </c>
      <c r="BL116" s="17" t="s">
        <v>328</v>
      </c>
      <c r="BM116" s="142" t="s">
        <v>5086</v>
      </c>
    </row>
    <row r="117" spans="2:65" s="1" customFormat="1" ht="24.2" customHeight="1">
      <c r="B117" s="32"/>
      <c r="C117" s="131" t="s">
        <v>273</v>
      </c>
      <c r="D117" s="131" t="s">
        <v>195</v>
      </c>
      <c r="E117" s="132" t="s">
        <v>5087</v>
      </c>
      <c r="F117" s="133" t="s">
        <v>5088</v>
      </c>
      <c r="G117" s="134" t="s">
        <v>465</v>
      </c>
      <c r="H117" s="135">
        <v>201</v>
      </c>
      <c r="I117" s="136"/>
      <c r="J117" s="137">
        <f>ROUND(I117*H117,2)</f>
        <v>0</v>
      </c>
      <c r="K117" s="133" t="s">
        <v>199</v>
      </c>
      <c r="L117" s="32"/>
      <c r="M117" s="138" t="s">
        <v>19</v>
      </c>
      <c r="N117" s="139" t="s">
        <v>43</v>
      </c>
      <c r="P117" s="140">
        <f>O117*H117</f>
        <v>0</v>
      </c>
      <c r="Q117" s="140">
        <v>0</v>
      </c>
      <c r="R117" s="140">
        <f>Q117*H117</f>
        <v>0</v>
      </c>
      <c r="S117" s="140">
        <v>0</v>
      </c>
      <c r="T117" s="141">
        <f>S117*H117</f>
        <v>0</v>
      </c>
      <c r="AR117" s="142" t="s">
        <v>328</v>
      </c>
      <c r="AT117" s="142" t="s">
        <v>195</v>
      </c>
      <c r="AU117" s="142" t="s">
        <v>82</v>
      </c>
      <c r="AY117" s="17" t="s">
        <v>193</v>
      </c>
      <c r="BE117" s="143">
        <f>IF(N117="základní",J117,0)</f>
        <v>0</v>
      </c>
      <c r="BF117" s="143">
        <f>IF(N117="snížená",J117,0)</f>
        <v>0</v>
      </c>
      <c r="BG117" s="143">
        <f>IF(N117="zákl. přenesená",J117,0)</f>
        <v>0</v>
      </c>
      <c r="BH117" s="143">
        <f>IF(N117="sníž. přenesená",J117,0)</f>
        <v>0</v>
      </c>
      <c r="BI117" s="143">
        <f>IF(N117="nulová",J117,0)</f>
        <v>0</v>
      </c>
      <c r="BJ117" s="17" t="s">
        <v>80</v>
      </c>
      <c r="BK117" s="143">
        <f>ROUND(I117*H117,2)</f>
        <v>0</v>
      </c>
      <c r="BL117" s="17" t="s">
        <v>328</v>
      </c>
      <c r="BM117" s="142" t="s">
        <v>5089</v>
      </c>
    </row>
    <row r="118" spans="2:65" s="1" customFormat="1" ht="11.25">
      <c r="B118" s="32"/>
      <c r="D118" s="144" t="s">
        <v>201</v>
      </c>
      <c r="F118" s="145" t="s">
        <v>5090</v>
      </c>
      <c r="I118" s="146"/>
      <c r="L118" s="32"/>
      <c r="M118" s="147"/>
      <c r="T118" s="53"/>
      <c r="AT118" s="17" t="s">
        <v>201</v>
      </c>
      <c r="AU118" s="17" t="s">
        <v>82</v>
      </c>
    </row>
    <row r="119" spans="2:65" s="1" customFormat="1" ht="16.5" customHeight="1">
      <c r="B119" s="32"/>
      <c r="C119" s="162" t="s">
        <v>8</v>
      </c>
      <c r="D119" s="162" t="s">
        <v>380</v>
      </c>
      <c r="E119" s="163" t="s">
        <v>5091</v>
      </c>
      <c r="F119" s="164" t="s">
        <v>5092</v>
      </c>
      <c r="G119" s="165" t="s">
        <v>465</v>
      </c>
      <c r="H119" s="166">
        <v>201</v>
      </c>
      <c r="I119" s="167"/>
      <c r="J119" s="168">
        <f>ROUND(I119*H119,2)</f>
        <v>0</v>
      </c>
      <c r="K119" s="164" t="s">
        <v>199</v>
      </c>
      <c r="L119" s="169"/>
      <c r="M119" s="170" t="s">
        <v>19</v>
      </c>
      <c r="N119" s="171" t="s">
        <v>43</v>
      </c>
      <c r="P119" s="140">
        <f>O119*H119</f>
        <v>0</v>
      </c>
      <c r="Q119" s="140">
        <v>5.0000000000000002E-5</v>
      </c>
      <c r="R119" s="140">
        <f>Q119*H119</f>
        <v>1.005E-2</v>
      </c>
      <c r="S119" s="140">
        <v>0</v>
      </c>
      <c r="T119" s="141">
        <f>S119*H119</f>
        <v>0</v>
      </c>
      <c r="AR119" s="142" t="s">
        <v>436</v>
      </c>
      <c r="AT119" s="142" t="s">
        <v>380</v>
      </c>
      <c r="AU119" s="142" t="s">
        <v>82</v>
      </c>
      <c r="AY119" s="17" t="s">
        <v>193</v>
      </c>
      <c r="BE119" s="143">
        <f>IF(N119="základní",J119,0)</f>
        <v>0</v>
      </c>
      <c r="BF119" s="143">
        <f>IF(N119="snížená",J119,0)</f>
        <v>0</v>
      </c>
      <c r="BG119" s="143">
        <f>IF(N119="zákl. přenesená",J119,0)</f>
        <v>0</v>
      </c>
      <c r="BH119" s="143">
        <f>IF(N119="sníž. přenesená",J119,0)</f>
        <v>0</v>
      </c>
      <c r="BI119" s="143">
        <f>IF(N119="nulová",J119,0)</f>
        <v>0</v>
      </c>
      <c r="BJ119" s="17" t="s">
        <v>80</v>
      </c>
      <c r="BK119" s="143">
        <f>ROUND(I119*H119,2)</f>
        <v>0</v>
      </c>
      <c r="BL119" s="17" t="s">
        <v>328</v>
      </c>
      <c r="BM119" s="142" t="s">
        <v>5093</v>
      </c>
    </row>
    <row r="120" spans="2:65" s="1" customFormat="1" ht="24.2" customHeight="1">
      <c r="B120" s="32"/>
      <c r="C120" s="131" t="s">
        <v>298</v>
      </c>
      <c r="D120" s="131" t="s">
        <v>195</v>
      </c>
      <c r="E120" s="132" t="s">
        <v>5094</v>
      </c>
      <c r="F120" s="133" t="s">
        <v>5095</v>
      </c>
      <c r="G120" s="134" t="s">
        <v>465</v>
      </c>
      <c r="H120" s="135">
        <v>20</v>
      </c>
      <c r="I120" s="136"/>
      <c r="J120" s="137">
        <f>ROUND(I120*H120,2)</f>
        <v>0</v>
      </c>
      <c r="K120" s="133" t="s">
        <v>199</v>
      </c>
      <c r="L120" s="32"/>
      <c r="M120" s="138" t="s">
        <v>19</v>
      </c>
      <c r="N120" s="139" t="s">
        <v>43</v>
      </c>
      <c r="P120" s="140">
        <f>O120*H120</f>
        <v>0</v>
      </c>
      <c r="Q120" s="140">
        <v>0</v>
      </c>
      <c r="R120" s="140">
        <f>Q120*H120</f>
        <v>0</v>
      </c>
      <c r="S120" s="140">
        <v>0</v>
      </c>
      <c r="T120" s="141">
        <f>S120*H120</f>
        <v>0</v>
      </c>
      <c r="AR120" s="142" t="s">
        <v>328</v>
      </c>
      <c r="AT120" s="142" t="s">
        <v>195</v>
      </c>
      <c r="AU120" s="142" t="s">
        <v>82</v>
      </c>
      <c r="AY120" s="17" t="s">
        <v>193</v>
      </c>
      <c r="BE120" s="143">
        <f>IF(N120="základní",J120,0)</f>
        <v>0</v>
      </c>
      <c r="BF120" s="143">
        <f>IF(N120="snížená",J120,0)</f>
        <v>0</v>
      </c>
      <c r="BG120" s="143">
        <f>IF(N120="zákl. přenesená",J120,0)</f>
        <v>0</v>
      </c>
      <c r="BH120" s="143">
        <f>IF(N120="sníž. přenesená",J120,0)</f>
        <v>0</v>
      </c>
      <c r="BI120" s="143">
        <f>IF(N120="nulová",J120,0)</f>
        <v>0</v>
      </c>
      <c r="BJ120" s="17" t="s">
        <v>80</v>
      </c>
      <c r="BK120" s="143">
        <f>ROUND(I120*H120,2)</f>
        <v>0</v>
      </c>
      <c r="BL120" s="17" t="s">
        <v>328</v>
      </c>
      <c r="BM120" s="142" t="s">
        <v>5096</v>
      </c>
    </row>
    <row r="121" spans="2:65" s="1" customFormat="1" ht="11.25">
      <c r="B121" s="32"/>
      <c r="D121" s="144" t="s">
        <v>201</v>
      </c>
      <c r="F121" s="145" t="s">
        <v>5097</v>
      </c>
      <c r="I121" s="146"/>
      <c r="L121" s="32"/>
      <c r="M121" s="147"/>
      <c r="T121" s="53"/>
      <c r="AT121" s="17" t="s">
        <v>201</v>
      </c>
      <c r="AU121" s="17" t="s">
        <v>82</v>
      </c>
    </row>
    <row r="122" spans="2:65" s="1" customFormat="1" ht="16.5" customHeight="1">
      <c r="B122" s="32"/>
      <c r="C122" s="162" t="s">
        <v>310</v>
      </c>
      <c r="D122" s="162" t="s">
        <v>380</v>
      </c>
      <c r="E122" s="163" t="s">
        <v>5098</v>
      </c>
      <c r="F122" s="164" t="s">
        <v>5099</v>
      </c>
      <c r="G122" s="165" t="s">
        <v>465</v>
      </c>
      <c r="H122" s="166">
        <v>20</v>
      </c>
      <c r="I122" s="167"/>
      <c r="J122" s="168">
        <f>ROUND(I122*H122,2)</f>
        <v>0</v>
      </c>
      <c r="K122" s="164" t="s">
        <v>199</v>
      </c>
      <c r="L122" s="169"/>
      <c r="M122" s="170" t="s">
        <v>19</v>
      </c>
      <c r="N122" s="171" t="s">
        <v>43</v>
      </c>
      <c r="P122" s="140">
        <f>O122*H122</f>
        <v>0</v>
      </c>
      <c r="Q122" s="140">
        <v>4.0000000000000002E-4</v>
      </c>
      <c r="R122" s="140">
        <f>Q122*H122</f>
        <v>8.0000000000000002E-3</v>
      </c>
      <c r="S122" s="140">
        <v>0</v>
      </c>
      <c r="T122" s="141">
        <f>S122*H122</f>
        <v>0</v>
      </c>
      <c r="AR122" s="142" t="s">
        <v>436</v>
      </c>
      <c r="AT122" s="142" t="s">
        <v>380</v>
      </c>
      <c r="AU122" s="142" t="s">
        <v>82</v>
      </c>
      <c r="AY122" s="17" t="s">
        <v>193</v>
      </c>
      <c r="BE122" s="143">
        <f>IF(N122="základní",J122,0)</f>
        <v>0</v>
      </c>
      <c r="BF122" s="143">
        <f>IF(N122="snížená",J122,0)</f>
        <v>0</v>
      </c>
      <c r="BG122" s="143">
        <f>IF(N122="zákl. přenesená",J122,0)</f>
        <v>0</v>
      </c>
      <c r="BH122" s="143">
        <f>IF(N122="sníž. přenesená",J122,0)</f>
        <v>0</v>
      </c>
      <c r="BI122" s="143">
        <f>IF(N122="nulová",J122,0)</f>
        <v>0</v>
      </c>
      <c r="BJ122" s="17" t="s">
        <v>80</v>
      </c>
      <c r="BK122" s="143">
        <f>ROUND(I122*H122,2)</f>
        <v>0</v>
      </c>
      <c r="BL122" s="17" t="s">
        <v>328</v>
      </c>
      <c r="BM122" s="142" t="s">
        <v>5100</v>
      </c>
    </row>
    <row r="123" spans="2:65" s="1" customFormat="1" ht="24.2" customHeight="1">
      <c r="B123" s="32"/>
      <c r="C123" s="131" t="s">
        <v>322</v>
      </c>
      <c r="D123" s="131" t="s">
        <v>195</v>
      </c>
      <c r="E123" s="132" t="s">
        <v>5101</v>
      </c>
      <c r="F123" s="133" t="s">
        <v>5102</v>
      </c>
      <c r="G123" s="134" t="s">
        <v>465</v>
      </c>
      <c r="H123" s="135">
        <v>160</v>
      </c>
      <c r="I123" s="136"/>
      <c r="J123" s="137">
        <f>ROUND(I123*H123,2)</f>
        <v>0</v>
      </c>
      <c r="K123" s="133" t="s">
        <v>199</v>
      </c>
      <c r="L123" s="32"/>
      <c r="M123" s="138" t="s">
        <v>19</v>
      </c>
      <c r="N123" s="139" t="s">
        <v>43</v>
      </c>
      <c r="P123" s="140">
        <f>O123*H123</f>
        <v>0</v>
      </c>
      <c r="Q123" s="140">
        <v>0</v>
      </c>
      <c r="R123" s="140">
        <f>Q123*H123</f>
        <v>0</v>
      </c>
      <c r="S123" s="140">
        <v>0</v>
      </c>
      <c r="T123" s="141">
        <f>S123*H123</f>
        <v>0</v>
      </c>
      <c r="AR123" s="142" t="s">
        <v>328</v>
      </c>
      <c r="AT123" s="142" t="s">
        <v>195</v>
      </c>
      <c r="AU123" s="142" t="s">
        <v>82</v>
      </c>
      <c r="AY123" s="17" t="s">
        <v>193</v>
      </c>
      <c r="BE123" s="143">
        <f>IF(N123="základní",J123,0)</f>
        <v>0</v>
      </c>
      <c r="BF123" s="143">
        <f>IF(N123="snížená",J123,0)</f>
        <v>0</v>
      </c>
      <c r="BG123" s="143">
        <f>IF(N123="zákl. přenesená",J123,0)</f>
        <v>0</v>
      </c>
      <c r="BH123" s="143">
        <f>IF(N123="sníž. přenesená",J123,0)</f>
        <v>0</v>
      </c>
      <c r="BI123" s="143">
        <f>IF(N123="nulová",J123,0)</f>
        <v>0</v>
      </c>
      <c r="BJ123" s="17" t="s">
        <v>80</v>
      </c>
      <c r="BK123" s="143">
        <f>ROUND(I123*H123,2)</f>
        <v>0</v>
      </c>
      <c r="BL123" s="17" t="s">
        <v>328</v>
      </c>
      <c r="BM123" s="142" t="s">
        <v>5103</v>
      </c>
    </row>
    <row r="124" spans="2:65" s="1" customFormat="1" ht="11.25">
      <c r="B124" s="32"/>
      <c r="D124" s="144" t="s">
        <v>201</v>
      </c>
      <c r="F124" s="145" t="s">
        <v>5104</v>
      </c>
      <c r="I124" s="146"/>
      <c r="L124" s="32"/>
      <c r="M124" s="147"/>
      <c r="T124" s="53"/>
      <c r="AT124" s="17" t="s">
        <v>201</v>
      </c>
      <c r="AU124" s="17" t="s">
        <v>82</v>
      </c>
    </row>
    <row r="125" spans="2:65" s="1" customFormat="1" ht="16.5" customHeight="1">
      <c r="B125" s="32"/>
      <c r="C125" s="162" t="s">
        <v>328</v>
      </c>
      <c r="D125" s="162" t="s">
        <v>380</v>
      </c>
      <c r="E125" s="163" t="s">
        <v>5105</v>
      </c>
      <c r="F125" s="164" t="s">
        <v>5106</v>
      </c>
      <c r="G125" s="165" t="s">
        <v>465</v>
      </c>
      <c r="H125" s="166">
        <v>160</v>
      </c>
      <c r="I125" s="167"/>
      <c r="J125" s="168">
        <f>ROUND(I125*H125,2)</f>
        <v>0</v>
      </c>
      <c r="K125" s="164" t="s">
        <v>199</v>
      </c>
      <c r="L125" s="169"/>
      <c r="M125" s="170" t="s">
        <v>19</v>
      </c>
      <c r="N125" s="171" t="s">
        <v>43</v>
      </c>
      <c r="P125" s="140">
        <f>O125*H125</f>
        <v>0</v>
      </c>
      <c r="Q125" s="140">
        <v>1.9000000000000001E-4</v>
      </c>
      <c r="R125" s="140">
        <f>Q125*H125</f>
        <v>3.0400000000000003E-2</v>
      </c>
      <c r="S125" s="140">
        <v>0</v>
      </c>
      <c r="T125" s="141">
        <f>S125*H125</f>
        <v>0</v>
      </c>
      <c r="AR125" s="142" t="s">
        <v>436</v>
      </c>
      <c r="AT125" s="142" t="s">
        <v>380</v>
      </c>
      <c r="AU125" s="142" t="s">
        <v>82</v>
      </c>
      <c r="AY125" s="17" t="s">
        <v>193</v>
      </c>
      <c r="BE125" s="143">
        <f>IF(N125="základní",J125,0)</f>
        <v>0</v>
      </c>
      <c r="BF125" s="143">
        <f>IF(N125="snížená",J125,0)</f>
        <v>0</v>
      </c>
      <c r="BG125" s="143">
        <f>IF(N125="zákl. přenesená",J125,0)</f>
        <v>0</v>
      </c>
      <c r="BH125" s="143">
        <f>IF(N125="sníž. přenesená",J125,0)</f>
        <v>0</v>
      </c>
      <c r="BI125" s="143">
        <f>IF(N125="nulová",J125,0)</f>
        <v>0</v>
      </c>
      <c r="BJ125" s="17" t="s">
        <v>80</v>
      </c>
      <c r="BK125" s="143">
        <f>ROUND(I125*H125,2)</f>
        <v>0</v>
      </c>
      <c r="BL125" s="17" t="s">
        <v>328</v>
      </c>
      <c r="BM125" s="142" t="s">
        <v>5107</v>
      </c>
    </row>
    <row r="126" spans="2:65" s="1" customFormat="1" ht="33" customHeight="1">
      <c r="B126" s="32"/>
      <c r="C126" s="131" t="s">
        <v>334</v>
      </c>
      <c r="D126" s="131" t="s">
        <v>195</v>
      </c>
      <c r="E126" s="132" t="s">
        <v>5108</v>
      </c>
      <c r="F126" s="133" t="s">
        <v>5109</v>
      </c>
      <c r="G126" s="134" t="s">
        <v>465</v>
      </c>
      <c r="H126" s="135">
        <v>20</v>
      </c>
      <c r="I126" s="136"/>
      <c r="J126" s="137">
        <f>ROUND(I126*H126,2)</f>
        <v>0</v>
      </c>
      <c r="K126" s="133" t="s">
        <v>199</v>
      </c>
      <c r="L126" s="32"/>
      <c r="M126" s="138" t="s">
        <v>19</v>
      </c>
      <c r="N126" s="139" t="s">
        <v>43</v>
      </c>
      <c r="P126" s="140">
        <f>O126*H126</f>
        <v>0</v>
      </c>
      <c r="Q126" s="140">
        <v>0</v>
      </c>
      <c r="R126" s="140">
        <f>Q126*H126</f>
        <v>0</v>
      </c>
      <c r="S126" s="140">
        <v>0</v>
      </c>
      <c r="T126" s="141">
        <f>S126*H126</f>
        <v>0</v>
      </c>
      <c r="AR126" s="142" t="s">
        <v>328</v>
      </c>
      <c r="AT126" s="142" t="s">
        <v>195</v>
      </c>
      <c r="AU126" s="142" t="s">
        <v>82</v>
      </c>
      <c r="AY126" s="17" t="s">
        <v>193</v>
      </c>
      <c r="BE126" s="143">
        <f>IF(N126="základní",J126,0)</f>
        <v>0</v>
      </c>
      <c r="BF126" s="143">
        <f>IF(N126="snížená",J126,0)</f>
        <v>0</v>
      </c>
      <c r="BG126" s="143">
        <f>IF(N126="zákl. přenesená",J126,0)</f>
        <v>0</v>
      </c>
      <c r="BH126" s="143">
        <f>IF(N126="sníž. přenesená",J126,0)</f>
        <v>0</v>
      </c>
      <c r="BI126" s="143">
        <f>IF(N126="nulová",J126,0)</f>
        <v>0</v>
      </c>
      <c r="BJ126" s="17" t="s">
        <v>80</v>
      </c>
      <c r="BK126" s="143">
        <f>ROUND(I126*H126,2)</f>
        <v>0</v>
      </c>
      <c r="BL126" s="17" t="s">
        <v>328</v>
      </c>
      <c r="BM126" s="142" t="s">
        <v>5110</v>
      </c>
    </row>
    <row r="127" spans="2:65" s="1" customFormat="1" ht="11.25">
      <c r="B127" s="32"/>
      <c r="D127" s="144" t="s">
        <v>201</v>
      </c>
      <c r="F127" s="145" t="s">
        <v>5111</v>
      </c>
      <c r="I127" s="146"/>
      <c r="L127" s="32"/>
      <c r="M127" s="147"/>
      <c r="T127" s="53"/>
      <c r="AT127" s="17" t="s">
        <v>201</v>
      </c>
      <c r="AU127" s="17" t="s">
        <v>82</v>
      </c>
    </row>
    <row r="128" spans="2:65" s="1" customFormat="1" ht="16.5" customHeight="1">
      <c r="B128" s="32"/>
      <c r="C128" s="162" t="s">
        <v>340</v>
      </c>
      <c r="D128" s="162" t="s">
        <v>380</v>
      </c>
      <c r="E128" s="163" t="s">
        <v>5112</v>
      </c>
      <c r="F128" s="164" t="s">
        <v>5113</v>
      </c>
      <c r="G128" s="165" t="s">
        <v>465</v>
      </c>
      <c r="H128" s="166">
        <v>20</v>
      </c>
      <c r="I128" s="167"/>
      <c r="J128" s="168">
        <f>ROUND(I128*H128,2)</f>
        <v>0</v>
      </c>
      <c r="K128" s="164" t="s">
        <v>199</v>
      </c>
      <c r="L128" s="169"/>
      <c r="M128" s="170" t="s">
        <v>19</v>
      </c>
      <c r="N128" s="171" t="s">
        <v>43</v>
      </c>
      <c r="P128" s="140">
        <f>O128*H128</f>
        <v>0</v>
      </c>
      <c r="Q128" s="140">
        <v>6.0999999999999997E-4</v>
      </c>
      <c r="R128" s="140">
        <f>Q128*H128</f>
        <v>1.2199999999999999E-2</v>
      </c>
      <c r="S128" s="140">
        <v>0</v>
      </c>
      <c r="T128" s="141">
        <f>S128*H128</f>
        <v>0</v>
      </c>
      <c r="AR128" s="142" t="s">
        <v>436</v>
      </c>
      <c r="AT128" s="142" t="s">
        <v>380</v>
      </c>
      <c r="AU128" s="142" t="s">
        <v>82</v>
      </c>
      <c r="AY128" s="17" t="s">
        <v>193</v>
      </c>
      <c r="BE128" s="143">
        <f>IF(N128="základní",J128,0)</f>
        <v>0</v>
      </c>
      <c r="BF128" s="143">
        <f>IF(N128="snížená",J128,0)</f>
        <v>0</v>
      </c>
      <c r="BG128" s="143">
        <f>IF(N128="zákl. přenesená",J128,0)</f>
        <v>0</v>
      </c>
      <c r="BH128" s="143">
        <f>IF(N128="sníž. přenesená",J128,0)</f>
        <v>0</v>
      </c>
      <c r="BI128" s="143">
        <f>IF(N128="nulová",J128,0)</f>
        <v>0</v>
      </c>
      <c r="BJ128" s="17" t="s">
        <v>80</v>
      </c>
      <c r="BK128" s="143">
        <f>ROUND(I128*H128,2)</f>
        <v>0</v>
      </c>
      <c r="BL128" s="17" t="s">
        <v>328</v>
      </c>
      <c r="BM128" s="142" t="s">
        <v>5114</v>
      </c>
    </row>
    <row r="129" spans="2:65" s="1" customFormat="1" ht="24.2" customHeight="1">
      <c r="B129" s="32"/>
      <c r="C129" s="131" t="s">
        <v>346</v>
      </c>
      <c r="D129" s="131" t="s">
        <v>195</v>
      </c>
      <c r="E129" s="132" t="s">
        <v>5115</v>
      </c>
      <c r="F129" s="133" t="s">
        <v>5116</v>
      </c>
      <c r="G129" s="134" t="s">
        <v>432</v>
      </c>
      <c r="H129" s="135">
        <v>160</v>
      </c>
      <c r="I129" s="136"/>
      <c r="J129" s="137">
        <f>ROUND(I129*H129,2)</f>
        <v>0</v>
      </c>
      <c r="K129" s="133" t="s">
        <v>199</v>
      </c>
      <c r="L129" s="32"/>
      <c r="M129" s="138" t="s">
        <v>19</v>
      </c>
      <c r="N129" s="139" t="s">
        <v>43</v>
      </c>
      <c r="P129" s="140">
        <f>O129*H129</f>
        <v>0</v>
      </c>
      <c r="Q129" s="140">
        <v>0</v>
      </c>
      <c r="R129" s="140">
        <f>Q129*H129</f>
        <v>0</v>
      </c>
      <c r="S129" s="140">
        <v>0</v>
      </c>
      <c r="T129" s="141">
        <f>S129*H129</f>
        <v>0</v>
      </c>
      <c r="AR129" s="142" t="s">
        <v>328</v>
      </c>
      <c r="AT129" s="142" t="s">
        <v>195</v>
      </c>
      <c r="AU129" s="142" t="s">
        <v>82</v>
      </c>
      <c r="AY129" s="17" t="s">
        <v>193</v>
      </c>
      <c r="BE129" s="143">
        <f>IF(N129="základní",J129,0)</f>
        <v>0</v>
      </c>
      <c r="BF129" s="143">
        <f>IF(N129="snížená",J129,0)</f>
        <v>0</v>
      </c>
      <c r="BG129" s="143">
        <f>IF(N129="zákl. přenesená",J129,0)</f>
        <v>0</v>
      </c>
      <c r="BH129" s="143">
        <f>IF(N129="sníž. přenesená",J129,0)</f>
        <v>0</v>
      </c>
      <c r="BI129" s="143">
        <f>IF(N129="nulová",J129,0)</f>
        <v>0</v>
      </c>
      <c r="BJ129" s="17" t="s">
        <v>80</v>
      </c>
      <c r="BK129" s="143">
        <f>ROUND(I129*H129,2)</f>
        <v>0</v>
      </c>
      <c r="BL129" s="17" t="s">
        <v>328</v>
      </c>
      <c r="BM129" s="142" t="s">
        <v>5117</v>
      </c>
    </row>
    <row r="130" spans="2:65" s="1" customFormat="1" ht="11.25">
      <c r="B130" s="32"/>
      <c r="D130" s="144" t="s">
        <v>201</v>
      </c>
      <c r="F130" s="145" t="s">
        <v>5118</v>
      </c>
      <c r="I130" s="146"/>
      <c r="L130" s="32"/>
      <c r="M130" s="147"/>
      <c r="T130" s="53"/>
      <c r="AT130" s="17" t="s">
        <v>201</v>
      </c>
      <c r="AU130" s="17" t="s">
        <v>82</v>
      </c>
    </row>
    <row r="131" spans="2:65" s="1" customFormat="1" ht="16.5" customHeight="1">
      <c r="B131" s="32"/>
      <c r="C131" s="162" t="s">
        <v>354</v>
      </c>
      <c r="D131" s="162" t="s">
        <v>380</v>
      </c>
      <c r="E131" s="163" t="s">
        <v>5119</v>
      </c>
      <c r="F131" s="164" t="s">
        <v>5120</v>
      </c>
      <c r="G131" s="165" t="s">
        <v>432</v>
      </c>
      <c r="H131" s="166">
        <v>184</v>
      </c>
      <c r="I131" s="167"/>
      <c r="J131" s="168">
        <f>ROUND(I131*H131,2)</f>
        <v>0</v>
      </c>
      <c r="K131" s="164" t="s">
        <v>199</v>
      </c>
      <c r="L131" s="169"/>
      <c r="M131" s="170" t="s">
        <v>19</v>
      </c>
      <c r="N131" s="171" t="s">
        <v>43</v>
      </c>
      <c r="P131" s="140">
        <f>O131*H131</f>
        <v>0</v>
      </c>
      <c r="Q131" s="140">
        <v>1.1E-4</v>
      </c>
      <c r="R131" s="140">
        <f>Q131*H131</f>
        <v>2.0240000000000001E-2</v>
      </c>
      <c r="S131" s="140">
        <v>0</v>
      </c>
      <c r="T131" s="141">
        <f>S131*H131</f>
        <v>0</v>
      </c>
      <c r="AR131" s="142" t="s">
        <v>436</v>
      </c>
      <c r="AT131" s="142" t="s">
        <v>380</v>
      </c>
      <c r="AU131" s="142" t="s">
        <v>82</v>
      </c>
      <c r="AY131" s="17" t="s">
        <v>193</v>
      </c>
      <c r="BE131" s="143">
        <f>IF(N131="základní",J131,0)</f>
        <v>0</v>
      </c>
      <c r="BF131" s="143">
        <f>IF(N131="snížená",J131,0)</f>
        <v>0</v>
      </c>
      <c r="BG131" s="143">
        <f>IF(N131="zákl. přenesená",J131,0)</f>
        <v>0</v>
      </c>
      <c r="BH131" s="143">
        <f>IF(N131="sníž. přenesená",J131,0)</f>
        <v>0</v>
      </c>
      <c r="BI131" s="143">
        <f>IF(N131="nulová",J131,0)</f>
        <v>0</v>
      </c>
      <c r="BJ131" s="17" t="s">
        <v>80</v>
      </c>
      <c r="BK131" s="143">
        <f>ROUND(I131*H131,2)</f>
        <v>0</v>
      </c>
      <c r="BL131" s="17" t="s">
        <v>328</v>
      </c>
      <c r="BM131" s="142" t="s">
        <v>5121</v>
      </c>
    </row>
    <row r="132" spans="2:65" s="1" customFormat="1" ht="24.2" customHeight="1">
      <c r="B132" s="32"/>
      <c r="C132" s="131" t="s">
        <v>7</v>
      </c>
      <c r="D132" s="131" t="s">
        <v>195</v>
      </c>
      <c r="E132" s="132" t="s">
        <v>5115</v>
      </c>
      <c r="F132" s="133" t="s">
        <v>5116</v>
      </c>
      <c r="G132" s="134" t="s">
        <v>432</v>
      </c>
      <c r="H132" s="135">
        <v>40</v>
      </c>
      <c r="I132" s="136"/>
      <c r="J132" s="137">
        <f>ROUND(I132*H132,2)</f>
        <v>0</v>
      </c>
      <c r="K132" s="133" t="s">
        <v>199</v>
      </c>
      <c r="L132" s="32"/>
      <c r="M132" s="138" t="s">
        <v>19</v>
      </c>
      <c r="N132" s="139" t="s">
        <v>43</v>
      </c>
      <c r="P132" s="140">
        <f>O132*H132</f>
        <v>0</v>
      </c>
      <c r="Q132" s="140">
        <v>0</v>
      </c>
      <c r="R132" s="140">
        <f>Q132*H132</f>
        <v>0</v>
      </c>
      <c r="S132" s="140">
        <v>0</v>
      </c>
      <c r="T132" s="141">
        <f>S132*H132</f>
        <v>0</v>
      </c>
      <c r="AR132" s="142" t="s">
        <v>328</v>
      </c>
      <c r="AT132" s="142" t="s">
        <v>195</v>
      </c>
      <c r="AU132" s="142" t="s">
        <v>82</v>
      </c>
      <c r="AY132" s="17" t="s">
        <v>193</v>
      </c>
      <c r="BE132" s="143">
        <f>IF(N132="základní",J132,0)</f>
        <v>0</v>
      </c>
      <c r="BF132" s="143">
        <f>IF(N132="snížená",J132,0)</f>
        <v>0</v>
      </c>
      <c r="BG132" s="143">
        <f>IF(N132="zákl. přenesená",J132,0)</f>
        <v>0</v>
      </c>
      <c r="BH132" s="143">
        <f>IF(N132="sníž. přenesená",J132,0)</f>
        <v>0</v>
      </c>
      <c r="BI132" s="143">
        <f>IF(N132="nulová",J132,0)</f>
        <v>0</v>
      </c>
      <c r="BJ132" s="17" t="s">
        <v>80</v>
      </c>
      <c r="BK132" s="143">
        <f>ROUND(I132*H132,2)</f>
        <v>0</v>
      </c>
      <c r="BL132" s="17" t="s">
        <v>328</v>
      </c>
      <c r="BM132" s="142" t="s">
        <v>5122</v>
      </c>
    </row>
    <row r="133" spans="2:65" s="1" customFormat="1" ht="11.25">
      <c r="B133" s="32"/>
      <c r="D133" s="144" t="s">
        <v>201</v>
      </c>
      <c r="F133" s="145" t="s">
        <v>5118</v>
      </c>
      <c r="I133" s="146"/>
      <c r="L133" s="32"/>
      <c r="M133" s="147"/>
      <c r="T133" s="53"/>
      <c r="AT133" s="17" t="s">
        <v>201</v>
      </c>
      <c r="AU133" s="17" t="s">
        <v>82</v>
      </c>
    </row>
    <row r="134" spans="2:65" s="1" customFormat="1" ht="16.5" customHeight="1">
      <c r="B134" s="32"/>
      <c r="C134" s="162" t="s">
        <v>366</v>
      </c>
      <c r="D134" s="162" t="s">
        <v>380</v>
      </c>
      <c r="E134" s="163" t="s">
        <v>5123</v>
      </c>
      <c r="F134" s="164" t="s">
        <v>5124</v>
      </c>
      <c r="G134" s="165" t="s">
        <v>432</v>
      </c>
      <c r="H134" s="166">
        <v>46</v>
      </c>
      <c r="I134" s="167"/>
      <c r="J134" s="168">
        <f>ROUND(I134*H134,2)</f>
        <v>0</v>
      </c>
      <c r="K134" s="164" t="s">
        <v>199</v>
      </c>
      <c r="L134" s="169"/>
      <c r="M134" s="170" t="s">
        <v>19</v>
      </c>
      <c r="N134" s="171" t="s">
        <v>43</v>
      </c>
      <c r="P134" s="140">
        <f>O134*H134</f>
        <v>0</v>
      </c>
      <c r="Q134" s="140">
        <v>5.0000000000000002E-5</v>
      </c>
      <c r="R134" s="140">
        <f>Q134*H134</f>
        <v>2.3E-3</v>
      </c>
      <c r="S134" s="140">
        <v>0</v>
      </c>
      <c r="T134" s="141">
        <f>S134*H134</f>
        <v>0</v>
      </c>
      <c r="AR134" s="142" t="s">
        <v>436</v>
      </c>
      <c r="AT134" s="142" t="s">
        <v>380</v>
      </c>
      <c r="AU134" s="142" t="s">
        <v>82</v>
      </c>
      <c r="AY134" s="17" t="s">
        <v>193</v>
      </c>
      <c r="BE134" s="143">
        <f>IF(N134="základní",J134,0)</f>
        <v>0</v>
      </c>
      <c r="BF134" s="143">
        <f>IF(N134="snížená",J134,0)</f>
        <v>0</v>
      </c>
      <c r="BG134" s="143">
        <f>IF(N134="zákl. přenesená",J134,0)</f>
        <v>0</v>
      </c>
      <c r="BH134" s="143">
        <f>IF(N134="sníž. přenesená",J134,0)</f>
        <v>0</v>
      </c>
      <c r="BI134" s="143">
        <f>IF(N134="nulová",J134,0)</f>
        <v>0</v>
      </c>
      <c r="BJ134" s="17" t="s">
        <v>80</v>
      </c>
      <c r="BK134" s="143">
        <f>ROUND(I134*H134,2)</f>
        <v>0</v>
      </c>
      <c r="BL134" s="17" t="s">
        <v>328</v>
      </c>
      <c r="BM134" s="142" t="s">
        <v>5125</v>
      </c>
    </row>
    <row r="135" spans="2:65" s="1" customFormat="1" ht="24.2" customHeight="1">
      <c r="B135" s="32"/>
      <c r="C135" s="131" t="s">
        <v>379</v>
      </c>
      <c r="D135" s="131" t="s">
        <v>195</v>
      </c>
      <c r="E135" s="132" t="s">
        <v>5126</v>
      </c>
      <c r="F135" s="133" t="s">
        <v>5127</v>
      </c>
      <c r="G135" s="134" t="s">
        <v>432</v>
      </c>
      <c r="H135" s="135">
        <v>100</v>
      </c>
      <c r="I135" s="136"/>
      <c r="J135" s="137">
        <f>ROUND(I135*H135,2)</f>
        <v>0</v>
      </c>
      <c r="K135" s="133" t="s">
        <v>199</v>
      </c>
      <c r="L135" s="32"/>
      <c r="M135" s="138" t="s">
        <v>19</v>
      </c>
      <c r="N135" s="139" t="s">
        <v>43</v>
      </c>
      <c r="P135" s="140">
        <f>O135*H135</f>
        <v>0</v>
      </c>
      <c r="Q135" s="140">
        <v>0</v>
      </c>
      <c r="R135" s="140">
        <f>Q135*H135</f>
        <v>0</v>
      </c>
      <c r="S135" s="140">
        <v>0</v>
      </c>
      <c r="T135" s="141">
        <f>S135*H135</f>
        <v>0</v>
      </c>
      <c r="AR135" s="142" t="s">
        <v>328</v>
      </c>
      <c r="AT135" s="142" t="s">
        <v>195</v>
      </c>
      <c r="AU135" s="142" t="s">
        <v>82</v>
      </c>
      <c r="AY135" s="17" t="s">
        <v>193</v>
      </c>
      <c r="BE135" s="143">
        <f>IF(N135="základní",J135,0)</f>
        <v>0</v>
      </c>
      <c r="BF135" s="143">
        <f>IF(N135="snížená",J135,0)</f>
        <v>0</v>
      </c>
      <c r="BG135" s="143">
        <f>IF(N135="zákl. přenesená",J135,0)</f>
        <v>0</v>
      </c>
      <c r="BH135" s="143">
        <f>IF(N135="sníž. přenesená",J135,0)</f>
        <v>0</v>
      </c>
      <c r="BI135" s="143">
        <f>IF(N135="nulová",J135,0)</f>
        <v>0</v>
      </c>
      <c r="BJ135" s="17" t="s">
        <v>80</v>
      </c>
      <c r="BK135" s="143">
        <f>ROUND(I135*H135,2)</f>
        <v>0</v>
      </c>
      <c r="BL135" s="17" t="s">
        <v>328</v>
      </c>
      <c r="BM135" s="142" t="s">
        <v>5128</v>
      </c>
    </row>
    <row r="136" spans="2:65" s="1" customFormat="1" ht="11.25">
      <c r="B136" s="32"/>
      <c r="D136" s="144" t="s">
        <v>201</v>
      </c>
      <c r="F136" s="145" t="s">
        <v>5129</v>
      </c>
      <c r="I136" s="146"/>
      <c r="L136" s="32"/>
      <c r="M136" s="147"/>
      <c r="T136" s="53"/>
      <c r="AT136" s="17" t="s">
        <v>201</v>
      </c>
      <c r="AU136" s="17" t="s">
        <v>82</v>
      </c>
    </row>
    <row r="137" spans="2:65" s="1" customFormat="1" ht="16.5" customHeight="1">
      <c r="B137" s="32"/>
      <c r="C137" s="162" t="s">
        <v>385</v>
      </c>
      <c r="D137" s="162" t="s">
        <v>380</v>
      </c>
      <c r="E137" s="163" t="s">
        <v>5130</v>
      </c>
      <c r="F137" s="164" t="s">
        <v>5131</v>
      </c>
      <c r="G137" s="165" t="s">
        <v>432</v>
      </c>
      <c r="H137" s="166">
        <v>115</v>
      </c>
      <c r="I137" s="167"/>
      <c r="J137" s="168">
        <f>ROUND(I137*H137,2)</f>
        <v>0</v>
      </c>
      <c r="K137" s="164" t="s">
        <v>199</v>
      </c>
      <c r="L137" s="169"/>
      <c r="M137" s="170" t="s">
        <v>19</v>
      </c>
      <c r="N137" s="171" t="s">
        <v>43</v>
      </c>
      <c r="P137" s="140">
        <f>O137*H137</f>
        <v>0</v>
      </c>
      <c r="Q137" s="140">
        <v>3.2000000000000003E-4</v>
      </c>
      <c r="R137" s="140">
        <f>Q137*H137</f>
        <v>3.6800000000000006E-2</v>
      </c>
      <c r="S137" s="140">
        <v>0</v>
      </c>
      <c r="T137" s="141">
        <f>S137*H137</f>
        <v>0</v>
      </c>
      <c r="AR137" s="142" t="s">
        <v>436</v>
      </c>
      <c r="AT137" s="142" t="s">
        <v>380</v>
      </c>
      <c r="AU137" s="142" t="s">
        <v>82</v>
      </c>
      <c r="AY137" s="17" t="s">
        <v>193</v>
      </c>
      <c r="BE137" s="143">
        <f>IF(N137="základní",J137,0)</f>
        <v>0</v>
      </c>
      <c r="BF137" s="143">
        <f>IF(N137="snížená",J137,0)</f>
        <v>0</v>
      </c>
      <c r="BG137" s="143">
        <f>IF(N137="zákl. přenesená",J137,0)</f>
        <v>0</v>
      </c>
      <c r="BH137" s="143">
        <f>IF(N137="sníž. přenesená",J137,0)</f>
        <v>0</v>
      </c>
      <c r="BI137" s="143">
        <f>IF(N137="nulová",J137,0)</f>
        <v>0</v>
      </c>
      <c r="BJ137" s="17" t="s">
        <v>80</v>
      </c>
      <c r="BK137" s="143">
        <f>ROUND(I137*H137,2)</f>
        <v>0</v>
      </c>
      <c r="BL137" s="17" t="s">
        <v>328</v>
      </c>
      <c r="BM137" s="142" t="s">
        <v>5132</v>
      </c>
    </row>
    <row r="138" spans="2:65" s="1" customFormat="1" ht="24.2" customHeight="1">
      <c r="B138" s="32"/>
      <c r="C138" s="131" t="s">
        <v>391</v>
      </c>
      <c r="D138" s="131" t="s">
        <v>195</v>
      </c>
      <c r="E138" s="132" t="s">
        <v>5133</v>
      </c>
      <c r="F138" s="133" t="s">
        <v>5134</v>
      </c>
      <c r="G138" s="134" t="s">
        <v>432</v>
      </c>
      <c r="H138" s="135">
        <v>450</v>
      </c>
      <c r="I138" s="136"/>
      <c r="J138" s="137">
        <f>ROUND(I138*H138,2)</f>
        <v>0</v>
      </c>
      <c r="K138" s="133" t="s">
        <v>199</v>
      </c>
      <c r="L138" s="32"/>
      <c r="M138" s="138" t="s">
        <v>19</v>
      </c>
      <c r="N138" s="139" t="s">
        <v>43</v>
      </c>
      <c r="P138" s="140">
        <f>O138*H138</f>
        <v>0</v>
      </c>
      <c r="Q138" s="140">
        <v>0</v>
      </c>
      <c r="R138" s="140">
        <f>Q138*H138</f>
        <v>0</v>
      </c>
      <c r="S138" s="140">
        <v>0</v>
      </c>
      <c r="T138" s="141">
        <f>S138*H138</f>
        <v>0</v>
      </c>
      <c r="AR138" s="142" t="s">
        <v>328</v>
      </c>
      <c r="AT138" s="142" t="s">
        <v>195</v>
      </c>
      <c r="AU138" s="142" t="s">
        <v>82</v>
      </c>
      <c r="AY138" s="17" t="s">
        <v>193</v>
      </c>
      <c r="BE138" s="143">
        <f>IF(N138="základní",J138,0)</f>
        <v>0</v>
      </c>
      <c r="BF138" s="143">
        <f>IF(N138="snížená",J138,0)</f>
        <v>0</v>
      </c>
      <c r="BG138" s="143">
        <f>IF(N138="zákl. přenesená",J138,0)</f>
        <v>0</v>
      </c>
      <c r="BH138" s="143">
        <f>IF(N138="sníž. přenesená",J138,0)</f>
        <v>0</v>
      </c>
      <c r="BI138" s="143">
        <f>IF(N138="nulová",J138,0)</f>
        <v>0</v>
      </c>
      <c r="BJ138" s="17" t="s">
        <v>80</v>
      </c>
      <c r="BK138" s="143">
        <f>ROUND(I138*H138,2)</f>
        <v>0</v>
      </c>
      <c r="BL138" s="17" t="s">
        <v>328</v>
      </c>
      <c r="BM138" s="142" t="s">
        <v>5135</v>
      </c>
    </row>
    <row r="139" spans="2:65" s="1" customFormat="1" ht="11.25">
      <c r="B139" s="32"/>
      <c r="D139" s="144" t="s">
        <v>201</v>
      </c>
      <c r="F139" s="145" t="s">
        <v>5136</v>
      </c>
      <c r="I139" s="146"/>
      <c r="L139" s="32"/>
      <c r="M139" s="147"/>
      <c r="T139" s="53"/>
      <c r="AT139" s="17" t="s">
        <v>201</v>
      </c>
      <c r="AU139" s="17" t="s">
        <v>82</v>
      </c>
    </row>
    <row r="140" spans="2:65" s="1" customFormat="1" ht="16.5" customHeight="1">
      <c r="B140" s="32"/>
      <c r="C140" s="162" t="s">
        <v>401</v>
      </c>
      <c r="D140" s="162" t="s">
        <v>380</v>
      </c>
      <c r="E140" s="163" t="s">
        <v>5137</v>
      </c>
      <c r="F140" s="164" t="s">
        <v>5138</v>
      </c>
      <c r="G140" s="165" t="s">
        <v>432</v>
      </c>
      <c r="H140" s="166">
        <v>517.5</v>
      </c>
      <c r="I140" s="167"/>
      <c r="J140" s="168">
        <f>ROUND(I140*H140,2)</f>
        <v>0</v>
      </c>
      <c r="K140" s="164" t="s">
        <v>199</v>
      </c>
      <c r="L140" s="169"/>
      <c r="M140" s="170" t="s">
        <v>19</v>
      </c>
      <c r="N140" s="171" t="s">
        <v>43</v>
      </c>
      <c r="P140" s="140">
        <f>O140*H140</f>
        <v>0</v>
      </c>
      <c r="Q140" s="140">
        <v>1E-4</v>
      </c>
      <c r="R140" s="140">
        <f>Q140*H140</f>
        <v>5.1750000000000004E-2</v>
      </c>
      <c r="S140" s="140">
        <v>0</v>
      </c>
      <c r="T140" s="141">
        <f>S140*H140</f>
        <v>0</v>
      </c>
      <c r="AR140" s="142" t="s">
        <v>436</v>
      </c>
      <c r="AT140" s="142" t="s">
        <v>380</v>
      </c>
      <c r="AU140" s="142" t="s">
        <v>82</v>
      </c>
      <c r="AY140" s="17" t="s">
        <v>193</v>
      </c>
      <c r="BE140" s="143">
        <f>IF(N140="základní",J140,0)</f>
        <v>0</v>
      </c>
      <c r="BF140" s="143">
        <f>IF(N140="snížená",J140,0)</f>
        <v>0</v>
      </c>
      <c r="BG140" s="143">
        <f>IF(N140="zákl. přenesená",J140,0)</f>
        <v>0</v>
      </c>
      <c r="BH140" s="143">
        <f>IF(N140="sníž. přenesená",J140,0)</f>
        <v>0</v>
      </c>
      <c r="BI140" s="143">
        <f>IF(N140="nulová",J140,0)</f>
        <v>0</v>
      </c>
      <c r="BJ140" s="17" t="s">
        <v>80</v>
      </c>
      <c r="BK140" s="143">
        <f>ROUND(I140*H140,2)</f>
        <v>0</v>
      </c>
      <c r="BL140" s="17" t="s">
        <v>328</v>
      </c>
      <c r="BM140" s="142" t="s">
        <v>5139</v>
      </c>
    </row>
    <row r="141" spans="2:65" s="1" customFormat="1" ht="24.2" customHeight="1">
      <c r="B141" s="32"/>
      <c r="C141" s="131" t="s">
        <v>408</v>
      </c>
      <c r="D141" s="131" t="s">
        <v>195</v>
      </c>
      <c r="E141" s="132" t="s">
        <v>4721</v>
      </c>
      <c r="F141" s="133" t="s">
        <v>4722</v>
      </c>
      <c r="G141" s="134" t="s">
        <v>432</v>
      </c>
      <c r="H141" s="135">
        <v>2146</v>
      </c>
      <c r="I141" s="136"/>
      <c r="J141" s="137">
        <f>ROUND(I141*H141,2)</f>
        <v>0</v>
      </c>
      <c r="K141" s="133" t="s">
        <v>199</v>
      </c>
      <c r="L141" s="32"/>
      <c r="M141" s="138" t="s">
        <v>19</v>
      </c>
      <c r="N141" s="139" t="s">
        <v>43</v>
      </c>
      <c r="P141" s="140">
        <f>O141*H141</f>
        <v>0</v>
      </c>
      <c r="Q141" s="140">
        <v>0</v>
      </c>
      <c r="R141" s="140">
        <f>Q141*H141</f>
        <v>0</v>
      </c>
      <c r="S141" s="140">
        <v>0</v>
      </c>
      <c r="T141" s="141">
        <f>S141*H141</f>
        <v>0</v>
      </c>
      <c r="AR141" s="142" t="s">
        <v>328</v>
      </c>
      <c r="AT141" s="142" t="s">
        <v>195</v>
      </c>
      <c r="AU141" s="142" t="s">
        <v>82</v>
      </c>
      <c r="AY141" s="17" t="s">
        <v>193</v>
      </c>
      <c r="BE141" s="143">
        <f>IF(N141="základní",J141,0)</f>
        <v>0</v>
      </c>
      <c r="BF141" s="143">
        <f>IF(N141="snížená",J141,0)</f>
        <v>0</v>
      </c>
      <c r="BG141" s="143">
        <f>IF(N141="zákl. přenesená",J141,0)</f>
        <v>0</v>
      </c>
      <c r="BH141" s="143">
        <f>IF(N141="sníž. přenesená",J141,0)</f>
        <v>0</v>
      </c>
      <c r="BI141" s="143">
        <f>IF(N141="nulová",J141,0)</f>
        <v>0</v>
      </c>
      <c r="BJ141" s="17" t="s">
        <v>80</v>
      </c>
      <c r="BK141" s="143">
        <f>ROUND(I141*H141,2)</f>
        <v>0</v>
      </c>
      <c r="BL141" s="17" t="s">
        <v>328</v>
      </c>
      <c r="BM141" s="142" t="s">
        <v>5140</v>
      </c>
    </row>
    <row r="142" spans="2:65" s="1" customFormat="1" ht="11.25">
      <c r="B142" s="32"/>
      <c r="D142" s="144" t="s">
        <v>201</v>
      </c>
      <c r="F142" s="145" t="s">
        <v>4724</v>
      </c>
      <c r="I142" s="146"/>
      <c r="L142" s="32"/>
      <c r="M142" s="147"/>
      <c r="T142" s="53"/>
      <c r="AT142" s="17" t="s">
        <v>201</v>
      </c>
      <c r="AU142" s="17" t="s">
        <v>82</v>
      </c>
    </row>
    <row r="143" spans="2:65" s="1" customFormat="1" ht="16.5" customHeight="1">
      <c r="B143" s="32"/>
      <c r="C143" s="162" t="s">
        <v>413</v>
      </c>
      <c r="D143" s="162" t="s">
        <v>380</v>
      </c>
      <c r="E143" s="163" t="s">
        <v>5141</v>
      </c>
      <c r="F143" s="164" t="s">
        <v>5142</v>
      </c>
      <c r="G143" s="165" t="s">
        <v>432</v>
      </c>
      <c r="H143" s="166">
        <v>2467.9</v>
      </c>
      <c r="I143" s="167"/>
      <c r="J143" s="168">
        <f>ROUND(I143*H143,2)</f>
        <v>0</v>
      </c>
      <c r="K143" s="164" t="s">
        <v>199</v>
      </c>
      <c r="L143" s="169"/>
      <c r="M143" s="170" t="s">
        <v>19</v>
      </c>
      <c r="N143" s="171" t="s">
        <v>43</v>
      </c>
      <c r="P143" s="140">
        <f>O143*H143</f>
        <v>0</v>
      </c>
      <c r="Q143" s="140">
        <v>1.2E-4</v>
      </c>
      <c r="R143" s="140">
        <f>Q143*H143</f>
        <v>0.29614800000000002</v>
      </c>
      <c r="S143" s="140">
        <v>0</v>
      </c>
      <c r="T143" s="141">
        <f>S143*H143</f>
        <v>0</v>
      </c>
      <c r="AR143" s="142" t="s">
        <v>436</v>
      </c>
      <c r="AT143" s="142" t="s">
        <v>380</v>
      </c>
      <c r="AU143" s="142" t="s">
        <v>82</v>
      </c>
      <c r="AY143" s="17" t="s">
        <v>193</v>
      </c>
      <c r="BE143" s="143">
        <f>IF(N143="základní",J143,0)</f>
        <v>0</v>
      </c>
      <c r="BF143" s="143">
        <f>IF(N143="snížená",J143,0)</f>
        <v>0</v>
      </c>
      <c r="BG143" s="143">
        <f>IF(N143="zákl. přenesená",J143,0)</f>
        <v>0</v>
      </c>
      <c r="BH143" s="143">
        <f>IF(N143="sníž. přenesená",J143,0)</f>
        <v>0</v>
      </c>
      <c r="BI143" s="143">
        <f>IF(N143="nulová",J143,0)</f>
        <v>0</v>
      </c>
      <c r="BJ143" s="17" t="s">
        <v>80</v>
      </c>
      <c r="BK143" s="143">
        <f>ROUND(I143*H143,2)</f>
        <v>0</v>
      </c>
      <c r="BL143" s="17" t="s">
        <v>328</v>
      </c>
      <c r="BM143" s="142" t="s">
        <v>5143</v>
      </c>
    </row>
    <row r="144" spans="2:65" s="1" customFormat="1" ht="24.2" customHeight="1">
      <c r="B144" s="32"/>
      <c r="C144" s="131" t="s">
        <v>419</v>
      </c>
      <c r="D144" s="131" t="s">
        <v>195</v>
      </c>
      <c r="E144" s="132" t="s">
        <v>4721</v>
      </c>
      <c r="F144" s="133" t="s">
        <v>4722</v>
      </c>
      <c r="G144" s="134" t="s">
        <v>432</v>
      </c>
      <c r="H144" s="135">
        <v>260</v>
      </c>
      <c r="I144" s="136"/>
      <c r="J144" s="137">
        <f>ROUND(I144*H144,2)</f>
        <v>0</v>
      </c>
      <c r="K144" s="133" t="s">
        <v>199</v>
      </c>
      <c r="L144" s="32"/>
      <c r="M144" s="138" t="s">
        <v>19</v>
      </c>
      <c r="N144" s="139" t="s">
        <v>43</v>
      </c>
      <c r="P144" s="140">
        <f>O144*H144</f>
        <v>0</v>
      </c>
      <c r="Q144" s="140">
        <v>0</v>
      </c>
      <c r="R144" s="140">
        <f>Q144*H144</f>
        <v>0</v>
      </c>
      <c r="S144" s="140">
        <v>0</v>
      </c>
      <c r="T144" s="141">
        <f>S144*H144</f>
        <v>0</v>
      </c>
      <c r="AR144" s="142" t="s">
        <v>328</v>
      </c>
      <c r="AT144" s="142" t="s">
        <v>195</v>
      </c>
      <c r="AU144" s="142" t="s">
        <v>82</v>
      </c>
      <c r="AY144" s="17" t="s">
        <v>193</v>
      </c>
      <c r="BE144" s="143">
        <f>IF(N144="základní",J144,0)</f>
        <v>0</v>
      </c>
      <c r="BF144" s="143">
        <f>IF(N144="snížená",J144,0)</f>
        <v>0</v>
      </c>
      <c r="BG144" s="143">
        <f>IF(N144="zákl. přenesená",J144,0)</f>
        <v>0</v>
      </c>
      <c r="BH144" s="143">
        <f>IF(N144="sníž. přenesená",J144,0)</f>
        <v>0</v>
      </c>
      <c r="BI144" s="143">
        <f>IF(N144="nulová",J144,0)</f>
        <v>0</v>
      </c>
      <c r="BJ144" s="17" t="s">
        <v>80</v>
      </c>
      <c r="BK144" s="143">
        <f>ROUND(I144*H144,2)</f>
        <v>0</v>
      </c>
      <c r="BL144" s="17" t="s">
        <v>328</v>
      </c>
      <c r="BM144" s="142" t="s">
        <v>5144</v>
      </c>
    </row>
    <row r="145" spans="2:65" s="1" customFormat="1" ht="11.25">
      <c r="B145" s="32"/>
      <c r="D145" s="144" t="s">
        <v>201</v>
      </c>
      <c r="F145" s="145" t="s">
        <v>4724</v>
      </c>
      <c r="I145" s="146"/>
      <c r="L145" s="32"/>
      <c r="M145" s="147"/>
      <c r="T145" s="53"/>
      <c r="AT145" s="17" t="s">
        <v>201</v>
      </c>
      <c r="AU145" s="17" t="s">
        <v>82</v>
      </c>
    </row>
    <row r="146" spans="2:65" s="1" customFormat="1" ht="24.2" customHeight="1">
      <c r="B146" s="32"/>
      <c r="C146" s="162" t="s">
        <v>424</v>
      </c>
      <c r="D146" s="162" t="s">
        <v>380</v>
      </c>
      <c r="E146" s="163" t="s">
        <v>5145</v>
      </c>
      <c r="F146" s="164" t="s">
        <v>5146</v>
      </c>
      <c r="G146" s="165" t="s">
        <v>432</v>
      </c>
      <c r="H146" s="166">
        <v>299</v>
      </c>
      <c r="I146" s="167"/>
      <c r="J146" s="168">
        <f>ROUND(I146*H146,2)</f>
        <v>0</v>
      </c>
      <c r="K146" s="164" t="s">
        <v>199</v>
      </c>
      <c r="L146" s="169"/>
      <c r="M146" s="170" t="s">
        <v>19</v>
      </c>
      <c r="N146" s="171" t="s">
        <v>43</v>
      </c>
      <c r="P146" s="140">
        <f>O146*H146</f>
        <v>0</v>
      </c>
      <c r="Q146" s="140">
        <v>1.4999999999999999E-4</v>
      </c>
      <c r="R146" s="140">
        <f>Q146*H146</f>
        <v>4.4849999999999994E-2</v>
      </c>
      <c r="S146" s="140">
        <v>0</v>
      </c>
      <c r="T146" s="141">
        <f>S146*H146</f>
        <v>0</v>
      </c>
      <c r="AR146" s="142" t="s">
        <v>436</v>
      </c>
      <c r="AT146" s="142" t="s">
        <v>380</v>
      </c>
      <c r="AU146" s="142" t="s">
        <v>82</v>
      </c>
      <c r="AY146" s="17" t="s">
        <v>193</v>
      </c>
      <c r="BE146" s="143">
        <f>IF(N146="základní",J146,0)</f>
        <v>0</v>
      </c>
      <c r="BF146" s="143">
        <f>IF(N146="snížená",J146,0)</f>
        <v>0</v>
      </c>
      <c r="BG146" s="143">
        <f>IF(N146="zákl. přenesená",J146,0)</f>
        <v>0</v>
      </c>
      <c r="BH146" s="143">
        <f>IF(N146="sníž. přenesená",J146,0)</f>
        <v>0</v>
      </c>
      <c r="BI146" s="143">
        <f>IF(N146="nulová",J146,0)</f>
        <v>0</v>
      </c>
      <c r="BJ146" s="17" t="s">
        <v>80</v>
      </c>
      <c r="BK146" s="143">
        <f>ROUND(I146*H146,2)</f>
        <v>0</v>
      </c>
      <c r="BL146" s="17" t="s">
        <v>328</v>
      </c>
      <c r="BM146" s="142" t="s">
        <v>5147</v>
      </c>
    </row>
    <row r="147" spans="2:65" s="1" customFormat="1" ht="24.2" customHeight="1">
      <c r="B147" s="32"/>
      <c r="C147" s="131" t="s">
        <v>429</v>
      </c>
      <c r="D147" s="131" t="s">
        <v>195</v>
      </c>
      <c r="E147" s="132" t="s">
        <v>4728</v>
      </c>
      <c r="F147" s="133" t="s">
        <v>4729</v>
      </c>
      <c r="G147" s="134" t="s">
        <v>432</v>
      </c>
      <c r="H147" s="135">
        <v>2057</v>
      </c>
      <c r="I147" s="136"/>
      <c r="J147" s="137">
        <f>ROUND(I147*H147,2)</f>
        <v>0</v>
      </c>
      <c r="K147" s="133" t="s">
        <v>199</v>
      </c>
      <c r="L147" s="32"/>
      <c r="M147" s="138" t="s">
        <v>19</v>
      </c>
      <c r="N147" s="139" t="s">
        <v>43</v>
      </c>
      <c r="P147" s="140">
        <f>O147*H147</f>
        <v>0</v>
      </c>
      <c r="Q147" s="140">
        <v>0</v>
      </c>
      <c r="R147" s="140">
        <f>Q147*H147</f>
        <v>0</v>
      </c>
      <c r="S147" s="140">
        <v>0</v>
      </c>
      <c r="T147" s="141">
        <f>S147*H147</f>
        <v>0</v>
      </c>
      <c r="AR147" s="142" t="s">
        <v>328</v>
      </c>
      <c r="AT147" s="142" t="s">
        <v>195</v>
      </c>
      <c r="AU147" s="142" t="s">
        <v>82</v>
      </c>
      <c r="AY147" s="17" t="s">
        <v>193</v>
      </c>
      <c r="BE147" s="143">
        <f>IF(N147="základní",J147,0)</f>
        <v>0</v>
      </c>
      <c r="BF147" s="143">
        <f>IF(N147="snížená",J147,0)</f>
        <v>0</v>
      </c>
      <c r="BG147" s="143">
        <f>IF(N147="zákl. přenesená",J147,0)</f>
        <v>0</v>
      </c>
      <c r="BH147" s="143">
        <f>IF(N147="sníž. přenesená",J147,0)</f>
        <v>0</v>
      </c>
      <c r="BI147" s="143">
        <f>IF(N147="nulová",J147,0)</f>
        <v>0</v>
      </c>
      <c r="BJ147" s="17" t="s">
        <v>80</v>
      </c>
      <c r="BK147" s="143">
        <f>ROUND(I147*H147,2)</f>
        <v>0</v>
      </c>
      <c r="BL147" s="17" t="s">
        <v>328</v>
      </c>
      <c r="BM147" s="142" t="s">
        <v>5148</v>
      </c>
    </row>
    <row r="148" spans="2:65" s="1" customFormat="1" ht="11.25">
      <c r="B148" s="32"/>
      <c r="D148" s="144" t="s">
        <v>201</v>
      </c>
      <c r="F148" s="145" t="s">
        <v>4731</v>
      </c>
      <c r="I148" s="146"/>
      <c r="L148" s="32"/>
      <c r="M148" s="147"/>
      <c r="T148" s="53"/>
      <c r="AT148" s="17" t="s">
        <v>201</v>
      </c>
      <c r="AU148" s="17" t="s">
        <v>82</v>
      </c>
    </row>
    <row r="149" spans="2:65" s="1" customFormat="1" ht="16.5" customHeight="1">
      <c r="B149" s="32"/>
      <c r="C149" s="162" t="s">
        <v>436</v>
      </c>
      <c r="D149" s="162" t="s">
        <v>380</v>
      </c>
      <c r="E149" s="163" t="s">
        <v>4732</v>
      </c>
      <c r="F149" s="164" t="s">
        <v>4733</v>
      </c>
      <c r="G149" s="165" t="s">
        <v>432</v>
      </c>
      <c r="H149" s="166">
        <v>2365.5500000000002</v>
      </c>
      <c r="I149" s="167"/>
      <c r="J149" s="168">
        <f>ROUND(I149*H149,2)</f>
        <v>0</v>
      </c>
      <c r="K149" s="164" t="s">
        <v>199</v>
      </c>
      <c r="L149" s="169"/>
      <c r="M149" s="170" t="s">
        <v>19</v>
      </c>
      <c r="N149" s="171" t="s">
        <v>43</v>
      </c>
      <c r="P149" s="140">
        <f>O149*H149</f>
        <v>0</v>
      </c>
      <c r="Q149" s="140">
        <v>1.7000000000000001E-4</v>
      </c>
      <c r="R149" s="140">
        <f>Q149*H149</f>
        <v>0.40214350000000004</v>
      </c>
      <c r="S149" s="140">
        <v>0</v>
      </c>
      <c r="T149" s="141">
        <f>S149*H149</f>
        <v>0</v>
      </c>
      <c r="AR149" s="142" t="s">
        <v>436</v>
      </c>
      <c r="AT149" s="142" t="s">
        <v>380</v>
      </c>
      <c r="AU149" s="142" t="s">
        <v>82</v>
      </c>
      <c r="AY149" s="17" t="s">
        <v>193</v>
      </c>
      <c r="BE149" s="143">
        <f>IF(N149="základní",J149,0)</f>
        <v>0</v>
      </c>
      <c r="BF149" s="143">
        <f>IF(N149="snížená",J149,0)</f>
        <v>0</v>
      </c>
      <c r="BG149" s="143">
        <f>IF(N149="zákl. přenesená",J149,0)</f>
        <v>0</v>
      </c>
      <c r="BH149" s="143">
        <f>IF(N149="sníž. přenesená",J149,0)</f>
        <v>0</v>
      </c>
      <c r="BI149" s="143">
        <f>IF(N149="nulová",J149,0)</f>
        <v>0</v>
      </c>
      <c r="BJ149" s="17" t="s">
        <v>80</v>
      </c>
      <c r="BK149" s="143">
        <f>ROUND(I149*H149,2)</f>
        <v>0</v>
      </c>
      <c r="BL149" s="17" t="s">
        <v>328</v>
      </c>
      <c r="BM149" s="142" t="s">
        <v>5149</v>
      </c>
    </row>
    <row r="150" spans="2:65" s="1" customFormat="1" ht="16.5" customHeight="1">
      <c r="B150" s="32"/>
      <c r="C150" s="162" t="s">
        <v>445</v>
      </c>
      <c r="D150" s="162" t="s">
        <v>380</v>
      </c>
      <c r="E150" s="163" t="s">
        <v>5150</v>
      </c>
      <c r="F150" s="164" t="s">
        <v>5151</v>
      </c>
      <c r="G150" s="165" t="s">
        <v>532</v>
      </c>
      <c r="H150" s="166">
        <v>660</v>
      </c>
      <c r="I150" s="167"/>
      <c r="J150" s="168">
        <f>ROUND(I150*H150,2)</f>
        <v>0</v>
      </c>
      <c r="K150" s="164" t="s">
        <v>19</v>
      </c>
      <c r="L150" s="169"/>
      <c r="M150" s="170" t="s">
        <v>19</v>
      </c>
      <c r="N150" s="171" t="s">
        <v>43</v>
      </c>
      <c r="P150" s="140">
        <f>O150*H150</f>
        <v>0</v>
      </c>
      <c r="Q150" s="140">
        <v>1E-3</v>
      </c>
      <c r="R150" s="140">
        <f>Q150*H150</f>
        <v>0.66</v>
      </c>
      <c r="S150" s="140">
        <v>0</v>
      </c>
      <c r="T150" s="141">
        <f>S150*H150</f>
        <v>0</v>
      </c>
      <c r="AR150" s="142" t="s">
        <v>436</v>
      </c>
      <c r="AT150" s="142" t="s">
        <v>380</v>
      </c>
      <c r="AU150" s="142" t="s">
        <v>82</v>
      </c>
      <c r="AY150" s="17" t="s">
        <v>193</v>
      </c>
      <c r="BE150" s="143">
        <f>IF(N150="základní",J150,0)</f>
        <v>0</v>
      </c>
      <c r="BF150" s="143">
        <f>IF(N150="snížená",J150,0)</f>
        <v>0</v>
      </c>
      <c r="BG150" s="143">
        <f>IF(N150="zákl. přenesená",J150,0)</f>
        <v>0</v>
      </c>
      <c r="BH150" s="143">
        <f>IF(N150="sníž. přenesená",J150,0)</f>
        <v>0</v>
      </c>
      <c r="BI150" s="143">
        <f>IF(N150="nulová",J150,0)</f>
        <v>0</v>
      </c>
      <c r="BJ150" s="17" t="s">
        <v>80</v>
      </c>
      <c r="BK150" s="143">
        <f>ROUND(I150*H150,2)</f>
        <v>0</v>
      </c>
      <c r="BL150" s="17" t="s">
        <v>328</v>
      </c>
      <c r="BM150" s="142" t="s">
        <v>5152</v>
      </c>
    </row>
    <row r="151" spans="2:65" s="1" customFormat="1" ht="24.2" customHeight="1">
      <c r="B151" s="32"/>
      <c r="C151" s="131" t="s">
        <v>450</v>
      </c>
      <c r="D151" s="131" t="s">
        <v>195</v>
      </c>
      <c r="E151" s="132" t="s">
        <v>5153</v>
      </c>
      <c r="F151" s="133" t="s">
        <v>5154</v>
      </c>
      <c r="G151" s="134" t="s">
        <v>432</v>
      </c>
      <c r="H151" s="135">
        <v>1120</v>
      </c>
      <c r="I151" s="136"/>
      <c r="J151" s="137">
        <f>ROUND(I151*H151,2)</f>
        <v>0</v>
      </c>
      <c r="K151" s="133" t="s">
        <v>199</v>
      </c>
      <c r="L151" s="32"/>
      <c r="M151" s="138" t="s">
        <v>19</v>
      </c>
      <c r="N151" s="139" t="s">
        <v>43</v>
      </c>
      <c r="P151" s="140">
        <f>O151*H151</f>
        <v>0</v>
      </c>
      <c r="Q151" s="140">
        <v>0</v>
      </c>
      <c r="R151" s="140">
        <f>Q151*H151</f>
        <v>0</v>
      </c>
      <c r="S151" s="140">
        <v>0</v>
      </c>
      <c r="T151" s="141">
        <f>S151*H151</f>
        <v>0</v>
      </c>
      <c r="AR151" s="142" t="s">
        <v>328</v>
      </c>
      <c r="AT151" s="142" t="s">
        <v>195</v>
      </c>
      <c r="AU151" s="142" t="s">
        <v>82</v>
      </c>
      <c r="AY151" s="17" t="s">
        <v>193</v>
      </c>
      <c r="BE151" s="143">
        <f>IF(N151="základní",J151,0)</f>
        <v>0</v>
      </c>
      <c r="BF151" s="143">
        <f>IF(N151="snížená",J151,0)</f>
        <v>0</v>
      </c>
      <c r="BG151" s="143">
        <f>IF(N151="zákl. přenesená",J151,0)</f>
        <v>0</v>
      </c>
      <c r="BH151" s="143">
        <f>IF(N151="sníž. přenesená",J151,0)</f>
        <v>0</v>
      </c>
      <c r="BI151" s="143">
        <f>IF(N151="nulová",J151,0)</f>
        <v>0</v>
      </c>
      <c r="BJ151" s="17" t="s">
        <v>80</v>
      </c>
      <c r="BK151" s="143">
        <f>ROUND(I151*H151,2)</f>
        <v>0</v>
      </c>
      <c r="BL151" s="17" t="s">
        <v>328</v>
      </c>
      <c r="BM151" s="142" t="s">
        <v>5155</v>
      </c>
    </row>
    <row r="152" spans="2:65" s="1" customFormat="1" ht="11.25">
      <c r="B152" s="32"/>
      <c r="D152" s="144" t="s">
        <v>201</v>
      </c>
      <c r="F152" s="145" t="s">
        <v>5156</v>
      </c>
      <c r="I152" s="146"/>
      <c r="L152" s="32"/>
      <c r="M152" s="147"/>
      <c r="T152" s="53"/>
      <c r="AT152" s="17" t="s">
        <v>201</v>
      </c>
      <c r="AU152" s="17" t="s">
        <v>82</v>
      </c>
    </row>
    <row r="153" spans="2:65" s="1" customFormat="1" ht="16.5" customHeight="1">
      <c r="B153" s="32"/>
      <c r="C153" s="162" t="s">
        <v>456</v>
      </c>
      <c r="D153" s="162" t="s">
        <v>380</v>
      </c>
      <c r="E153" s="163" t="s">
        <v>5157</v>
      </c>
      <c r="F153" s="164" t="s">
        <v>5158</v>
      </c>
      <c r="G153" s="165" t="s">
        <v>432</v>
      </c>
      <c r="H153" s="166">
        <v>1288</v>
      </c>
      <c r="I153" s="167"/>
      <c r="J153" s="168">
        <f>ROUND(I153*H153,2)</f>
        <v>0</v>
      </c>
      <c r="K153" s="164" t="s">
        <v>199</v>
      </c>
      <c r="L153" s="169"/>
      <c r="M153" s="170" t="s">
        <v>19</v>
      </c>
      <c r="N153" s="171" t="s">
        <v>43</v>
      </c>
      <c r="P153" s="140">
        <f>O153*H153</f>
        <v>0</v>
      </c>
      <c r="Q153" s="140">
        <v>1.6000000000000001E-4</v>
      </c>
      <c r="R153" s="140">
        <f>Q153*H153</f>
        <v>0.20608000000000001</v>
      </c>
      <c r="S153" s="140">
        <v>0</v>
      </c>
      <c r="T153" s="141">
        <f>S153*H153</f>
        <v>0</v>
      </c>
      <c r="AR153" s="142" t="s">
        <v>436</v>
      </c>
      <c r="AT153" s="142" t="s">
        <v>380</v>
      </c>
      <c r="AU153" s="142" t="s">
        <v>82</v>
      </c>
      <c r="AY153" s="17" t="s">
        <v>193</v>
      </c>
      <c r="BE153" s="143">
        <f>IF(N153="základní",J153,0)</f>
        <v>0</v>
      </c>
      <c r="BF153" s="143">
        <f>IF(N153="snížená",J153,0)</f>
        <v>0</v>
      </c>
      <c r="BG153" s="143">
        <f>IF(N153="zákl. přenesená",J153,0)</f>
        <v>0</v>
      </c>
      <c r="BH153" s="143">
        <f>IF(N153="sníž. přenesená",J153,0)</f>
        <v>0</v>
      </c>
      <c r="BI153" s="143">
        <f>IF(N153="nulová",J153,0)</f>
        <v>0</v>
      </c>
      <c r="BJ153" s="17" t="s">
        <v>80</v>
      </c>
      <c r="BK153" s="143">
        <f>ROUND(I153*H153,2)</f>
        <v>0</v>
      </c>
      <c r="BL153" s="17" t="s">
        <v>328</v>
      </c>
      <c r="BM153" s="142" t="s">
        <v>5159</v>
      </c>
    </row>
    <row r="154" spans="2:65" s="1" customFormat="1" ht="24.2" customHeight="1">
      <c r="B154" s="32"/>
      <c r="C154" s="131" t="s">
        <v>462</v>
      </c>
      <c r="D154" s="131" t="s">
        <v>195</v>
      </c>
      <c r="E154" s="132" t="s">
        <v>4735</v>
      </c>
      <c r="F154" s="133" t="s">
        <v>4736</v>
      </c>
      <c r="G154" s="134" t="s">
        <v>432</v>
      </c>
      <c r="H154" s="135">
        <v>98</v>
      </c>
      <c r="I154" s="136"/>
      <c r="J154" s="137">
        <f>ROUND(I154*H154,2)</f>
        <v>0</v>
      </c>
      <c r="K154" s="133" t="s">
        <v>199</v>
      </c>
      <c r="L154" s="32"/>
      <c r="M154" s="138" t="s">
        <v>19</v>
      </c>
      <c r="N154" s="139" t="s">
        <v>43</v>
      </c>
      <c r="P154" s="140">
        <f>O154*H154</f>
        <v>0</v>
      </c>
      <c r="Q154" s="140">
        <v>0</v>
      </c>
      <c r="R154" s="140">
        <f>Q154*H154</f>
        <v>0</v>
      </c>
      <c r="S154" s="140">
        <v>0</v>
      </c>
      <c r="T154" s="141">
        <f>S154*H154</f>
        <v>0</v>
      </c>
      <c r="AR154" s="142" t="s">
        <v>328</v>
      </c>
      <c r="AT154" s="142" t="s">
        <v>195</v>
      </c>
      <c r="AU154" s="142" t="s">
        <v>82</v>
      </c>
      <c r="AY154" s="17" t="s">
        <v>193</v>
      </c>
      <c r="BE154" s="143">
        <f>IF(N154="základní",J154,0)</f>
        <v>0</v>
      </c>
      <c r="BF154" s="143">
        <f>IF(N154="snížená",J154,0)</f>
        <v>0</v>
      </c>
      <c r="BG154" s="143">
        <f>IF(N154="zákl. přenesená",J154,0)</f>
        <v>0</v>
      </c>
      <c r="BH154" s="143">
        <f>IF(N154="sníž. přenesená",J154,0)</f>
        <v>0</v>
      </c>
      <c r="BI154" s="143">
        <f>IF(N154="nulová",J154,0)</f>
        <v>0</v>
      </c>
      <c r="BJ154" s="17" t="s">
        <v>80</v>
      </c>
      <c r="BK154" s="143">
        <f>ROUND(I154*H154,2)</f>
        <v>0</v>
      </c>
      <c r="BL154" s="17" t="s">
        <v>328</v>
      </c>
      <c r="BM154" s="142" t="s">
        <v>5160</v>
      </c>
    </row>
    <row r="155" spans="2:65" s="1" customFormat="1" ht="11.25">
      <c r="B155" s="32"/>
      <c r="D155" s="144" t="s">
        <v>201</v>
      </c>
      <c r="F155" s="145" t="s">
        <v>4738</v>
      </c>
      <c r="I155" s="146"/>
      <c r="L155" s="32"/>
      <c r="M155" s="147"/>
      <c r="T155" s="53"/>
      <c r="AT155" s="17" t="s">
        <v>201</v>
      </c>
      <c r="AU155" s="17" t="s">
        <v>82</v>
      </c>
    </row>
    <row r="156" spans="2:65" s="1" customFormat="1" ht="16.5" customHeight="1">
      <c r="B156" s="32"/>
      <c r="C156" s="162" t="s">
        <v>468</v>
      </c>
      <c r="D156" s="162" t="s">
        <v>380</v>
      </c>
      <c r="E156" s="163" t="s">
        <v>4739</v>
      </c>
      <c r="F156" s="164" t="s">
        <v>4740</v>
      </c>
      <c r="G156" s="165" t="s">
        <v>432</v>
      </c>
      <c r="H156" s="166">
        <v>112.7</v>
      </c>
      <c r="I156" s="167"/>
      <c r="J156" s="168">
        <f>ROUND(I156*H156,2)</f>
        <v>0</v>
      </c>
      <c r="K156" s="164" t="s">
        <v>199</v>
      </c>
      <c r="L156" s="169"/>
      <c r="M156" s="170" t="s">
        <v>19</v>
      </c>
      <c r="N156" s="171" t="s">
        <v>43</v>
      </c>
      <c r="P156" s="140">
        <f>O156*H156</f>
        <v>0</v>
      </c>
      <c r="Q156" s="140">
        <v>5.2999999999999998E-4</v>
      </c>
      <c r="R156" s="140">
        <f>Q156*H156</f>
        <v>5.9730999999999999E-2</v>
      </c>
      <c r="S156" s="140">
        <v>0</v>
      </c>
      <c r="T156" s="141">
        <f>S156*H156</f>
        <v>0</v>
      </c>
      <c r="AR156" s="142" t="s">
        <v>436</v>
      </c>
      <c r="AT156" s="142" t="s">
        <v>380</v>
      </c>
      <c r="AU156" s="142" t="s">
        <v>82</v>
      </c>
      <c r="AY156" s="17" t="s">
        <v>193</v>
      </c>
      <c r="BE156" s="143">
        <f>IF(N156="základní",J156,0)</f>
        <v>0</v>
      </c>
      <c r="BF156" s="143">
        <f>IF(N156="snížená",J156,0)</f>
        <v>0</v>
      </c>
      <c r="BG156" s="143">
        <f>IF(N156="zákl. přenesená",J156,0)</f>
        <v>0</v>
      </c>
      <c r="BH156" s="143">
        <f>IF(N156="sníž. přenesená",J156,0)</f>
        <v>0</v>
      </c>
      <c r="BI156" s="143">
        <f>IF(N156="nulová",J156,0)</f>
        <v>0</v>
      </c>
      <c r="BJ156" s="17" t="s">
        <v>80</v>
      </c>
      <c r="BK156" s="143">
        <f>ROUND(I156*H156,2)</f>
        <v>0</v>
      </c>
      <c r="BL156" s="17" t="s">
        <v>328</v>
      </c>
      <c r="BM156" s="142" t="s">
        <v>5161</v>
      </c>
    </row>
    <row r="157" spans="2:65" s="1" customFormat="1" ht="24.2" customHeight="1">
      <c r="B157" s="32"/>
      <c r="C157" s="131" t="s">
        <v>472</v>
      </c>
      <c r="D157" s="131" t="s">
        <v>195</v>
      </c>
      <c r="E157" s="132" t="s">
        <v>5162</v>
      </c>
      <c r="F157" s="133" t="s">
        <v>5163</v>
      </c>
      <c r="G157" s="134" t="s">
        <v>432</v>
      </c>
      <c r="H157" s="135">
        <v>194</v>
      </c>
      <c r="I157" s="136"/>
      <c r="J157" s="137">
        <f>ROUND(I157*H157,2)</f>
        <v>0</v>
      </c>
      <c r="K157" s="133" t="s">
        <v>199</v>
      </c>
      <c r="L157" s="32"/>
      <c r="M157" s="138" t="s">
        <v>19</v>
      </c>
      <c r="N157" s="139" t="s">
        <v>43</v>
      </c>
      <c r="P157" s="140">
        <f>O157*H157</f>
        <v>0</v>
      </c>
      <c r="Q157" s="140">
        <v>0</v>
      </c>
      <c r="R157" s="140">
        <f>Q157*H157</f>
        <v>0</v>
      </c>
      <c r="S157" s="140">
        <v>0</v>
      </c>
      <c r="T157" s="141">
        <f>S157*H157</f>
        <v>0</v>
      </c>
      <c r="AR157" s="142" t="s">
        <v>328</v>
      </c>
      <c r="AT157" s="142" t="s">
        <v>195</v>
      </c>
      <c r="AU157" s="142" t="s">
        <v>82</v>
      </c>
      <c r="AY157" s="17" t="s">
        <v>193</v>
      </c>
      <c r="BE157" s="143">
        <f>IF(N157="základní",J157,0)</f>
        <v>0</v>
      </c>
      <c r="BF157" s="143">
        <f>IF(N157="snížená",J157,0)</f>
        <v>0</v>
      </c>
      <c r="BG157" s="143">
        <f>IF(N157="zákl. přenesená",J157,0)</f>
        <v>0</v>
      </c>
      <c r="BH157" s="143">
        <f>IF(N157="sníž. přenesená",J157,0)</f>
        <v>0</v>
      </c>
      <c r="BI157" s="143">
        <f>IF(N157="nulová",J157,0)</f>
        <v>0</v>
      </c>
      <c r="BJ157" s="17" t="s">
        <v>80</v>
      </c>
      <c r="BK157" s="143">
        <f>ROUND(I157*H157,2)</f>
        <v>0</v>
      </c>
      <c r="BL157" s="17" t="s">
        <v>328</v>
      </c>
      <c r="BM157" s="142" t="s">
        <v>5164</v>
      </c>
    </row>
    <row r="158" spans="2:65" s="1" customFormat="1" ht="11.25">
      <c r="B158" s="32"/>
      <c r="D158" s="144" t="s">
        <v>201</v>
      </c>
      <c r="F158" s="145" t="s">
        <v>5165</v>
      </c>
      <c r="I158" s="146"/>
      <c r="L158" s="32"/>
      <c r="M158" s="147"/>
      <c r="T158" s="53"/>
      <c r="AT158" s="17" t="s">
        <v>201</v>
      </c>
      <c r="AU158" s="17" t="s">
        <v>82</v>
      </c>
    </row>
    <row r="159" spans="2:65" s="1" customFormat="1" ht="16.5" customHeight="1">
      <c r="B159" s="32"/>
      <c r="C159" s="162" t="s">
        <v>479</v>
      </c>
      <c r="D159" s="162" t="s">
        <v>380</v>
      </c>
      <c r="E159" s="163" t="s">
        <v>5166</v>
      </c>
      <c r="F159" s="164" t="s">
        <v>5167</v>
      </c>
      <c r="G159" s="165" t="s">
        <v>432</v>
      </c>
      <c r="H159" s="166">
        <v>223.1</v>
      </c>
      <c r="I159" s="167"/>
      <c r="J159" s="168">
        <f>ROUND(I159*H159,2)</f>
        <v>0</v>
      </c>
      <c r="K159" s="164" t="s">
        <v>199</v>
      </c>
      <c r="L159" s="169"/>
      <c r="M159" s="170" t="s">
        <v>19</v>
      </c>
      <c r="N159" s="171" t="s">
        <v>43</v>
      </c>
      <c r="P159" s="140">
        <f>O159*H159</f>
        <v>0</v>
      </c>
      <c r="Q159" s="140">
        <v>7.6999999999999996E-4</v>
      </c>
      <c r="R159" s="140">
        <f>Q159*H159</f>
        <v>0.171787</v>
      </c>
      <c r="S159" s="140">
        <v>0</v>
      </c>
      <c r="T159" s="141">
        <f>S159*H159</f>
        <v>0</v>
      </c>
      <c r="AR159" s="142" t="s">
        <v>436</v>
      </c>
      <c r="AT159" s="142" t="s">
        <v>380</v>
      </c>
      <c r="AU159" s="142" t="s">
        <v>82</v>
      </c>
      <c r="AY159" s="17" t="s">
        <v>193</v>
      </c>
      <c r="BE159" s="143">
        <f>IF(N159="základní",J159,0)</f>
        <v>0</v>
      </c>
      <c r="BF159" s="143">
        <f>IF(N159="snížená",J159,0)</f>
        <v>0</v>
      </c>
      <c r="BG159" s="143">
        <f>IF(N159="zákl. přenesená",J159,0)</f>
        <v>0</v>
      </c>
      <c r="BH159" s="143">
        <f>IF(N159="sníž. přenesená",J159,0)</f>
        <v>0</v>
      </c>
      <c r="BI159" s="143">
        <f>IF(N159="nulová",J159,0)</f>
        <v>0</v>
      </c>
      <c r="BJ159" s="17" t="s">
        <v>80</v>
      </c>
      <c r="BK159" s="143">
        <f>ROUND(I159*H159,2)</f>
        <v>0</v>
      </c>
      <c r="BL159" s="17" t="s">
        <v>328</v>
      </c>
      <c r="BM159" s="142" t="s">
        <v>5168</v>
      </c>
    </row>
    <row r="160" spans="2:65" s="1" customFormat="1" ht="24.2" customHeight="1">
      <c r="B160" s="32"/>
      <c r="C160" s="131" t="s">
        <v>486</v>
      </c>
      <c r="D160" s="131" t="s">
        <v>195</v>
      </c>
      <c r="E160" s="132" t="s">
        <v>5169</v>
      </c>
      <c r="F160" s="133" t="s">
        <v>5170</v>
      </c>
      <c r="G160" s="134" t="s">
        <v>432</v>
      </c>
      <c r="H160" s="135">
        <v>140</v>
      </c>
      <c r="I160" s="136"/>
      <c r="J160" s="137">
        <f>ROUND(I160*H160,2)</f>
        <v>0</v>
      </c>
      <c r="K160" s="133" t="s">
        <v>199</v>
      </c>
      <c r="L160" s="32"/>
      <c r="M160" s="138" t="s">
        <v>19</v>
      </c>
      <c r="N160" s="139" t="s">
        <v>43</v>
      </c>
      <c r="P160" s="140">
        <f>O160*H160</f>
        <v>0</v>
      </c>
      <c r="Q160" s="140">
        <v>0</v>
      </c>
      <c r="R160" s="140">
        <f>Q160*H160</f>
        <v>0</v>
      </c>
      <c r="S160" s="140">
        <v>0</v>
      </c>
      <c r="T160" s="141">
        <f>S160*H160</f>
        <v>0</v>
      </c>
      <c r="AR160" s="142" t="s">
        <v>328</v>
      </c>
      <c r="AT160" s="142" t="s">
        <v>195</v>
      </c>
      <c r="AU160" s="142" t="s">
        <v>82</v>
      </c>
      <c r="AY160" s="17" t="s">
        <v>193</v>
      </c>
      <c r="BE160" s="143">
        <f>IF(N160="základní",J160,0)</f>
        <v>0</v>
      </c>
      <c r="BF160" s="143">
        <f>IF(N160="snížená",J160,0)</f>
        <v>0</v>
      </c>
      <c r="BG160" s="143">
        <f>IF(N160="zákl. přenesená",J160,0)</f>
        <v>0</v>
      </c>
      <c r="BH160" s="143">
        <f>IF(N160="sníž. přenesená",J160,0)</f>
        <v>0</v>
      </c>
      <c r="BI160" s="143">
        <f>IF(N160="nulová",J160,0)</f>
        <v>0</v>
      </c>
      <c r="BJ160" s="17" t="s">
        <v>80</v>
      </c>
      <c r="BK160" s="143">
        <f>ROUND(I160*H160,2)</f>
        <v>0</v>
      </c>
      <c r="BL160" s="17" t="s">
        <v>328</v>
      </c>
      <c r="BM160" s="142" t="s">
        <v>5171</v>
      </c>
    </row>
    <row r="161" spans="2:65" s="1" customFormat="1" ht="11.25">
      <c r="B161" s="32"/>
      <c r="D161" s="144" t="s">
        <v>201</v>
      </c>
      <c r="F161" s="145" t="s">
        <v>5172</v>
      </c>
      <c r="I161" s="146"/>
      <c r="L161" s="32"/>
      <c r="M161" s="147"/>
      <c r="T161" s="53"/>
      <c r="AT161" s="17" t="s">
        <v>201</v>
      </c>
      <c r="AU161" s="17" t="s">
        <v>82</v>
      </c>
    </row>
    <row r="162" spans="2:65" s="1" customFormat="1" ht="16.5" customHeight="1">
      <c r="B162" s="32"/>
      <c r="C162" s="162" t="s">
        <v>494</v>
      </c>
      <c r="D162" s="162" t="s">
        <v>380</v>
      </c>
      <c r="E162" s="163" t="s">
        <v>5173</v>
      </c>
      <c r="F162" s="164" t="s">
        <v>5174</v>
      </c>
      <c r="G162" s="165" t="s">
        <v>432</v>
      </c>
      <c r="H162" s="166">
        <v>161</v>
      </c>
      <c r="I162" s="167"/>
      <c r="J162" s="168">
        <f>ROUND(I162*H162,2)</f>
        <v>0</v>
      </c>
      <c r="K162" s="164" t="s">
        <v>199</v>
      </c>
      <c r="L162" s="169"/>
      <c r="M162" s="170" t="s">
        <v>19</v>
      </c>
      <c r="N162" s="171" t="s">
        <v>43</v>
      </c>
      <c r="P162" s="140">
        <f>O162*H162</f>
        <v>0</v>
      </c>
      <c r="Q162" s="140">
        <v>1.91E-3</v>
      </c>
      <c r="R162" s="140">
        <f>Q162*H162</f>
        <v>0.30751000000000001</v>
      </c>
      <c r="S162" s="140">
        <v>0</v>
      </c>
      <c r="T162" s="141">
        <f>S162*H162</f>
        <v>0</v>
      </c>
      <c r="AR162" s="142" t="s">
        <v>436</v>
      </c>
      <c r="AT162" s="142" t="s">
        <v>380</v>
      </c>
      <c r="AU162" s="142" t="s">
        <v>82</v>
      </c>
      <c r="AY162" s="17" t="s">
        <v>193</v>
      </c>
      <c r="BE162" s="143">
        <f>IF(N162="základní",J162,0)</f>
        <v>0</v>
      </c>
      <c r="BF162" s="143">
        <f>IF(N162="snížená",J162,0)</f>
        <v>0</v>
      </c>
      <c r="BG162" s="143">
        <f>IF(N162="zákl. přenesená",J162,0)</f>
        <v>0</v>
      </c>
      <c r="BH162" s="143">
        <f>IF(N162="sníž. přenesená",J162,0)</f>
        <v>0</v>
      </c>
      <c r="BI162" s="143">
        <f>IF(N162="nulová",J162,0)</f>
        <v>0</v>
      </c>
      <c r="BJ162" s="17" t="s">
        <v>80</v>
      </c>
      <c r="BK162" s="143">
        <f>ROUND(I162*H162,2)</f>
        <v>0</v>
      </c>
      <c r="BL162" s="17" t="s">
        <v>328</v>
      </c>
      <c r="BM162" s="142" t="s">
        <v>5175</v>
      </c>
    </row>
    <row r="163" spans="2:65" s="1" customFormat="1" ht="24.2" customHeight="1">
      <c r="B163" s="32"/>
      <c r="C163" s="131" t="s">
        <v>502</v>
      </c>
      <c r="D163" s="131" t="s">
        <v>195</v>
      </c>
      <c r="E163" s="132" t="s">
        <v>5176</v>
      </c>
      <c r="F163" s="133" t="s">
        <v>5177</v>
      </c>
      <c r="G163" s="134" t="s">
        <v>432</v>
      </c>
      <c r="H163" s="135">
        <v>196</v>
      </c>
      <c r="I163" s="136"/>
      <c r="J163" s="137">
        <f>ROUND(I163*H163,2)</f>
        <v>0</v>
      </c>
      <c r="K163" s="133" t="s">
        <v>199</v>
      </c>
      <c r="L163" s="32"/>
      <c r="M163" s="138" t="s">
        <v>19</v>
      </c>
      <c r="N163" s="139" t="s">
        <v>43</v>
      </c>
      <c r="P163" s="140">
        <f>O163*H163</f>
        <v>0</v>
      </c>
      <c r="Q163" s="140">
        <v>0</v>
      </c>
      <c r="R163" s="140">
        <f>Q163*H163</f>
        <v>0</v>
      </c>
      <c r="S163" s="140">
        <v>0</v>
      </c>
      <c r="T163" s="141">
        <f>S163*H163</f>
        <v>0</v>
      </c>
      <c r="AR163" s="142" t="s">
        <v>328</v>
      </c>
      <c r="AT163" s="142" t="s">
        <v>195</v>
      </c>
      <c r="AU163" s="142" t="s">
        <v>82</v>
      </c>
      <c r="AY163" s="17" t="s">
        <v>193</v>
      </c>
      <c r="BE163" s="143">
        <f>IF(N163="základní",J163,0)</f>
        <v>0</v>
      </c>
      <c r="BF163" s="143">
        <f>IF(N163="snížená",J163,0)</f>
        <v>0</v>
      </c>
      <c r="BG163" s="143">
        <f>IF(N163="zákl. přenesená",J163,0)</f>
        <v>0</v>
      </c>
      <c r="BH163" s="143">
        <f>IF(N163="sníž. přenesená",J163,0)</f>
        <v>0</v>
      </c>
      <c r="BI163" s="143">
        <f>IF(N163="nulová",J163,0)</f>
        <v>0</v>
      </c>
      <c r="BJ163" s="17" t="s">
        <v>80</v>
      </c>
      <c r="BK163" s="143">
        <f>ROUND(I163*H163,2)</f>
        <v>0</v>
      </c>
      <c r="BL163" s="17" t="s">
        <v>328</v>
      </c>
      <c r="BM163" s="142" t="s">
        <v>5178</v>
      </c>
    </row>
    <row r="164" spans="2:65" s="1" customFormat="1" ht="11.25">
      <c r="B164" s="32"/>
      <c r="D164" s="144" t="s">
        <v>201</v>
      </c>
      <c r="F164" s="145" t="s">
        <v>5179</v>
      </c>
      <c r="I164" s="146"/>
      <c r="L164" s="32"/>
      <c r="M164" s="147"/>
      <c r="T164" s="53"/>
      <c r="AT164" s="17" t="s">
        <v>201</v>
      </c>
      <c r="AU164" s="17" t="s">
        <v>82</v>
      </c>
    </row>
    <row r="165" spans="2:65" s="1" customFormat="1" ht="16.5" customHeight="1">
      <c r="B165" s="32"/>
      <c r="C165" s="162" t="s">
        <v>507</v>
      </c>
      <c r="D165" s="162" t="s">
        <v>380</v>
      </c>
      <c r="E165" s="163" t="s">
        <v>5180</v>
      </c>
      <c r="F165" s="164" t="s">
        <v>5181</v>
      </c>
      <c r="G165" s="165" t="s">
        <v>432</v>
      </c>
      <c r="H165" s="166">
        <v>225.4</v>
      </c>
      <c r="I165" s="167"/>
      <c r="J165" s="168">
        <f>ROUND(I165*H165,2)</f>
        <v>0</v>
      </c>
      <c r="K165" s="164" t="s">
        <v>199</v>
      </c>
      <c r="L165" s="169"/>
      <c r="M165" s="170" t="s">
        <v>19</v>
      </c>
      <c r="N165" s="171" t="s">
        <v>43</v>
      </c>
      <c r="P165" s="140">
        <f>O165*H165</f>
        <v>0</v>
      </c>
      <c r="Q165" s="140">
        <v>2.0600000000000002E-3</v>
      </c>
      <c r="R165" s="140">
        <f>Q165*H165</f>
        <v>0.46432400000000007</v>
      </c>
      <c r="S165" s="140">
        <v>0</v>
      </c>
      <c r="T165" s="141">
        <f>S165*H165</f>
        <v>0</v>
      </c>
      <c r="AR165" s="142" t="s">
        <v>436</v>
      </c>
      <c r="AT165" s="142" t="s">
        <v>380</v>
      </c>
      <c r="AU165" s="142" t="s">
        <v>82</v>
      </c>
      <c r="AY165" s="17" t="s">
        <v>193</v>
      </c>
      <c r="BE165" s="143">
        <f>IF(N165="základní",J165,0)</f>
        <v>0</v>
      </c>
      <c r="BF165" s="143">
        <f>IF(N165="snížená",J165,0)</f>
        <v>0</v>
      </c>
      <c r="BG165" s="143">
        <f>IF(N165="zákl. přenesená",J165,0)</f>
        <v>0</v>
      </c>
      <c r="BH165" s="143">
        <f>IF(N165="sníž. přenesená",J165,0)</f>
        <v>0</v>
      </c>
      <c r="BI165" s="143">
        <f>IF(N165="nulová",J165,0)</f>
        <v>0</v>
      </c>
      <c r="BJ165" s="17" t="s">
        <v>80</v>
      </c>
      <c r="BK165" s="143">
        <f>ROUND(I165*H165,2)</f>
        <v>0</v>
      </c>
      <c r="BL165" s="17" t="s">
        <v>328</v>
      </c>
      <c r="BM165" s="142" t="s">
        <v>5182</v>
      </c>
    </row>
    <row r="166" spans="2:65" s="1" customFormat="1" ht="24.2" customHeight="1">
      <c r="B166" s="32"/>
      <c r="C166" s="131" t="s">
        <v>513</v>
      </c>
      <c r="D166" s="131" t="s">
        <v>195</v>
      </c>
      <c r="E166" s="132" t="s">
        <v>5183</v>
      </c>
      <c r="F166" s="133" t="s">
        <v>5184</v>
      </c>
      <c r="G166" s="134" t="s">
        <v>432</v>
      </c>
      <c r="H166" s="135">
        <v>42</v>
      </c>
      <c r="I166" s="136"/>
      <c r="J166" s="137">
        <f>ROUND(I166*H166,2)</f>
        <v>0</v>
      </c>
      <c r="K166" s="133" t="s">
        <v>199</v>
      </c>
      <c r="L166" s="32"/>
      <c r="M166" s="138" t="s">
        <v>19</v>
      </c>
      <c r="N166" s="139" t="s">
        <v>43</v>
      </c>
      <c r="P166" s="140">
        <f>O166*H166</f>
        <v>0</v>
      </c>
      <c r="Q166" s="140">
        <v>0</v>
      </c>
      <c r="R166" s="140">
        <f>Q166*H166</f>
        <v>0</v>
      </c>
      <c r="S166" s="140">
        <v>0</v>
      </c>
      <c r="T166" s="141">
        <f>S166*H166</f>
        <v>0</v>
      </c>
      <c r="AR166" s="142" t="s">
        <v>328</v>
      </c>
      <c r="AT166" s="142" t="s">
        <v>195</v>
      </c>
      <c r="AU166" s="142" t="s">
        <v>82</v>
      </c>
      <c r="AY166" s="17" t="s">
        <v>193</v>
      </c>
      <c r="BE166" s="143">
        <f>IF(N166="základní",J166,0)</f>
        <v>0</v>
      </c>
      <c r="BF166" s="143">
        <f>IF(N166="snížená",J166,0)</f>
        <v>0</v>
      </c>
      <c r="BG166" s="143">
        <f>IF(N166="zákl. přenesená",J166,0)</f>
        <v>0</v>
      </c>
      <c r="BH166" s="143">
        <f>IF(N166="sníž. přenesená",J166,0)</f>
        <v>0</v>
      </c>
      <c r="BI166" s="143">
        <f>IF(N166="nulová",J166,0)</f>
        <v>0</v>
      </c>
      <c r="BJ166" s="17" t="s">
        <v>80</v>
      </c>
      <c r="BK166" s="143">
        <f>ROUND(I166*H166,2)</f>
        <v>0</v>
      </c>
      <c r="BL166" s="17" t="s">
        <v>328</v>
      </c>
      <c r="BM166" s="142" t="s">
        <v>5185</v>
      </c>
    </row>
    <row r="167" spans="2:65" s="1" customFormat="1" ht="11.25">
      <c r="B167" s="32"/>
      <c r="D167" s="144" t="s">
        <v>201</v>
      </c>
      <c r="F167" s="145" t="s">
        <v>5186</v>
      </c>
      <c r="I167" s="146"/>
      <c r="L167" s="32"/>
      <c r="M167" s="147"/>
      <c r="T167" s="53"/>
      <c r="AT167" s="17" t="s">
        <v>201</v>
      </c>
      <c r="AU167" s="17" t="s">
        <v>82</v>
      </c>
    </row>
    <row r="168" spans="2:65" s="1" customFormat="1" ht="16.5" customHeight="1">
      <c r="B168" s="32"/>
      <c r="C168" s="162" t="s">
        <v>519</v>
      </c>
      <c r="D168" s="162" t="s">
        <v>380</v>
      </c>
      <c r="E168" s="163" t="s">
        <v>5187</v>
      </c>
      <c r="F168" s="164" t="s">
        <v>5188</v>
      </c>
      <c r="G168" s="165" t="s">
        <v>432</v>
      </c>
      <c r="H168" s="166">
        <v>48.3</v>
      </c>
      <c r="I168" s="167"/>
      <c r="J168" s="168">
        <f>ROUND(I168*H168,2)</f>
        <v>0</v>
      </c>
      <c r="K168" s="164" t="s">
        <v>199</v>
      </c>
      <c r="L168" s="169"/>
      <c r="M168" s="170" t="s">
        <v>19</v>
      </c>
      <c r="N168" s="171" t="s">
        <v>43</v>
      </c>
      <c r="P168" s="140">
        <f>O168*H168</f>
        <v>0</v>
      </c>
      <c r="Q168" s="140">
        <v>3.81E-3</v>
      </c>
      <c r="R168" s="140">
        <f>Q168*H168</f>
        <v>0.18402299999999999</v>
      </c>
      <c r="S168" s="140">
        <v>0</v>
      </c>
      <c r="T168" s="141">
        <f>S168*H168</f>
        <v>0</v>
      </c>
      <c r="AR168" s="142" t="s">
        <v>436</v>
      </c>
      <c r="AT168" s="142" t="s">
        <v>380</v>
      </c>
      <c r="AU168" s="142" t="s">
        <v>82</v>
      </c>
      <c r="AY168" s="17" t="s">
        <v>193</v>
      </c>
      <c r="BE168" s="143">
        <f>IF(N168="základní",J168,0)</f>
        <v>0</v>
      </c>
      <c r="BF168" s="143">
        <f>IF(N168="snížená",J168,0)</f>
        <v>0</v>
      </c>
      <c r="BG168" s="143">
        <f>IF(N168="zákl. přenesená",J168,0)</f>
        <v>0</v>
      </c>
      <c r="BH168" s="143">
        <f>IF(N168="sníž. přenesená",J168,0)</f>
        <v>0</v>
      </c>
      <c r="BI168" s="143">
        <f>IF(N168="nulová",J168,0)</f>
        <v>0</v>
      </c>
      <c r="BJ168" s="17" t="s">
        <v>80</v>
      </c>
      <c r="BK168" s="143">
        <f>ROUND(I168*H168,2)</f>
        <v>0</v>
      </c>
      <c r="BL168" s="17" t="s">
        <v>328</v>
      </c>
      <c r="BM168" s="142" t="s">
        <v>5189</v>
      </c>
    </row>
    <row r="169" spans="2:65" s="1" customFormat="1" ht="21.75" customHeight="1">
      <c r="B169" s="32"/>
      <c r="C169" s="131" t="s">
        <v>524</v>
      </c>
      <c r="D169" s="131" t="s">
        <v>195</v>
      </c>
      <c r="E169" s="132" t="s">
        <v>4749</v>
      </c>
      <c r="F169" s="133" t="s">
        <v>4750</v>
      </c>
      <c r="G169" s="134" t="s">
        <v>465</v>
      </c>
      <c r="H169" s="135">
        <v>2</v>
      </c>
      <c r="I169" s="136"/>
      <c r="J169" s="137">
        <f>ROUND(I169*H169,2)</f>
        <v>0</v>
      </c>
      <c r="K169" s="133" t="s">
        <v>199</v>
      </c>
      <c r="L169" s="32"/>
      <c r="M169" s="138" t="s">
        <v>19</v>
      </c>
      <c r="N169" s="139" t="s">
        <v>43</v>
      </c>
      <c r="P169" s="140">
        <f>O169*H169</f>
        <v>0</v>
      </c>
      <c r="Q169" s="140">
        <v>0</v>
      </c>
      <c r="R169" s="140">
        <f>Q169*H169</f>
        <v>0</v>
      </c>
      <c r="S169" s="140">
        <v>0</v>
      </c>
      <c r="T169" s="141">
        <f>S169*H169</f>
        <v>0</v>
      </c>
      <c r="AR169" s="142" t="s">
        <v>328</v>
      </c>
      <c r="AT169" s="142" t="s">
        <v>195</v>
      </c>
      <c r="AU169" s="142" t="s">
        <v>82</v>
      </c>
      <c r="AY169" s="17" t="s">
        <v>193</v>
      </c>
      <c r="BE169" s="143">
        <f>IF(N169="základní",J169,0)</f>
        <v>0</v>
      </c>
      <c r="BF169" s="143">
        <f>IF(N169="snížená",J169,0)</f>
        <v>0</v>
      </c>
      <c r="BG169" s="143">
        <f>IF(N169="zákl. přenesená",J169,0)</f>
        <v>0</v>
      </c>
      <c r="BH169" s="143">
        <f>IF(N169="sníž. přenesená",J169,0)</f>
        <v>0</v>
      </c>
      <c r="BI169" s="143">
        <f>IF(N169="nulová",J169,0)</f>
        <v>0</v>
      </c>
      <c r="BJ169" s="17" t="s">
        <v>80</v>
      </c>
      <c r="BK169" s="143">
        <f>ROUND(I169*H169,2)</f>
        <v>0</v>
      </c>
      <c r="BL169" s="17" t="s">
        <v>328</v>
      </c>
      <c r="BM169" s="142" t="s">
        <v>5190</v>
      </c>
    </row>
    <row r="170" spans="2:65" s="1" customFormat="1" ht="11.25">
      <c r="B170" s="32"/>
      <c r="D170" s="144" t="s">
        <v>201</v>
      </c>
      <c r="F170" s="145" t="s">
        <v>4752</v>
      </c>
      <c r="I170" s="146"/>
      <c r="L170" s="32"/>
      <c r="M170" s="147"/>
      <c r="T170" s="53"/>
      <c r="AT170" s="17" t="s">
        <v>201</v>
      </c>
      <c r="AU170" s="17" t="s">
        <v>82</v>
      </c>
    </row>
    <row r="171" spans="2:65" s="1" customFormat="1" ht="16.5" customHeight="1">
      <c r="B171" s="32"/>
      <c r="C171" s="162" t="s">
        <v>529</v>
      </c>
      <c r="D171" s="162" t="s">
        <v>380</v>
      </c>
      <c r="E171" s="163" t="s">
        <v>5191</v>
      </c>
      <c r="F171" s="164" t="s">
        <v>5192</v>
      </c>
      <c r="G171" s="165" t="s">
        <v>4433</v>
      </c>
      <c r="H171" s="166">
        <v>2</v>
      </c>
      <c r="I171" s="167"/>
      <c r="J171" s="168">
        <f>ROUND(I171*H171,2)</f>
        <v>0</v>
      </c>
      <c r="K171" s="164" t="s">
        <v>19</v>
      </c>
      <c r="L171" s="169"/>
      <c r="M171" s="170" t="s">
        <v>19</v>
      </c>
      <c r="N171" s="171" t="s">
        <v>43</v>
      </c>
      <c r="P171" s="140">
        <f>O171*H171</f>
        <v>0</v>
      </c>
      <c r="Q171" s="140">
        <v>0</v>
      </c>
      <c r="R171" s="140">
        <f>Q171*H171</f>
        <v>0</v>
      </c>
      <c r="S171" s="140">
        <v>0</v>
      </c>
      <c r="T171" s="141">
        <f>S171*H171</f>
        <v>0</v>
      </c>
      <c r="AR171" s="142" t="s">
        <v>436</v>
      </c>
      <c r="AT171" s="142" t="s">
        <v>380</v>
      </c>
      <c r="AU171" s="142" t="s">
        <v>82</v>
      </c>
      <c r="AY171" s="17" t="s">
        <v>193</v>
      </c>
      <c r="BE171" s="143">
        <f>IF(N171="základní",J171,0)</f>
        <v>0</v>
      </c>
      <c r="BF171" s="143">
        <f>IF(N171="snížená",J171,0)</f>
        <v>0</v>
      </c>
      <c r="BG171" s="143">
        <f>IF(N171="zákl. přenesená",J171,0)</f>
        <v>0</v>
      </c>
      <c r="BH171" s="143">
        <f>IF(N171="sníž. přenesená",J171,0)</f>
        <v>0</v>
      </c>
      <c r="BI171" s="143">
        <f>IF(N171="nulová",J171,0)</f>
        <v>0</v>
      </c>
      <c r="BJ171" s="17" t="s">
        <v>80</v>
      </c>
      <c r="BK171" s="143">
        <f>ROUND(I171*H171,2)</f>
        <v>0</v>
      </c>
      <c r="BL171" s="17" t="s">
        <v>328</v>
      </c>
      <c r="BM171" s="142" t="s">
        <v>5193</v>
      </c>
    </row>
    <row r="172" spans="2:65" s="1" customFormat="1" ht="16.5" customHeight="1">
      <c r="B172" s="32"/>
      <c r="C172" s="162" t="s">
        <v>534</v>
      </c>
      <c r="D172" s="162" t="s">
        <v>380</v>
      </c>
      <c r="E172" s="163" t="s">
        <v>5194</v>
      </c>
      <c r="F172" s="164" t="s">
        <v>5195</v>
      </c>
      <c r="G172" s="165" t="s">
        <v>465</v>
      </c>
      <c r="H172" s="166">
        <v>12</v>
      </c>
      <c r="I172" s="167"/>
      <c r="J172" s="168">
        <f>ROUND(I172*H172,2)</f>
        <v>0</v>
      </c>
      <c r="K172" s="164" t="s">
        <v>199</v>
      </c>
      <c r="L172" s="169"/>
      <c r="M172" s="170" t="s">
        <v>19</v>
      </c>
      <c r="N172" s="171" t="s">
        <v>43</v>
      </c>
      <c r="P172" s="140">
        <f>O172*H172</f>
        <v>0</v>
      </c>
      <c r="Q172" s="140">
        <v>2.9999999999999997E-4</v>
      </c>
      <c r="R172" s="140">
        <f>Q172*H172</f>
        <v>3.5999999999999999E-3</v>
      </c>
      <c r="S172" s="140">
        <v>0</v>
      </c>
      <c r="T172" s="141">
        <f>S172*H172</f>
        <v>0</v>
      </c>
      <c r="AR172" s="142" t="s">
        <v>436</v>
      </c>
      <c r="AT172" s="142" t="s">
        <v>380</v>
      </c>
      <c r="AU172" s="142" t="s">
        <v>82</v>
      </c>
      <c r="AY172" s="17" t="s">
        <v>193</v>
      </c>
      <c r="BE172" s="143">
        <f>IF(N172="základní",J172,0)</f>
        <v>0</v>
      </c>
      <c r="BF172" s="143">
        <f>IF(N172="snížená",J172,0)</f>
        <v>0</v>
      </c>
      <c r="BG172" s="143">
        <f>IF(N172="zákl. přenesená",J172,0)</f>
        <v>0</v>
      </c>
      <c r="BH172" s="143">
        <f>IF(N172="sníž. přenesená",J172,0)</f>
        <v>0</v>
      </c>
      <c r="BI172" s="143">
        <f>IF(N172="nulová",J172,0)</f>
        <v>0</v>
      </c>
      <c r="BJ172" s="17" t="s">
        <v>80</v>
      </c>
      <c r="BK172" s="143">
        <f>ROUND(I172*H172,2)</f>
        <v>0</v>
      </c>
      <c r="BL172" s="17" t="s">
        <v>328</v>
      </c>
      <c r="BM172" s="142" t="s">
        <v>5196</v>
      </c>
    </row>
    <row r="173" spans="2:65" s="1" customFormat="1" ht="21.75" customHeight="1">
      <c r="B173" s="32"/>
      <c r="C173" s="131" t="s">
        <v>540</v>
      </c>
      <c r="D173" s="131" t="s">
        <v>195</v>
      </c>
      <c r="E173" s="132" t="s">
        <v>5197</v>
      </c>
      <c r="F173" s="133" t="s">
        <v>5198</v>
      </c>
      <c r="G173" s="134" t="s">
        <v>465</v>
      </c>
      <c r="H173" s="135">
        <v>3</v>
      </c>
      <c r="I173" s="136"/>
      <c r="J173" s="137">
        <f>ROUND(I173*H173,2)</f>
        <v>0</v>
      </c>
      <c r="K173" s="133" t="s">
        <v>199</v>
      </c>
      <c r="L173" s="32"/>
      <c r="M173" s="138" t="s">
        <v>19</v>
      </c>
      <c r="N173" s="139" t="s">
        <v>43</v>
      </c>
      <c r="P173" s="140">
        <f>O173*H173</f>
        <v>0</v>
      </c>
      <c r="Q173" s="140">
        <v>0</v>
      </c>
      <c r="R173" s="140">
        <f>Q173*H173</f>
        <v>0</v>
      </c>
      <c r="S173" s="140">
        <v>0</v>
      </c>
      <c r="T173" s="141">
        <f>S173*H173</f>
        <v>0</v>
      </c>
      <c r="AR173" s="142" t="s">
        <v>328</v>
      </c>
      <c r="AT173" s="142" t="s">
        <v>195</v>
      </c>
      <c r="AU173" s="142" t="s">
        <v>82</v>
      </c>
      <c r="AY173" s="17" t="s">
        <v>193</v>
      </c>
      <c r="BE173" s="143">
        <f>IF(N173="základní",J173,0)</f>
        <v>0</v>
      </c>
      <c r="BF173" s="143">
        <f>IF(N173="snížená",J173,0)</f>
        <v>0</v>
      </c>
      <c r="BG173" s="143">
        <f>IF(N173="zákl. přenesená",J173,0)</f>
        <v>0</v>
      </c>
      <c r="BH173" s="143">
        <f>IF(N173="sníž. přenesená",J173,0)</f>
        <v>0</v>
      </c>
      <c r="BI173" s="143">
        <f>IF(N173="nulová",J173,0)</f>
        <v>0</v>
      </c>
      <c r="BJ173" s="17" t="s">
        <v>80</v>
      </c>
      <c r="BK173" s="143">
        <f>ROUND(I173*H173,2)</f>
        <v>0</v>
      </c>
      <c r="BL173" s="17" t="s">
        <v>328</v>
      </c>
      <c r="BM173" s="142" t="s">
        <v>5199</v>
      </c>
    </row>
    <row r="174" spans="2:65" s="1" customFormat="1" ht="11.25">
      <c r="B174" s="32"/>
      <c r="D174" s="144" t="s">
        <v>201</v>
      </c>
      <c r="F174" s="145" t="s">
        <v>5200</v>
      </c>
      <c r="I174" s="146"/>
      <c r="L174" s="32"/>
      <c r="M174" s="147"/>
      <c r="T174" s="53"/>
      <c r="AT174" s="17" t="s">
        <v>201</v>
      </c>
      <c r="AU174" s="17" t="s">
        <v>82</v>
      </c>
    </row>
    <row r="175" spans="2:65" s="1" customFormat="1" ht="16.5" customHeight="1">
      <c r="B175" s="32"/>
      <c r="C175" s="162" t="s">
        <v>545</v>
      </c>
      <c r="D175" s="162" t="s">
        <v>380</v>
      </c>
      <c r="E175" s="163" t="s">
        <v>5201</v>
      </c>
      <c r="F175" s="164" t="s">
        <v>5202</v>
      </c>
      <c r="G175" s="165" t="s">
        <v>4433</v>
      </c>
      <c r="H175" s="166">
        <v>1</v>
      </c>
      <c r="I175" s="167"/>
      <c r="J175" s="168">
        <f>ROUND(I175*H175,2)</f>
        <v>0</v>
      </c>
      <c r="K175" s="164" t="s">
        <v>19</v>
      </c>
      <c r="L175" s="169"/>
      <c r="M175" s="170" t="s">
        <v>19</v>
      </c>
      <c r="N175" s="171" t="s">
        <v>43</v>
      </c>
      <c r="P175" s="140">
        <f>O175*H175</f>
        <v>0</v>
      </c>
      <c r="Q175" s="140">
        <v>0</v>
      </c>
      <c r="R175" s="140">
        <f>Q175*H175</f>
        <v>0</v>
      </c>
      <c r="S175" s="140">
        <v>0</v>
      </c>
      <c r="T175" s="141">
        <f>S175*H175</f>
        <v>0</v>
      </c>
      <c r="AR175" s="142" t="s">
        <v>436</v>
      </c>
      <c r="AT175" s="142" t="s">
        <v>380</v>
      </c>
      <c r="AU175" s="142" t="s">
        <v>82</v>
      </c>
      <c r="AY175" s="17" t="s">
        <v>193</v>
      </c>
      <c r="BE175" s="143">
        <f>IF(N175="základní",J175,0)</f>
        <v>0</v>
      </c>
      <c r="BF175" s="143">
        <f>IF(N175="snížená",J175,0)</f>
        <v>0</v>
      </c>
      <c r="BG175" s="143">
        <f>IF(N175="zákl. přenesená",J175,0)</f>
        <v>0</v>
      </c>
      <c r="BH175" s="143">
        <f>IF(N175="sníž. přenesená",J175,0)</f>
        <v>0</v>
      </c>
      <c r="BI175" s="143">
        <f>IF(N175="nulová",J175,0)</f>
        <v>0</v>
      </c>
      <c r="BJ175" s="17" t="s">
        <v>80</v>
      </c>
      <c r="BK175" s="143">
        <f>ROUND(I175*H175,2)</f>
        <v>0</v>
      </c>
      <c r="BL175" s="17" t="s">
        <v>328</v>
      </c>
      <c r="BM175" s="142" t="s">
        <v>5203</v>
      </c>
    </row>
    <row r="176" spans="2:65" s="1" customFormat="1" ht="16.5" customHeight="1">
      <c r="B176" s="32"/>
      <c r="C176" s="162" t="s">
        <v>551</v>
      </c>
      <c r="D176" s="162" t="s">
        <v>380</v>
      </c>
      <c r="E176" s="163" t="s">
        <v>5204</v>
      </c>
      <c r="F176" s="164" t="s">
        <v>5205</v>
      </c>
      <c r="G176" s="165" t="s">
        <v>4433</v>
      </c>
      <c r="H176" s="166">
        <v>1</v>
      </c>
      <c r="I176" s="167"/>
      <c r="J176" s="168">
        <f>ROUND(I176*H176,2)</f>
        <v>0</v>
      </c>
      <c r="K176" s="164" t="s">
        <v>19</v>
      </c>
      <c r="L176" s="169"/>
      <c r="M176" s="170" t="s">
        <v>19</v>
      </c>
      <c r="N176" s="171" t="s">
        <v>43</v>
      </c>
      <c r="P176" s="140">
        <f>O176*H176</f>
        <v>0</v>
      </c>
      <c r="Q176" s="140">
        <v>0</v>
      </c>
      <c r="R176" s="140">
        <f>Q176*H176</f>
        <v>0</v>
      </c>
      <c r="S176" s="140">
        <v>0</v>
      </c>
      <c r="T176" s="141">
        <f>S176*H176</f>
        <v>0</v>
      </c>
      <c r="AR176" s="142" t="s">
        <v>436</v>
      </c>
      <c r="AT176" s="142" t="s">
        <v>380</v>
      </c>
      <c r="AU176" s="142" t="s">
        <v>82</v>
      </c>
      <c r="AY176" s="17" t="s">
        <v>193</v>
      </c>
      <c r="BE176" s="143">
        <f>IF(N176="základní",J176,0)</f>
        <v>0</v>
      </c>
      <c r="BF176" s="143">
        <f>IF(N176="snížená",J176,0)</f>
        <v>0</v>
      </c>
      <c r="BG176" s="143">
        <f>IF(N176="zákl. přenesená",J176,0)</f>
        <v>0</v>
      </c>
      <c r="BH176" s="143">
        <f>IF(N176="sníž. přenesená",J176,0)</f>
        <v>0</v>
      </c>
      <c r="BI176" s="143">
        <f>IF(N176="nulová",J176,0)</f>
        <v>0</v>
      </c>
      <c r="BJ176" s="17" t="s">
        <v>80</v>
      </c>
      <c r="BK176" s="143">
        <f>ROUND(I176*H176,2)</f>
        <v>0</v>
      </c>
      <c r="BL176" s="17" t="s">
        <v>328</v>
      </c>
      <c r="BM176" s="142" t="s">
        <v>5206</v>
      </c>
    </row>
    <row r="177" spans="2:65" s="1" customFormat="1" ht="16.5" customHeight="1">
      <c r="B177" s="32"/>
      <c r="C177" s="162" t="s">
        <v>567</v>
      </c>
      <c r="D177" s="162" t="s">
        <v>380</v>
      </c>
      <c r="E177" s="163" t="s">
        <v>5207</v>
      </c>
      <c r="F177" s="164" t="s">
        <v>5208</v>
      </c>
      <c r="G177" s="165" t="s">
        <v>4433</v>
      </c>
      <c r="H177" s="166">
        <v>1</v>
      </c>
      <c r="I177" s="167"/>
      <c r="J177" s="168">
        <f>ROUND(I177*H177,2)</f>
        <v>0</v>
      </c>
      <c r="K177" s="164" t="s">
        <v>19</v>
      </c>
      <c r="L177" s="169"/>
      <c r="M177" s="170" t="s">
        <v>19</v>
      </c>
      <c r="N177" s="171" t="s">
        <v>43</v>
      </c>
      <c r="P177" s="140">
        <f>O177*H177</f>
        <v>0</v>
      </c>
      <c r="Q177" s="140">
        <v>0</v>
      </c>
      <c r="R177" s="140">
        <f>Q177*H177</f>
        <v>0</v>
      </c>
      <c r="S177" s="140">
        <v>0</v>
      </c>
      <c r="T177" s="141">
        <f>S177*H177</f>
        <v>0</v>
      </c>
      <c r="AR177" s="142" t="s">
        <v>436</v>
      </c>
      <c r="AT177" s="142" t="s">
        <v>380</v>
      </c>
      <c r="AU177" s="142" t="s">
        <v>82</v>
      </c>
      <c r="AY177" s="17" t="s">
        <v>193</v>
      </c>
      <c r="BE177" s="143">
        <f>IF(N177="základní",J177,0)</f>
        <v>0</v>
      </c>
      <c r="BF177" s="143">
        <f>IF(N177="snížená",J177,0)</f>
        <v>0</v>
      </c>
      <c r="BG177" s="143">
        <f>IF(N177="zákl. přenesená",J177,0)</f>
        <v>0</v>
      </c>
      <c r="BH177" s="143">
        <f>IF(N177="sníž. přenesená",J177,0)</f>
        <v>0</v>
      </c>
      <c r="BI177" s="143">
        <f>IF(N177="nulová",J177,0)</f>
        <v>0</v>
      </c>
      <c r="BJ177" s="17" t="s">
        <v>80</v>
      </c>
      <c r="BK177" s="143">
        <f>ROUND(I177*H177,2)</f>
        <v>0</v>
      </c>
      <c r="BL177" s="17" t="s">
        <v>328</v>
      </c>
      <c r="BM177" s="142" t="s">
        <v>5209</v>
      </c>
    </row>
    <row r="178" spans="2:65" s="1" customFormat="1" ht="21.75" customHeight="1">
      <c r="B178" s="32"/>
      <c r="C178" s="131" t="s">
        <v>578</v>
      </c>
      <c r="D178" s="131" t="s">
        <v>195</v>
      </c>
      <c r="E178" s="132" t="s">
        <v>5197</v>
      </c>
      <c r="F178" s="133" t="s">
        <v>5198</v>
      </c>
      <c r="G178" s="134" t="s">
        <v>465</v>
      </c>
      <c r="H178" s="135">
        <v>1</v>
      </c>
      <c r="I178" s="136"/>
      <c r="J178" s="137">
        <f>ROUND(I178*H178,2)</f>
        <v>0</v>
      </c>
      <c r="K178" s="133" t="s">
        <v>199</v>
      </c>
      <c r="L178" s="32"/>
      <c r="M178" s="138" t="s">
        <v>19</v>
      </c>
      <c r="N178" s="139" t="s">
        <v>43</v>
      </c>
      <c r="P178" s="140">
        <f>O178*H178</f>
        <v>0</v>
      </c>
      <c r="Q178" s="140">
        <v>0</v>
      </c>
      <c r="R178" s="140">
        <f>Q178*H178</f>
        <v>0</v>
      </c>
      <c r="S178" s="140">
        <v>0</v>
      </c>
      <c r="T178" s="141">
        <f>S178*H178</f>
        <v>0</v>
      </c>
      <c r="AR178" s="142" t="s">
        <v>328</v>
      </c>
      <c r="AT178" s="142" t="s">
        <v>195</v>
      </c>
      <c r="AU178" s="142" t="s">
        <v>82</v>
      </c>
      <c r="AY178" s="17" t="s">
        <v>193</v>
      </c>
      <c r="BE178" s="143">
        <f>IF(N178="základní",J178,0)</f>
        <v>0</v>
      </c>
      <c r="BF178" s="143">
        <f>IF(N178="snížená",J178,0)</f>
        <v>0</v>
      </c>
      <c r="BG178" s="143">
        <f>IF(N178="zákl. přenesená",J178,0)</f>
        <v>0</v>
      </c>
      <c r="BH178" s="143">
        <f>IF(N178="sníž. přenesená",J178,0)</f>
        <v>0</v>
      </c>
      <c r="BI178" s="143">
        <f>IF(N178="nulová",J178,0)</f>
        <v>0</v>
      </c>
      <c r="BJ178" s="17" t="s">
        <v>80</v>
      </c>
      <c r="BK178" s="143">
        <f>ROUND(I178*H178,2)</f>
        <v>0</v>
      </c>
      <c r="BL178" s="17" t="s">
        <v>328</v>
      </c>
      <c r="BM178" s="142" t="s">
        <v>5210</v>
      </c>
    </row>
    <row r="179" spans="2:65" s="1" customFormat="1" ht="11.25">
      <c r="B179" s="32"/>
      <c r="D179" s="144" t="s">
        <v>201</v>
      </c>
      <c r="F179" s="145" t="s">
        <v>5200</v>
      </c>
      <c r="I179" s="146"/>
      <c r="L179" s="32"/>
      <c r="M179" s="147"/>
      <c r="T179" s="53"/>
      <c r="AT179" s="17" t="s">
        <v>201</v>
      </c>
      <c r="AU179" s="17" t="s">
        <v>82</v>
      </c>
    </row>
    <row r="180" spans="2:65" s="1" customFormat="1" ht="16.5" customHeight="1">
      <c r="B180" s="32"/>
      <c r="C180" s="162" t="s">
        <v>585</v>
      </c>
      <c r="D180" s="162" t="s">
        <v>380</v>
      </c>
      <c r="E180" s="163" t="s">
        <v>5211</v>
      </c>
      <c r="F180" s="164" t="s">
        <v>5212</v>
      </c>
      <c r="G180" s="165" t="s">
        <v>4433</v>
      </c>
      <c r="H180" s="166">
        <v>1</v>
      </c>
      <c r="I180" s="167"/>
      <c r="J180" s="168">
        <f>ROUND(I180*H180,2)</f>
        <v>0</v>
      </c>
      <c r="K180" s="164" t="s">
        <v>19</v>
      </c>
      <c r="L180" s="169"/>
      <c r="M180" s="170" t="s">
        <v>19</v>
      </c>
      <c r="N180" s="171" t="s">
        <v>43</v>
      </c>
      <c r="P180" s="140">
        <f>O180*H180</f>
        <v>0</v>
      </c>
      <c r="Q180" s="140">
        <v>0</v>
      </c>
      <c r="R180" s="140">
        <f>Q180*H180</f>
        <v>0</v>
      </c>
      <c r="S180" s="140">
        <v>0</v>
      </c>
      <c r="T180" s="141">
        <f>S180*H180</f>
        <v>0</v>
      </c>
      <c r="AR180" s="142" t="s">
        <v>436</v>
      </c>
      <c r="AT180" s="142" t="s">
        <v>380</v>
      </c>
      <c r="AU180" s="142" t="s">
        <v>82</v>
      </c>
      <c r="AY180" s="17" t="s">
        <v>193</v>
      </c>
      <c r="BE180" s="143">
        <f>IF(N180="základní",J180,0)</f>
        <v>0</v>
      </c>
      <c r="BF180" s="143">
        <f>IF(N180="snížená",J180,0)</f>
        <v>0</v>
      </c>
      <c r="BG180" s="143">
        <f>IF(N180="zákl. přenesená",J180,0)</f>
        <v>0</v>
      </c>
      <c r="BH180" s="143">
        <f>IF(N180="sníž. přenesená",J180,0)</f>
        <v>0</v>
      </c>
      <c r="BI180" s="143">
        <f>IF(N180="nulová",J180,0)</f>
        <v>0</v>
      </c>
      <c r="BJ180" s="17" t="s">
        <v>80</v>
      </c>
      <c r="BK180" s="143">
        <f>ROUND(I180*H180,2)</f>
        <v>0</v>
      </c>
      <c r="BL180" s="17" t="s">
        <v>328</v>
      </c>
      <c r="BM180" s="142" t="s">
        <v>5213</v>
      </c>
    </row>
    <row r="181" spans="2:65" s="1" customFormat="1" ht="21.75" customHeight="1">
      <c r="B181" s="32"/>
      <c r="C181" s="131" t="s">
        <v>590</v>
      </c>
      <c r="D181" s="131" t="s">
        <v>195</v>
      </c>
      <c r="E181" s="132" t="s">
        <v>5214</v>
      </c>
      <c r="F181" s="133" t="s">
        <v>5215</v>
      </c>
      <c r="G181" s="134" t="s">
        <v>465</v>
      </c>
      <c r="H181" s="135">
        <v>1</v>
      </c>
      <c r="I181" s="136"/>
      <c r="J181" s="137">
        <f>ROUND(I181*H181,2)</f>
        <v>0</v>
      </c>
      <c r="K181" s="133" t="s">
        <v>199</v>
      </c>
      <c r="L181" s="32"/>
      <c r="M181" s="138" t="s">
        <v>19</v>
      </c>
      <c r="N181" s="139" t="s">
        <v>43</v>
      </c>
      <c r="P181" s="140">
        <f>O181*H181</f>
        <v>0</v>
      </c>
      <c r="Q181" s="140">
        <v>0</v>
      </c>
      <c r="R181" s="140">
        <f>Q181*H181</f>
        <v>0</v>
      </c>
      <c r="S181" s="140">
        <v>0</v>
      </c>
      <c r="T181" s="141">
        <f>S181*H181</f>
        <v>0</v>
      </c>
      <c r="AR181" s="142" t="s">
        <v>328</v>
      </c>
      <c r="AT181" s="142" t="s">
        <v>195</v>
      </c>
      <c r="AU181" s="142" t="s">
        <v>82</v>
      </c>
      <c r="AY181" s="17" t="s">
        <v>193</v>
      </c>
      <c r="BE181" s="143">
        <f>IF(N181="základní",J181,0)</f>
        <v>0</v>
      </c>
      <c r="BF181" s="143">
        <f>IF(N181="snížená",J181,0)</f>
        <v>0</v>
      </c>
      <c r="BG181" s="143">
        <f>IF(N181="zákl. přenesená",J181,0)</f>
        <v>0</v>
      </c>
      <c r="BH181" s="143">
        <f>IF(N181="sníž. přenesená",J181,0)</f>
        <v>0</v>
      </c>
      <c r="BI181" s="143">
        <f>IF(N181="nulová",J181,0)</f>
        <v>0</v>
      </c>
      <c r="BJ181" s="17" t="s">
        <v>80</v>
      </c>
      <c r="BK181" s="143">
        <f>ROUND(I181*H181,2)</f>
        <v>0</v>
      </c>
      <c r="BL181" s="17" t="s">
        <v>328</v>
      </c>
      <c r="BM181" s="142" t="s">
        <v>5216</v>
      </c>
    </row>
    <row r="182" spans="2:65" s="1" customFormat="1" ht="11.25">
      <c r="B182" s="32"/>
      <c r="D182" s="144" t="s">
        <v>201</v>
      </c>
      <c r="F182" s="145" t="s">
        <v>5217</v>
      </c>
      <c r="I182" s="146"/>
      <c r="L182" s="32"/>
      <c r="M182" s="147"/>
      <c r="T182" s="53"/>
      <c r="AT182" s="17" t="s">
        <v>201</v>
      </c>
      <c r="AU182" s="17" t="s">
        <v>82</v>
      </c>
    </row>
    <row r="183" spans="2:65" s="1" customFormat="1" ht="16.5" customHeight="1">
      <c r="B183" s="32"/>
      <c r="C183" s="162" t="s">
        <v>599</v>
      </c>
      <c r="D183" s="162" t="s">
        <v>380</v>
      </c>
      <c r="E183" s="163" t="s">
        <v>5218</v>
      </c>
      <c r="F183" s="164" t="s">
        <v>5219</v>
      </c>
      <c r="G183" s="165" t="s">
        <v>4433</v>
      </c>
      <c r="H183" s="166">
        <v>1</v>
      </c>
      <c r="I183" s="167"/>
      <c r="J183" s="168">
        <f>ROUND(I183*H183,2)</f>
        <v>0</v>
      </c>
      <c r="K183" s="164" t="s">
        <v>19</v>
      </c>
      <c r="L183" s="169"/>
      <c r="M183" s="170" t="s">
        <v>19</v>
      </c>
      <c r="N183" s="171" t="s">
        <v>43</v>
      </c>
      <c r="P183" s="140">
        <f>O183*H183</f>
        <v>0</v>
      </c>
      <c r="Q183" s="140">
        <v>0</v>
      </c>
      <c r="R183" s="140">
        <f>Q183*H183</f>
        <v>0</v>
      </c>
      <c r="S183" s="140">
        <v>0</v>
      </c>
      <c r="T183" s="141">
        <f>S183*H183</f>
        <v>0</v>
      </c>
      <c r="AR183" s="142" t="s">
        <v>436</v>
      </c>
      <c r="AT183" s="142" t="s">
        <v>380</v>
      </c>
      <c r="AU183" s="142" t="s">
        <v>82</v>
      </c>
      <c r="AY183" s="17" t="s">
        <v>193</v>
      </c>
      <c r="BE183" s="143">
        <f>IF(N183="základní",J183,0)</f>
        <v>0</v>
      </c>
      <c r="BF183" s="143">
        <f>IF(N183="snížená",J183,0)</f>
        <v>0</v>
      </c>
      <c r="BG183" s="143">
        <f>IF(N183="zákl. přenesená",J183,0)</f>
        <v>0</v>
      </c>
      <c r="BH183" s="143">
        <f>IF(N183="sníž. přenesená",J183,0)</f>
        <v>0</v>
      </c>
      <c r="BI183" s="143">
        <f>IF(N183="nulová",J183,0)</f>
        <v>0</v>
      </c>
      <c r="BJ183" s="17" t="s">
        <v>80</v>
      </c>
      <c r="BK183" s="143">
        <f>ROUND(I183*H183,2)</f>
        <v>0</v>
      </c>
      <c r="BL183" s="17" t="s">
        <v>328</v>
      </c>
      <c r="BM183" s="142" t="s">
        <v>5220</v>
      </c>
    </row>
    <row r="184" spans="2:65" s="1" customFormat="1" ht="21.75" customHeight="1">
      <c r="B184" s="32"/>
      <c r="C184" s="131" t="s">
        <v>614</v>
      </c>
      <c r="D184" s="131" t="s">
        <v>195</v>
      </c>
      <c r="E184" s="132" t="s">
        <v>5221</v>
      </c>
      <c r="F184" s="133" t="s">
        <v>5222</v>
      </c>
      <c r="G184" s="134" t="s">
        <v>465</v>
      </c>
      <c r="H184" s="135">
        <v>1</v>
      </c>
      <c r="I184" s="136"/>
      <c r="J184" s="137">
        <f>ROUND(I184*H184,2)</f>
        <v>0</v>
      </c>
      <c r="K184" s="133" t="s">
        <v>199</v>
      </c>
      <c r="L184" s="32"/>
      <c r="M184" s="138" t="s">
        <v>19</v>
      </c>
      <c r="N184" s="139" t="s">
        <v>43</v>
      </c>
      <c r="P184" s="140">
        <f>O184*H184</f>
        <v>0</v>
      </c>
      <c r="Q184" s="140">
        <v>0</v>
      </c>
      <c r="R184" s="140">
        <f>Q184*H184</f>
        <v>0</v>
      </c>
      <c r="S184" s="140">
        <v>0</v>
      </c>
      <c r="T184" s="141">
        <f>S184*H184</f>
        <v>0</v>
      </c>
      <c r="AR184" s="142" t="s">
        <v>328</v>
      </c>
      <c r="AT184" s="142" t="s">
        <v>195</v>
      </c>
      <c r="AU184" s="142" t="s">
        <v>82</v>
      </c>
      <c r="AY184" s="17" t="s">
        <v>193</v>
      </c>
      <c r="BE184" s="143">
        <f>IF(N184="základní",J184,0)</f>
        <v>0</v>
      </c>
      <c r="BF184" s="143">
        <f>IF(N184="snížená",J184,0)</f>
        <v>0</v>
      </c>
      <c r="BG184" s="143">
        <f>IF(N184="zákl. přenesená",J184,0)</f>
        <v>0</v>
      </c>
      <c r="BH184" s="143">
        <f>IF(N184="sníž. přenesená",J184,0)</f>
        <v>0</v>
      </c>
      <c r="BI184" s="143">
        <f>IF(N184="nulová",J184,0)</f>
        <v>0</v>
      </c>
      <c r="BJ184" s="17" t="s">
        <v>80</v>
      </c>
      <c r="BK184" s="143">
        <f>ROUND(I184*H184,2)</f>
        <v>0</v>
      </c>
      <c r="BL184" s="17" t="s">
        <v>328</v>
      </c>
      <c r="BM184" s="142" t="s">
        <v>5223</v>
      </c>
    </row>
    <row r="185" spans="2:65" s="1" customFormat="1" ht="11.25">
      <c r="B185" s="32"/>
      <c r="D185" s="144" t="s">
        <v>201</v>
      </c>
      <c r="F185" s="145" t="s">
        <v>5224</v>
      </c>
      <c r="I185" s="146"/>
      <c r="L185" s="32"/>
      <c r="M185" s="147"/>
      <c r="T185" s="53"/>
      <c r="AT185" s="17" t="s">
        <v>201</v>
      </c>
      <c r="AU185" s="17" t="s">
        <v>82</v>
      </c>
    </row>
    <row r="186" spans="2:65" s="1" customFormat="1" ht="16.5" customHeight="1">
      <c r="B186" s="32"/>
      <c r="C186" s="162" t="s">
        <v>626</v>
      </c>
      <c r="D186" s="162" t="s">
        <v>380</v>
      </c>
      <c r="E186" s="163" t="s">
        <v>5225</v>
      </c>
      <c r="F186" s="164" t="s">
        <v>5226</v>
      </c>
      <c r="G186" s="165" t="s">
        <v>4433</v>
      </c>
      <c r="H186" s="166">
        <v>1</v>
      </c>
      <c r="I186" s="167"/>
      <c r="J186" s="168">
        <f>ROUND(I186*H186,2)</f>
        <v>0</v>
      </c>
      <c r="K186" s="164" t="s">
        <v>19</v>
      </c>
      <c r="L186" s="169"/>
      <c r="M186" s="170" t="s">
        <v>19</v>
      </c>
      <c r="N186" s="171" t="s">
        <v>43</v>
      </c>
      <c r="P186" s="140">
        <f>O186*H186</f>
        <v>0</v>
      </c>
      <c r="Q186" s="140">
        <v>0</v>
      </c>
      <c r="R186" s="140">
        <f>Q186*H186</f>
        <v>0</v>
      </c>
      <c r="S186" s="140">
        <v>0</v>
      </c>
      <c r="T186" s="141">
        <f>S186*H186</f>
        <v>0</v>
      </c>
      <c r="AR186" s="142" t="s">
        <v>436</v>
      </c>
      <c r="AT186" s="142" t="s">
        <v>380</v>
      </c>
      <c r="AU186" s="142" t="s">
        <v>82</v>
      </c>
      <c r="AY186" s="17" t="s">
        <v>193</v>
      </c>
      <c r="BE186" s="143">
        <f>IF(N186="základní",J186,0)</f>
        <v>0</v>
      </c>
      <c r="BF186" s="143">
        <f>IF(N186="snížená",J186,0)</f>
        <v>0</v>
      </c>
      <c r="BG186" s="143">
        <f>IF(N186="zákl. přenesená",J186,0)</f>
        <v>0</v>
      </c>
      <c r="BH186" s="143">
        <f>IF(N186="sníž. přenesená",J186,0)</f>
        <v>0</v>
      </c>
      <c r="BI186" s="143">
        <f>IF(N186="nulová",J186,0)</f>
        <v>0</v>
      </c>
      <c r="BJ186" s="17" t="s">
        <v>80</v>
      </c>
      <c r="BK186" s="143">
        <f>ROUND(I186*H186,2)</f>
        <v>0</v>
      </c>
      <c r="BL186" s="17" t="s">
        <v>328</v>
      </c>
      <c r="BM186" s="142" t="s">
        <v>5227</v>
      </c>
    </row>
    <row r="187" spans="2:65" s="1" customFormat="1" ht="16.5" customHeight="1">
      <c r="B187" s="32"/>
      <c r="C187" s="131" t="s">
        <v>631</v>
      </c>
      <c r="D187" s="131" t="s">
        <v>195</v>
      </c>
      <c r="E187" s="132" t="s">
        <v>5228</v>
      </c>
      <c r="F187" s="133" t="s">
        <v>5229</v>
      </c>
      <c r="G187" s="134" t="s">
        <v>465</v>
      </c>
      <c r="H187" s="135">
        <v>2</v>
      </c>
      <c r="I187" s="136"/>
      <c r="J187" s="137">
        <f>ROUND(I187*H187,2)</f>
        <v>0</v>
      </c>
      <c r="K187" s="133" t="s">
        <v>199</v>
      </c>
      <c r="L187" s="32"/>
      <c r="M187" s="138" t="s">
        <v>19</v>
      </c>
      <c r="N187" s="139" t="s">
        <v>43</v>
      </c>
      <c r="P187" s="140">
        <f>O187*H187</f>
        <v>0</v>
      </c>
      <c r="Q187" s="140">
        <v>0</v>
      </c>
      <c r="R187" s="140">
        <f>Q187*H187</f>
        <v>0</v>
      </c>
      <c r="S187" s="140">
        <v>0</v>
      </c>
      <c r="T187" s="141">
        <f>S187*H187</f>
        <v>0</v>
      </c>
      <c r="AR187" s="142" t="s">
        <v>328</v>
      </c>
      <c r="AT187" s="142" t="s">
        <v>195</v>
      </c>
      <c r="AU187" s="142" t="s">
        <v>82</v>
      </c>
      <c r="AY187" s="17" t="s">
        <v>193</v>
      </c>
      <c r="BE187" s="143">
        <f>IF(N187="základní",J187,0)</f>
        <v>0</v>
      </c>
      <c r="BF187" s="143">
        <f>IF(N187="snížená",J187,0)</f>
        <v>0</v>
      </c>
      <c r="BG187" s="143">
        <f>IF(N187="zákl. přenesená",J187,0)</f>
        <v>0</v>
      </c>
      <c r="BH187" s="143">
        <f>IF(N187="sníž. přenesená",J187,0)</f>
        <v>0</v>
      </c>
      <c r="BI187" s="143">
        <f>IF(N187="nulová",J187,0)</f>
        <v>0</v>
      </c>
      <c r="BJ187" s="17" t="s">
        <v>80</v>
      </c>
      <c r="BK187" s="143">
        <f>ROUND(I187*H187,2)</f>
        <v>0</v>
      </c>
      <c r="BL187" s="17" t="s">
        <v>328</v>
      </c>
      <c r="BM187" s="142" t="s">
        <v>5230</v>
      </c>
    </row>
    <row r="188" spans="2:65" s="1" customFormat="1" ht="11.25">
      <c r="B188" s="32"/>
      <c r="D188" s="144" t="s">
        <v>201</v>
      </c>
      <c r="F188" s="145" t="s">
        <v>5231</v>
      </c>
      <c r="I188" s="146"/>
      <c r="L188" s="32"/>
      <c r="M188" s="147"/>
      <c r="T188" s="53"/>
      <c r="AT188" s="17" t="s">
        <v>201</v>
      </c>
      <c r="AU188" s="17" t="s">
        <v>82</v>
      </c>
    </row>
    <row r="189" spans="2:65" s="1" customFormat="1" ht="16.5" customHeight="1">
      <c r="B189" s="32"/>
      <c r="C189" s="162" t="s">
        <v>639</v>
      </c>
      <c r="D189" s="162" t="s">
        <v>380</v>
      </c>
      <c r="E189" s="163" t="s">
        <v>5232</v>
      </c>
      <c r="F189" s="164" t="s">
        <v>5233</v>
      </c>
      <c r="G189" s="165" t="s">
        <v>4433</v>
      </c>
      <c r="H189" s="166">
        <v>2</v>
      </c>
      <c r="I189" s="167"/>
      <c r="J189" s="168">
        <f>ROUND(I189*H189,2)</f>
        <v>0</v>
      </c>
      <c r="K189" s="164" t="s">
        <v>19</v>
      </c>
      <c r="L189" s="169"/>
      <c r="M189" s="170" t="s">
        <v>19</v>
      </c>
      <c r="N189" s="171" t="s">
        <v>43</v>
      </c>
      <c r="P189" s="140">
        <f>O189*H189</f>
        <v>0</v>
      </c>
      <c r="Q189" s="140">
        <v>0</v>
      </c>
      <c r="R189" s="140">
        <f>Q189*H189</f>
        <v>0</v>
      </c>
      <c r="S189" s="140">
        <v>0</v>
      </c>
      <c r="T189" s="141">
        <f>S189*H189</f>
        <v>0</v>
      </c>
      <c r="AR189" s="142" t="s">
        <v>436</v>
      </c>
      <c r="AT189" s="142" t="s">
        <v>380</v>
      </c>
      <c r="AU189" s="142" t="s">
        <v>82</v>
      </c>
      <c r="AY189" s="17" t="s">
        <v>193</v>
      </c>
      <c r="BE189" s="143">
        <f>IF(N189="základní",J189,0)</f>
        <v>0</v>
      </c>
      <c r="BF189" s="143">
        <f>IF(N189="snížená",J189,0)</f>
        <v>0</v>
      </c>
      <c r="BG189" s="143">
        <f>IF(N189="zákl. přenesená",J189,0)</f>
        <v>0</v>
      </c>
      <c r="BH189" s="143">
        <f>IF(N189="sníž. přenesená",J189,0)</f>
        <v>0</v>
      </c>
      <c r="BI189" s="143">
        <f>IF(N189="nulová",J189,0)</f>
        <v>0</v>
      </c>
      <c r="BJ189" s="17" t="s">
        <v>80</v>
      </c>
      <c r="BK189" s="143">
        <f>ROUND(I189*H189,2)</f>
        <v>0</v>
      </c>
      <c r="BL189" s="17" t="s">
        <v>328</v>
      </c>
      <c r="BM189" s="142" t="s">
        <v>5234</v>
      </c>
    </row>
    <row r="190" spans="2:65" s="1" customFormat="1" ht="24.2" customHeight="1">
      <c r="B190" s="32"/>
      <c r="C190" s="131" t="s">
        <v>650</v>
      </c>
      <c r="D190" s="131" t="s">
        <v>195</v>
      </c>
      <c r="E190" s="132" t="s">
        <v>5235</v>
      </c>
      <c r="F190" s="133" t="s">
        <v>5236</v>
      </c>
      <c r="G190" s="134" t="s">
        <v>465</v>
      </c>
      <c r="H190" s="135">
        <v>1</v>
      </c>
      <c r="I190" s="136"/>
      <c r="J190" s="137">
        <f>ROUND(I190*H190,2)</f>
        <v>0</v>
      </c>
      <c r="K190" s="133" t="s">
        <v>199</v>
      </c>
      <c r="L190" s="32"/>
      <c r="M190" s="138" t="s">
        <v>19</v>
      </c>
      <c r="N190" s="139" t="s">
        <v>43</v>
      </c>
      <c r="P190" s="140">
        <f>O190*H190</f>
        <v>0</v>
      </c>
      <c r="Q190" s="140">
        <v>0</v>
      </c>
      <c r="R190" s="140">
        <f>Q190*H190</f>
        <v>0</v>
      </c>
      <c r="S190" s="140">
        <v>0</v>
      </c>
      <c r="T190" s="141">
        <f>S190*H190</f>
        <v>0</v>
      </c>
      <c r="AR190" s="142" t="s">
        <v>328</v>
      </c>
      <c r="AT190" s="142" t="s">
        <v>195</v>
      </c>
      <c r="AU190" s="142" t="s">
        <v>82</v>
      </c>
      <c r="AY190" s="17" t="s">
        <v>193</v>
      </c>
      <c r="BE190" s="143">
        <f>IF(N190="základní",J190,0)</f>
        <v>0</v>
      </c>
      <c r="BF190" s="143">
        <f>IF(N190="snížená",J190,0)</f>
        <v>0</v>
      </c>
      <c r="BG190" s="143">
        <f>IF(N190="zákl. přenesená",J190,0)</f>
        <v>0</v>
      </c>
      <c r="BH190" s="143">
        <f>IF(N190="sníž. přenesená",J190,0)</f>
        <v>0</v>
      </c>
      <c r="BI190" s="143">
        <f>IF(N190="nulová",J190,0)</f>
        <v>0</v>
      </c>
      <c r="BJ190" s="17" t="s">
        <v>80</v>
      </c>
      <c r="BK190" s="143">
        <f>ROUND(I190*H190,2)</f>
        <v>0</v>
      </c>
      <c r="BL190" s="17" t="s">
        <v>328</v>
      </c>
      <c r="BM190" s="142" t="s">
        <v>5237</v>
      </c>
    </row>
    <row r="191" spans="2:65" s="1" customFormat="1" ht="11.25">
      <c r="B191" s="32"/>
      <c r="D191" s="144" t="s">
        <v>201</v>
      </c>
      <c r="F191" s="145" t="s">
        <v>5238</v>
      </c>
      <c r="I191" s="146"/>
      <c r="L191" s="32"/>
      <c r="M191" s="147"/>
      <c r="T191" s="53"/>
      <c r="AT191" s="17" t="s">
        <v>201</v>
      </c>
      <c r="AU191" s="17" t="s">
        <v>82</v>
      </c>
    </row>
    <row r="192" spans="2:65" s="1" customFormat="1" ht="16.5" customHeight="1">
      <c r="B192" s="32"/>
      <c r="C192" s="162" t="s">
        <v>658</v>
      </c>
      <c r="D192" s="162" t="s">
        <v>380</v>
      </c>
      <c r="E192" s="163" t="s">
        <v>5239</v>
      </c>
      <c r="F192" s="164" t="s">
        <v>5240</v>
      </c>
      <c r="G192" s="165" t="s">
        <v>465</v>
      </c>
      <c r="H192" s="166">
        <v>1</v>
      </c>
      <c r="I192" s="167"/>
      <c r="J192" s="168">
        <f>ROUND(I192*H192,2)</f>
        <v>0</v>
      </c>
      <c r="K192" s="164" t="s">
        <v>199</v>
      </c>
      <c r="L192" s="169"/>
      <c r="M192" s="170" t="s">
        <v>19</v>
      </c>
      <c r="N192" s="171" t="s">
        <v>43</v>
      </c>
      <c r="P192" s="140">
        <f>O192*H192</f>
        <v>0</v>
      </c>
      <c r="Q192" s="140">
        <v>9.0000000000000006E-5</v>
      </c>
      <c r="R192" s="140">
        <f>Q192*H192</f>
        <v>9.0000000000000006E-5</v>
      </c>
      <c r="S192" s="140">
        <v>0</v>
      </c>
      <c r="T192" s="141">
        <f>S192*H192</f>
        <v>0</v>
      </c>
      <c r="AR192" s="142" t="s">
        <v>436</v>
      </c>
      <c r="AT192" s="142" t="s">
        <v>380</v>
      </c>
      <c r="AU192" s="142" t="s">
        <v>82</v>
      </c>
      <c r="AY192" s="17" t="s">
        <v>193</v>
      </c>
      <c r="BE192" s="143">
        <f>IF(N192="základní",J192,0)</f>
        <v>0</v>
      </c>
      <c r="BF192" s="143">
        <f>IF(N192="snížená",J192,0)</f>
        <v>0</v>
      </c>
      <c r="BG192" s="143">
        <f>IF(N192="zákl. přenesená",J192,0)</f>
        <v>0</v>
      </c>
      <c r="BH192" s="143">
        <f>IF(N192="sníž. přenesená",J192,0)</f>
        <v>0</v>
      </c>
      <c r="BI192" s="143">
        <f>IF(N192="nulová",J192,0)</f>
        <v>0</v>
      </c>
      <c r="BJ192" s="17" t="s">
        <v>80</v>
      </c>
      <c r="BK192" s="143">
        <f>ROUND(I192*H192,2)</f>
        <v>0</v>
      </c>
      <c r="BL192" s="17" t="s">
        <v>328</v>
      </c>
      <c r="BM192" s="142" t="s">
        <v>5241</v>
      </c>
    </row>
    <row r="193" spans="2:65" s="1" customFormat="1" ht="24.2" customHeight="1">
      <c r="B193" s="32"/>
      <c r="C193" s="131" t="s">
        <v>664</v>
      </c>
      <c r="D193" s="131" t="s">
        <v>195</v>
      </c>
      <c r="E193" s="132" t="s">
        <v>5242</v>
      </c>
      <c r="F193" s="133" t="s">
        <v>5243</v>
      </c>
      <c r="G193" s="134" t="s">
        <v>465</v>
      </c>
      <c r="H193" s="135">
        <v>7</v>
      </c>
      <c r="I193" s="136"/>
      <c r="J193" s="137">
        <f>ROUND(I193*H193,2)</f>
        <v>0</v>
      </c>
      <c r="K193" s="133" t="s">
        <v>199</v>
      </c>
      <c r="L193" s="32"/>
      <c r="M193" s="138" t="s">
        <v>19</v>
      </c>
      <c r="N193" s="139" t="s">
        <v>43</v>
      </c>
      <c r="P193" s="140">
        <f>O193*H193</f>
        <v>0</v>
      </c>
      <c r="Q193" s="140">
        <v>0</v>
      </c>
      <c r="R193" s="140">
        <f>Q193*H193</f>
        <v>0</v>
      </c>
      <c r="S193" s="140">
        <v>0</v>
      </c>
      <c r="T193" s="141">
        <f>S193*H193</f>
        <v>0</v>
      </c>
      <c r="AR193" s="142" t="s">
        <v>328</v>
      </c>
      <c r="AT193" s="142" t="s">
        <v>195</v>
      </c>
      <c r="AU193" s="142" t="s">
        <v>82</v>
      </c>
      <c r="AY193" s="17" t="s">
        <v>193</v>
      </c>
      <c r="BE193" s="143">
        <f>IF(N193="základní",J193,0)</f>
        <v>0</v>
      </c>
      <c r="BF193" s="143">
        <f>IF(N193="snížená",J193,0)</f>
        <v>0</v>
      </c>
      <c r="BG193" s="143">
        <f>IF(N193="zákl. přenesená",J193,0)</f>
        <v>0</v>
      </c>
      <c r="BH193" s="143">
        <f>IF(N193="sníž. přenesená",J193,0)</f>
        <v>0</v>
      </c>
      <c r="BI193" s="143">
        <f>IF(N193="nulová",J193,0)</f>
        <v>0</v>
      </c>
      <c r="BJ193" s="17" t="s">
        <v>80</v>
      </c>
      <c r="BK193" s="143">
        <f>ROUND(I193*H193,2)</f>
        <v>0</v>
      </c>
      <c r="BL193" s="17" t="s">
        <v>328</v>
      </c>
      <c r="BM193" s="142" t="s">
        <v>5244</v>
      </c>
    </row>
    <row r="194" spans="2:65" s="1" customFormat="1" ht="11.25">
      <c r="B194" s="32"/>
      <c r="D194" s="144" t="s">
        <v>201</v>
      </c>
      <c r="F194" s="145" t="s">
        <v>5245</v>
      </c>
      <c r="I194" s="146"/>
      <c r="L194" s="32"/>
      <c r="M194" s="147"/>
      <c r="T194" s="53"/>
      <c r="AT194" s="17" t="s">
        <v>201</v>
      </c>
      <c r="AU194" s="17" t="s">
        <v>82</v>
      </c>
    </row>
    <row r="195" spans="2:65" s="1" customFormat="1" ht="16.5" customHeight="1">
      <c r="B195" s="32"/>
      <c r="C195" s="162" t="s">
        <v>674</v>
      </c>
      <c r="D195" s="162" t="s">
        <v>380</v>
      </c>
      <c r="E195" s="163" t="s">
        <v>5246</v>
      </c>
      <c r="F195" s="164" t="s">
        <v>5247</v>
      </c>
      <c r="G195" s="165" t="s">
        <v>465</v>
      </c>
      <c r="H195" s="166">
        <v>7</v>
      </c>
      <c r="I195" s="167"/>
      <c r="J195" s="168">
        <f>ROUND(I195*H195,2)</f>
        <v>0</v>
      </c>
      <c r="K195" s="164" t="s">
        <v>199</v>
      </c>
      <c r="L195" s="169"/>
      <c r="M195" s="170" t="s">
        <v>19</v>
      </c>
      <c r="N195" s="171" t="s">
        <v>43</v>
      </c>
      <c r="P195" s="140">
        <f>O195*H195</f>
        <v>0</v>
      </c>
      <c r="Q195" s="140">
        <v>4.0000000000000003E-5</v>
      </c>
      <c r="R195" s="140">
        <f>Q195*H195</f>
        <v>2.8000000000000003E-4</v>
      </c>
      <c r="S195" s="140">
        <v>0</v>
      </c>
      <c r="T195" s="141">
        <f>S195*H195</f>
        <v>0</v>
      </c>
      <c r="AR195" s="142" t="s">
        <v>436</v>
      </c>
      <c r="AT195" s="142" t="s">
        <v>380</v>
      </c>
      <c r="AU195" s="142" t="s">
        <v>82</v>
      </c>
      <c r="AY195" s="17" t="s">
        <v>193</v>
      </c>
      <c r="BE195" s="143">
        <f>IF(N195="základní",J195,0)</f>
        <v>0</v>
      </c>
      <c r="BF195" s="143">
        <f>IF(N195="snížená",J195,0)</f>
        <v>0</v>
      </c>
      <c r="BG195" s="143">
        <f>IF(N195="zákl. přenesená",J195,0)</f>
        <v>0</v>
      </c>
      <c r="BH195" s="143">
        <f>IF(N195="sníž. přenesená",J195,0)</f>
        <v>0</v>
      </c>
      <c r="BI195" s="143">
        <f>IF(N195="nulová",J195,0)</f>
        <v>0</v>
      </c>
      <c r="BJ195" s="17" t="s">
        <v>80</v>
      </c>
      <c r="BK195" s="143">
        <f>ROUND(I195*H195,2)</f>
        <v>0</v>
      </c>
      <c r="BL195" s="17" t="s">
        <v>328</v>
      </c>
      <c r="BM195" s="142" t="s">
        <v>5248</v>
      </c>
    </row>
    <row r="196" spans="2:65" s="1" customFormat="1" ht="16.5" customHeight="1">
      <c r="B196" s="32"/>
      <c r="C196" s="162" t="s">
        <v>680</v>
      </c>
      <c r="D196" s="162" t="s">
        <v>380</v>
      </c>
      <c r="E196" s="163" t="s">
        <v>5249</v>
      </c>
      <c r="F196" s="164" t="s">
        <v>5250</v>
      </c>
      <c r="G196" s="165" t="s">
        <v>465</v>
      </c>
      <c r="H196" s="166">
        <v>7</v>
      </c>
      <c r="I196" s="167"/>
      <c r="J196" s="168">
        <f>ROUND(I196*H196,2)</f>
        <v>0</v>
      </c>
      <c r="K196" s="164" t="s">
        <v>199</v>
      </c>
      <c r="L196" s="169"/>
      <c r="M196" s="170" t="s">
        <v>19</v>
      </c>
      <c r="N196" s="171" t="s">
        <v>43</v>
      </c>
      <c r="P196" s="140">
        <f>O196*H196</f>
        <v>0</v>
      </c>
      <c r="Q196" s="140">
        <v>3.0000000000000001E-5</v>
      </c>
      <c r="R196" s="140">
        <f>Q196*H196</f>
        <v>2.1000000000000001E-4</v>
      </c>
      <c r="S196" s="140">
        <v>0</v>
      </c>
      <c r="T196" s="141">
        <f>S196*H196</f>
        <v>0</v>
      </c>
      <c r="AR196" s="142" t="s">
        <v>436</v>
      </c>
      <c r="AT196" s="142" t="s">
        <v>380</v>
      </c>
      <c r="AU196" s="142" t="s">
        <v>82</v>
      </c>
      <c r="AY196" s="17" t="s">
        <v>193</v>
      </c>
      <c r="BE196" s="143">
        <f>IF(N196="základní",J196,0)</f>
        <v>0</v>
      </c>
      <c r="BF196" s="143">
        <f>IF(N196="snížená",J196,0)</f>
        <v>0</v>
      </c>
      <c r="BG196" s="143">
        <f>IF(N196="zákl. přenesená",J196,0)</f>
        <v>0</v>
      </c>
      <c r="BH196" s="143">
        <f>IF(N196="sníž. přenesená",J196,0)</f>
        <v>0</v>
      </c>
      <c r="BI196" s="143">
        <f>IF(N196="nulová",J196,0)</f>
        <v>0</v>
      </c>
      <c r="BJ196" s="17" t="s">
        <v>80</v>
      </c>
      <c r="BK196" s="143">
        <f>ROUND(I196*H196,2)</f>
        <v>0</v>
      </c>
      <c r="BL196" s="17" t="s">
        <v>328</v>
      </c>
      <c r="BM196" s="142" t="s">
        <v>5251</v>
      </c>
    </row>
    <row r="197" spans="2:65" s="1" customFormat="1" ht="16.5" customHeight="1">
      <c r="B197" s="32"/>
      <c r="C197" s="162" t="s">
        <v>686</v>
      </c>
      <c r="D197" s="162" t="s">
        <v>380</v>
      </c>
      <c r="E197" s="163" t="s">
        <v>5252</v>
      </c>
      <c r="F197" s="164" t="s">
        <v>5253</v>
      </c>
      <c r="G197" s="165" t="s">
        <v>465</v>
      </c>
      <c r="H197" s="166">
        <v>7</v>
      </c>
      <c r="I197" s="167"/>
      <c r="J197" s="168">
        <f>ROUND(I197*H197,2)</f>
        <v>0</v>
      </c>
      <c r="K197" s="164" t="s">
        <v>199</v>
      </c>
      <c r="L197" s="169"/>
      <c r="M197" s="170" t="s">
        <v>19</v>
      </c>
      <c r="N197" s="171" t="s">
        <v>43</v>
      </c>
      <c r="P197" s="140">
        <f>O197*H197</f>
        <v>0</v>
      </c>
      <c r="Q197" s="140">
        <v>1.0000000000000001E-5</v>
      </c>
      <c r="R197" s="140">
        <f>Q197*H197</f>
        <v>7.0000000000000007E-5</v>
      </c>
      <c r="S197" s="140">
        <v>0</v>
      </c>
      <c r="T197" s="141">
        <f>S197*H197</f>
        <v>0</v>
      </c>
      <c r="AR197" s="142" t="s">
        <v>436</v>
      </c>
      <c r="AT197" s="142" t="s">
        <v>380</v>
      </c>
      <c r="AU197" s="142" t="s">
        <v>82</v>
      </c>
      <c r="AY197" s="17" t="s">
        <v>193</v>
      </c>
      <c r="BE197" s="143">
        <f>IF(N197="základní",J197,0)</f>
        <v>0</v>
      </c>
      <c r="BF197" s="143">
        <f>IF(N197="snížená",J197,0)</f>
        <v>0</v>
      </c>
      <c r="BG197" s="143">
        <f>IF(N197="zákl. přenesená",J197,0)</f>
        <v>0</v>
      </c>
      <c r="BH197" s="143">
        <f>IF(N197="sníž. přenesená",J197,0)</f>
        <v>0</v>
      </c>
      <c r="BI197" s="143">
        <f>IF(N197="nulová",J197,0)</f>
        <v>0</v>
      </c>
      <c r="BJ197" s="17" t="s">
        <v>80</v>
      </c>
      <c r="BK197" s="143">
        <f>ROUND(I197*H197,2)</f>
        <v>0</v>
      </c>
      <c r="BL197" s="17" t="s">
        <v>328</v>
      </c>
      <c r="BM197" s="142" t="s">
        <v>5254</v>
      </c>
    </row>
    <row r="198" spans="2:65" s="1" customFormat="1" ht="24.2" customHeight="1">
      <c r="B198" s="32"/>
      <c r="C198" s="131" t="s">
        <v>693</v>
      </c>
      <c r="D198" s="131" t="s">
        <v>195</v>
      </c>
      <c r="E198" s="132" t="s">
        <v>5255</v>
      </c>
      <c r="F198" s="133" t="s">
        <v>5256</v>
      </c>
      <c r="G198" s="134" t="s">
        <v>465</v>
      </c>
      <c r="H198" s="135">
        <v>11</v>
      </c>
      <c r="I198" s="136"/>
      <c r="J198" s="137">
        <f>ROUND(I198*H198,2)</f>
        <v>0</v>
      </c>
      <c r="K198" s="133" t="s">
        <v>199</v>
      </c>
      <c r="L198" s="32"/>
      <c r="M198" s="138" t="s">
        <v>19</v>
      </c>
      <c r="N198" s="139" t="s">
        <v>43</v>
      </c>
      <c r="P198" s="140">
        <f>O198*H198</f>
        <v>0</v>
      </c>
      <c r="Q198" s="140">
        <v>0</v>
      </c>
      <c r="R198" s="140">
        <f>Q198*H198</f>
        <v>0</v>
      </c>
      <c r="S198" s="140">
        <v>0</v>
      </c>
      <c r="T198" s="141">
        <f>S198*H198</f>
        <v>0</v>
      </c>
      <c r="AR198" s="142" t="s">
        <v>328</v>
      </c>
      <c r="AT198" s="142" t="s">
        <v>195</v>
      </c>
      <c r="AU198" s="142" t="s">
        <v>82</v>
      </c>
      <c r="AY198" s="17" t="s">
        <v>193</v>
      </c>
      <c r="BE198" s="143">
        <f>IF(N198="základní",J198,0)</f>
        <v>0</v>
      </c>
      <c r="BF198" s="143">
        <f>IF(N198="snížená",J198,0)</f>
        <v>0</v>
      </c>
      <c r="BG198" s="143">
        <f>IF(N198="zákl. přenesená",J198,0)</f>
        <v>0</v>
      </c>
      <c r="BH198" s="143">
        <f>IF(N198="sníž. přenesená",J198,0)</f>
        <v>0</v>
      </c>
      <c r="BI198" s="143">
        <f>IF(N198="nulová",J198,0)</f>
        <v>0</v>
      </c>
      <c r="BJ198" s="17" t="s">
        <v>80</v>
      </c>
      <c r="BK198" s="143">
        <f>ROUND(I198*H198,2)</f>
        <v>0</v>
      </c>
      <c r="BL198" s="17" t="s">
        <v>328</v>
      </c>
      <c r="BM198" s="142" t="s">
        <v>5257</v>
      </c>
    </row>
    <row r="199" spans="2:65" s="1" customFormat="1" ht="11.25">
      <c r="B199" s="32"/>
      <c r="D199" s="144" t="s">
        <v>201</v>
      </c>
      <c r="F199" s="145" t="s">
        <v>5258</v>
      </c>
      <c r="I199" s="146"/>
      <c r="L199" s="32"/>
      <c r="M199" s="147"/>
      <c r="T199" s="53"/>
      <c r="AT199" s="17" t="s">
        <v>201</v>
      </c>
      <c r="AU199" s="17" t="s">
        <v>82</v>
      </c>
    </row>
    <row r="200" spans="2:65" s="1" customFormat="1" ht="16.5" customHeight="1">
      <c r="B200" s="32"/>
      <c r="C200" s="162" t="s">
        <v>699</v>
      </c>
      <c r="D200" s="162" t="s">
        <v>380</v>
      </c>
      <c r="E200" s="163" t="s">
        <v>5259</v>
      </c>
      <c r="F200" s="164" t="s">
        <v>5260</v>
      </c>
      <c r="G200" s="165" t="s">
        <v>465</v>
      </c>
      <c r="H200" s="166">
        <v>11</v>
      </c>
      <c r="I200" s="167"/>
      <c r="J200" s="168">
        <f>ROUND(I200*H200,2)</f>
        <v>0</v>
      </c>
      <c r="K200" s="164" t="s">
        <v>199</v>
      </c>
      <c r="L200" s="169"/>
      <c r="M200" s="170" t="s">
        <v>19</v>
      </c>
      <c r="N200" s="171" t="s">
        <v>43</v>
      </c>
      <c r="P200" s="140">
        <f>O200*H200</f>
        <v>0</v>
      </c>
      <c r="Q200" s="140">
        <v>4.0000000000000003E-5</v>
      </c>
      <c r="R200" s="140">
        <f>Q200*H200</f>
        <v>4.4000000000000002E-4</v>
      </c>
      <c r="S200" s="140">
        <v>0</v>
      </c>
      <c r="T200" s="141">
        <f>S200*H200</f>
        <v>0</v>
      </c>
      <c r="AR200" s="142" t="s">
        <v>436</v>
      </c>
      <c r="AT200" s="142" t="s">
        <v>380</v>
      </c>
      <c r="AU200" s="142" t="s">
        <v>82</v>
      </c>
      <c r="AY200" s="17" t="s">
        <v>193</v>
      </c>
      <c r="BE200" s="143">
        <f>IF(N200="základní",J200,0)</f>
        <v>0</v>
      </c>
      <c r="BF200" s="143">
        <f>IF(N200="snížená",J200,0)</f>
        <v>0</v>
      </c>
      <c r="BG200" s="143">
        <f>IF(N200="zákl. přenesená",J200,0)</f>
        <v>0</v>
      </c>
      <c r="BH200" s="143">
        <f>IF(N200="sníž. přenesená",J200,0)</f>
        <v>0</v>
      </c>
      <c r="BI200" s="143">
        <f>IF(N200="nulová",J200,0)</f>
        <v>0</v>
      </c>
      <c r="BJ200" s="17" t="s">
        <v>80</v>
      </c>
      <c r="BK200" s="143">
        <f>ROUND(I200*H200,2)</f>
        <v>0</v>
      </c>
      <c r="BL200" s="17" t="s">
        <v>328</v>
      </c>
      <c r="BM200" s="142" t="s">
        <v>5261</v>
      </c>
    </row>
    <row r="201" spans="2:65" s="1" customFormat="1" ht="16.5" customHeight="1">
      <c r="B201" s="32"/>
      <c r="C201" s="162" t="s">
        <v>704</v>
      </c>
      <c r="D201" s="162" t="s">
        <v>380</v>
      </c>
      <c r="E201" s="163" t="s">
        <v>5262</v>
      </c>
      <c r="F201" s="164" t="s">
        <v>5263</v>
      </c>
      <c r="G201" s="165" t="s">
        <v>465</v>
      </c>
      <c r="H201" s="166">
        <v>11</v>
      </c>
      <c r="I201" s="167"/>
      <c r="J201" s="168">
        <f>ROUND(I201*H201,2)</f>
        <v>0</v>
      </c>
      <c r="K201" s="164" t="s">
        <v>199</v>
      </c>
      <c r="L201" s="169"/>
      <c r="M201" s="170" t="s">
        <v>19</v>
      </c>
      <c r="N201" s="171" t="s">
        <v>43</v>
      </c>
      <c r="P201" s="140">
        <f>O201*H201</f>
        <v>0</v>
      </c>
      <c r="Q201" s="140">
        <v>3.0000000000000001E-5</v>
      </c>
      <c r="R201" s="140">
        <f>Q201*H201</f>
        <v>3.3E-4</v>
      </c>
      <c r="S201" s="140">
        <v>0</v>
      </c>
      <c r="T201" s="141">
        <f>S201*H201</f>
        <v>0</v>
      </c>
      <c r="AR201" s="142" t="s">
        <v>436</v>
      </c>
      <c r="AT201" s="142" t="s">
        <v>380</v>
      </c>
      <c r="AU201" s="142" t="s">
        <v>82</v>
      </c>
      <c r="AY201" s="17" t="s">
        <v>193</v>
      </c>
      <c r="BE201" s="143">
        <f>IF(N201="základní",J201,0)</f>
        <v>0</v>
      </c>
      <c r="BF201" s="143">
        <f>IF(N201="snížená",J201,0)</f>
        <v>0</v>
      </c>
      <c r="BG201" s="143">
        <f>IF(N201="zákl. přenesená",J201,0)</f>
        <v>0</v>
      </c>
      <c r="BH201" s="143">
        <f>IF(N201="sníž. přenesená",J201,0)</f>
        <v>0</v>
      </c>
      <c r="BI201" s="143">
        <f>IF(N201="nulová",J201,0)</f>
        <v>0</v>
      </c>
      <c r="BJ201" s="17" t="s">
        <v>80</v>
      </c>
      <c r="BK201" s="143">
        <f>ROUND(I201*H201,2)</f>
        <v>0</v>
      </c>
      <c r="BL201" s="17" t="s">
        <v>328</v>
      </c>
      <c r="BM201" s="142" t="s">
        <v>5264</v>
      </c>
    </row>
    <row r="202" spans="2:65" s="1" customFormat="1" ht="16.5" customHeight="1">
      <c r="B202" s="32"/>
      <c r="C202" s="162" t="s">
        <v>710</v>
      </c>
      <c r="D202" s="162" t="s">
        <v>380</v>
      </c>
      <c r="E202" s="163" t="s">
        <v>5252</v>
      </c>
      <c r="F202" s="164" t="s">
        <v>5253</v>
      </c>
      <c r="G202" s="165" t="s">
        <v>465</v>
      </c>
      <c r="H202" s="166">
        <v>11</v>
      </c>
      <c r="I202" s="167"/>
      <c r="J202" s="168">
        <f>ROUND(I202*H202,2)</f>
        <v>0</v>
      </c>
      <c r="K202" s="164" t="s">
        <v>199</v>
      </c>
      <c r="L202" s="169"/>
      <c r="M202" s="170" t="s">
        <v>19</v>
      </c>
      <c r="N202" s="171" t="s">
        <v>43</v>
      </c>
      <c r="P202" s="140">
        <f>O202*H202</f>
        <v>0</v>
      </c>
      <c r="Q202" s="140">
        <v>1.0000000000000001E-5</v>
      </c>
      <c r="R202" s="140">
        <f>Q202*H202</f>
        <v>1.1E-4</v>
      </c>
      <c r="S202" s="140">
        <v>0</v>
      </c>
      <c r="T202" s="141">
        <f>S202*H202</f>
        <v>0</v>
      </c>
      <c r="AR202" s="142" t="s">
        <v>436</v>
      </c>
      <c r="AT202" s="142" t="s">
        <v>380</v>
      </c>
      <c r="AU202" s="142" t="s">
        <v>82</v>
      </c>
      <c r="AY202" s="17" t="s">
        <v>193</v>
      </c>
      <c r="BE202" s="143">
        <f>IF(N202="základní",J202,0)</f>
        <v>0</v>
      </c>
      <c r="BF202" s="143">
        <f>IF(N202="snížená",J202,0)</f>
        <v>0</v>
      </c>
      <c r="BG202" s="143">
        <f>IF(N202="zákl. přenesená",J202,0)</f>
        <v>0</v>
      </c>
      <c r="BH202" s="143">
        <f>IF(N202="sníž. přenesená",J202,0)</f>
        <v>0</v>
      </c>
      <c r="BI202" s="143">
        <f>IF(N202="nulová",J202,0)</f>
        <v>0</v>
      </c>
      <c r="BJ202" s="17" t="s">
        <v>80</v>
      </c>
      <c r="BK202" s="143">
        <f>ROUND(I202*H202,2)</f>
        <v>0</v>
      </c>
      <c r="BL202" s="17" t="s">
        <v>328</v>
      </c>
      <c r="BM202" s="142" t="s">
        <v>5265</v>
      </c>
    </row>
    <row r="203" spans="2:65" s="1" customFormat="1" ht="24.2" customHeight="1">
      <c r="B203" s="32"/>
      <c r="C203" s="131" t="s">
        <v>714</v>
      </c>
      <c r="D203" s="131" t="s">
        <v>195</v>
      </c>
      <c r="E203" s="132" t="s">
        <v>5266</v>
      </c>
      <c r="F203" s="133" t="s">
        <v>5267</v>
      </c>
      <c r="G203" s="134" t="s">
        <v>465</v>
      </c>
      <c r="H203" s="135">
        <v>20</v>
      </c>
      <c r="I203" s="136"/>
      <c r="J203" s="137">
        <f>ROUND(I203*H203,2)</f>
        <v>0</v>
      </c>
      <c r="K203" s="133" t="s">
        <v>199</v>
      </c>
      <c r="L203" s="32"/>
      <c r="M203" s="138" t="s">
        <v>19</v>
      </c>
      <c r="N203" s="139" t="s">
        <v>43</v>
      </c>
      <c r="P203" s="140">
        <f>O203*H203</f>
        <v>0</v>
      </c>
      <c r="Q203" s="140">
        <v>0</v>
      </c>
      <c r="R203" s="140">
        <f>Q203*H203</f>
        <v>0</v>
      </c>
      <c r="S203" s="140">
        <v>0</v>
      </c>
      <c r="T203" s="141">
        <f>S203*H203</f>
        <v>0</v>
      </c>
      <c r="AR203" s="142" t="s">
        <v>328</v>
      </c>
      <c r="AT203" s="142" t="s">
        <v>195</v>
      </c>
      <c r="AU203" s="142" t="s">
        <v>82</v>
      </c>
      <c r="AY203" s="17" t="s">
        <v>193</v>
      </c>
      <c r="BE203" s="143">
        <f>IF(N203="základní",J203,0)</f>
        <v>0</v>
      </c>
      <c r="BF203" s="143">
        <f>IF(N203="snížená",J203,0)</f>
        <v>0</v>
      </c>
      <c r="BG203" s="143">
        <f>IF(N203="zákl. přenesená",J203,0)</f>
        <v>0</v>
      </c>
      <c r="BH203" s="143">
        <f>IF(N203="sníž. přenesená",J203,0)</f>
        <v>0</v>
      </c>
      <c r="BI203" s="143">
        <f>IF(N203="nulová",J203,0)</f>
        <v>0</v>
      </c>
      <c r="BJ203" s="17" t="s">
        <v>80</v>
      </c>
      <c r="BK203" s="143">
        <f>ROUND(I203*H203,2)</f>
        <v>0</v>
      </c>
      <c r="BL203" s="17" t="s">
        <v>328</v>
      </c>
      <c r="BM203" s="142" t="s">
        <v>5268</v>
      </c>
    </row>
    <row r="204" spans="2:65" s="1" customFormat="1" ht="11.25">
      <c r="B204" s="32"/>
      <c r="D204" s="144" t="s">
        <v>201</v>
      </c>
      <c r="F204" s="145" t="s">
        <v>5269</v>
      </c>
      <c r="I204" s="146"/>
      <c r="L204" s="32"/>
      <c r="M204" s="147"/>
      <c r="T204" s="53"/>
      <c r="AT204" s="17" t="s">
        <v>201</v>
      </c>
      <c r="AU204" s="17" t="s">
        <v>82</v>
      </c>
    </row>
    <row r="205" spans="2:65" s="1" customFormat="1" ht="16.5" customHeight="1">
      <c r="B205" s="32"/>
      <c r="C205" s="162" t="s">
        <v>720</v>
      </c>
      <c r="D205" s="162" t="s">
        <v>380</v>
      </c>
      <c r="E205" s="163" t="s">
        <v>5270</v>
      </c>
      <c r="F205" s="164" t="s">
        <v>5271</v>
      </c>
      <c r="G205" s="165" t="s">
        <v>465</v>
      </c>
      <c r="H205" s="166">
        <v>20</v>
      </c>
      <c r="I205" s="167"/>
      <c r="J205" s="168">
        <f>ROUND(I205*H205,2)</f>
        <v>0</v>
      </c>
      <c r="K205" s="164" t="s">
        <v>199</v>
      </c>
      <c r="L205" s="169"/>
      <c r="M205" s="170" t="s">
        <v>19</v>
      </c>
      <c r="N205" s="171" t="s">
        <v>43</v>
      </c>
      <c r="P205" s="140">
        <f>O205*H205</f>
        <v>0</v>
      </c>
      <c r="Q205" s="140">
        <v>1.2E-4</v>
      </c>
      <c r="R205" s="140">
        <f>Q205*H205</f>
        <v>2.4000000000000002E-3</v>
      </c>
      <c r="S205" s="140">
        <v>0</v>
      </c>
      <c r="T205" s="141">
        <f>S205*H205</f>
        <v>0</v>
      </c>
      <c r="AR205" s="142" t="s">
        <v>436</v>
      </c>
      <c r="AT205" s="142" t="s">
        <v>380</v>
      </c>
      <c r="AU205" s="142" t="s">
        <v>82</v>
      </c>
      <c r="AY205" s="17" t="s">
        <v>193</v>
      </c>
      <c r="BE205" s="143">
        <f>IF(N205="základní",J205,0)</f>
        <v>0</v>
      </c>
      <c r="BF205" s="143">
        <f>IF(N205="snížená",J205,0)</f>
        <v>0</v>
      </c>
      <c r="BG205" s="143">
        <f>IF(N205="zákl. přenesená",J205,0)</f>
        <v>0</v>
      </c>
      <c r="BH205" s="143">
        <f>IF(N205="sníž. přenesená",J205,0)</f>
        <v>0</v>
      </c>
      <c r="BI205" s="143">
        <f>IF(N205="nulová",J205,0)</f>
        <v>0</v>
      </c>
      <c r="BJ205" s="17" t="s">
        <v>80</v>
      </c>
      <c r="BK205" s="143">
        <f>ROUND(I205*H205,2)</f>
        <v>0</v>
      </c>
      <c r="BL205" s="17" t="s">
        <v>328</v>
      </c>
      <c r="BM205" s="142" t="s">
        <v>5272</v>
      </c>
    </row>
    <row r="206" spans="2:65" s="1" customFormat="1" ht="16.5" customHeight="1">
      <c r="B206" s="32"/>
      <c r="C206" s="162" t="s">
        <v>725</v>
      </c>
      <c r="D206" s="162" t="s">
        <v>380</v>
      </c>
      <c r="E206" s="163" t="s">
        <v>5262</v>
      </c>
      <c r="F206" s="164" t="s">
        <v>5263</v>
      </c>
      <c r="G206" s="165" t="s">
        <v>465</v>
      </c>
      <c r="H206" s="166">
        <v>20</v>
      </c>
      <c r="I206" s="167"/>
      <c r="J206" s="168">
        <f>ROUND(I206*H206,2)</f>
        <v>0</v>
      </c>
      <c r="K206" s="164" t="s">
        <v>199</v>
      </c>
      <c r="L206" s="169"/>
      <c r="M206" s="170" t="s">
        <v>19</v>
      </c>
      <c r="N206" s="171" t="s">
        <v>43</v>
      </c>
      <c r="P206" s="140">
        <f>O206*H206</f>
        <v>0</v>
      </c>
      <c r="Q206" s="140">
        <v>3.0000000000000001E-5</v>
      </c>
      <c r="R206" s="140">
        <f>Q206*H206</f>
        <v>6.0000000000000006E-4</v>
      </c>
      <c r="S206" s="140">
        <v>0</v>
      </c>
      <c r="T206" s="141">
        <f>S206*H206</f>
        <v>0</v>
      </c>
      <c r="AR206" s="142" t="s">
        <v>436</v>
      </c>
      <c r="AT206" s="142" t="s">
        <v>380</v>
      </c>
      <c r="AU206" s="142" t="s">
        <v>82</v>
      </c>
      <c r="AY206" s="17" t="s">
        <v>193</v>
      </c>
      <c r="BE206" s="143">
        <f>IF(N206="základní",J206,0)</f>
        <v>0</v>
      </c>
      <c r="BF206" s="143">
        <f>IF(N206="snížená",J206,0)</f>
        <v>0</v>
      </c>
      <c r="BG206" s="143">
        <f>IF(N206="zákl. přenesená",J206,0)</f>
        <v>0</v>
      </c>
      <c r="BH206" s="143">
        <f>IF(N206="sníž. přenesená",J206,0)</f>
        <v>0</v>
      </c>
      <c r="BI206" s="143">
        <f>IF(N206="nulová",J206,0)</f>
        <v>0</v>
      </c>
      <c r="BJ206" s="17" t="s">
        <v>80</v>
      </c>
      <c r="BK206" s="143">
        <f>ROUND(I206*H206,2)</f>
        <v>0</v>
      </c>
      <c r="BL206" s="17" t="s">
        <v>328</v>
      </c>
      <c r="BM206" s="142" t="s">
        <v>5273</v>
      </c>
    </row>
    <row r="207" spans="2:65" s="1" customFormat="1" ht="16.5" customHeight="1">
      <c r="B207" s="32"/>
      <c r="C207" s="162" t="s">
        <v>731</v>
      </c>
      <c r="D207" s="162" t="s">
        <v>380</v>
      </c>
      <c r="E207" s="163" t="s">
        <v>5252</v>
      </c>
      <c r="F207" s="164" t="s">
        <v>5253</v>
      </c>
      <c r="G207" s="165" t="s">
        <v>465</v>
      </c>
      <c r="H207" s="166">
        <v>20</v>
      </c>
      <c r="I207" s="167"/>
      <c r="J207" s="168">
        <f>ROUND(I207*H207,2)</f>
        <v>0</v>
      </c>
      <c r="K207" s="164" t="s">
        <v>199</v>
      </c>
      <c r="L207" s="169"/>
      <c r="M207" s="170" t="s">
        <v>19</v>
      </c>
      <c r="N207" s="171" t="s">
        <v>43</v>
      </c>
      <c r="P207" s="140">
        <f>O207*H207</f>
        <v>0</v>
      </c>
      <c r="Q207" s="140">
        <v>1.0000000000000001E-5</v>
      </c>
      <c r="R207" s="140">
        <f>Q207*H207</f>
        <v>2.0000000000000001E-4</v>
      </c>
      <c r="S207" s="140">
        <v>0</v>
      </c>
      <c r="T207" s="141">
        <f>S207*H207</f>
        <v>0</v>
      </c>
      <c r="AR207" s="142" t="s">
        <v>436</v>
      </c>
      <c r="AT207" s="142" t="s">
        <v>380</v>
      </c>
      <c r="AU207" s="142" t="s">
        <v>82</v>
      </c>
      <c r="AY207" s="17" t="s">
        <v>193</v>
      </c>
      <c r="BE207" s="143">
        <f>IF(N207="základní",J207,0)</f>
        <v>0</v>
      </c>
      <c r="BF207" s="143">
        <f>IF(N207="snížená",J207,0)</f>
        <v>0</v>
      </c>
      <c r="BG207" s="143">
        <f>IF(N207="zákl. přenesená",J207,0)</f>
        <v>0</v>
      </c>
      <c r="BH207" s="143">
        <f>IF(N207="sníž. přenesená",J207,0)</f>
        <v>0</v>
      </c>
      <c r="BI207" s="143">
        <f>IF(N207="nulová",J207,0)</f>
        <v>0</v>
      </c>
      <c r="BJ207" s="17" t="s">
        <v>80</v>
      </c>
      <c r="BK207" s="143">
        <f>ROUND(I207*H207,2)</f>
        <v>0</v>
      </c>
      <c r="BL207" s="17" t="s">
        <v>328</v>
      </c>
      <c r="BM207" s="142" t="s">
        <v>5274</v>
      </c>
    </row>
    <row r="208" spans="2:65" s="1" customFormat="1" ht="24.2" customHeight="1">
      <c r="B208" s="32"/>
      <c r="C208" s="131" t="s">
        <v>737</v>
      </c>
      <c r="D208" s="131" t="s">
        <v>195</v>
      </c>
      <c r="E208" s="132" t="s">
        <v>5266</v>
      </c>
      <c r="F208" s="133" t="s">
        <v>5267</v>
      </c>
      <c r="G208" s="134" t="s">
        <v>465</v>
      </c>
      <c r="H208" s="135">
        <v>20</v>
      </c>
      <c r="I208" s="136"/>
      <c r="J208" s="137">
        <f>ROUND(I208*H208,2)</f>
        <v>0</v>
      </c>
      <c r="K208" s="133" t="s">
        <v>199</v>
      </c>
      <c r="L208" s="32"/>
      <c r="M208" s="138" t="s">
        <v>19</v>
      </c>
      <c r="N208" s="139" t="s">
        <v>43</v>
      </c>
      <c r="P208" s="140">
        <f>O208*H208</f>
        <v>0</v>
      </c>
      <c r="Q208" s="140">
        <v>0</v>
      </c>
      <c r="R208" s="140">
        <f>Q208*H208</f>
        <v>0</v>
      </c>
      <c r="S208" s="140">
        <v>0</v>
      </c>
      <c r="T208" s="141">
        <f>S208*H208</f>
        <v>0</v>
      </c>
      <c r="AR208" s="142" t="s">
        <v>328</v>
      </c>
      <c r="AT208" s="142" t="s">
        <v>195</v>
      </c>
      <c r="AU208" s="142" t="s">
        <v>82</v>
      </c>
      <c r="AY208" s="17" t="s">
        <v>193</v>
      </c>
      <c r="BE208" s="143">
        <f>IF(N208="základní",J208,0)</f>
        <v>0</v>
      </c>
      <c r="BF208" s="143">
        <f>IF(N208="snížená",J208,0)</f>
        <v>0</v>
      </c>
      <c r="BG208" s="143">
        <f>IF(N208="zákl. přenesená",J208,0)</f>
        <v>0</v>
      </c>
      <c r="BH208" s="143">
        <f>IF(N208="sníž. přenesená",J208,0)</f>
        <v>0</v>
      </c>
      <c r="BI208" s="143">
        <f>IF(N208="nulová",J208,0)</f>
        <v>0</v>
      </c>
      <c r="BJ208" s="17" t="s">
        <v>80</v>
      </c>
      <c r="BK208" s="143">
        <f>ROUND(I208*H208,2)</f>
        <v>0</v>
      </c>
      <c r="BL208" s="17" t="s">
        <v>328</v>
      </c>
      <c r="BM208" s="142" t="s">
        <v>5275</v>
      </c>
    </row>
    <row r="209" spans="2:65" s="1" customFormat="1" ht="11.25">
      <c r="B209" s="32"/>
      <c r="D209" s="144" t="s">
        <v>201</v>
      </c>
      <c r="F209" s="145" t="s">
        <v>5269</v>
      </c>
      <c r="I209" s="146"/>
      <c r="L209" s="32"/>
      <c r="M209" s="147"/>
      <c r="T209" s="53"/>
      <c r="AT209" s="17" t="s">
        <v>201</v>
      </c>
      <c r="AU209" s="17" t="s">
        <v>82</v>
      </c>
    </row>
    <row r="210" spans="2:65" s="1" customFormat="1" ht="37.9" customHeight="1">
      <c r="B210" s="32"/>
      <c r="C210" s="162" t="s">
        <v>743</v>
      </c>
      <c r="D210" s="162" t="s">
        <v>380</v>
      </c>
      <c r="E210" s="163" t="s">
        <v>5276</v>
      </c>
      <c r="F210" s="164" t="s">
        <v>5277</v>
      </c>
      <c r="G210" s="165" t="s">
        <v>465</v>
      </c>
      <c r="H210" s="166">
        <v>5</v>
      </c>
      <c r="I210" s="167"/>
      <c r="J210" s="168">
        <f>ROUND(I210*H210,2)</f>
        <v>0</v>
      </c>
      <c r="K210" s="164" t="s">
        <v>19</v>
      </c>
      <c r="L210" s="169"/>
      <c r="M210" s="170" t="s">
        <v>19</v>
      </c>
      <c r="N210" s="171" t="s">
        <v>43</v>
      </c>
      <c r="P210" s="140">
        <f>O210*H210</f>
        <v>0</v>
      </c>
      <c r="Q210" s="140">
        <v>0</v>
      </c>
      <c r="R210" s="140">
        <f>Q210*H210</f>
        <v>0</v>
      </c>
      <c r="S210" s="140">
        <v>0</v>
      </c>
      <c r="T210" s="141">
        <f>S210*H210</f>
        <v>0</v>
      </c>
      <c r="AR210" s="142" t="s">
        <v>436</v>
      </c>
      <c r="AT210" s="142" t="s">
        <v>380</v>
      </c>
      <c r="AU210" s="142" t="s">
        <v>82</v>
      </c>
      <c r="AY210" s="17" t="s">
        <v>193</v>
      </c>
      <c r="BE210" s="143">
        <f>IF(N210="základní",J210,0)</f>
        <v>0</v>
      </c>
      <c r="BF210" s="143">
        <f>IF(N210="snížená",J210,0)</f>
        <v>0</v>
      </c>
      <c r="BG210" s="143">
        <f>IF(N210="zákl. přenesená",J210,0)</f>
        <v>0</v>
      </c>
      <c r="BH210" s="143">
        <f>IF(N210="sníž. přenesená",J210,0)</f>
        <v>0</v>
      </c>
      <c r="BI210" s="143">
        <f>IF(N210="nulová",J210,0)</f>
        <v>0</v>
      </c>
      <c r="BJ210" s="17" t="s">
        <v>80</v>
      </c>
      <c r="BK210" s="143">
        <f>ROUND(I210*H210,2)</f>
        <v>0</v>
      </c>
      <c r="BL210" s="17" t="s">
        <v>328</v>
      </c>
      <c r="BM210" s="142" t="s">
        <v>5278</v>
      </c>
    </row>
    <row r="211" spans="2:65" s="1" customFormat="1" ht="37.9" customHeight="1">
      <c r="B211" s="32"/>
      <c r="C211" s="162" t="s">
        <v>748</v>
      </c>
      <c r="D211" s="162" t="s">
        <v>380</v>
      </c>
      <c r="E211" s="163" t="s">
        <v>5279</v>
      </c>
      <c r="F211" s="164" t="s">
        <v>5280</v>
      </c>
      <c r="G211" s="165" t="s">
        <v>465</v>
      </c>
      <c r="H211" s="166">
        <v>1</v>
      </c>
      <c r="I211" s="167"/>
      <c r="J211" s="168">
        <f>ROUND(I211*H211,2)</f>
        <v>0</v>
      </c>
      <c r="K211" s="164" t="s">
        <v>19</v>
      </c>
      <c r="L211" s="169"/>
      <c r="M211" s="170" t="s">
        <v>19</v>
      </c>
      <c r="N211" s="171" t="s">
        <v>43</v>
      </c>
      <c r="P211" s="140">
        <f>O211*H211</f>
        <v>0</v>
      </c>
      <c r="Q211" s="140">
        <v>0</v>
      </c>
      <c r="R211" s="140">
        <f>Q211*H211</f>
        <v>0</v>
      </c>
      <c r="S211" s="140">
        <v>0</v>
      </c>
      <c r="T211" s="141">
        <f>S211*H211</f>
        <v>0</v>
      </c>
      <c r="AR211" s="142" t="s">
        <v>436</v>
      </c>
      <c r="AT211" s="142" t="s">
        <v>380</v>
      </c>
      <c r="AU211" s="142" t="s">
        <v>82</v>
      </c>
      <c r="AY211" s="17" t="s">
        <v>193</v>
      </c>
      <c r="BE211" s="143">
        <f>IF(N211="základní",J211,0)</f>
        <v>0</v>
      </c>
      <c r="BF211" s="143">
        <f>IF(N211="snížená",J211,0)</f>
        <v>0</v>
      </c>
      <c r="BG211" s="143">
        <f>IF(N211="zákl. přenesená",J211,0)</f>
        <v>0</v>
      </c>
      <c r="BH211" s="143">
        <f>IF(N211="sníž. přenesená",J211,0)</f>
        <v>0</v>
      </c>
      <c r="BI211" s="143">
        <f>IF(N211="nulová",J211,0)</f>
        <v>0</v>
      </c>
      <c r="BJ211" s="17" t="s">
        <v>80</v>
      </c>
      <c r="BK211" s="143">
        <f>ROUND(I211*H211,2)</f>
        <v>0</v>
      </c>
      <c r="BL211" s="17" t="s">
        <v>328</v>
      </c>
      <c r="BM211" s="142" t="s">
        <v>5281</v>
      </c>
    </row>
    <row r="212" spans="2:65" s="1" customFormat="1" ht="24.2" customHeight="1">
      <c r="B212" s="32"/>
      <c r="C212" s="162" t="s">
        <v>753</v>
      </c>
      <c r="D212" s="162" t="s">
        <v>380</v>
      </c>
      <c r="E212" s="163" t="s">
        <v>5282</v>
      </c>
      <c r="F212" s="164" t="s">
        <v>5283</v>
      </c>
      <c r="G212" s="165" t="s">
        <v>465</v>
      </c>
      <c r="H212" s="166">
        <v>1</v>
      </c>
      <c r="I212" s="167"/>
      <c r="J212" s="168">
        <f>ROUND(I212*H212,2)</f>
        <v>0</v>
      </c>
      <c r="K212" s="164" t="s">
        <v>19</v>
      </c>
      <c r="L212" s="169"/>
      <c r="M212" s="170" t="s">
        <v>19</v>
      </c>
      <c r="N212" s="171" t="s">
        <v>43</v>
      </c>
      <c r="P212" s="140">
        <f>O212*H212</f>
        <v>0</v>
      </c>
      <c r="Q212" s="140">
        <v>0</v>
      </c>
      <c r="R212" s="140">
        <f>Q212*H212</f>
        <v>0</v>
      </c>
      <c r="S212" s="140">
        <v>0</v>
      </c>
      <c r="T212" s="141">
        <f>S212*H212</f>
        <v>0</v>
      </c>
      <c r="AR212" s="142" t="s">
        <v>436</v>
      </c>
      <c r="AT212" s="142" t="s">
        <v>380</v>
      </c>
      <c r="AU212" s="142" t="s">
        <v>82</v>
      </c>
      <c r="AY212" s="17" t="s">
        <v>193</v>
      </c>
      <c r="BE212" s="143">
        <f>IF(N212="základní",J212,0)</f>
        <v>0</v>
      </c>
      <c r="BF212" s="143">
        <f>IF(N212="snížená",J212,0)</f>
        <v>0</v>
      </c>
      <c r="BG212" s="143">
        <f>IF(N212="zákl. přenesená",J212,0)</f>
        <v>0</v>
      </c>
      <c r="BH212" s="143">
        <f>IF(N212="sníž. přenesená",J212,0)</f>
        <v>0</v>
      </c>
      <c r="BI212" s="143">
        <f>IF(N212="nulová",J212,0)</f>
        <v>0</v>
      </c>
      <c r="BJ212" s="17" t="s">
        <v>80</v>
      </c>
      <c r="BK212" s="143">
        <f>ROUND(I212*H212,2)</f>
        <v>0</v>
      </c>
      <c r="BL212" s="17" t="s">
        <v>328</v>
      </c>
      <c r="BM212" s="142" t="s">
        <v>5284</v>
      </c>
    </row>
    <row r="213" spans="2:65" s="1" customFormat="1" ht="37.9" customHeight="1">
      <c r="B213" s="32"/>
      <c r="C213" s="162" t="s">
        <v>759</v>
      </c>
      <c r="D213" s="162" t="s">
        <v>380</v>
      </c>
      <c r="E213" s="163" t="s">
        <v>5285</v>
      </c>
      <c r="F213" s="164" t="s">
        <v>5286</v>
      </c>
      <c r="G213" s="165" t="s">
        <v>465</v>
      </c>
      <c r="H213" s="166">
        <v>20</v>
      </c>
      <c r="I213" s="167"/>
      <c r="J213" s="168">
        <f>ROUND(I213*H213,2)</f>
        <v>0</v>
      </c>
      <c r="K213" s="164" t="s">
        <v>19</v>
      </c>
      <c r="L213" s="169"/>
      <c r="M213" s="170" t="s">
        <v>19</v>
      </c>
      <c r="N213" s="171" t="s">
        <v>43</v>
      </c>
      <c r="P213" s="140">
        <f>O213*H213</f>
        <v>0</v>
      </c>
      <c r="Q213" s="140">
        <v>0</v>
      </c>
      <c r="R213" s="140">
        <f>Q213*H213</f>
        <v>0</v>
      </c>
      <c r="S213" s="140">
        <v>0</v>
      </c>
      <c r="T213" s="141">
        <f>S213*H213</f>
        <v>0</v>
      </c>
      <c r="AR213" s="142" t="s">
        <v>436</v>
      </c>
      <c r="AT213" s="142" t="s">
        <v>380</v>
      </c>
      <c r="AU213" s="142" t="s">
        <v>82</v>
      </c>
      <c r="AY213" s="17" t="s">
        <v>193</v>
      </c>
      <c r="BE213" s="143">
        <f>IF(N213="základní",J213,0)</f>
        <v>0</v>
      </c>
      <c r="BF213" s="143">
        <f>IF(N213="snížená",J213,0)</f>
        <v>0</v>
      </c>
      <c r="BG213" s="143">
        <f>IF(N213="zákl. přenesená",J213,0)</f>
        <v>0</v>
      </c>
      <c r="BH213" s="143">
        <f>IF(N213="sníž. přenesená",J213,0)</f>
        <v>0</v>
      </c>
      <c r="BI213" s="143">
        <f>IF(N213="nulová",J213,0)</f>
        <v>0</v>
      </c>
      <c r="BJ213" s="17" t="s">
        <v>80</v>
      </c>
      <c r="BK213" s="143">
        <f>ROUND(I213*H213,2)</f>
        <v>0</v>
      </c>
      <c r="BL213" s="17" t="s">
        <v>328</v>
      </c>
      <c r="BM213" s="142" t="s">
        <v>5287</v>
      </c>
    </row>
    <row r="214" spans="2:65" s="1" customFormat="1" ht="16.5" customHeight="1">
      <c r="B214" s="32"/>
      <c r="C214" s="131" t="s">
        <v>766</v>
      </c>
      <c r="D214" s="131" t="s">
        <v>195</v>
      </c>
      <c r="E214" s="132" t="s">
        <v>5288</v>
      </c>
      <c r="F214" s="133" t="s">
        <v>5289</v>
      </c>
      <c r="G214" s="134" t="s">
        <v>465</v>
      </c>
      <c r="H214" s="135">
        <v>47</v>
      </c>
      <c r="I214" s="136"/>
      <c r="J214" s="137">
        <f>ROUND(I214*H214,2)</f>
        <v>0</v>
      </c>
      <c r="K214" s="133" t="s">
        <v>199</v>
      </c>
      <c r="L214" s="32"/>
      <c r="M214" s="138" t="s">
        <v>19</v>
      </c>
      <c r="N214" s="139" t="s">
        <v>43</v>
      </c>
      <c r="P214" s="140">
        <f>O214*H214</f>
        <v>0</v>
      </c>
      <c r="Q214" s="140">
        <v>0</v>
      </c>
      <c r="R214" s="140">
        <f>Q214*H214</f>
        <v>0</v>
      </c>
      <c r="S214" s="140">
        <v>0</v>
      </c>
      <c r="T214" s="141">
        <f>S214*H214</f>
        <v>0</v>
      </c>
      <c r="AR214" s="142" t="s">
        <v>328</v>
      </c>
      <c r="AT214" s="142" t="s">
        <v>195</v>
      </c>
      <c r="AU214" s="142" t="s">
        <v>82</v>
      </c>
      <c r="AY214" s="17" t="s">
        <v>193</v>
      </c>
      <c r="BE214" s="143">
        <f>IF(N214="základní",J214,0)</f>
        <v>0</v>
      </c>
      <c r="BF214" s="143">
        <f>IF(N214="snížená",J214,0)</f>
        <v>0</v>
      </c>
      <c r="BG214" s="143">
        <f>IF(N214="zákl. přenesená",J214,0)</f>
        <v>0</v>
      </c>
      <c r="BH214" s="143">
        <f>IF(N214="sníž. přenesená",J214,0)</f>
        <v>0</v>
      </c>
      <c r="BI214" s="143">
        <f>IF(N214="nulová",J214,0)</f>
        <v>0</v>
      </c>
      <c r="BJ214" s="17" t="s">
        <v>80</v>
      </c>
      <c r="BK214" s="143">
        <f>ROUND(I214*H214,2)</f>
        <v>0</v>
      </c>
      <c r="BL214" s="17" t="s">
        <v>328</v>
      </c>
      <c r="BM214" s="142" t="s">
        <v>5290</v>
      </c>
    </row>
    <row r="215" spans="2:65" s="1" customFormat="1" ht="11.25">
      <c r="B215" s="32"/>
      <c r="D215" s="144" t="s">
        <v>201</v>
      </c>
      <c r="F215" s="145" t="s">
        <v>5291</v>
      </c>
      <c r="I215" s="146"/>
      <c r="L215" s="32"/>
      <c r="M215" s="147"/>
      <c r="T215" s="53"/>
      <c r="AT215" s="17" t="s">
        <v>201</v>
      </c>
      <c r="AU215" s="17" t="s">
        <v>82</v>
      </c>
    </row>
    <row r="216" spans="2:65" s="1" customFormat="1" ht="16.5" customHeight="1">
      <c r="B216" s="32"/>
      <c r="C216" s="162" t="s">
        <v>771</v>
      </c>
      <c r="D216" s="162" t="s">
        <v>380</v>
      </c>
      <c r="E216" s="163" t="s">
        <v>5292</v>
      </c>
      <c r="F216" s="164" t="s">
        <v>5293</v>
      </c>
      <c r="G216" s="165" t="s">
        <v>465</v>
      </c>
      <c r="H216" s="166">
        <v>47</v>
      </c>
      <c r="I216" s="167"/>
      <c r="J216" s="168">
        <f>ROUND(I216*H216,2)</f>
        <v>0</v>
      </c>
      <c r="K216" s="164" t="s">
        <v>199</v>
      </c>
      <c r="L216" s="169"/>
      <c r="M216" s="170" t="s">
        <v>19</v>
      </c>
      <c r="N216" s="171" t="s">
        <v>43</v>
      </c>
      <c r="P216" s="140">
        <f>O216*H216</f>
        <v>0</v>
      </c>
      <c r="Q216" s="140">
        <v>1.1E-4</v>
      </c>
      <c r="R216" s="140">
        <f>Q216*H216</f>
        <v>5.1700000000000001E-3</v>
      </c>
      <c r="S216" s="140">
        <v>0</v>
      </c>
      <c r="T216" s="141">
        <f>S216*H216</f>
        <v>0</v>
      </c>
      <c r="AR216" s="142" t="s">
        <v>436</v>
      </c>
      <c r="AT216" s="142" t="s">
        <v>380</v>
      </c>
      <c r="AU216" s="142" t="s">
        <v>82</v>
      </c>
      <c r="AY216" s="17" t="s">
        <v>193</v>
      </c>
      <c r="BE216" s="143">
        <f>IF(N216="základní",J216,0)</f>
        <v>0</v>
      </c>
      <c r="BF216" s="143">
        <f>IF(N216="snížená",J216,0)</f>
        <v>0</v>
      </c>
      <c r="BG216" s="143">
        <f>IF(N216="zákl. přenesená",J216,0)</f>
        <v>0</v>
      </c>
      <c r="BH216" s="143">
        <f>IF(N216="sníž. přenesená",J216,0)</f>
        <v>0</v>
      </c>
      <c r="BI216" s="143">
        <f>IF(N216="nulová",J216,0)</f>
        <v>0</v>
      </c>
      <c r="BJ216" s="17" t="s">
        <v>80</v>
      </c>
      <c r="BK216" s="143">
        <f>ROUND(I216*H216,2)</f>
        <v>0</v>
      </c>
      <c r="BL216" s="17" t="s">
        <v>328</v>
      </c>
      <c r="BM216" s="142" t="s">
        <v>5294</v>
      </c>
    </row>
    <row r="217" spans="2:65" s="1" customFormat="1" ht="21.75" customHeight="1">
      <c r="B217" s="32"/>
      <c r="C217" s="131" t="s">
        <v>778</v>
      </c>
      <c r="D217" s="131" t="s">
        <v>195</v>
      </c>
      <c r="E217" s="132" t="s">
        <v>4759</v>
      </c>
      <c r="F217" s="133" t="s">
        <v>4760</v>
      </c>
      <c r="G217" s="134" t="s">
        <v>465</v>
      </c>
      <c r="H217" s="135">
        <v>2</v>
      </c>
      <c r="I217" s="136"/>
      <c r="J217" s="137">
        <f>ROUND(I217*H217,2)</f>
        <v>0</v>
      </c>
      <c r="K217" s="133" t="s">
        <v>199</v>
      </c>
      <c r="L217" s="32"/>
      <c r="M217" s="138" t="s">
        <v>19</v>
      </c>
      <c r="N217" s="139" t="s">
        <v>43</v>
      </c>
      <c r="P217" s="140">
        <f>O217*H217</f>
        <v>0</v>
      </c>
      <c r="Q217" s="140">
        <v>0</v>
      </c>
      <c r="R217" s="140">
        <f>Q217*H217</f>
        <v>0</v>
      </c>
      <c r="S217" s="140">
        <v>0</v>
      </c>
      <c r="T217" s="141">
        <f>S217*H217</f>
        <v>0</v>
      </c>
      <c r="AR217" s="142" t="s">
        <v>328</v>
      </c>
      <c r="AT217" s="142" t="s">
        <v>195</v>
      </c>
      <c r="AU217" s="142" t="s">
        <v>82</v>
      </c>
      <c r="AY217" s="17" t="s">
        <v>193</v>
      </c>
      <c r="BE217" s="143">
        <f>IF(N217="základní",J217,0)</f>
        <v>0</v>
      </c>
      <c r="BF217" s="143">
        <f>IF(N217="snížená",J217,0)</f>
        <v>0</v>
      </c>
      <c r="BG217" s="143">
        <f>IF(N217="zákl. přenesená",J217,0)</f>
        <v>0</v>
      </c>
      <c r="BH217" s="143">
        <f>IF(N217="sníž. přenesená",J217,0)</f>
        <v>0</v>
      </c>
      <c r="BI217" s="143">
        <f>IF(N217="nulová",J217,0)</f>
        <v>0</v>
      </c>
      <c r="BJ217" s="17" t="s">
        <v>80</v>
      </c>
      <c r="BK217" s="143">
        <f>ROUND(I217*H217,2)</f>
        <v>0</v>
      </c>
      <c r="BL217" s="17" t="s">
        <v>328</v>
      </c>
      <c r="BM217" s="142" t="s">
        <v>5295</v>
      </c>
    </row>
    <row r="218" spans="2:65" s="1" customFormat="1" ht="11.25">
      <c r="B218" s="32"/>
      <c r="D218" s="144" t="s">
        <v>201</v>
      </c>
      <c r="F218" s="145" t="s">
        <v>4762</v>
      </c>
      <c r="I218" s="146"/>
      <c r="L218" s="32"/>
      <c r="M218" s="147"/>
      <c r="T218" s="53"/>
      <c r="AT218" s="17" t="s">
        <v>201</v>
      </c>
      <c r="AU218" s="17" t="s">
        <v>82</v>
      </c>
    </row>
    <row r="219" spans="2:65" s="1" customFormat="1" ht="16.5" customHeight="1">
      <c r="B219" s="32"/>
      <c r="C219" s="162" t="s">
        <v>784</v>
      </c>
      <c r="D219" s="162" t="s">
        <v>380</v>
      </c>
      <c r="E219" s="163" t="s">
        <v>4763</v>
      </c>
      <c r="F219" s="164" t="s">
        <v>4764</v>
      </c>
      <c r="G219" s="165" t="s">
        <v>465</v>
      </c>
      <c r="H219" s="166">
        <v>2</v>
      </c>
      <c r="I219" s="167"/>
      <c r="J219" s="168">
        <f>ROUND(I219*H219,2)</f>
        <v>0</v>
      </c>
      <c r="K219" s="164" t="s">
        <v>199</v>
      </c>
      <c r="L219" s="169"/>
      <c r="M219" s="170" t="s">
        <v>19</v>
      </c>
      <c r="N219" s="171" t="s">
        <v>43</v>
      </c>
      <c r="P219" s="140">
        <f>O219*H219</f>
        <v>0</v>
      </c>
      <c r="Q219" s="140">
        <v>1.7000000000000001E-4</v>
      </c>
      <c r="R219" s="140">
        <f>Q219*H219</f>
        <v>3.4000000000000002E-4</v>
      </c>
      <c r="S219" s="140">
        <v>0</v>
      </c>
      <c r="T219" s="141">
        <f>S219*H219</f>
        <v>0</v>
      </c>
      <c r="AR219" s="142" t="s">
        <v>436</v>
      </c>
      <c r="AT219" s="142" t="s">
        <v>380</v>
      </c>
      <c r="AU219" s="142" t="s">
        <v>82</v>
      </c>
      <c r="AY219" s="17" t="s">
        <v>193</v>
      </c>
      <c r="BE219" s="143">
        <f>IF(N219="základní",J219,0)</f>
        <v>0</v>
      </c>
      <c r="BF219" s="143">
        <f>IF(N219="snížená",J219,0)</f>
        <v>0</v>
      </c>
      <c r="BG219" s="143">
        <f>IF(N219="zákl. přenesená",J219,0)</f>
        <v>0</v>
      </c>
      <c r="BH219" s="143">
        <f>IF(N219="sníž. přenesená",J219,0)</f>
        <v>0</v>
      </c>
      <c r="BI219" s="143">
        <f>IF(N219="nulová",J219,0)</f>
        <v>0</v>
      </c>
      <c r="BJ219" s="17" t="s">
        <v>80</v>
      </c>
      <c r="BK219" s="143">
        <f>ROUND(I219*H219,2)</f>
        <v>0</v>
      </c>
      <c r="BL219" s="17" t="s">
        <v>328</v>
      </c>
      <c r="BM219" s="142" t="s">
        <v>5296</v>
      </c>
    </row>
    <row r="220" spans="2:65" s="1" customFormat="1" ht="16.5" customHeight="1">
      <c r="B220" s="32"/>
      <c r="C220" s="131" t="s">
        <v>790</v>
      </c>
      <c r="D220" s="131" t="s">
        <v>195</v>
      </c>
      <c r="E220" s="132" t="s">
        <v>5297</v>
      </c>
      <c r="F220" s="133" t="s">
        <v>5298</v>
      </c>
      <c r="G220" s="134" t="s">
        <v>465</v>
      </c>
      <c r="H220" s="135">
        <v>2</v>
      </c>
      <c r="I220" s="136"/>
      <c r="J220" s="137">
        <f>ROUND(I220*H220,2)</f>
        <v>0</v>
      </c>
      <c r="K220" s="133" t="s">
        <v>199</v>
      </c>
      <c r="L220" s="32"/>
      <c r="M220" s="138" t="s">
        <v>19</v>
      </c>
      <c r="N220" s="139" t="s">
        <v>43</v>
      </c>
      <c r="P220" s="140">
        <f>O220*H220</f>
        <v>0</v>
      </c>
      <c r="Q220" s="140">
        <v>0</v>
      </c>
      <c r="R220" s="140">
        <f>Q220*H220</f>
        <v>0</v>
      </c>
      <c r="S220" s="140">
        <v>0</v>
      </c>
      <c r="T220" s="141">
        <f>S220*H220</f>
        <v>0</v>
      </c>
      <c r="AR220" s="142" t="s">
        <v>328</v>
      </c>
      <c r="AT220" s="142" t="s">
        <v>195</v>
      </c>
      <c r="AU220" s="142" t="s">
        <v>82</v>
      </c>
      <c r="AY220" s="17" t="s">
        <v>193</v>
      </c>
      <c r="BE220" s="143">
        <f>IF(N220="základní",J220,0)</f>
        <v>0</v>
      </c>
      <c r="BF220" s="143">
        <f>IF(N220="snížená",J220,0)</f>
        <v>0</v>
      </c>
      <c r="BG220" s="143">
        <f>IF(N220="zákl. přenesená",J220,0)</f>
        <v>0</v>
      </c>
      <c r="BH220" s="143">
        <f>IF(N220="sníž. přenesená",J220,0)</f>
        <v>0</v>
      </c>
      <c r="BI220" s="143">
        <f>IF(N220="nulová",J220,0)</f>
        <v>0</v>
      </c>
      <c r="BJ220" s="17" t="s">
        <v>80</v>
      </c>
      <c r="BK220" s="143">
        <f>ROUND(I220*H220,2)</f>
        <v>0</v>
      </c>
      <c r="BL220" s="17" t="s">
        <v>328</v>
      </c>
      <c r="BM220" s="142" t="s">
        <v>5299</v>
      </c>
    </row>
    <row r="221" spans="2:65" s="1" customFormat="1" ht="11.25">
      <c r="B221" s="32"/>
      <c r="D221" s="144" t="s">
        <v>201</v>
      </c>
      <c r="F221" s="145" t="s">
        <v>5300</v>
      </c>
      <c r="I221" s="146"/>
      <c r="L221" s="32"/>
      <c r="M221" s="147"/>
      <c r="T221" s="53"/>
      <c r="AT221" s="17" t="s">
        <v>201</v>
      </c>
      <c r="AU221" s="17" t="s">
        <v>82</v>
      </c>
    </row>
    <row r="222" spans="2:65" s="1" customFormat="1" ht="16.5" customHeight="1">
      <c r="B222" s="32"/>
      <c r="C222" s="162" t="s">
        <v>796</v>
      </c>
      <c r="D222" s="162" t="s">
        <v>380</v>
      </c>
      <c r="E222" s="163" t="s">
        <v>5301</v>
      </c>
      <c r="F222" s="164" t="s">
        <v>5302</v>
      </c>
      <c r="G222" s="165" t="s">
        <v>465</v>
      </c>
      <c r="H222" s="166">
        <v>2</v>
      </c>
      <c r="I222" s="167"/>
      <c r="J222" s="168">
        <f>ROUND(I222*H222,2)</f>
        <v>0</v>
      </c>
      <c r="K222" s="164" t="s">
        <v>199</v>
      </c>
      <c r="L222" s="169"/>
      <c r="M222" s="170" t="s">
        <v>19</v>
      </c>
      <c r="N222" s="171" t="s">
        <v>43</v>
      </c>
      <c r="P222" s="140">
        <f>O222*H222</f>
        <v>0</v>
      </c>
      <c r="Q222" s="140">
        <v>5.5999999999999995E-4</v>
      </c>
      <c r="R222" s="140">
        <f>Q222*H222</f>
        <v>1.1199999999999999E-3</v>
      </c>
      <c r="S222" s="140">
        <v>0</v>
      </c>
      <c r="T222" s="141">
        <f>S222*H222</f>
        <v>0</v>
      </c>
      <c r="AR222" s="142" t="s">
        <v>436</v>
      </c>
      <c r="AT222" s="142" t="s">
        <v>380</v>
      </c>
      <c r="AU222" s="142" t="s">
        <v>82</v>
      </c>
      <c r="AY222" s="17" t="s">
        <v>193</v>
      </c>
      <c r="BE222" s="143">
        <f>IF(N222="základní",J222,0)</f>
        <v>0</v>
      </c>
      <c r="BF222" s="143">
        <f>IF(N222="snížená",J222,0)</f>
        <v>0</v>
      </c>
      <c r="BG222" s="143">
        <f>IF(N222="zákl. přenesená",J222,0)</f>
        <v>0</v>
      </c>
      <c r="BH222" s="143">
        <f>IF(N222="sníž. přenesená",J222,0)</f>
        <v>0</v>
      </c>
      <c r="BI222" s="143">
        <f>IF(N222="nulová",J222,0)</f>
        <v>0</v>
      </c>
      <c r="BJ222" s="17" t="s">
        <v>80</v>
      </c>
      <c r="BK222" s="143">
        <f>ROUND(I222*H222,2)</f>
        <v>0</v>
      </c>
      <c r="BL222" s="17" t="s">
        <v>328</v>
      </c>
      <c r="BM222" s="142" t="s">
        <v>5303</v>
      </c>
    </row>
    <row r="223" spans="2:65" s="1" customFormat="1" ht="24.2" customHeight="1">
      <c r="B223" s="32"/>
      <c r="C223" s="131" t="s">
        <v>799</v>
      </c>
      <c r="D223" s="131" t="s">
        <v>195</v>
      </c>
      <c r="E223" s="132" t="s">
        <v>5304</v>
      </c>
      <c r="F223" s="133" t="s">
        <v>5305</v>
      </c>
      <c r="G223" s="134" t="s">
        <v>465</v>
      </c>
      <c r="H223" s="135">
        <v>85</v>
      </c>
      <c r="I223" s="136"/>
      <c r="J223" s="137">
        <f>ROUND(I223*H223,2)</f>
        <v>0</v>
      </c>
      <c r="K223" s="133" t="s">
        <v>199</v>
      </c>
      <c r="L223" s="32"/>
      <c r="M223" s="138" t="s">
        <v>19</v>
      </c>
      <c r="N223" s="139" t="s">
        <v>43</v>
      </c>
      <c r="P223" s="140">
        <f>O223*H223</f>
        <v>0</v>
      </c>
      <c r="Q223" s="140">
        <v>0</v>
      </c>
      <c r="R223" s="140">
        <f>Q223*H223</f>
        <v>0</v>
      </c>
      <c r="S223" s="140">
        <v>0</v>
      </c>
      <c r="T223" s="141">
        <f>S223*H223</f>
        <v>0</v>
      </c>
      <c r="AR223" s="142" t="s">
        <v>328</v>
      </c>
      <c r="AT223" s="142" t="s">
        <v>195</v>
      </c>
      <c r="AU223" s="142" t="s">
        <v>82</v>
      </c>
      <c r="AY223" s="17" t="s">
        <v>193</v>
      </c>
      <c r="BE223" s="143">
        <f>IF(N223="základní",J223,0)</f>
        <v>0</v>
      </c>
      <c r="BF223" s="143">
        <f>IF(N223="snížená",J223,0)</f>
        <v>0</v>
      </c>
      <c r="BG223" s="143">
        <f>IF(N223="zákl. přenesená",J223,0)</f>
        <v>0</v>
      </c>
      <c r="BH223" s="143">
        <f>IF(N223="sníž. přenesená",J223,0)</f>
        <v>0</v>
      </c>
      <c r="BI223" s="143">
        <f>IF(N223="nulová",J223,0)</f>
        <v>0</v>
      </c>
      <c r="BJ223" s="17" t="s">
        <v>80</v>
      </c>
      <c r="BK223" s="143">
        <f>ROUND(I223*H223,2)</f>
        <v>0</v>
      </c>
      <c r="BL223" s="17" t="s">
        <v>328</v>
      </c>
      <c r="BM223" s="142" t="s">
        <v>5306</v>
      </c>
    </row>
    <row r="224" spans="2:65" s="1" customFormat="1" ht="11.25">
      <c r="B224" s="32"/>
      <c r="D224" s="144" t="s">
        <v>201</v>
      </c>
      <c r="F224" s="145" t="s">
        <v>5307</v>
      </c>
      <c r="I224" s="146"/>
      <c r="L224" s="32"/>
      <c r="M224" s="147"/>
      <c r="T224" s="53"/>
      <c r="AT224" s="17" t="s">
        <v>201</v>
      </c>
      <c r="AU224" s="17" t="s">
        <v>82</v>
      </c>
    </row>
    <row r="225" spans="2:65" s="1" customFormat="1" ht="16.5" customHeight="1">
      <c r="B225" s="32"/>
      <c r="C225" s="162" t="s">
        <v>802</v>
      </c>
      <c r="D225" s="162" t="s">
        <v>380</v>
      </c>
      <c r="E225" s="163" t="s">
        <v>5308</v>
      </c>
      <c r="F225" s="164" t="s">
        <v>5309</v>
      </c>
      <c r="G225" s="165" t="s">
        <v>465</v>
      </c>
      <c r="H225" s="166">
        <v>85</v>
      </c>
      <c r="I225" s="167"/>
      <c r="J225" s="168">
        <f>ROUND(I225*H225,2)</f>
        <v>0</v>
      </c>
      <c r="K225" s="164" t="s">
        <v>199</v>
      </c>
      <c r="L225" s="169"/>
      <c r="M225" s="170" t="s">
        <v>19</v>
      </c>
      <c r="N225" s="171" t="s">
        <v>43</v>
      </c>
      <c r="P225" s="140">
        <f>O225*H225</f>
        <v>0</v>
      </c>
      <c r="Q225" s="140">
        <v>6.0000000000000002E-5</v>
      </c>
      <c r="R225" s="140">
        <f>Q225*H225</f>
        <v>5.1000000000000004E-3</v>
      </c>
      <c r="S225" s="140">
        <v>0</v>
      </c>
      <c r="T225" s="141">
        <f>S225*H225</f>
        <v>0</v>
      </c>
      <c r="AR225" s="142" t="s">
        <v>436</v>
      </c>
      <c r="AT225" s="142" t="s">
        <v>380</v>
      </c>
      <c r="AU225" s="142" t="s">
        <v>82</v>
      </c>
      <c r="AY225" s="17" t="s">
        <v>193</v>
      </c>
      <c r="BE225" s="143">
        <f>IF(N225="základní",J225,0)</f>
        <v>0</v>
      </c>
      <c r="BF225" s="143">
        <f>IF(N225="snížená",J225,0)</f>
        <v>0</v>
      </c>
      <c r="BG225" s="143">
        <f>IF(N225="zákl. přenesená",J225,0)</f>
        <v>0</v>
      </c>
      <c r="BH225" s="143">
        <f>IF(N225="sníž. přenesená",J225,0)</f>
        <v>0</v>
      </c>
      <c r="BI225" s="143">
        <f>IF(N225="nulová",J225,0)</f>
        <v>0</v>
      </c>
      <c r="BJ225" s="17" t="s">
        <v>80</v>
      </c>
      <c r="BK225" s="143">
        <f>ROUND(I225*H225,2)</f>
        <v>0</v>
      </c>
      <c r="BL225" s="17" t="s">
        <v>328</v>
      </c>
      <c r="BM225" s="142" t="s">
        <v>5310</v>
      </c>
    </row>
    <row r="226" spans="2:65" s="1" customFormat="1" ht="16.5" customHeight="1">
      <c r="B226" s="32"/>
      <c r="C226" s="162" t="s">
        <v>804</v>
      </c>
      <c r="D226" s="162" t="s">
        <v>380</v>
      </c>
      <c r="E226" s="163" t="s">
        <v>5252</v>
      </c>
      <c r="F226" s="164" t="s">
        <v>5253</v>
      </c>
      <c r="G226" s="165" t="s">
        <v>465</v>
      </c>
      <c r="H226" s="166">
        <v>85</v>
      </c>
      <c r="I226" s="167"/>
      <c r="J226" s="168">
        <f>ROUND(I226*H226,2)</f>
        <v>0</v>
      </c>
      <c r="K226" s="164" t="s">
        <v>199</v>
      </c>
      <c r="L226" s="169"/>
      <c r="M226" s="170" t="s">
        <v>19</v>
      </c>
      <c r="N226" s="171" t="s">
        <v>43</v>
      </c>
      <c r="P226" s="140">
        <f>O226*H226</f>
        <v>0</v>
      </c>
      <c r="Q226" s="140">
        <v>1.0000000000000001E-5</v>
      </c>
      <c r="R226" s="140">
        <f>Q226*H226</f>
        <v>8.5000000000000006E-4</v>
      </c>
      <c r="S226" s="140">
        <v>0</v>
      </c>
      <c r="T226" s="141">
        <f>S226*H226</f>
        <v>0</v>
      </c>
      <c r="AR226" s="142" t="s">
        <v>436</v>
      </c>
      <c r="AT226" s="142" t="s">
        <v>380</v>
      </c>
      <c r="AU226" s="142" t="s">
        <v>82</v>
      </c>
      <c r="AY226" s="17" t="s">
        <v>193</v>
      </c>
      <c r="BE226" s="143">
        <f>IF(N226="základní",J226,0)</f>
        <v>0</v>
      </c>
      <c r="BF226" s="143">
        <f>IF(N226="snížená",J226,0)</f>
        <v>0</v>
      </c>
      <c r="BG226" s="143">
        <f>IF(N226="zákl. přenesená",J226,0)</f>
        <v>0</v>
      </c>
      <c r="BH226" s="143">
        <f>IF(N226="sníž. přenesená",J226,0)</f>
        <v>0</v>
      </c>
      <c r="BI226" s="143">
        <f>IF(N226="nulová",J226,0)</f>
        <v>0</v>
      </c>
      <c r="BJ226" s="17" t="s">
        <v>80</v>
      </c>
      <c r="BK226" s="143">
        <f>ROUND(I226*H226,2)</f>
        <v>0</v>
      </c>
      <c r="BL226" s="17" t="s">
        <v>328</v>
      </c>
      <c r="BM226" s="142" t="s">
        <v>5311</v>
      </c>
    </row>
    <row r="227" spans="2:65" s="1" customFormat="1" ht="24.2" customHeight="1">
      <c r="B227" s="32"/>
      <c r="C227" s="131" t="s">
        <v>806</v>
      </c>
      <c r="D227" s="131" t="s">
        <v>195</v>
      </c>
      <c r="E227" s="132" t="s">
        <v>5312</v>
      </c>
      <c r="F227" s="133" t="s">
        <v>5313</v>
      </c>
      <c r="G227" s="134" t="s">
        <v>465</v>
      </c>
      <c r="H227" s="135">
        <v>15</v>
      </c>
      <c r="I227" s="136"/>
      <c r="J227" s="137">
        <f>ROUND(I227*H227,2)</f>
        <v>0</v>
      </c>
      <c r="K227" s="133" t="s">
        <v>199</v>
      </c>
      <c r="L227" s="32"/>
      <c r="M227" s="138" t="s">
        <v>19</v>
      </c>
      <c r="N227" s="139" t="s">
        <v>43</v>
      </c>
      <c r="P227" s="140">
        <f>O227*H227</f>
        <v>0</v>
      </c>
      <c r="Q227" s="140">
        <v>0</v>
      </c>
      <c r="R227" s="140">
        <f>Q227*H227</f>
        <v>0</v>
      </c>
      <c r="S227" s="140">
        <v>0</v>
      </c>
      <c r="T227" s="141">
        <f>S227*H227</f>
        <v>0</v>
      </c>
      <c r="AR227" s="142" t="s">
        <v>328</v>
      </c>
      <c r="AT227" s="142" t="s">
        <v>195</v>
      </c>
      <c r="AU227" s="142" t="s">
        <v>82</v>
      </c>
      <c r="AY227" s="17" t="s">
        <v>193</v>
      </c>
      <c r="BE227" s="143">
        <f>IF(N227="základní",J227,0)</f>
        <v>0</v>
      </c>
      <c r="BF227" s="143">
        <f>IF(N227="snížená",J227,0)</f>
        <v>0</v>
      </c>
      <c r="BG227" s="143">
        <f>IF(N227="zákl. přenesená",J227,0)</f>
        <v>0</v>
      </c>
      <c r="BH227" s="143">
        <f>IF(N227="sníž. přenesená",J227,0)</f>
        <v>0</v>
      </c>
      <c r="BI227" s="143">
        <f>IF(N227="nulová",J227,0)</f>
        <v>0</v>
      </c>
      <c r="BJ227" s="17" t="s">
        <v>80</v>
      </c>
      <c r="BK227" s="143">
        <f>ROUND(I227*H227,2)</f>
        <v>0</v>
      </c>
      <c r="BL227" s="17" t="s">
        <v>328</v>
      </c>
      <c r="BM227" s="142" t="s">
        <v>5314</v>
      </c>
    </row>
    <row r="228" spans="2:65" s="1" customFormat="1" ht="11.25">
      <c r="B228" s="32"/>
      <c r="D228" s="144" t="s">
        <v>201</v>
      </c>
      <c r="F228" s="145" t="s">
        <v>5315</v>
      </c>
      <c r="I228" s="146"/>
      <c r="L228" s="32"/>
      <c r="M228" s="147"/>
      <c r="T228" s="53"/>
      <c r="AT228" s="17" t="s">
        <v>201</v>
      </c>
      <c r="AU228" s="17" t="s">
        <v>82</v>
      </c>
    </row>
    <row r="229" spans="2:65" s="1" customFormat="1" ht="24.2" customHeight="1">
      <c r="B229" s="32"/>
      <c r="C229" s="162" t="s">
        <v>810</v>
      </c>
      <c r="D229" s="162" t="s">
        <v>380</v>
      </c>
      <c r="E229" s="163" t="s">
        <v>5316</v>
      </c>
      <c r="F229" s="164" t="s">
        <v>5317</v>
      </c>
      <c r="G229" s="165" t="s">
        <v>465</v>
      </c>
      <c r="H229" s="166">
        <v>15</v>
      </c>
      <c r="I229" s="167"/>
      <c r="J229" s="168">
        <f>ROUND(I229*H229,2)</f>
        <v>0</v>
      </c>
      <c r="K229" s="164" t="s">
        <v>199</v>
      </c>
      <c r="L229" s="169"/>
      <c r="M229" s="170" t="s">
        <v>19</v>
      </c>
      <c r="N229" s="171" t="s">
        <v>43</v>
      </c>
      <c r="P229" s="140">
        <f>O229*H229</f>
        <v>0</v>
      </c>
      <c r="Q229" s="140">
        <v>6.9999999999999994E-5</v>
      </c>
      <c r="R229" s="140">
        <f>Q229*H229</f>
        <v>1.0499999999999999E-3</v>
      </c>
      <c r="S229" s="140">
        <v>0</v>
      </c>
      <c r="T229" s="141">
        <f>S229*H229</f>
        <v>0</v>
      </c>
      <c r="AR229" s="142" t="s">
        <v>436</v>
      </c>
      <c r="AT229" s="142" t="s">
        <v>380</v>
      </c>
      <c r="AU229" s="142" t="s">
        <v>82</v>
      </c>
      <c r="AY229" s="17" t="s">
        <v>193</v>
      </c>
      <c r="BE229" s="143">
        <f>IF(N229="základní",J229,0)</f>
        <v>0</v>
      </c>
      <c r="BF229" s="143">
        <f>IF(N229="snížená",J229,0)</f>
        <v>0</v>
      </c>
      <c r="BG229" s="143">
        <f>IF(N229="zákl. přenesená",J229,0)</f>
        <v>0</v>
      </c>
      <c r="BH229" s="143">
        <f>IF(N229="sníž. přenesená",J229,0)</f>
        <v>0</v>
      </c>
      <c r="BI229" s="143">
        <f>IF(N229="nulová",J229,0)</f>
        <v>0</v>
      </c>
      <c r="BJ229" s="17" t="s">
        <v>80</v>
      </c>
      <c r="BK229" s="143">
        <f>ROUND(I229*H229,2)</f>
        <v>0</v>
      </c>
      <c r="BL229" s="17" t="s">
        <v>328</v>
      </c>
      <c r="BM229" s="142" t="s">
        <v>5318</v>
      </c>
    </row>
    <row r="230" spans="2:65" s="1" customFormat="1" ht="16.5" customHeight="1">
      <c r="B230" s="32"/>
      <c r="C230" s="162" t="s">
        <v>814</v>
      </c>
      <c r="D230" s="162" t="s">
        <v>380</v>
      </c>
      <c r="E230" s="163" t="s">
        <v>5252</v>
      </c>
      <c r="F230" s="164" t="s">
        <v>5253</v>
      </c>
      <c r="G230" s="165" t="s">
        <v>465</v>
      </c>
      <c r="H230" s="166">
        <v>15</v>
      </c>
      <c r="I230" s="167"/>
      <c r="J230" s="168">
        <f>ROUND(I230*H230,2)</f>
        <v>0</v>
      </c>
      <c r="K230" s="164" t="s">
        <v>199</v>
      </c>
      <c r="L230" s="169"/>
      <c r="M230" s="170" t="s">
        <v>19</v>
      </c>
      <c r="N230" s="171" t="s">
        <v>43</v>
      </c>
      <c r="P230" s="140">
        <f>O230*H230</f>
        <v>0</v>
      </c>
      <c r="Q230" s="140">
        <v>1.0000000000000001E-5</v>
      </c>
      <c r="R230" s="140">
        <f>Q230*H230</f>
        <v>1.5000000000000001E-4</v>
      </c>
      <c r="S230" s="140">
        <v>0</v>
      </c>
      <c r="T230" s="141">
        <f>S230*H230</f>
        <v>0</v>
      </c>
      <c r="AR230" s="142" t="s">
        <v>436</v>
      </c>
      <c r="AT230" s="142" t="s">
        <v>380</v>
      </c>
      <c r="AU230" s="142" t="s">
        <v>82</v>
      </c>
      <c r="AY230" s="17" t="s">
        <v>193</v>
      </c>
      <c r="BE230" s="143">
        <f>IF(N230="základní",J230,0)</f>
        <v>0</v>
      </c>
      <c r="BF230" s="143">
        <f>IF(N230="snížená",J230,0)</f>
        <v>0</v>
      </c>
      <c r="BG230" s="143">
        <f>IF(N230="zákl. přenesená",J230,0)</f>
        <v>0</v>
      </c>
      <c r="BH230" s="143">
        <f>IF(N230="sníž. přenesená",J230,0)</f>
        <v>0</v>
      </c>
      <c r="BI230" s="143">
        <f>IF(N230="nulová",J230,0)</f>
        <v>0</v>
      </c>
      <c r="BJ230" s="17" t="s">
        <v>80</v>
      </c>
      <c r="BK230" s="143">
        <f>ROUND(I230*H230,2)</f>
        <v>0</v>
      </c>
      <c r="BL230" s="17" t="s">
        <v>328</v>
      </c>
      <c r="BM230" s="142" t="s">
        <v>5319</v>
      </c>
    </row>
    <row r="231" spans="2:65" s="1" customFormat="1" ht="16.5" customHeight="1">
      <c r="B231" s="32"/>
      <c r="C231" s="131" t="s">
        <v>823</v>
      </c>
      <c r="D231" s="131" t="s">
        <v>195</v>
      </c>
      <c r="E231" s="132" t="s">
        <v>5320</v>
      </c>
      <c r="F231" s="133" t="s">
        <v>5321</v>
      </c>
      <c r="G231" s="134" t="s">
        <v>465</v>
      </c>
      <c r="H231" s="135">
        <v>3</v>
      </c>
      <c r="I231" s="136"/>
      <c r="J231" s="137">
        <f>ROUND(I231*H231,2)</f>
        <v>0</v>
      </c>
      <c r="K231" s="133" t="s">
        <v>199</v>
      </c>
      <c r="L231" s="32"/>
      <c r="M231" s="138" t="s">
        <v>19</v>
      </c>
      <c r="N231" s="139" t="s">
        <v>43</v>
      </c>
      <c r="P231" s="140">
        <f>O231*H231</f>
        <v>0</v>
      </c>
      <c r="Q231" s="140">
        <v>0</v>
      </c>
      <c r="R231" s="140">
        <f>Q231*H231</f>
        <v>0</v>
      </c>
      <c r="S231" s="140">
        <v>0</v>
      </c>
      <c r="T231" s="141">
        <f>S231*H231</f>
        <v>0</v>
      </c>
      <c r="AR231" s="142" t="s">
        <v>328</v>
      </c>
      <c r="AT231" s="142" t="s">
        <v>195</v>
      </c>
      <c r="AU231" s="142" t="s">
        <v>82</v>
      </c>
      <c r="AY231" s="17" t="s">
        <v>193</v>
      </c>
      <c r="BE231" s="143">
        <f>IF(N231="základní",J231,0)</f>
        <v>0</v>
      </c>
      <c r="BF231" s="143">
        <f>IF(N231="snížená",J231,0)</f>
        <v>0</v>
      </c>
      <c r="BG231" s="143">
        <f>IF(N231="zákl. přenesená",J231,0)</f>
        <v>0</v>
      </c>
      <c r="BH231" s="143">
        <f>IF(N231="sníž. přenesená",J231,0)</f>
        <v>0</v>
      </c>
      <c r="BI231" s="143">
        <f>IF(N231="nulová",J231,0)</f>
        <v>0</v>
      </c>
      <c r="BJ231" s="17" t="s">
        <v>80</v>
      </c>
      <c r="BK231" s="143">
        <f>ROUND(I231*H231,2)</f>
        <v>0</v>
      </c>
      <c r="BL231" s="17" t="s">
        <v>328</v>
      </c>
      <c r="BM231" s="142" t="s">
        <v>5322</v>
      </c>
    </row>
    <row r="232" spans="2:65" s="1" customFormat="1" ht="11.25">
      <c r="B232" s="32"/>
      <c r="D232" s="144" t="s">
        <v>201</v>
      </c>
      <c r="F232" s="145" t="s">
        <v>5323</v>
      </c>
      <c r="I232" s="146"/>
      <c r="L232" s="32"/>
      <c r="M232" s="147"/>
      <c r="T232" s="53"/>
      <c r="AT232" s="17" t="s">
        <v>201</v>
      </c>
      <c r="AU232" s="17" t="s">
        <v>82</v>
      </c>
    </row>
    <row r="233" spans="2:65" s="1" customFormat="1" ht="16.5" customHeight="1">
      <c r="B233" s="32"/>
      <c r="C233" s="162" t="s">
        <v>830</v>
      </c>
      <c r="D233" s="162" t="s">
        <v>380</v>
      </c>
      <c r="E233" s="163" t="s">
        <v>5324</v>
      </c>
      <c r="F233" s="164" t="s">
        <v>5325</v>
      </c>
      <c r="G233" s="165" t="s">
        <v>465</v>
      </c>
      <c r="H233" s="166">
        <v>3</v>
      </c>
      <c r="I233" s="167"/>
      <c r="J233" s="168">
        <f>ROUND(I233*H233,2)</f>
        <v>0</v>
      </c>
      <c r="K233" s="164" t="s">
        <v>199</v>
      </c>
      <c r="L233" s="169"/>
      <c r="M233" s="170" t="s">
        <v>19</v>
      </c>
      <c r="N233" s="171" t="s">
        <v>43</v>
      </c>
      <c r="P233" s="140">
        <f>O233*H233</f>
        <v>0</v>
      </c>
      <c r="Q233" s="140">
        <v>1.4999999999999999E-4</v>
      </c>
      <c r="R233" s="140">
        <f>Q233*H233</f>
        <v>4.4999999999999999E-4</v>
      </c>
      <c r="S233" s="140">
        <v>0</v>
      </c>
      <c r="T233" s="141">
        <f>S233*H233</f>
        <v>0</v>
      </c>
      <c r="AR233" s="142" t="s">
        <v>436</v>
      </c>
      <c r="AT233" s="142" t="s">
        <v>380</v>
      </c>
      <c r="AU233" s="142" t="s">
        <v>82</v>
      </c>
      <c r="AY233" s="17" t="s">
        <v>193</v>
      </c>
      <c r="BE233" s="143">
        <f>IF(N233="základní",J233,0)</f>
        <v>0</v>
      </c>
      <c r="BF233" s="143">
        <f>IF(N233="snížená",J233,0)</f>
        <v>0</v>
      </c>
      <c r="BG233" s="143">
        <f>IF(N233="zákl. přenesená",J233,0)</f>
        <v>0</v>
      </c>
      <c r="BH233" s="143">
        <f>IF(N233="sníž. přenesená",J233,0)</f>
        <v>0</v>
      </c>
      <c r="BI233" s="143">
        <f>IF(N233="nulová",J233,0)</f>
        <v>0</v>
      </c>
      <c r="BJ233" s="17" t="s">
        <v>80</v>
      </c>
      <c r="BK233" s="143">
        <f>ROUND(I233*H233,2)</f>
        <v>0</v>
      </c>
      <c r="BL233" s="17" t="s">
        <v>328</v>
      </c>
      <c r="BM233" s="142" t="s">
        <v>5326</v>
      </c>
    </row>
    <row r="234" spans="2:65" s="1" customFormat="1" ht="24.2" customHeight="1">
      <c r="B234" s="32"/>
      <c r="C234" s="131" t="s">
        <v>837</v>
      </c>
      <c r="D234" s="131" t="s">
        <v>195</v>
      </c>
      <c r="E234" s="132" t="s">
        <v>5327</v>
      </c>
      <c r="F234" s="133" t="s">
        <v>5328</v>
      </c>
      <c r="G234" s="134" t="s">
        <v>465</v>
      </c>
      <c r="H234" s="135">
        <v>137</v>
      </c>
      <c r="I234" s="136"/>
      <c r="J234" s="137">
        <f>ROUND(I234*H234,2)</f>
        <v>0</v>
      </c>
      <c r="K234" s="133" t="s">
        <v>199</v>
      </c>
      <c r="L234" s="32"/>
      <c r="M234" s="138" t="s">
        <v>19</v>
      </c>
      <c r="N234" s="139" t="s">
        <v>43</v>
      </c>
      <c r="P234" s="140">
        <f>O234*H234</f>
        <v>0</v>
      </c>
      <c r="Q234" s="140">
        <v>0</v>
      </c>
      <c r="R234" s="140">
        <f>Q234*H234</f>
        <v>0</v>
      </c>
      <c r="S234" s="140">
        <v>0</v>
      </c>
      <c r="T234" s="141">
        <f>S234*H234</f>
        <v>0</v>
      </c>
      <c r="AR234" s="142" t="s">
        <v>328</v>
      </c>
      <c r="AT234" s="142" t="s">
        <v>195</v>
      </c>
      <c r="AU234" s="142" t="s">
        <v>82</v>
      </c>
      <c r="AY234" s="17" t="s">
        <v>193</v>
      </c>
      <c r="BE234" s="143">
        <f>IF(N234="základní",J234,0)</f>
        <v>0</v>
      </c>
      <c r="BF234" s="143">
        <f>IF(N234="snížená",J234,0)</f>
        <v>0</v>
      </c>
      <c r="BG234" s="143">
        <f>IF(N234="zákl. přenesená",J234,0)</f>
        <v>0</v>
      </c>
      <c r="BH234" s="143">
        <f>IF(N234="sníž. přenesená",J234,0)</f>
        <v>0</v>
      </c>
      <c r="BI234" s="143">
        <f>IF(N234="nulová",J234,0)</f>
        <v>0</v>
      </c>
      <c r="BJ234" s="17" t="s">
        <v>80</v>
      </c>
      <c r="BK234" s="143">
        <f>ROUND(I234*H234,2)</f>
        <v>0</v>
      </c>
      <c r="BL234" s="17" t="s">
        <v>328</v>
      </c>
      <c r="BM234" s="142" t="s">
        <v>5329</v>
      </c>
    </row>
    <row r="235" spans="2:65" s="1" customFormat="1" ht="11.25">
      <c r="B235" s="32"/>
      <c r="D235" s="144" t="s">
        <v>201</v>
      </c>
      <c r="F235" s="145" t="s">
        <v>5330</v>
      </c>
      <c r="I235" s="146"/>
      <c r="L235" s="32"/>
      <c r="M235" s="147"/>
      <c r="T235" s="53"/>
      <c r="AT235" s="17" t="s">
        <v>201</v>
      </c>
      <c r="AU235" s="17" t="s">
        <v>82</v>
      </c>
    </row>
    <row r="236" spans="2:65" s="1" customFormat="1" ht="16.5" customHeight="1">
      <c r="B236" s="32"/>
      <c r="C236" s="162" t="s">
        <v>846</v>
      </c>
      <c r="D236" s="162" t="s">
        <v>380</v>
      </c>
      <c r="E236" s="163" t="s">
        <v>5331</v>
      </c>
      <c r="F236" s="164" t="s">
        <v>5332</v>
      </c>
      <c r="G236" s="165" t="s">
        <v>465</v>
      </c>
      <c r="H236" s="166">
        <v>4</v>
      </c>
      <c r="I236" s="167"/>
      <c r="J236" s="168">
        <f t="shared" ref="J236:J244" si="0">ROUND(I236*H236,2)</f>
        <v>0</v>
      </c>
      <c r="K236" s="164" t="s">
        <v>19</v>
      </c>
      <c r="L236" s="169"/>
      <c r="M236" s="170" t="s">
        <v>19</v>
      </c>
      <c r="N236" s="171" t="s">
        <v>43</v>
      </c>
      <c r="P236" s="140">
        <f t="shared" ref="P236:P244" si="1">O236*H236</f>
        <v>0</v>
      </c>
      <c r="Q236" s="140">
        <v>0</v>
      </c>
      <c r="R236" s="140">
        <f t="shared" ref="R236:R244" si="2">Q236*H236</f>
        <v>0</v>
      </c>
      <c r="S236" s="140">
        <v>0</v>
      </c>
      <c r="T236" s="141">
        <f t="shared" ref="T236:T244" si="3">S236*H236</f>
        <v>0</v>
      </c>
      <c r="AR236" s="142" t="s">
        <v>436</v>
      </c>
      <c r="AT236" s="142" t="s">
        <v>380</v>
      </c>
      <c r="AU236" s="142" t="s">
        <v>82</v>
      </c>
      <c r="AY236" s="17" t="s">
        <v>193</v>
      </c>
      <c r="BE236" s="143">
        <f t="shared" ref="BE236:BE244" si="4">IF(N236="základní",J236,0)</f>
        <v>0</v>
      </c>
      <c r="BF236" s="143">
        <f t="shared" ref="BF236:BF244" si="5">IF(N236="snížená",J236,0)</f>
        <v>0</v>
      </c>
      <c r="BG236" s="143">
        <f t="shared" ref="BG236:BG244" si="6">IF(N236="zákl. přenesená",J236,0)</f>
        <v>0</v>
      </c>
      <c r="BH236" s="143">
        <f t="shared" ref="BH236:BH244" si="7">IF(N236="sníž. přenesená",J236,0)</f>
        <v>0</v>
      </c>
      <c r="BI236" s="143">
        <f t="shared" ref="BI236:BI244" si="8">IF(N236="nulová",J236,0)</f>
        <v>0</v>
      </c>
      <c r="BJ236" s="17" t="s">
        <v>80</v>
      </c>
      <c r="BK236" s="143">
        <f t="shared" ref="BK236:BK244" si="9">ROUND(I236*H236,2)</f>
        <v>0</v>
      </c>
      <c r="BL236" s="17" t="s">
        <v>328</v>
      </c>
      <c r="BM236" s="142" t="s">
        <v>5333</v>
      </c>
    </row>
    <row r="237" spans="2:65" s="1" customFormat="1" ht="16.5" customHeight="1">
      <c r="B237" s="32"/>
      <c r="C237" s="162" t="s">
        <v>852</v>
      </c>
      <c r="D237" s="162" t="s">
        <v>380</v>
      </c>
      <c r="E237" s="163" t="s">
        <v>5334</v>
      </c>
      <c r="F237" s="164" t="s">
        <v>5335</v>
      </c>
      <c r="G237" s="165" t="s">
        <v>465</v>
      </c>
      <c r="H237" s="166">
        <v>78</v>
      </c>
      <c r="I237" s="167"/>
      <c r="J237" s="168">
        <f t="shared" si="0"/>
        <v>0</v>
      </c>
      <c r="K237" s="164" t="s">
        <v>19</v>
      </c>
      <c r="L237" s="169"/>
      <c r="M237" s="170" t="s">
        <v>19</v>
      </c>
      <c r="N237" s="171" t="s">
        <v>43</v>
      </c>
      <c r="P237" s="140">
        <f t="shared" si="1"/>
        <v>0</v>
      </c>
      <c r="Q237" s="140">
        <v>0</v>
      </c>
      <c r="R237" s="140">
        <f t="shared" si="2"/>
        <v>0</v>
      </c>
      <c r="S237" s="140">
        <v>0</v>
      </c>
      <c r="T237" s="141">
        <f t="shared" si="3"/>
        <v>0</v>
      </c>
      <c r="AR237" s="142" t="s">
        <v>436</v>
      </c>
      <c r="AT237" s="142" t="s">
        <v>380</v>
      </c>
      <c r="AU237" s="142" t="s">
        <v>82</v>
      </c>
      <c r="AY237" s="17" t="s">
        <v>193</v>
      </c>
      <c r="BE237" s="143">
        <f t="shared" si="4"/>
        <v>0</v>
      </c>
      <c r="BF237" s="143">
        <f t="shared" si="5"/>
        <v>0</v>
      </c>
      <c r="BG237" s="143">
        <f t="shared" si="6"/>
        <v>0</v>
      </c>
      <c r="BH237" s="143">
        <f t="shared" si="7"/>
        <v>0</v>
      </c>
      <c r="BI237" s="143">
        <f t="shared" si="8"/>
        <v>0</v>
      </c>
      <c r="BJ237" s="17" t="s">
        <v>80</v>
      </c>
      <c r="BK237" s="143">
        <f t="shared" si="9"/>
        <v>0</v>
      </c>
      <c r="BL237" s="17" t="s">
        <v>328</v>
      </c>
      <c r="BM237" s="142" t="s">
        <v>5336</v>
      </c>
    </row>
    <row r="238" spans="2:65" s="1" customFormat="1" ht="16.5" customHeight="1">
      <c r="B238" s="32"/>
      <c r="C238" s="162" t="s">
        <v>873</v>
      </c>
      <c r="D238" s="162" t="s">
        <v>380</v>
      </c>
      <c r="E238" s="163" t="s">
        <v>5337</v>
      </c>
      <c r="F238" s="164" t="s">
        <v>5338</v>
      </c>
      <c r="G238" s="165" t="s">
        <v>465</v>
      </c>
      <c r="H238" s="166">
        <v>14</v>
      </c>
      <c r="I238" s="167"/>
      <c r="J238" s="168">
        <f t="shared" si="0"/>
        <v>0</v>
      </c>
      <c r="K238" s="164" t="s">
        <v>19</v>
      </c>
      <c r="L238" s="169"/>
      <c r="M238" s="170" t="s">
        <v>19</v>
      </c>
      <c r="N238" s="171" t="s">
        <v>43</v>
      </c>
      <c r="P238" s="140">
        <f t="shared" si="1"/>
        <v>0</v>
      </c>
      <c r="Q238" s="140">
        <v>0</v>
      </c>
      <c r="R238" s="140">
        <f t="shared" si="2"/>
        <v>0</v>
      </c>
      <c r="S238" s="140">
        <v>0</v>
      </c>
      <c r="T238" s="141">
        <f t="shared" si="3"/>
        <v>0</v>
      </c>
      <c r="AR238" s="142" t="s">
        <v>436</v>
      </c>
      <c r="AT238" s="142" t="s">
        <v>380</v>
      </c>
      <c r="AU238" s="142" t="s">
        <v>82</v>
      </c>
      <c r="AY238" s="17" t="s">
        <v>193</v>
      </c>
      <c r="BE238" s="143">
        <f t="shared" si="4"/>
        <v>0</v>
      </c>
      <c r="BF238" s="143">
        <f t="shared" si="5"/>
        <v>0</v>
      </c>
      <c r="BG238" s="143">
        <f t="shared" si="6"/>
        <v>0</v>
      </c>
      <c r="BH238" s="143">
        <f t="shared" si="7"/>
        <v>0</v>
      </c>
      <c r="BI238" s="143">
        <f t="shared" si="8"/>
        <v>0</v>
      </c>
      <c r="BJ238" s="17" t="s">
        <v>80</v>
      </c>
      <c r="BK238" s="143">
        <f t="shared" si="9"/>
        <v>0</v>
      </c>
      <c r="BL238" s="17" t="s">
        <v>328</v>
      </c>
      <c r="BM238" s="142" t="s">
        <v>5339</v>
      </c>
    </row>
    <row r="239" spans="2:65" s="1" customFormat="1" ht="16.5" customHeight="1">
      <c r="B239" s="32"/>
      <c r="C239" s="162" t="s">
        <v>892</v>
      </c>
      <c r="D239" s="162" t="s">
        <v>380</v>
      </c>
      <c r="E239" s="163" t="s">
        <v>5340</v>
      </c>
      <c r="F239" s="164" t="s">
        <v>5341</v>
      </c>
      <c r="G239" s="165" t="s">
        <v>465</v>
      </c>
      <c r="H239" s="166">
        <v>31</v>
      </c>
      <c r="I239" s="167"/>
      <c r="J239" s="168">
        <f t="shared" si="0"/>
        <v>0</v>
      </c>
      <c r="K239" s="164" t="s">
        <v>19</v>
      </c>
      <c r="L239" s="169"/>
      <c r="M239" s="170" t="s">
        <v>19</v>
      </c>
      <c r="N239" s="171" t="s">
        <v>43</v>
      </c>
      <c r="P239" s="140">
        <f t="shared" si="1"/>
        <v>0</v>
      </c>
      <c r="Q239" s="140">
        <v>0</v>
      </c>
      <c r="R239" s="140">
        <f t="shared" si="2"/>
        <v>0</v>
      </c>
      <c r="S239" s="140">
        <v>0</v>
      </c>
      <c r="T239" s="141">
        <f t="shared" si="3"/>
        <v>0</v>
      </c>
      <c r="AR239" s="142" t="s">
        <v>436</v>
      </c>
      <c r="AT239" s="142" t="s">
        <v>380</v>
      </c>
      <c r="AU239" s="142" t="s">
        <v>82</v>
      </c>
      <c r="AY239" s="17" t="s">
        <v>193</v>
      </c>
      <c r="BE239" s="143">
        <f t="shared" si="4"/>
        <v>0</v>
      </c>
      <c r="BF239" s="143">
        <f t="shared" si="5"/>
        <v>0</v>
      </c>
      <c r="BG239" s="143">
        <f t="shared" si="6"/>
        <v>0</v>
      </c>
      <c r="BH239" s="143">
        <f t="shared" si="7"/>
        <v>0</v>
      </c>
      <c r="BI239" s="143">
        <f t="shared" si="8"/>
        <v>0</v>
      </c>
      <c r="BJ239" s="17" t="s">
        <v>80</v>
      </c>
      <c r="BK239" s="143">
        <f t="shared" si="9"/>
        <v>0</v>
      </c>
      <c r="BL239" s="17" t="s">
        <v>328</v>
      </c>
      <c r="BM239" s="142" t="s">
        <v>5342</v>
      </c>
    </row>
    <row r="240" spans="2:65" s="1" customFormat="1" ht="24.2" customHeight="1">
      <c r="B240" s="32"/>
      <c r="C240" s="162" t="s">
        <v>897</v>
      </c>
      <c r="D240" s="162" t="s">
        <v>380</v>
      </c>
      <c r="E240" s="163" t="s">
        <v>5343</v>
      </c>
      <c r="F240" s="164" t="s">
        <v>5344</v>
      </c>
      <c r="G240" s="165" t="s">
        <v>465</v>
      </c>
      <c r="H240" s="166">
        <v>4</v>
      </c>
      <c r="I240" s="167"/>
      <c r="J240" s="168">
        <f t="shared" si="0"/>
        <v>0</v>
      </c>
      <c r="K240" s="164" t="s">
        <v>19</v>
      </c>
      <c r="L240" s="169"/>
      <c r="M240" s="170" t="s">
        <v>19</v>
      </c>
      <c r="N240" s="171" t="s">
        <v>43</v>
      </c>
      <c r="P240" s="140">
        <f t="shared" si="1"/>
        <v>0</v>
      </c>
      <c r="Q240" s="140">
        <v>0</v>
      </c>
      <c r="R240" s="140">
        <f t="shared" si="2"/>
        <v>0</v>
      </c>
      <c r="S240" s="140">
        <v>0</v>
      </c>
      <c r="T240" s="141">
        <f t="shared" si="3"/>
        <v>0</v>
      </c>
      <c r="AR240" s="142" t="s">
        <v>436</v>
      </c>
      <c r="AT240" s="142" t="s">
        <v>380</v>
      </c>
      <c r="AU240" s="142" t="s">
        <v>82</v>
      </c>
      <c r="AY240" s="17" t="s">
        <v>193</v>
      </c>
      <c r="BE240" s="143">
        <f t="shared" si="4"/>
        <v>0</v>
      </c>
      <c r="BF240" s="143">
        <f t="shared" si="5"/>
        <v>0</v>
      </c>
      <c r="BG240" s="143">
        <f t="shared" si="6"/>
        <v>0</v>
      </c>
      <c r="BH240" s="143">
        <f t="shared" si="7"/>
        <v>0</v>
      </c>
      <c r="BI240" s="143">
        <f t="shared" si="8"/>
        <v>0</v>
      </c>
      <c r="BJ240" s="17" t="s">
        <v>80</v>
      </c>
      <c r="BK240" s="143">
        <f t="shared" si="9"/>
        <v>0</v>
      </c>
      <c r="BL240" s="17" t="s">
        <v>328</v>
      </c>
      <c r="BM240" s="142" t="s">
        <v>5345</v>
      </c>
    </row>
    <row r="241" spans="2:65" s="1" customFormat="1" ht="16.5" customHeight="1">
      <c r="B241" s="32"/>
      <c r="C241" s="162" t="s">
        <v>118</v>
      </c>
      <c r="D241" s="162" t="s">
        <v>380</v>
      </c>
      <c r="E241" s="163" t="s">
        <v>5346</v>
      </c>
      <c r="F241" s="164" t="s">
        <v>5347</v>
      </c>
      <c r="G241" s="165" t="s">
        <v>465</v>
      </c>
      <c r="H241" s="166">
        <v>4</v>
      </c>
      <c r="I241" s="167"/>
      <c r="J241" s="168">
        <f t="shared" si="0"/>
        <v>0</v>
      </c>
      <c r="K241" s="164" t="s">
        <v>19</v>
      </c>
      <c r="L241" s="169"/>
      <c r="M241" s="170" t="s">
        <v>19</v>
      </c>
      <c r="N241" s="171" t="s">
        <v>43</v>
      </c>
      <c r="P241" s="140">
        <f t="shared" si="1"/>
        <v>0</v>
      </c>
      <c r="Q241" s="140">
        <v>0</v>
      </c>
      <c r="R241" s="140">
        <f t="shared" si="2"/>
        <v>0</v>
      </c>
      <c r="S241" s="140">
        <v>0</v>
      </c>
      <c r="T241" s="141">
        <f t="shared" si="3"/>
        <v>0</v>
      </c>
      <c r="AR241" s="142" t="s">
        <v>436</v>
      </c>
      <c r="AT241" s="142" t="s">
        <v>380</v>
      </c>
      <c r="AU241" s="142" t="s">
        <v>82</v>
      </c>
      <c r="AY241" s="17" t="s">
        <v>193</v>
      </c>
      <c r="BE241" s="143">
        <f t="shared" si="4"/>
        <v>0</v>
      </c>
      <c r="BF241" s="143">
        <f t="shared" si="5"/>
        <v>0</v>
      </c>
      <c r="BG241" s="143">
        <f t="shared" si="6"/>
        <v>0</v>
      </c>
      <c r="BH241" s="143">
        <f t="shared" si="7"/>
        <v>0</v>
      </c>
      <c r="BI241" s="143">
        <f t="shared" si="8"/>
        <v>0</v>
      </c>
      <c r="BJ241" s="17" t="s">
        <v>80</v>
      </c>
      <c r="BK241" s="143">
        <f t="shared" si="9"/>
        <v>0</v>
      </c>
      <c r="BL241" s="17" t="s">
        <v>328</v>
      </c>
      <c r="BM241" s="142" t="s">
        <v>5348</v>
      </c>
    </row>
    <row r="242" spans="2:65" s="1" customFormat="1" ht="16.5" customHeight="1">
      <c r="B242" s="32"/>
      <c r="C242" s="162" t="s">
        <v>907</v>
      </c>
      <c r="D242" s="162" t="s">
        <v>380</v>
      </c>
      <c r="E242" s="163" t="s">
        <v>5349</v>
      </c>
      <c r="F242" s="164" t="s">
        <v>5350</v>
      </c>
      <c r="G242" s="165" t="s">
        <v>465</v>
      </c>
      <c r="H242" s="166">
        <v>2</v>
      </c>
      <c r="I242" s="167"/>
      <c r="J242" s="168">
        <f t="shared" si="0"/>
        <v>0</v>
      </c>
      <c r="K242" s="164" t="s">
        <v>19</v>
      </c>
      <c r="L242" s="169"/>
      <c r="M242" s="170" t="s">
        <v>19</v>
      </c>
      <c r="N242" s="171" t="s">
        <v>43</v>
      </c>
      <c r="P242" s="140">
        <f t="shared" si="1"/>
        <v>0</v>
      </c>
      <c r="Q242" s="140">
        <v>0</v>
      </c>
      <c r="R242" s="140">
        <f t="shared" si="2"/>
        <v>0</v>
      </c>
      <c r="S242" s="140">
        <v>0</v>
      </c>
      <c r="T242" s="141">
        <f t="shared" si="3"/>
        <v>0</v>
      </c>
      <c r="AR242" s="142" t="s">
        <v>436</v>
      </c>
      <c r="AT242" s="142" t="s">
        <v>380</v>
      </c>
      <c r="AU242" s="142" t="s">
        <v>82</v>
      </c>
      <c r="AY242" s="17" t="s">
        <v>193</v>
      </c>
      <c r="BE242" s="143">
        <f t="shared" si="4"/>
        <v>0</v>
      </c>
      <c r="BF242" s="143">
        <f t="shared" si="5"/>
        <v>0</v>
      </c>
      <c r="BG242" s="143">
        <f t="shared" si="6"/>
        <v>0</v>
      </c>
      <c r="BH242" s="143">
        <f t="shared" si="7"/>
        <v>0</v>
      </c>
      <c r="BI242" s="143">
        <f t="shared" si="8"/>
        <v>0</v>
      </c>
      <c r="BJ242" s="17" t="s">
        <v>80</v>
      </c>
      <c r="BK242" s="143">
        <f t="shared" si="9"/>
        <v>0</v>
      </c>
      <c r="BL242" s="17" t="s">
        <v>328</v>
      </c>
      <c r="BM242" s="142" t="s">
        <v>5351</v>
      </c>
    </row>
    <row r="243" spans="2:65" s="1" customFormat="1" ht="16.5" customHeight="1">
      <c r="B243" s="32"/>
      <c r="C243" s="162" t="s">
        <v>120</v>
      </c>
      <c r="D243" s="162" t="s">
        <v>380</v>
      </c>
      <c r="E243" s="163" t="s">
        <v>5352</v>
      </c>
      <c r="F243" s="164" t="s">
        <v>5353</v>
      </c>
      <c r="G243" s="165" t="s">
        <v>465</v>
      </c>
      <c r="H243" s="166">
        <v>1</v>
      </c>
      <c r="I243" s="167"/>
      <c r="J243" s="168">
        <f t="shared" si="0"/>
        <v>0</v>
      </c>
      <c r="K243" s="164" t="s">
        <v>19</v>
      </c>
      <c r="L243" s="169"/>
      <c r="M243" s="170" t="s">
        <v>19</v>
      </c>
      <c r="N243" s="171" t="s">
        <v>43</v>
      </c>
      <c r="P243" s="140">
        <f t="shared" si="1"/>
        <v>0</v>
      </c>
      <c r="Q243" s="140">
        <v>0</v>
      </c>
      <c r="R243" s="140">
        <f t="shared" si="2"/>
        <v>0</v>
      </c>
      <c r="S243" s="140">
        <v>0</v>
      </c>
      <c r="T243" s="141">
        <f t="shared" si="3"/>
        <v>0</v>
      </c>
      <c r="AR243" s="142" t="s">
        <v>436</v>
      </c>
      <c r="AT243" s="142" t="s">
        <v>380</v>
      </c>
      <c r="AU243" s="142" t="s">
        <v>82</v>
      </c>
      <c r="AY243" s="17" t="s">
        <v>193</v>
      </c>
      <c r="BE243" s="143">
        <f t="shared" si="4"/>
        <v>0</v>
      </c>
      <c r="BF243" s="143">
        <f t="shared" si="5"/>
        <v>0</v>
      </c>
      <c r="BG243" s="143">
        <f t="shared" si="6"/>
        <v>0</v>
      </c>
      <c r="BH243" s="143">
        <f t="shared" si="7"/>
        <v>0</v>
      </c>
      <c r="BI243" s="143">
        <f t="shared" si="8"/>
        <v>0</v>
      </c>
      <c r="BJ243" s="17" t="s">
        <v>80</v>
      </c>
      <c r="BK243" s="143">
        <f t="shared" si="9"/>
        <v>0</v>
      </c>
      <c r="BL243" s="17" t="s">
        <v>328</v>
      </c>
      <c r="BM243" s="142" t="s">
        <v>5354</v>
      </c>
    </row>
    <row r="244" spans="2:65" s="1" customFormat="1" ht="24.2" customHeight="1">
      <c r="B244" s="32"/>
      <c r="C244" s="131" t="s">
        <v>921</v>
      </c>
      <c r="D244" s="131" t="s">
        <v>195</v>
      </c>
      <c r="E244" s="132" t="s">
        <v>5355</v>
      </c>
      <c r="F244" s="133" t="s">
        <v>5356</v>
      </c>
      <c r="G244" s="134" t="s">
        <v>465</v>
      </c>
      <c r="H244" s="135">
        <v>41</v>
      </c>
      <c r="I244" s="136"/>
      <c r="J244" s="137">
        <f t="shared" si="0"/>
        <v>0</v>
      </c>
      <c r="K244" s="133" t="s">
        <v>199</v>
      </c>
      <c r="L244" s="32"/>
      <c r="M244" s="138" t="s">
        <v>19</v>
      </c>
      <c r="N244" s="139" t="s">
        <v>43</v>
      </c>
      <c r="P244" s="140">
        <f t="shared" si="1"/>
        <v>0</v>
      </c>
      <c r="Q244" s="140">
        <v>0</v>
      </c>
      <c r="R244" s="140">
        <f t="shared" si="2"/>
        <v>0</v>
      </c>
      <c r="S244" s="140">
        <v>0</v>
      </c>
      <c r="T244" s="141">
        <f t="shared" si="3"/>
        <v>0</v>
      </c>
      <c r="AR244" s="142" t="s">
        <v>328</v>
      </c>
      <c r="AT244" s="142" t="s">
        <v>195</v>
      </c>
      <c r="AU244" s="142" t="s">
        <v>82</v>
      </c>
      <c r="AY244" s="17" t="s">
        <v>193</v>
      </c>
      <c r="BE244" s="143">
        <f t="shared" si="4"/>
        <v>0</v>
      </c>
      <c r="BF244" s="143">
        <f t="shared" si="5"/>
        <v>0</v>
      </c>
      <c r="BG244" s="143">
        <f t="shared" si="6"/>
        <v>0</v>
      </c>
      <c r="BH244" s="143">
        <f t="shared" si="7"/>
        <v>0</v>
      </c>
      <c r="BI244" s="143">
        <f t="shared" si="8"/>
        <v>0</v>
      </c>
      <c r="BJ244" s="17" t="s">
        <v>80</v>
      </c>
      <c r="BK244" s="143">
        <f t="shared" si="9"/>
        <v>0</v>
      </c>
      <c r="BL244" s="17" t="s">
        <v>328</v>
      </c>
      <c r="BM244" s="142" t="s">
        <v>5357</v>
      </c>
    </row>
    <row r="245" spans="2:65" s="1" customFormat="1" ht="11.25">
      <c r="B245" s="32"/>
      <c r="D245" s="144" t="s">
        <v>201</v>
      </c>
      <c r="F245" s="145" t="s">
        <v>5358</v>
      </c>
      <c r="I245" s="146"/>
      <c r="L245" s="32"/>
      <c r="M245" s="147"/>
      <c r="T245" s="53"/>
      <c r="AT245" s="17" t="s">
        <v>201</v>
      </c>
      <c r="AU245" s="17" t="s">
        <v>82</v>
      </c>
    </row>
    <row r="246" spans="2:65" s="1" customFormat="1" ht="16.5" customHeight="1">
      <c r="B246" s="32"/>
      <c r="C246" s="162" t="s">
        <v>927</v>
      </c>
      <c r="D246" s="162" t="s">
        <v>380</v>
      </c>
      <c r="E246" s="163" t="s">
        <v>4753</v>
      </c>
      <c r="F246" s="164" t="s">
        <v>5359</v>
      </c>
      <c r="G246" s="165" t="s">
        <v>465</v>
      </c>
      <c r="H246" s="166">
        <v>3</v>
      </c>
      <c r="I246" s="167"/>
      <c r="J246" s="168">
        <f t="shared" ref="J246:J253" si="10">ROUND(I246*H246,2)</f>
        <v>0</v>
      </c>
      <c r="K246" s="164" t="s">
        <v>19</v>
      </c>
      <c r="L246" s="169"/>
      <c r="M246" s="170" t="s">
        <v>19</v>
      </c>
      <c r="N246" s="171" t="s">
        <v>43</v>
      </c>
      <c r="P246" s="140">
        <f t="shared" ref="P246:P253" si="11">O246*H246</f>
        <v>0</v>
      </c>
      <c r="Q246" s="140">
        <v>0</v>
      </c>
      <c r="R246" s="140">
        <f t="shared" ref="R246:R253" si="12">Q246*H246</f>
        <v>0</v>
      </c>
      <c r="S246" s="140">
        <v>0</v>
      </c>
      <c r="T246" s="141">
        <f t="shared" ref="T246:T253" si="13">S246*H246</f>
        <v>0</v>
      </c>
      <c r="AR246" s="142" t="s">
        <v>436</v>
      </c>
      <c r="AT246" s="142" t="s">
        <v>380</v>
      </c>
      <c r="AU246" s="142" t="s">
        <v>82</v>
      </c>
      <c r="AY246" s="17" t="s">
        <v>193</v>
      </c>
      <c r="BE246" s="143">
        <f t="shared" ref="BE246:BE253" si="14">IF(N246="základní",J246,0)</f>
        <v>0</v>
      </c>
      <c r="BF246" s="143">
        <f t="shared" ref="BF246:BF253" si="15">IF(N246="snížená",J246,0)</f>
        <v>0</v>
      </c>
      <c r="BG246" s="143">
        <f t="shared" ref="BG246:BG253" si="16">IF(N246="zákl. přenesená",J246,0)</f>
        <v>0</v>
      </c>
      <c r="BH246" s="143">
        <f t="shared" ref="BH246:BH253" si="17">IF(N246="sníž. přenesená",J246,0)</f>
        <v>0</v>
      </c>
      <c r="BI246" s="143">
        <f t="shared" ref="BI246:BI253" si="18">IF(N246="nulová",J246,0)</f>
        <v>0</v>
      </c>
      <c r="BJ246" s="17" t="s">
        <v>80</v>
      </c>
      <c r="BK246" s="143">
        <f t="shared" ref="BK246:BK253" si="19">ROUND(I246*H246,2)</f>
        <v>0</v>
      </c>
      <c r="BL246" s="17" t="s">
        <v>328</v>
      </c>
      <c r="BM246" s="142" t="s">
        <v>5360</v>
      </c>
    </row>
    <row r="247" spans="2:65" s="1" customFormat="1" ht="16.5" customHeight="1">
      <c r="B247" s="32"/>
      <c r="C247" s="162" t="s">
        <v>932</v>
      </c>
      <c r="D247" s="162" t="s">
        <v>380</v>
      </c>
      <c r="E247" s="163" t="s">
        <v>4756</v>
      </c>
      <c r="F247" s="164" t="s">
        <v>5361</v>
      </c>
      <c r="G247" s="165" t="s">
        <v>465</v>
      </c>
      <c r="H247" s="166">
        <v>7</v>
      </c>
      <c r="I247" s="167"/>
      <c r="J247" s="168">
        <f t="shared" si="10"/>
        <v>0</v>
      </c>
      <c r="K247" s="164" t="s">
        <v>19</v>
      </c>
      <c r="L247" s="169"/>
      <c r="M247" s="170" t="s">
        <v>19</v>
      </c>
      <c r="N247" s="171" t="s">
        <v>43</v>
      </c>
      <c r="P247" s="140">
        <f t="shared" si="11"/>
        <v>0</v>
      </c>
      <c r="Q247" s="140">
        <v>0</v>
      </c>
      <c r="R247" s="140">
        <f t="shared" si="12"/>
        <v>0</v>
      </c>
      <c r="S247" s="140">
        <v>0</v>
      </c>
      <c r="T247" s="141">
        <f t="shared" si="13"/>
        <v>0</v>
      </c>
      <c r="AR247" s="142" t="s">
        <v>436</v>
      </c>
      <c r="AT247" s="142" t="s">
        <v>380</v>
      </c>
      <c r="AU247" s="142" t="s">
        <v>82</v>
      </c>
      <c r="AY247" s="17" t="s">
        <v>193</v>
      </c>
      <c r="BE247" s="143">
        <f t="shared" si="14"/>
        <v>0</v>
      </c>
      <c r="BF247" s="143">
        <f t="shared" si="15"/>
        <v>0</v>
      </c>
      <c r="BG247" s="143">
        <f t="shared" si="16"/>
        <v>0</v>
      </c>
      <c r="BH247" s="143">
        <f t="shared" si="17"/>
        <v>0</v>
      </c>
      <c r="BI247" s="143">
        <f t="shared" si="18"/>
        <v>0</v>
      </c>
      <c r="BJ247" s="17" t="s">
        <v>80</v>
      </c>
      <c r="BK247" s="143">
        <f t="shared" si="19"/>
        <v>0</v>
      </c>
      <c r="BL247" s="17" t="s">
        <v>328</v>
      </c>
      <c r="BM247" s="142" t="s">
        <v>5362</v>
      </c>
    </row>
    <row r="248" spans="2:65" s="1" customFormat="1" ht="16.5" customHeight="1">
      <c r="B248" s="32"/>
      <c r="C248" s="162" t="s">
        <v>937</v>
      </c>
      <c r="D248" s="162" t="s">
        <v>380</v>
      </c>
      <c r="E248" s="163" t="s">
        <v>5363</v>
      </c>
      <c r="F248" s="164" t="s">
        <v>5364</v>
      </c>
      <c r="G248" s="165" t="s">
        <v>465</v>
      </c>
      <c r="H248" s="166">
        <v>2</v>
      </c>
      <c r="I248" s="167"/>
      <c r="J248" s="168">
        <f t="shared" si="10"/>
        <v>0</v>
      </c>
      <c r="K248" s="164" t="s">
        <v>19</v>
      </c>
      <c r="L248" s="169"/>
      <c r="M248" s="170" t="s">
        <v>19</v>
      </c>
      <c r="N248" s="171" t="s">
        <v>43</v>
      </c>
      <c r="P248" s="140">
        <f t="shared" si="11"/>
        <v>0</v>
      </c>
      <c r="Q248" s="140">
        <v>0</v>
      </c>
      <c r="R248" s="140">
        <f t="shared" si="12"/>
        <v>0</v>
      </c>
      <c r="S248" s="140">
        <v>0</v>
      </c>
      <c r="T248" s="141">
        <f t="shared" si="13"/>
        <v>0</v>
      </c>
      <c r="AR248" s="142" t="s">
        <v>436</v>
      </c>
      <c r="AT248" s="142" t="s">
        <v>380</v>
      </c>
      <c r="AU248" s="142" t="s">
        <v>82</v>
      </c>
      <c r="AY248" s="17" t="s">
        <v>193</v>
      </c>
      <c r="BE248" s="143">
        <f t="shared" si="14"/>
        <v>0</v>
      </c>
      <c r="BF248" s="143">
        <f t="shared" si="15"/>
        <v>0</v>
      </c>
      <c r="BG248" s="143">
        <f t="shared" si="16"/>
        <v>0</v>
      </c>
      <c r="BH248" s="143">
        <f t="shared" si="17"/>
        <v>0</v>
      </c>
      <c r="BI248" s="143">
        <f t="shared" si="18"/>
        <v>0</v>
      </c>
      <c r="BJ248" s="17" t="s">
        <v>80</v>
      </c>
      <c r="BK248" s="143">
        <f t="shared" si="19"/>
        <v>0</v>
      </c>
      <c r="BL248" s="17" t="s">
        <v>328</v>
      </c>
      <c r="BM248" s="142" t="s">
        <v>5365</v>
      </c>
    </row>
    <row r="249" spans="2:65" s="1" customFormat="1" ht="16.5" customHeight="1">
      <c r="B249" s="32"/>
      <c r="C249" s="162" t="s">
        <v>942</v>
      </c>
      <c r="D249" s="162" t="s">
        <v>380</v>
      </c>
      <c r="E249" s="163" t="s">
        <v>5366</v>
      </c>
      <c r="F249" s="164" t="s">
        <v>5367</v>
      </c>
      <c r="G249" s="165" t="s">
        <v>465</v>
      </c>
      <c r="H249" s="166">
        <v>5</v>
      </c>
      <c r="I249" s="167"/>
      <c r="J249" s="168">
        <f t="shared" si="10"/>
        <v>0</v>
      </c>
      <c r="K249" s="164" t="s">
        <v>19</v>
      </c>
      <c r="L249" s="169"/>
      <c r="M249" s="170" t="s">
        <v>19</v>
      </c>
      <c r="N249" s="171" t="s">
        <v>43</v>
      </c>
      <c r="P249" s="140">
        <f t="shared" si="11"/>
        <v>0</v>
      </c>
      <c r="Q249" s="140">
        <v>0</v>
      </c>
      <c r="R249" s="140">
        <f t="shared" si="12"/>
        <v>0</v>
      </c>
      <c r="S249" s="140">
        <v>0</v>
      </c>
      <c r="T249" s="141">
        <f t="shared" si="13"/>
        <v>0</v>
      </c>
      <c r="AR249" s="142" t="s">
        <v>436</v>
      </c>
      <c r="AT249" s="142" t="s">
        <v>380</v>
      </c>
      <c r="AU249" s="142" t="s">
        <v>82</v>
      </c>
      <c r="AY249" s="17" t="s">
        <v>193</v>
      </c>
      <c r="BE249" s="143">
        <f t="shared" si="14"/>
        <v>0</v>
      </c>
      <c r="BF249" s="143">
        <f t="shared" si="15"/>
        <v>0</v>
      </c>
      <c r="BG249" s="143">
        <f t="shared" si="16"/>
        <v>0</v>
      </c>
      <c r="BH249" s="143">
        <f t="shared" si="17"/>
        <v>0</v>
      </c>
      <c r="BI249" s="143">
        <f t="shared" si="18"/>
        <v>0</v>
      </c>
      <c r="BJ249" s="17" t="s">
        <v>80</v>
      </c>
      <c r="BK249" s="143">
        <f t="shared" si="19"/>
        <v>0</v>
      </c>
      <c r="BL249" s="17" t="s">
        <v>328</v>
      </c>
      <c r="BM249" s="142" t="s">
        <v>5368</v>
      </c>
    </row>
    <row r="250" spans="2:65" s="1" customFormat="1" ht="16.5" customHeight="1">
      <c r="B250" s="32"/>
      <c r="C250" s="162" t="s">
        <v>947</v>
      </c>
      <c r="D250" s="162" t="s">
        <v>380</v>
      </c>
      <c r="E250" s="163" t="s">
        <v>4846</v>
      </c>
      <c r="F250" s="164" t="s">
        <v>5369</v>
      </c>
      <c r="G250" s="165" t="s">
        <v>465</v>
      </c>
      <c r="H250" s="166">
        <v>20</v>
      </c>
      <c r="I250" s="167"/>
      <c r="J250" s="168">
        <f t="shared" si="10"/>
        <v>0</v>
      </c>
      <c r="K250" s="164" t="s">
        <v>19</v>
      </c>
      <c r="L250" s="169"/>
      <c r="M250" s="170" t="s">
        <v>19</v>
      </c>
      <c r="N250" s="171" t="s">
        <v>43</v>
      </c>
      <c r="P250" s="140">
        <f t="shared" si="11"/>
        <v>0</v>
      </c>
      <c r="Q250" s="140">
        <v>0</v>
      </c>
      <c r="R250" s="140">
        <f t="shared" si="12"/>
        <v>0</v>
      </c>
      <c r="S250" s="140">
        <v>0</v>
      </c>
      <c r="T250" s="141">
        <f t="shared" si="13"/>
        <v>0</v>
      </c>
      <c r="AR250" s="142" t="s">
        <v>436</v>
      </c>
      <c r="AT250" s="142" t="s">
        <v>380</v>
      </c>
      <c r="AU250" s="142" t="s">
        <v>82</v>
      </c>
      <c r="AY250" s="17" t="s">
        <v>193</v>
      </c>
      <c r="BE250" s="143">
        <f t="shared" si="14"/>
        <v>0</v>
      </c>
      <c r="BF250" s="143">
        <f t="shared" si="15"/>
        <v>0</v>
      </c>
      <c r="BG250" s="143">
        <f t="shared" si="16"/>
        <v>0</v>
      </c>
      <c r="BH250" s="143">
        <f t="shared" si="17"/>
        <v>0</v>
      </c>
      <c r="BI250" s="143">
        <f t="shared" si="18"/>
        <v>0</v>
      </c>
      <c r="BJ250" s="17" t="s">
        <v>80</v>
      </c>
      <c r="BK250" s="143">
        <f t="shared" si="19"/>
        <v>0</v>
      </c>
      <c r="BL250" s="17" t="s">
        <v>328</v>
      </c>
      <c r="BM250" s="142" t="s">
        <v>5370</v>
      </c>
    </row>
    <row r="251" spans="2:65" s="1" customFormat="1" ht="16.5" customHeight="1">
      <c r="B251" s="32"/>
      <c r="C251" s="162" t="s">
        <v>952</v>
      </c>
      <c r="D251" s="162" t="s">
        <v>380</v>
      </c>
      <c r="E251" s="163" t="s">
        <v>4923</v>
      </c>
      <c r="F251" s="164" t="s">
        <v>5371</v>
      </c>
      <c r="G251" s="165" t="s">
        <v>465</v>
      </c>
      <c r="H251" s="166">
        <v>2</v>
      </c>
      <c r="I251" s="167"/>
      <c r="J251" s="168">
        <f t="shared" si="10"/>
        <v>0</v>
      </c>
      <c r="K251" s="164" t="s">
        <v>19</v>
      </c>
      <c r="L251" s="169"/>
      <c r="M251" s="170" t="s">
        <v>19</v>
      </c>
      <c r="N251" s="171" t="s">
        <v>43</v>
      </c>
      <c r="P251" s="140">
        <f t="shared" si="11"/>
        <v>0</v>
      </c>
      <c r="Q251" s="140">
        <v>0</v>
      </c>
      <c r="R251" s="140">
        <f t="shared" si="12"/>
        <v>0</v>
      </c>
      <c r="S251" s="140">
        <v>0</v>
      </c>
      <c r="T251" s="141">
        <f t="shared" si="13"/>
        <v>0</v>
      </c>
      <c r="AR251" s="142" t="s">
        <v>436</v>
      </c>
      <c r="AT251" s="142" t="s">
        <v>380</v>
      </c>
      <c r="AU251" s="142" t="s">
        <v>82</v>
      </c>
      <c r="AY251" s="17" t="s">
        <v>193</v>
      </c>
      <c r="BE251" s="143">
        <f t="shared" si="14"/>
        <v>0</v>
      </c>
      <c r="BF251" s="143">
        <f t="shared" si="15"/>
        <v>0</v>
      </c>
      <c r="BG251" s="143">
        <f t="shared" si="16"/>
        <v>0</v>
      </c>
      <c r="BH251" s="143">
        <f t="shared" si="17"/>
        <v>0</v>
      </c>
      <c r="BI251" s="143">
        <f t="shared" si="18"/>
        <v>0</v>
      </c>
      <c r="BJ251" s="17" t="s">
        <v>80</v>
      </c>
      <c r="BK251" s="143">
        <f t="shared" si="19"/>
        <v>0</v>
      </c>
      <c r="BL251" s="17" t="s">
        <v>328</v>
      </c>
      <c r="BM251" s="142" t="s">
        <v>5372</v>
      </c>
    </row>
    <row r="252" spans="2:65" s="1" customFormat="1" ht="16.5" customHeight="1">
      <c r="B252" s="32"/>
      <c r="C252" s="162" t="s">
        <v>958</v>
      </c>
      <c r="D252" s="162" t="s">
        <v>380</v>
      </c>
      <c r="E252" s="163" t="s">
        <v>4962</v>
      </c>
      <c r="F252" s="164" t="s">
        <v>5373</v>
      </c>
      <c r="G252" s="165" t="s">
        <v>465</v>
      </c>
      <c r="H252" s="166">
        <v>2</v>
      </c>
      <c r="I252" s="167"/>
      <c r="J252" s="168">
        <f t="shared" si="10"/>
        <v>0</v>
      </c>
      <c r="K252" s="164" t="s">
        <v>19</v>
      </c>
      <c r="L252" s="169"/>
      <c r="M252" s="170" t="s">
        <v>19</v>
      </c>
      <c r="N252" s="171" t="s">
        <v>43</v>
      </c>
      <c r="P252" s="140">
        <f t="shared" si="11"/>
        <v>0</v>
      </c>
      <c r="Q252" s="140">
        <v>0</v>
      </c>
      <c r="R252" s="140">
        <f t="shared" si="12"/>
        <v>0</v>
      </c>
      <c r="S252" s="140">
        <v>0</v>
      </c>
      <c r="T252" s="141">
        <f t="shared" si="13"/>
        <v>0</v>
      </c>
      <c r="AR252" s="142" t="s">
        <v>436</v>
      </c>
      <c r="AT252" s="142" t="s">
        <v>380</v>
      </c>
      <c r="AU252" s="142" t="s">
        <v>82</v>
      </c>
      <c r="AY252" s="17" t="s">
        <v>193</v>
      </c>
      <c r="BE252" s="143">
        <f t="shared" si="14"/>
        <v>0</v>
      </c>
      <c r="BF252" s="143">
        <f t="shared" si="15"/>
        <v>0</v>
      </c>
      <c r="BG252" s="143">
        <f t="shared" si="16"/>
        <v>0</v>
      </c>
      <c r="BH252" s="143">
        <f t="shared" si="17"/>
        <v>0</v>
      </c>
      <c r="BI252" s="143">
        <f t="shared" si="18"/>
        <v>0</v>
      </c>
      <c r="BJ252" s="17" t="s">
        <v>80</v>
      </c>
      <c r="BK252" s="143">
        <f t="shared" si="19"/>
        <v>0</v>
      </c>
      <c r="BL252" s="17" t="s">
        <v>328</v>
      </c>
      <c r="BM252" s="142" t="s">
        <v>5374</v>
      </c>
    </row>
    <row r="253" spans="2:65" s="1" customFormat="1" ht="24.2" customHeight="1">
      <c r="B253" s="32"/>
      <c r="C253" s="131" t="s">
        <v>962</v>
      </c>
      <c r="D253" s="131" t="s">
        <v>195</v>
      </c>
      <c r="E253" s="132" t="s">
        <v>4926</v>
      </c>
      <c r="F253" s="133" t="s">
        <v>4927</v>
      </c>
      <c r="G253" s="134" t="s">
        <v>465</v>
      </c>
      <c r="H253" s="135">
        <v>10</v>
      </c>
      <c r="I253" s="136"/>
      <c r="J253" s="137">
        <f t="shared" si="10"/>
        <v>0</v>
      </c>
      <c r="K253" s="133" t="s">
        <v>199</v>
      </c>
      <c r="L253" s="32"/>
      <c r="M253" s="138" t="s">
        <v>19</v>
      </c>
      <c r="N253" s="139" t="s">
        <v>43</v>
      </c>
      <c r="P253" s="140">
        <f t="shared" si="11"/>
        <v>0</v>
      </c>
      <c r="Q253" s="140">
        <v>2.4000000000000001E-4</v>
      </c>
      <c r="R253" s="140">
        <f t="shared" si="12"/>
        <v>2.4000000000000002E-3</v>
      </c>
      <c r="S253" s="140">
        <v>0</v>
      </c>
      <c r="T253" s="141">
        <f t="shared" si="13"/>
        <v>0</v>
      </c>
      <c r="AR253" s="142" t="s">
        <v>328</v>
      </c>
      <c r="AT253" s="142" t="s">
        <v>195</v>
      </c>
      <c r="AU253" s="142" t="s">
        <v>82</v>
      </c>
      <c r="AY253" s="17" t="s">
        <v>193</v>
      </c>
      <c r="BE253" s="143">
        <f t="shared" si="14"/>
        <v>0</v>
      </c>
      <c r="BF253" s="143">
        <f t="shared" si="15"/>
        <v>0</v>
      </c>
      <c r="BG253" s="143">
        <f t="shared" si="16"/>
        <v>0</v>
      </c>
      <c r="BH253" s="143">
        <f t="shared" si="17"/>
        <v>0</v>
      </c>
      <c r="BI253" s="143">
        <f t="shared" si="18"/>
        <v>0</v>
      </c>
      <c r="BJ253" s="17" t="s">
        <v>80</v>
      </c>
      <c r="BK253" s="143">
        <f t="shared" si="19"/>
        <v>0</v>
      </c>
      <c r="BL253" s="17" t="s">
        <v>328</v>
      </c>
      <c r="BM253" s="142" t="s">
        <v>5375</v>
      </c>
    </row>
    <row r="254" spans="2:65" s="1" customFormat="1" ht="11.25">
      <c r="B254" s="32"/>
      <c r="D254" s="144" t="s">
        <v>201</v>
      </c>
      <c r="F254" s="145" t="s">
        <v>4929</v>
      </c>
      <c r="I254" s="146"/>
      <c r="L254" s="32"/>
      <c r="M254" s="147"/>
      <c r="T254" s="53"/>
      <c r="AT254" s="17" t="s">
        <v>201</v>
      </c>
      <c r="AU254" s="17" t="s">
        <v>82</v>
      </c>
    </row>
    <row r="255" spans="2:65" s="1" customFormat="1" ht="24.2" customHeight="1">
      <c r="B255" s="32"/>
      <c r="C255" s="131" t="s">
        <v>966</v>
      </c>
      <c r="D255" s="131" t="s">
        <v>195</v>
      </c>
      <c r="E255" s="132" t="s">
        <v>4930</v>
      </c>
      <c r="F255" s="133" t="s">
        <v>4931</v>
      </c>
      <c r="G255" s="134" t="s">
        <v>349</v>
      </c>
      <c r="H255" s="135">
        <v>3.2120000000000002</v>
      </c>
      <c r="I255" s="136"/>
      <c r="J255" s="137">
        <f>ROUND(I255*H255,2)</f>
        <v>0</v>
      </c>
      <c r="K255" s="133" t="s">
        <v>199</v>
      </c>
      <c r="L255" s="32"/>
      <c r="M255" s="138" t="s">
        <v>19</v>
      </c>
      <c r="N255" s="139" t="s">
        <v>43</v>
      </c>
      <c r="P255" s="140">
        <f>O255*H255</f>
        <v>0</v>
      </c>
      <c r="Q255" s="140">
        <v>0</v>
      </c>
      <c r="R255" s="140">
        <f>Q255*H255</f>
        <v>0</v>
      </c>
      <c r="S255" s="140">
        <v>0</v>
      </c>
      <c r="T255" s="141">
        <f>S255*H255</f>
        <v>0</v>
      </c>
      <c r="AR255" s="142" t="s">
        <v>328</v>
      </c>
      <c r="AT255" s="142" t="s">
        <v>195</v>
      </c>
      <c r="AU255" s="142" t="s">
        <v>82</v>
      </c>
      <c r="AY255" s="17" t="s">
        <v>193</v>
      </c>
      <c r="BE255" s="143">
        <f>IF(N255="základní",J255,0)</f>
        <v>0</v>
      </c>
      <c r="BF255" s="143">
        <f>IF(N255="snížená",J255,0)</f>
        <v>0</v>
      </c>
      <c r="BG255" s="143">
        <f>IF(N255="zákl. přenesená",J255,0)</f>
        <v>0</v>
      </c>
      <c r="BH255" s="143">
        <f>IF(N255="sníž. přenesená",J255,0)</f>
        <v>0</v>
      </c>
      <c r="BI255" s="143">
        <f>IF(N255="nulová",J255,0)</f>
        <v>0</v>
      </c>
      <c r="BJ255" s="17" t="s">
        <v>80</v>
      </c>
      <c r="BK255" s="143">
        <f>ROUND(I255*H255,2)</f>
        <v>0</v>
      </c>
      <c r="BL255" s="17" t="s">
        <v>328</v>
      </c>
      <c r="BM255" s="142" t="s">
        <v>5376</v>
      </c>
    </row>
    <row r="256" spans="2:65" s="1" customFormat="1" ht="11.25">
      <c r="B256" s="32"/>
      <c r="D256" s="144" t="s">
        <v>201</v>
      </c>
      <c r="F256" s="145" t="s">
        <v>4933</v>
      </c>
      <c r="I256" s="146"/>
      <c r="L256" s="32"/>
      <c r="M256" s="147"/>
      <c r="T256" s="53"/>
      <c r="AT256" s="17" t="s">
        <v>201</v>
      </c>
      <c r="AU256" s="17" t="s">
        <v>82</v>
      </c>
    </row>
    <row r="257" spans="2:65" s="11" customFormat="1" ht="22.9" customHeight="1">
      <c r="B257" s="119"/>
      <c r="D257" s="120" t="s">
        <v>71</v>
      </c>
      <c r="E257" s="129" t="s">
        <v>4934</v>
      </c>
      <c r="F257" s="129" t="s">
        <v>4935</v>
      </c>
      <c r="I257" s="122"/>
      <c r="J257" s="130">
        <f>BK257</f>
        <v>0</v>
      </c>
      <c r="L257" s="119"/>
      <c r="M257" s="124"/>
      <c r="P257" s="125">
        <f>SUM(P258:P279)</f>
        <v>0</v>
      </c>
      <c r="R257" s="125">
        <f>SUM(R258:R279)</f>
        <v>9.5019999999999993E-2</v>
      </c>
      <c r="T257" s="126">
        <f>SUM(T258:T279)</f>
        <v>0</v>
      </c>
      <c r="AR257" s="120" t="s">
        <v>82</v>
      </c>
      <c r="AT257" s="127" t="s">
        <v>71</v>
      </c>
      <c r="AU257" s="127" t="s">
        <v>80</v>
      </c>
      <c r="AY257" s="120" t="s">
        <v>193</v>
      </c>
      <c r="BK257" s="128">
        <f>SUM(BK258:BK279)</f>
        <v>0</v>
      </c>
    </row>
    <row r="258" spans="2:65" s="1" customFormat="1" ht="16.5" customHeight="1">
      <c r="B258" s="32"/>
      <c r="C258" s="131" t="s">
        <v>975</v>
      </c>
      <c r="D258" s="131" t="s">
        <v>195</v>
      </c>
      <c r="E258" s="132" t="s">
        <v>5377</v>
      </c>
      <c r="F258" s="133" t="s">
        <v>5378</v>
      </c>
      <c r="G258" s="134" t="s">
        <v>465</v>
      </c>
      <c r="H258" s="135">
        <v>6</v>
      </c>
      <c r="I258" s="136"/>
      <c r="J258" s="137">
        <f>ROUND(I258*H258,2)</f>
        <v>0</v>
      </c>
      <c r="K258" s="133" t="s">
        <v>199</v>
      </c>
      <c r="L258" s="32"/>
      <c r="M258" s="138" t="s">
        <v>19</v>
      </c>
      <c r="N258" s="139" t="s">
        <v>43</v>
      </c>
      <c r="P258" s="140">
        <f>O258*H258</f>
        <v>0</v>
      </c>
      <c r="Q258" s="140">
        <v>0</v>
      </c>
      <c r="R258" s="140">
        <f>Q258*H258</f>
        <v>0</v>
      </c>
      <c r="S258" s="140">
        <v>0</v>
      </c>
      <c r="T258" s="141">
        <f>S258*H258</f>
        <v>0</v>
      </c>
      <c r="AR258" s="142" t="s">
        <v>328</v>
      </c>
      <c r="AT258" s="142" t="s">
        <v>195</v>
      </c>
      <c r="AU258" s="142" t="s">
        <v>82</v>
      </c>
      <c r="AY258" s="17" t="s">
        <v>193</v>
      </c>
      <c r="BE258" s="143">
        <f>IF(N258="základní",J258,0)</f>
        <v>0</v>
      </c>
      <c r="BF258" s="143">
        <f>IF(N258="snížená",J258,0)</f>
        <v>0</v>
      </c>
      <c r="BG258" s="143">
        <f>IF(N258="zákl. přenesená",J258,0)</f>
        <v>0</v>
      </c>
      <c r="BH258" s="143">
        <f>IF(N258="sníž. přenesená",J258,0)</f>
        <v>0</v>
      </c>
      <c r="BI258" s="143">
        <f>IF(N258="nulová",J258,0)</f>
        <v>0</v>
      </c>
      <c r="BJ258" s="17" t="s">
        <v>80</v>
      </c>
      <c r="BK258" s="143">
        <f>ROUND(I258*H258,2)</f>
        <v>0</v>
      </c>
      <c r="BL258" s="17" t="s">
        <v>328</v>
      </c>
      <c r="BM258" s="142" t="s">
        <v>5379</v>
      </c>
    </row>
    <row r="259" spans="2:65" s="1" customFormat="1" ht="11.25">
      <c r="B259" s="32"/>
      <c r="D259" s="144" t="s">
        <v>201</v>
      </c>
      <c r="F259" s="145" t="s">
        <v>5380</v>
      </c>
      <c r="I259" s="146"/>
      <c r="L259" s="32"/>
      <c r="M259" s="147"/>
      <c r="T259" s="53"/>
      <c r="AT259" s="17" t="s">
        <v>201</v>
      </c>
      <c r="AU259" s="17" t="s">
        <v>82</v>
      </c>
    </row>
    <row r="260" spans="2:65" s="1" customFormat="1" ht="16.5" customHeight="1">
      <c r="B260" s="32"/>
      <c r="C260" s="162" t="s">
        <v>982</v>
      </c>
      <c r="D260" s="162" t="s">
        <v>380</v>
      </c>
      <c r="E260" s="163" t="s">
        <v>5381</v>
      </c>
      <c r="F260" s="164" t="s">
        <v>5382</v>
      </c>
      <c r="G260" s="165" t="s">
        <v>465</v>
      </c>
      <c r="H260" s="166">
        <v>6</v>
      </c>
      <c r="I260" s="167"/>
      <c r="J260" s="168">
        <f>ROUND(I260*H260,2)</f>
        <v>0</v>
      </c>
      <c r="K260" s="164" t="s">
        <v>199</v>
      </c>
      <c r="L260" s="169"/>
      <c r="M260" s="170" t="s">
        <v>19</v>
      </c>
      <c r="N260" s="171" t="s">
        <v>43</v>
      </c>
      <c r="P260" s="140">
        <f>O260*H260</f>
        <v>0</v>
      </c>
      <c r="Q260" s="140">
        <v>1.32E-3</v>
      </c>
      <c r="R260" s="140">
        <f>Q260*H260</f>
        <v>7.92E-3</v>
      </c>
      <c r="S260" s="140">
        <v>0</v>
      </c>
      <c r="T260" s="141">
        <f>S260*H260</f>
        <v>0</v>
      </c>
      <c r="AR260" s="142" t="s">
        <v>436</v>
      </c>
      <c r="AT260" s="142" t="s">
        <v>380</v>
      </c>
      <c r="AU260" s="142" t="s">
        <v>82</v>
      </c>
      <c r="AY260" s="17" t="s">
        <v>193</v>
      </c>
      <c r="BE260" s="143">
        <f>IF(N260="základní",J260,0)</f>
        <v>0</v>
      </c>
      <c r="BF260" s="143">
        <f>IF(N260="snížená",J260,0)</f>
        <v>0</v>
      </c>
      <c r="BG260" s="143">
        <f>IF(N260="zákl. přenesená",J260,0)</f>
        <v>0</v>
      </c>
      <c r="BH260" s="143">
        <f>IF(N260="sníž. přenesená",J260,0)</f>
        <v>0</v>
      </c>
      <c r="BI260" s="143">
        <f>IF(N260="nulová",J260,0)</f>
        <v>0</v>
      </c>
      <c r="BJ260" s="17" t="s">
        <v>80</v>
      </c>
      <c r="BK260" s="143">
        <f>ROUND(I260*H260,2)</f>
        <v>0</v>
      </c>
      <c r="BL260" s="17" t="s">
        <v>328</v>
      </c>
      <c r="BM260" s="142" t="s">
        <v>5383</v>
      </c>
    </row>
    <row r="261" spans="2:65" s="1" customFormat="1" ht="16.5" customHeight="1">
      <c r="B261" s="32"/>
      <c r="C261" s="162" t="s">
        <v>989</v>
      </c>
      <c r="D261" s="162" t="s">
        <v>380</v>
      </c>
      <c r="E261" s="163" t="s">
        <v>5384</v>
      </c>
      <c r="F261" s="164" t="s">
        <v>5385</v>
      </c>
      <c r="G261" s="165" t="s">
        <v>1905</v>
      </c>
      <c r="H261" s="166">
        <v>6</v>
      </c>
      <c r="I261" s="167"/>
      <c r="J261" s="168">
        <f>ROUND(I261*H261,2)</f>
        <v>0</v>
      </c>
      <c r="K261" s="164" t="s">
        <v>199</v>
      </c>
      <c r="L261" s="169"/>
      <c r="M261" s="170" t="s">
        <v>19</v>
      </c>
      <c r="N261" s="171" t="s">
        <v>43</v>
      </c>
      <c r="P261" s="140">
        <f>O261*H261</f>
        <v>0</v>
      </c>
      <c r="Q261" s="140">
        <v>3.2000000000000003E-4</v>
      </c>
      <c r="R261" s="140">
        <f>Q261*H261</f>
        <v>1.9200000000000003E-3</v>
      </c>
      <c r="S261" s="140">
        <v>0</v>
      </c>
      <c r="T261" s="141">
        <f>S261*H261</f>
        <v>0</v>
      </c>
      <c r="AR261" s="142" t="s">
        <v>436</v>
      </c>
      <c r="AT261" s="142" t="s">
        <v>380</v>
      </c>
      <c r="AU261" s="142" t="s">
        <v>82</v>
      </c>
      <c r="AY261" s="17" t="s">
        <v>193</v>
      </c>
      <c r="BE261" s="143">
        <f>IF(N261="základní",J261,0)</f>
        <v>0</v>
      </c>
      <c r="BF261" s="143">
        <f>IF(N261="snížená",J261,0)</f>
        <v>0</v>
      </c>
      <c r="BG261" s="143">
        <f>IF(N261="zákl. přenesená",J261,0)</f>
        <v>0</v>
      </c>
      <c r="BH261" s="143">
        <f>IF(N261="sníž. přenesená",J261,0)</f>
        <v>0</v>
      </c>
      <c r="BI261" s="143">
        <f>IF(N261="nulová",J261,0)</f>
        <v>0</v>
      </c>
      <c r="BJ261" s="17" t="s">
        <v>80</v>
      </c>
      <c r="BK261" s="143">
        <f>ROUND(I261*H261,2)</f>
        <v>0</v>
      </c>
      <c r="BL261" s="17" t="s">
        <v>328</v>
      </c>
      <c r="BM261" s="142" t="s">
        <v>5386</v>
      </c>
    </row>
    <row r="262" spans="2:65" s="1" customFormat="1" ht="16.5" customHeight="1">
      <c r="B262" s="32"/>
      <c r="C262" s="162" t="s">
        <v>997</v>
      </c>
      <c r="D262" s="162" t="s">
        <v>380</v>
      </c>
      <c r="E262" s="163" t="s">
        <v>5387</v>
      </c>
      <c r="F262" s="164" t="s">
        <v>5388</v>
      </c>
      <c r="G262" s="165" t="s">
        <v>465</v>
      </c>
      <c r="H262" s="166">
        <v>12</v>
      </c>
      <c r="I262" s="167"/>
      <c r="J262" s="168">
        <f>ROUND(I262*H262,2)</f>
        <v>0</v>
      </c>
      <c r="K262" s="164" t="s">
        <v>199</v>
      </c>
      <c r="L262" s="169"/>
      <c r="M262" s="170" t="s">
        <v>19</v>
      </c>
      <c r="N262" s="171" t="s">
        <v>43</v>
      </c>
      <c r="P262" s="140">
        <f>O262*H262</f>
        <v>0</v>
      </c>
      <c r="Q262" s="140">
        <v>1.4300000000000001E-3</v>
      </c>
      <c r="R262" s="140">
        <f>Q262*H262</f>
        <v>1.7160000000000002E-2</v>
      </c>
      <c r="S262" s="140">
        <v>0</v>
      </c>
      <c r="T262" s="141">
        <f>S262*H262</f>
        <v>0</v>
      </c>
      <c r="AR262" s="142" t="s">
        <v>436</v>
      </c>
      <c r="AT262" s="142" t="s">
        <v>380</v>
      </c>
      <c r="AU262" s="142" t="s">
        <v>82</v>
      </c>
      <c r="AY262" s="17" t="s">
        <v>193</v>
      </c>
      <c r="BE262" s="143">
        <f>IF(N262="základní",J262,0)</f>
        <v>0</v>
      </c>
      <c r="BF262" s="143">
        <f>IF(N262="snížená",J262,0)</f>
        <v>0</v>
      </c>
      <c r="BG262" s="143">
        <f>IF(N262="zákl. přenesená",J262,0)</f>
        <v>0</v>
      </c>
      <c r="BH262" s="143">
        <f>IF(N262="sníž. přenesená",J262,0)</f>
        <v>0</v>
      </c>
      <c r="BI262" s="143">
        <f>IF(N262="nulová",J262,0)</f>
        <v>0</v>
      </c>
      <c r="BJ262" s="17" t="s">
        <v>80</v>
      </c>
      <c r="BK262" s="143">
        <f>ROUND(I262*H262,2)</f>
        <v>0</v>
      </c>
      <c r="BL262" s="17" t="s">
        <v>328</v>
      </c>
      <c r="BM262" s="142" t="s">
        <v>5389</v>
      </c>
    </row>
    <row r="263" spans="2:65" s="1" customFormat="1" ht="16.5" customHeight="1">
      <c r="B263" s="32"/>
      <c r="C263" s="162" t="s">
        <v>1002</v>
      </c>
      <c r="D263" s="162" t="s">
        <v>380</v>
      </c>
      <c r="E263" s="163" t="s">
        <v>5390</v>
      </c>
      <c r="F263" s="164" t="s">
        <v>5391</v>
      </c>
      <c r="G263" s="165" t="s">
        <v>1905</v>
      </c>
      <c r="H263" s="166">
        <v>6</v>
      </c>
      <c r="I263" s="167"/>
      <c r="J263" s="168">
        <f>ROUND(I263*H263,2)</f>
        <v>0</v>
      </c>
      <c r="K263" s="164" t="s">
        <v>199</v>
      </c>
      <c r="L263" s="169"/>
      <c r="M263" s="170" t="s">
        <v>19</v>
      </c>
      <c r="N263" s="171" t="s">
        <v>43</v>
      </c>
      <c r="P263" s="140">
        <f>O263*H263</f>
        <v>0</v>
      </c>
      <c r="Q263" s="140">
        <v>6.9999999999999994E-5</v>
      </c>
      <c r="R263" s="140">
        <f>Q263*H263</f>
        <v>4.1999999999999996E-4</v>
      </c>
      <c r="S263" s="140">
        <v>0</v>
      </c>
      <c r="T263" s="141">
        <f>S263*H263</f>
        <v>0</v>
      </c>
      <c r="AR263" s="142" t="s">
        <v>436</v>
      </c>
      <c r="AT263" s="142" t="s">
        <v>380</v>
      </c>
      <c r="AU263" s="142" t="s">
        <v>82</v>
      </c>
      <c r="AY263" s="17" t="s">
        <v>193</v>
      </c>
      <c r="BE263" s="143">
        <f>IF(N263="základní",J263,0)</f>
        <v>0</v>
      </c>
      <c r="BF263" s="143">
        <f>IF(N263="snížená",J263,0)</f>
        <v>0</v>
      </c>
      <c r="BG263" s="143">
        <f>IF(N263="zákl. přenesená",J263,0)</f>
        <v>0</v>
      </c>
      <c r="BH263" s="143">
        <f>IF(N263="sníž. přenesená",J263,0)</f>
        <v>0</v>
      </c>
      <c r="BI263" s="143">
        <f>IF(N263="nulová",J263,0)</f>
        <v>0</v>
      </c>
      <c r="BJ263" s="17" t="s">
        <v>80</v>
      </c>
      <c r="BK263" s="143">
        <f>ROUND(I263*H263,2)</f>
        <v>0</v>
      </c>
      <c r="BL263" s="17" t="s">
        <v>328</v>
      </c>
      <c r="BM263" s="142" t="s">
        <v>5392</v>
      </c>
    </row>
    <row r="264" spans="2:65" s="1" customFormat="1" ht="16.5" customHeight="1">
      <c r="B264" s="32"/>
      <c r="C264" s="131" t="s">
        <v>1009</v>
      </c>
      <c r="D264" s="131" t="s">
        <v>195</v>
      </c>
      <c r="E264" s="132" t="s">
        <v>5393</v>
      </c>
      <c r="F264" s="133" t="s">
        <v>5394</v>
      </c>
      <c r="G264" s="134" t="s">
        <v>432</v>
      </c>
      <c r="H264" s="135">
        <v>800</v>
      </c>
      <c r="I264" s="136"/>
      <c r="J264" s="137">
        <f>ROUND(I264*H264,2)</f>
        <v>0</v>
      </c>
      <c r="K264" s="133" t="s">
        <v>199</v>
      </c>
      <c r="L264" s="32"/>
      <c r="M264" s="138" t="s">
        <v>19</v>
      </c>
      <c r="N264" s="139" t="s">
        <v>43</v>
      </c>
      <c r="P264" s="140">
        <f>O264*H264</f>
        <v>0</v>
      </c>
      <c r="Q264" s="140">
        <v>0</v>
      </c>
      <c r="R264" s="140">
        <f>Q264*H264</f>
        <v>0</v>
      </c>
      <c r="S264" s="140">
        <v>0</v>
      </c>
      <c r="T264" s="141">
        <f>S264*H264</f>
        <v>0</v>
      </c>
      <c r="AR264" s="142" t="s">
        <v>328</v>
      </c>
      <c r="AT264" s="142" t="s">
        <v>195</v>
      </c>
      <c r="AU264" s="142" t="s">
        <v>82</v>
      </c>
      <c r="AY264" s="17" t="s">
        <v>193</v>
      </c>
      <c r="BE264" s="143">
        <f>IF(N264="základní",J264,0)</f>
        <v>0</v>
      </c>
      <c r="BF264" s="143">
        <f>IF(N264="snížená",J264,0)</f>
        <v>0</v>
      </c>
      <c r="BG264" s="143">
        <f>IF(N264="zákl. přenesená",J264,0)</f>
        <v>0</v>
      </c>
      <c r="BH264" s="143">
        <f>IF(N264="sníž. přenesená",J264,0)</f>
        <v>0</v>
      </c>
      <c r="BI264" s="143">
        <f>IF(N264="nulová",J264,0)</f>
        <v>0</v>
      </c>
      <c r="BJ264" s="17" t="s">
        <v>80</v>
      </c>
      <c r="BK264" s="143">
        <f>ROUND(I264*H264,2)</f>
        <v>0</v>
      </c>
      <c r="BL264" s="17" t="s">
        <v>328</v>
      </c>
      <c r="BM264" s="142" t="s">
        <v>5395</v>
      </c>
    </row>
    <row r="265" spans="2:65" s="1" customFormat="1" ht="11.25">
      <c r="B265" s="32"/>
      <c r="D265" s="144" t="s">
        <v>201</v>
      </c>
      <c r="F265" s="145" t="s">
        <v>5396</v>
      </c>
      <c r="I265" s="146"/>
      <c r="L265" s="32"/>
      <c r="M265" s="147"/>
      <c r="T265" s="53"/>
      <c r="AT265" s="17" t="s">
        <v>201</v>
      </c>
      <c r="AU265" s="17" t="s">
        <v>82</v>
      </c>
    </row>
    <row r="266" spans="2:65" s="1" customFormat="1" ht="24.2" customHeight="1">
      <c r="B266" s="32"/>
      <c r="C266" s="162" t="s">
        <v>1016</v>
      </c>
      <c r="D266" s="162" t="s">
        <v>380</v>
      </c>
      <c r="E266" s="163" t="s">
        <v>5397</v>
      </c>
      <c r="F266" s="164" t="s">
        <v>5398</v>
      </c>
      <c r="G266" s="165" t="s">
        <v>432</v>
      </c>
      <c r="H266" s="166">
        <v>960</v>
      </c>
      <c r="I266" s="167"/>
      <c r="J266" s="168">
        <f>ROUND(I266*H266,2)</f>
        <v>0</v>
      </c>
      <c r="K266" s="164" t="s">
        <v>199</v>
      </c>
      <c r="L266" s="169"/>
      <c r="M266" s="170" t="s">
        <v>19</v>
      </c>
      <c r="N266" s="171" t="s">
        <v>43</v>
      </c>
      <c r="P266" s="140">
        <f>O266*H266</f>
        <v>0</v>
      </c>
      <c r="Q266" s="140">
        <v>6.9999999999999994E-5</v>
      </c>
      <c r="R266" s="140">
        <f>Q266*H266</f>
        <v>6.7199999999999996E-2</v>
      </c>
      <c r="S266" s="140">
        <v>0</v>
      </c>
      <c r="T266" s="141">
        <f>S266*H266</f>
        <v>0</v>
      </c>
      <c r="AR266" s="142" t="s">
        <v>436</v>
      </c>
      <c r="AT266" s="142" t="s">
        <v>380</v>
      </c>
      <c r="AU266" s="142" t="s">
        <v>82</v>
      </c>
      <c r="AY266" s="17" t="s">
        <v>193</v>
      </c>
      <c r="BE266" s="143">
        <f>IF(N266="základní",J266,0)</f>
        <v>0</v>
      </c>
      <c r="BF266" s="143">
        <f>IF(N266="snížená",J266,0)</f>
        <v>0</v>
      </c>
      <c r="BG266" s="143">
        <f>IF(N266="zákl. přenesená",J266,0)</f>
        <v>0</v>
      </c>
      <c r="BH266" s="143">
        <f>IF(N266="sníž. přenesená",J266,0)</f>
        <v>0</v>
      </c>
      <c r="BI266" s="143">
        <f>IF(N266="nulová",J266,0)</f>
        <v>0</v>
      </c>
      <c r="BJ266" s="17" t="s">
        <v>80</v>
      </c>
      <c r="BK266" s="143">
        <f>ROUND(I266*H266,2)</f>
        <v>0</v>
      </c>
      <c r="BL266" s="17" t="s">
        <v>328</v>
      </c>
      <c r="BM266" s="142" t="s">
        <v>5399</v>
      </c>
    </row>
    <row r="267" spans="2:65" s="1" customFormat="1" ht="16.5" customHeight="1">
      <c r="B267" s="32"/>
      <c r="C267" s="131" t="s">
        <v>1024</v>
      </c>
      <c r="D267" s="131" t="s">
        <v>195</v>
      </c>
      <c r="E267" s="132" t="s">
        <v>5400</v>
      </c>
      <c r="F267" s="133" t="s">
        <v>5401</v>
      </c>
      <c r="G267" s="134" t="s">
        <v>465</v>
      </c>
      <c r="H267" s="135">
        <v>2</v>
      </c>
      <c r="I267" s="136"/>
      <c r="J267" s="137">
        <f>ROUND(I267*H267,2)</f>
        <v>0</v>
      </c>
      <c r="K267" s="133" t="s">
        <v>199</v>
      </c>
      <c r="L267" s="32"/>
      <c r="M267" s="138" t="s">
        <v>19</v>
      </c>
      <c r="N267" s="139" t="s">
        <v>43</v>
      </c>
      <c r="P267" s="140">
        <f>O267*H267</f>
        <v>0</v>
      </c>
      <c r="Q267" s="140">
        <v>0</v>
      </c>
      <c r="R267" s="140">
        <f>Q267*H267</f>
        <v>0</v>
      </c>
      <c r="S267" s="140">
        <v>0</v>
      </c>
      <c r="T267" s="141">
        <f>S267*H267</f>
        <v>0</v>
      </c>
      <c r="AR267" s="142" t="s">
        <v>328</v>
      </c>
      <c r="AT267" s="142" t="s">
        <v>195</v>
      </c>
      <c r="AU267" s="142" t="s">
        <v>82</v>
      </c>
      <c r="AY267" s="17" t="s">
        <v>193</v>
      </c>
      <c r="BE267" s="143">
        <f>IF(N267="základní",J267,0)</f>
        <v>0</v>
      </c>
      <c r="BF267" s="143">
        <f>IF(N267="snížená",J267,0)</f>
        <v>0</v>
      </c>
      <c r="BG267" s="143">
        <f>IF(N267="zákl. přenesená",J267,0)</f>
        <v>0</v>
      </c>
      <c r="BH267" s="143">
        <f>IF(N267="sníž. přenesená",J267,0)</f>
        <v>0</v>
      </c>
      <c r="BI267" s="143">
        <f>IF(N267="nulová",J267,0)</f>
        <v>0</v>
      </c>
      <c r="BJ267" s="17" t="s">
        <v>80</v>
      </c>
      <c r="BK267" s="143">
        <f>ROUND(I267*H267,2)</f>
        <v>0</v>
      </c>
      <c r="BL267" s="17" t="s">
        <v>328</v>
      </c>
      <c r="BM267" s="142" t="s">
        <v>5402</v>
      </c>
    </row>
    <row r="268" spans="2:65" s="1" customFormat="1" ht="11.25">
      <c r="B268" s="32"/>
      <c r="D268" s="144" t="s">
        <v>201</v>
      </c>
      <c r="F268" s="145" t="s">
        <v>5403</v>
      </c>
      <c r="I268" s="146"/>
      <c r="L268" s="32"/>
      <c r="M268" s="147"/>
      <c r="T268" s="53"/>
      <c r="AT268" s="17" t="s">
        <v>201</v>
      </c>
      <c r="AU268" s="17" t="s">
        <v>82</v>
      </c>
    </row>
    <row r="269" spans="2:65" s="1" customFormat="1" ht="24.2" customHeight="1">
      <c r="B269" s="32"/>
      <c r="C269" s="162" t="s">
        <v>1034</v>
      </c>
      <c r="D269" s="162" t="s">
        <v>380</v>
      </c>
      <c r="E269" s="163" t="s">
        <v>5404</v>
      </c>
      <c r="F269" s="164" t="s">
        <v>5405</v>
      </c>
      <c r="G269" s="165" t="s">
        <v>465</v>
      </c>
      <c r="H269" s="166">
        <v>2</v>
      </c>
      <c r="I269" s="167"/>
      <c r="J269" s="168">
        <f>ROUND(I269*H269,2)</f>
        <v>0</v>
      </c>
      <c r="K269" s="164" t="s">
        <v>199</v>
      </c>
      <c r="L269" s="169"/>
      <c r="M269" s="170" t="s">
        <v>19</v>
      </c>
      <c r="N269" s="171" t="s">
        <v>43</v>
      </c>
      <c r="P269" s="140">
        <f>O269*H269</f>
        <v>0</v>
      </c>
      <c r="Q269" s="140">
        <v>2.0000000000000001E-4</v>
      </c>
      <c r="R269" s="140">
        <f>Q269*H269</f>
        <v>4.0000000000000002E-4</v>
      </c>
      <c r="S269" s="140">
        <v>0</v>
      </c>
      <c r="T269" s="141">
        <f>S269*H269</f>
        <v>0</v>
      </c>
      <c r="AR269" s="142" t="s">
        <v>436</v>
      </c>
      <c r="AT269" s="142" t="s">
        <v>380</v>
      </c>
      <c r="AU269" s="142" t="s">
        <v>82</v>
      </c>
      <c r="AY269" s="17" t="s">
        <v>193</v>
      </c>
      <c r="BE269" s="143">
        <f>IF(N269="základní",J269,0)</f>
        <v>0</v>
      </c>
      <c r="BF269" s="143">
        <f>IF(N269="snížená",J269,0)</f>
        <v>0</v>
      </c>
      <c r="BG269" s="143">
        <f>IF(N269="zákl. přenesená",J269,0)</f>
        <v>0</v>
      </c>
      <c r="BH269" s="143">
        <f>IF(N269="sníž. přenesená",J269,0)</f>
        <v>0</v>
      </c>
      <c r="BI269" s="143">
        <f>IF(N269="nulová",J269,0)</f>
        <v>0</v>
      </c>
      <c r="BJ269" s="17" t="s">
        <v>80</v>
      </c>
      <c r="BK269" s="143">
        <f>ROUND(I269*H269,2)</f>
        <v>0</v>
      </c>
      <c r="BL269" s="17" t="s">
        <v>328</v>
      </c>
      <c r="BM269" s="142" t="s">
        <v>5406</v>
      </c>
    </row>
    <row r="270" spans="2:65" s="1" customFormat="1" ht="16.5" customHeight="1">
      <c r="B270" s="32"/>
      <c r="C270" s="131" t="s">
        <v>1045</v>
      </c>
      <c r="D270" s="131" t="s">
        <v>195</v>
      </c>
      <c r="E270" s="132" t="s">
        <v>5407</v>
      </c>
      <c r="F270" s="133" t="s">
        <v>5408</v>
      </c>
      <c r="G270" s="134" t="s">
        <v>465</v>
      </c>
      <c r="H270" s="135">
        <v>2</v>
      </c>
      <c r="I270" s="136"/>
      <c r="J270" s="137">
        <f>ROUND(I270*H270,2)</f>
        <v>0</v>
      </c>
      <c r="K270" s="133" t="s">
        <v>199</v>
      </c>
      <c r="L270" s="32"/>
      <c r="M270" s="138" t="s">
        <v>19</v>
      </c>
      <c r="N270" s="139" t="s">
        <v>43</v>
      </c>
      <c r="P270" s="140">
        <f>O270*H270</f>
        <v>0</v>
      </c>
      <c r="Q270" s="140">
        <v>0</v>
      </c>
      <c r="R270" s="140">
        <f>Q270*H270</f>
        <v>0</v>
      </c>
      <c r="S270" s="140">
        <v>0</v>
      </c>
      <c r="T270" s="141">
        <f>S270*H270</f>
        <v>0</v>
      </c>
      <c r="AR270" s="142" t="s">
        <v>328</v>
      </c>
      <c r="AT270" s="142" t="s">
        <v>195</v>
      </c>
      <c r="AU270" s="142" t="s">
        <v>82</v>
      </c>
      <c r="AY270" s="17" t="s">
        <v>193</v>
      </c>
      <c r="BE270" s="143">
        <f>IF(N270="základní",J270,0)</f>
        <v>0</v>
      </c>
      <c r="BF270" s="143">
        <f>IF(N270="snížená",J270,0)</f>
        <v>0</v>
      </c>
      <c r="BG270" s="143">
        <f>IF(N270="zákl. přenesená",J270,0)</f>
        <v>0</v>
      </c>
      <c r="BH270" s="143">
        <f>IF(N270="sníž. přenesená",J270,0)</f>
        <v>0</v>
      </c>
      <c r="BI270" s="143">
        <f>IF(N270="nulová",J270,0)</f>
        <v>0</v>
      </c>
      <c r="BJ270" s="17" t="s">
        <v>80</v>
      </c>
      <c r="BK270" s="143">
        <f>ROUND(I270*H270,2)</f>
        <v>0</v>
      </c>
      <c r="BL270" s="17" t="s">
        <v>328</v>
      </c>
      <c r="BM270" s="142" t="s">
        <v>5409</v>
      </c>
    </row>
    <row r="271" spans="2:65" s="1" customFormat="1" ht="11.25">
      <c r="B271" s="32"/>
      <c r="D271" s="144" t="s">
        <v>201</v>
      </c>
      <c r="F271" s="145" t="s">
        <v>5410</v>
      </c>
      <c r="I271" s="146"/>
      <c r="L271" s="32"/>
      <c r="M271" s="147"/>
      <c r="T271" s="53"/>
      <c r="AT271" s="17" t="s">
        <v>201</v>
      </c>
      <c r="AU271" s="17" t="s">
        <v>82</v>
      </c>
    </row>
    <row r="272" spans="2:65" s="1" customFormat="1" ht="21.75" customHeight="1">
      <c r="B272" s="32"/>
      <c r="C272" s="131" t="s">
        <v>1053</v>
      </c>
      <c r="D272" s="131" t="s">
        <v>195</v>
      </c>
      <c r="E272" s="132" t="s">
        <v>5411</v>
      </c>
      <c r="F272" s="133" t="s">
        <v>5412</v>
      </c>
      <c r="G272" s="134" t="s">
        <v>465</v>
      </c>
      <c r="H272" s="135">
        <v>2</v>
      </c>
      <c r="I272" s="136"/>
      <c r="J272" s="137">
        <f>ROUND(I272*H272,2)</f>
        <v>0</v>
      </c>
      <c r="K272" s="133" t="s">
        <v>199</v>
      </c>
      <c r="L272" s="32"/>
      <c r="M272" s="138" t="s">
        <v>19</v>
      </c>
      <c r="N272" s="139" t="s">
        <v>43</v>
      </c>
      <c r="P272" s="140">
        <f>O272*H272</f>
        <v>0</v>
      </c>
      <c r="Q272" s="140">
        <v>0</v>
      </c>
      <c r="R272" s="140">
        <f>Q272*H272</f>
        <v>0</v>
      </c>
      <c r="S272" s="140">
        <v>0</v>
      </c>
      <c r="T272" s="141">
        <f>S272*H272</f>
        <v>0</v>
      </c>
      <c r="AR272" s="142" t="s">
        <v>328</v>
      </c>
      <c r="AT272" s="142" t="s">
        <v>195</v>
      </c>
      <c r="AU272" s="142" t="s">
        <v>82</v>
      </c>
      <c r="AY272" s="17" t="s">
        <v>193</v>
      </c>
      <c r="BE272" s="143">
        <f>IF(N272="základní",J272,0)</f>
        <v>0</v>
      </c>
      <c r="BF272" s="143">
        <f>IF(N272="snížená",J272,0)</f>
        <v>0</v>
      </c>
      <c r="BG272" s="143">
        <f>IF(N272="zákl. přenesená",J272,0)</f>
        <v>0</v>
      </c>
      <c r="BH272" s="143">
        <f>IF(N272="sníž. přenesená",J272,0)</f>
        <v>0</v>
      </c>
      <c r="BI272" s="143">
        <f>IF(N272="nulová",J272,0)</f>
        <v>0</v>
      </c>
      <c r="BJ272" s="17" t="s">
        <v>80</v>
      </c>
      <c r="BK272" s="143">
        <f>ROUND(I272*H272,2)</f>
        <v>0</v>
      </c>
      <c r="BL272" s="17" t="s">
        <v>328</v>
      </c>
      <c r="BM272" s="142" t="s">
        <v>5413</v>
      </c>
    </row>
    <row r="273" spans="2:65" s="1" customFormat="1" ht="11.25">
      <c r="B273" s="32"/>
      <c r="D273" s="144" t="s">
        <v>201</v>
      </c>
      <c r="F273" s="145" t="s">
        <v>5414</v>
      </c>
      <c r="I273" s="146"/>
      <c r="L273" s="32"/>
      <c r="M273" s="147"/>
      <c r="T273" s="53"/>
      <c r="AT273" s="17" t="s">
        <v>201</v>
      </c>
      <c r="AU273" s="17" t="s">
        <v>82</v>
      </c>
    </row>
    <row r="274" spans="2:65" s="1" customFormat="1" ht="16.5" customHeight="1">
      <c r="B274" s="32"/>
      <c r="C274" s="131" t="s">
        <v>1063</v>
      </c>
      <c r="D274" s="131" t="s">
        <v>195</v>
      </c>
      <c r="E274" s="132" t="s">
        <v>5415</v>
      </c>
      <c r="F274" s="133" t="s">
        <v>5416</v>
      </c>
      <c r="G274" s="134" t="s">
        <v>465</v>
      </c>
      <c r="H274" s="135">
        <v>2</v>
      </c>
      <c r="I274" s="136"/>
      <c r="J274" s="137">
        <f>ROUND(I274*H274,2)</f>
        <v>0</v>
      </c>
      <c r="K274" s="133" t="s">
        <v>199</v>
      </c>
      <c r="L274" s="32"/>
      <c r="M274" s="138" t="s">
        <v>19</v>
      </c>
      <c r="N274" s="139" t="s">
        <v>43</v>
      </c>
      <c r="P274" s="140">
        <f>O274*H274</f>
        <v>0</v>
      </c>
      <c r="Q274" s="140">
        <v>0</v>
      </c>
      <c r="R274" s="140">
        <f>Q274*H274</f>
        <v>0</v>
      </c>
      <c r="S274" s="140">
        <v>0</v>
      </c>
      <c r="T274" s="141">
        <f>S274*H274</f>
        <v>0</v>
      </c>
      <c r="AR274" s="142" t="s">
        <v>328</v>
      </c>
      <c r="AT274" s="142" t="s">
        <v>195</v>
      </c>
      <c r="AU274" s="142" t="s">
        <v>82</v>
      </c>
      <c r="AY274" s="17" t="s">
        <v>193</v>
      </c>
      <c r="BE274" s="143">
        <f>IF(N274="základní",J274,0)</f>
        <v>0</v>
      </c>
      <c r="BF274" s="143">
        <f>IF(N274="snížená",J274,0)</f>
        <v>0</v>
      </c>
      <c r="BG274" s="143">
        <f>IF(N274="zákl. přenesená",J274,0)</f>
        <v>0</v>
      </c>
      <c r="BH274" s="143">
        <f>IF(N274="sníž. přenesená",J274,0)</f>
        <v>0</v>
      </c>
      <c r="BI274" s="143">
        <f>IF(N274="nulová",J274,0)</f>
        <v>0</v>
      </c>
      <c r="BJ274" s="17" t="s">
        <v>80</v>
      </c>
      <c r="BK274" s="143">
        <f>ROUND(I274*H274,2)</f>
        <v>0</v>
      </c>
      <c r="BL274" s="17" t="s">
        <v>328</v>
      </c>
      <c r="BM274" s="142" t="s">
        <v>5417</v>
      </c>
    </row>
    <row r="275" spans="2:65" s="1" customFormat="1" ht="11.25">
      <c r="B275" s="32"/>
      <c r="D275" s="144" t="s">
        <v>201</v>
      </c>
      <c r="F275" s="145" t="s">
        <v>5418</v>
      </c>
      <c r="I275" s="146"/>
      <c r="L275" s="32"/>
      <c r="M275" s="147"/>
      <c r="T275" s="53"/>
      <c r="AT275" s="17" t="s">
        <v>201</v>
      </c>
      <c r="AU275" s="17" t="s">
        <v>82</v>
      </c>
    </row>
    <row r="276" spans="2:65" s="1" customFormat="1" ht="16.5" customHeight="1">
      <c r="B276" s="32"/>
      <c r="C276" s="131" t="s">
        <v>1072</v>
      </c>
      <c r="D276" s="131" t="s">
        <v>195</v>
      </c>
      <c r="E276" s="132" t="s">
        <v>5419</v>
      </c>
      <c r="F276" s="133" t="s">
        <v>5420</v>
      </c>
      <c r="G276" s="134" t="s">
        <v>465</v>
      </c>
      <c r="H276" s="135">
        <v>2</v>
      </c>
      <c r="I276" s="136"/>
      <c r="J276" s="137">
        <f>ROUND(I276*H276,2)</f>
        <v>0</v>
      </c>
      <c r="K276" s="133" t="s">
        <v>199</v>
      </c>
      <c r="L276" s="32"/>
      <c r="M276" s="138" t="s">
        <v>19</v>
      </c>
      <c r="N276" s="139" t="s">
        <v>43</v>
      </c>
      <c r="P276" s="140">
        <f>O276*H276</f>
        <v>0</v>
      </c>
      <c r="Q276" s="140">
        <v>0</v>
      </c>
      <c r="R276" s="140">
        <f>Q276*H276</f>
        <v>0</v>
      </c>
      <c r="S276" s="140">
        <v>0</v>
      </c>
      <c r="T276" s="141">
        <f>S276*H276</f>
        <v>0</v>
      </c>
      <c r="AR276" s="142" t="s">
        <v>328</v>
      </c>
      <c r="AT276" s="142" t="s">
        <v>195</v>
      </c>
      <c r="AU276" s="142" t="s">
        <v>82</v>
      </c>
      <c r="AY276" s="17" t="s">
        <v>193</v>
      </c>
      <c r="BE276" s="143">
        <f>IF(N276="základní",J276,0)</f>
        <v>0</v>
      </c>
      <c r="BF276" s="143">
        <f>IF(N276="snížená",J276,0)</f>
        <v>0</v>
      </c>
      <c r="BG276" s="143">
        <f>IF(N276="zákl. přenesená",J276,0)</f>
        <v>0</v>
      </c>
      <c r="BH276" s="143">
        <f>IF(N276="sníž. přenesená",J276,0)</f>
        <v>0</v>
      </c>
      <c r="BI276" s="143">
        <f>IF(N276="nulová",J276,0)</f>
        <v>0</v>
      </c>
      <c r="BJ276" s="17" t="s">
        <v>80</v>
      </c>
      <c r="BK276" s="143">
        <f>ROUND(I276*H276,2)</f>
        <v>0</v>
      </c>
      <c r="BL276" s="17" t="s">
        <v>328</v>
      </c>
      <c r="BM276" s="142" t="s">
        <v>5421</v>
      </c>
    </row>
    <row r="277" spans="2:65" s="1" customFormat="1" ht="11.25">
      <c r="B277" s="32"/>
      <c r="D277" s="144" t="s">
        <v>201</v>
      </c>
      <c r="F277" s="145" t="s">
        <v>5422</v>
      </c>
      <c r="I277" s="146"/>
      <c r="L277" s="32"/>
      <c r="M277" s="147"/>
      <c r="T277" s="53"/>
      <c r="AT277" s="17" t="s">
        <v>201</v>
      </c>
      <c r="AU277" s="17" t="s">
        <v>82</v>
      </c>
    </row>
    <row r="278" spans="2:65" s="1" customFormat="1" ht="16.5" customHeight="1">
      <c r="B278" s="32"/>
      <c r="C278" s="131" t="s">
        <v>1081</v>
      </c>
      <c r="D278" s="131" t="s">
        <v>195</v>
      </c>
      <c r="E278" s="132" t="s">
        <v>5423</v>
      </c>
      <c r="F278" s="133" t="s">
        <v>5424</v>
      </c>
      <c r="G278" s="134" t="s">
        <v>465</v>
      </c>
      <c r="H278" s="135">
        <v>2</v>
      </c>
      <c r="I278" s="136"/>
      <c r="J278" s="137">
        <f>ROUND(I278*H278,2)</f>
        <v>0</v>
      </c>
      <c r="K278" s="133" t="s">
        <v>199</v>
      </c>
      <c r="L278" s="32"/>
      <c r="M278" s="138" t="s">
        <v>19</v>
      </c>
      <c r="N278" s="139" t="s">
        <v>43</v>
      </c>
      <c r="P278" s="140">
        <f>O278*H278</f>
        <v>0</v>
      </c>
      <c r="Q278" s="140">
        <v>0</v>
      </c>
      <c r="R278" s="140">
        <f>Q278*H278</f>
        <v>0</v>
      </c>
      <c r="S278" s="140">
        <v>0</v>
      </c>
      <c r="T278" s="141">
        <f>S278*H278</f>
        <v>0</v>
      </c>
      <c r="AR278" s="142" t="s">
        <v>328</v>
      </c>
      <c r="AT278" s="142" t="s">
        <v>195</v>
      </c>
      <c r="AU278" s="142" t="s">
        <v>82</v>
      </c>
      <c r="AY278" s="17" t="s">
        <v>193</v>
      </c>
      <c r="BE278" s="143">
        <f>IF(N278="základní",J278,0)</f>
        <v>0</v>
      </c>
      <c r="BF278" s="143">
        <f>IF(N278="snížená",J278,0)</f>
        <v>0</v>
      </c>
      <c r="BG278" s="143">
        <f>IF(N278="zákl. přenesená",J278,0)</f>
        <v>0</v>
      </c>
      <c r="BH278" s="143">
        <f>IF(N278="sníž. přenesená",J278,0)</f>
        <v>0</v>
      </c>
      <c r="BI278" s="143">
        <f>IF(N278="nulová",J278,0)</f>
        <v>0</v>
      </c>
      <c r="BJ278" s="17" t="s">
        <v>80</v>
      </c>
      <c r="BK278" s="143">
        <f>ROUND(I278*H278,2)</f>
        <v>0</v>
      </c>
      <c r="BL278" s="17" t="s">
        <v>328</v>
      </c>
      <c r="BM278" s="142" t="s">
        <v>5425</v>
      </c>
    </row>
    <row r="279" spans="2:65" s="1" customFormat="1" ht="11.25">
      <c r="B279" s="32"/>
      <c r="D279" s="144" t="s">
        <v>201</v>
      </c>
      <c r="F279" s="145" t="s">
        <v>5426</v>
      </c>
      <c r="I279" s="146"/>
      <c r="L279" s="32"/>
      <c r="M279" s="147"/>
      <c r="T279" s="53"/>
      <c r="AT279" s="17" t="s">
        <v>201</v>
      </c>
      <c r="AU279" s="17" t="s">
        <v>82</v>
      </c>
    </row>
    <row r="280" spans="2:65" s="11" customFormat="1" ht="25.9" customHeight="1">
      <c r="B280" s="119"/>
      <c r="D280" s="120" t="s">
        <v>71</v>
      </c>
      <c r="E280" s="121" t="s">
        <v>380</v>
      </c>
      <c r="F280" s="121" t="s">
        <v>5427</v>
      </c>
      <c r="I280" s="122"/>
      <c r="J280" s="123">
        <f>BK280</f>
        <v>0</v>
      </c>
      <c r="L280" s="119"/>
      <c r="M280" s="124"/>
      <c r="P280" s="125">
        <f>P281</f>
        <v>0</v>
      </c>
      <c r="R280" s="125">
        <f>R281</f>
        <v>13.01783</v>
      </c>
      <c r="T280" s="126">
        <f>T281</f>
        <v>2.7186400000000002</v>
      </c>
      <c r="AR280" s="120" t="s">
        <v>100</v>
      </c>
      <c r="AT280" s="127" t="s">
        <v>71</v>
      </c>
      <c r="AU280" s="127" t="s">
        <v>72</v>
      </c>
      <c r="AY280" s="120" t="s">
        <v>193</v>
      </c>
      <c r="BK280" s="128">
        <f>BK281</f>
        <v>0</v>
      </c>
    </row>
    <row r="281" spans="2:65" s="11" customFormat="1" ht="22.9" customHeight="1">
      <c r="B281" s="119"/>
      <c r="D281" s="120" t="s">
        <v>71</v>
      </c>
      <c r="E281" s="129" t="s">
        <v>5428</v>
      </c>
      <c r="F281" s="129" t="s">
        <v>5429</v>
      </c>
      <c r="I281" s="122"/>
      <c r="J281" s="130">
        <f>BK281</f>
        <v>0</v>
      </c>
      <c r="L281" s="119"/>
      <c r="M281" s="124"/>
      <c r="P281" s="125">
        <f>SUM(P282:P311)</f>
        <v>0</v>
      </c>
      <c r="R281" s="125">
        <f>SUM(R282:R311)</f>
        <v>13.01783</v>
      </c>
      <c r="T281" s="126">
        <f>SUM(T282:T311)</f>
        <v>2.7186400000000002</v>
      </c>
      <c r="AR281" s="120" t="s">
        <v>100</v>
      </c>
      <c r="AT281" s="127" t="s">
        <v>71</v>
      </c>
      <c r="AU281" s="127" t="s">
        <v>80</v>
      </c>
      <c r="AY281" s="120" t="s">
        <v>193</v>
      </c>
      <c r="BK281" s="128">
        <f>SUM(BK282:BK311)</f>
        <v>0</v>
      </c>
    </row>
    <row r="282" spans="2:65" s="1" customFormat="1" ht="16.5" customHeight="1">
      <c r="B282" s="32"/>
      <c r="C282" s="131" t="s">
        <v>1090</v>
      </c>
      <c r="D282" s="131" t="s">
        <v>195</v>
      </c>
      <c r="E282" s="132" t="s">
        <v>5430</v>
      </c>
      <c r="F282" s="133" t="s">
        <v>5431</v>
      </c>
      <c r="G282" s="134" t="s">
        <v>5432</v>
      </c>
      <c r="H282" s="135">
        <v>0.1</v>
      </c>
      <c r="I282" s="136"/>
      <c r="J282" s="137">
        <f>ROUND(I282*H282,2)</f>
        <v>0</v>
      </c>
      <c r="K282" s="133" t="s">
        <v>199</v>
      </c>
      <c r="L282" s="32"/>
      <c r="M282" s="138" t="s">
        <v>19</v>
      </c>
      <c r="N282" s="139" t="s">
        <v>43</v>
      </c>
      <c r="P282" s="140">
        <f>O282*H282</f>
        <v>0</v>
      </c>
      <c r="Q282" s="140">
        <v>0</v>
      </c>
      <c r="R282" s="140">
        <f>Q282*H282</f>
        <v>0</v>
      </c>
      <c r="S282" s="140">
        <v>0</v>
      </c>
      <c r="T282" s="141">
        <f>S282*H282</f>
        <v>0</v>
      </c>
      <c r="AR282" s="142" t="s">
        <v>674</v>
      </c>
      <c r="AT282" s="142" t="s">
        <v>195</v>
      </c>
      <c r="AU282" s="142" t="s">
        <v>82</v>
      </c>
      <c r="AY282" s="17" t="s">
        <v>193</v>
      </c>
      <c r="BE282" s="143">
        <f>IF(N282="základní",J282,0)</f>
        <v>0</v>
      </c>
      <c r="BF282" s="143">
        <f>IF(N282="snížená",J282,0)</f>
        <v>0</v>
      </c>
      <c r="BG282" s="143">
        <f>IF(N282="zákl. přenesená",J282,0)</f>
        <v>0</v>
      </c>
      <c r="BH282" s="143">
        <f>IF(N282="sníž. přenesená",J282,0)</f>
        <v>0</v>
      </c>
      <c r="BI282" s="143">
        <f>IF(N282="nulová",J282,0)</f>
        <v>0</v>
      </c>
      <c r="BJ282" s="17" t="s">
        <v>80</v>
      </c>
      <c r="BK282" s="143">
        <f>ROUND(I282*H282,2)</f>
        <v>0</v>
      </c>
      <c r="BL282" s="17" t="s">
        <v>674</v>
      </c>
      <c r="BM282" s="142" t="s">
        <v>5433</v>
      </c>
    </row>
    <row r="283" spans="2:65" s="1" customFormat="1" ht="11.25">
      <c r="B283" s="32"/>
      <c r="D283" s="144" t="s">
        <v>201</v>
      </c>
      <c r="F283" s="145" t="s">
        <v>5434</v>
      </c>
      <c r="I283" s="146"/>
      <c r="L283" s="32"/>
      <c r="M283" s="147"/>
      <c r="T283" s="53"/>
      <c r="AT283" s="17" t="s">
        <v>201</v>
      </c>
      <c r="AU283" s="17" t="s">
        <v>82</v>
      </c>
    </row>
    <row r="284" spans="2:65" s="1" customFormat="1" ht="16.5" customHeight="1">
      <c r="B284" s="32"/>
      <c r="C284" s="131" t="s">
        <v>1099</v>
      </c>
      <c r="D284" s="131" t="s">
        <v>195</v>
      </c>
      <c r="E284" s="132" t="s">
        <v>5435</v>
      </c>
      <c r="F284" s="133" t="s">
        <v>5436</v>
      </c>
      <c r="G284" s="134" t="s">
        <v>5432</v>
      </c>
      <c r="H284" s="135">
        <v>0.1</v>
      </c>
      <c r="I284" s="136"/>
      <c r="J284" s="137">
        <f>ROUND(I284*H284,2)</f>
        <v>0</v>
      </c>
      <c r="K284" s="133" t="s">
        <v>199</v>
      </c>
      <c r="L284" s="32"/>
      <c r="M284" s="138" t="s">
        <v>19</v>
      </c>
      <c r="N284" s="139" t="s">
        <v>43</v>
      </c>
      <c r="P284" s="140">
        <f>O284*H284</f>
        <v>0</v>
      </c>
      <c r="Q284" s="140">
        <v>9.9000000000000008E-3</v>
      </c>
      <c r="R284" s="140">
        <f>Q284*H284</f>
        <v>9.9000000000000021E-4</v>
      </c>
      <c r="S284" s="140">
        <v>0</v>
      </c>
      <c r="T284" s="141">
        <f>S284*H284</f>
        <v>0</v>
      </c>
      <c r="AR284" s="142" t="s">
        <v>674</v>
      </c>
      <c r="AT284" s="142" t="s">
        <v>195</v>
      </c>
      <c r="AU284" s="142" t="s">
        <v>82</v>
      </c>
      <c r="AY284" s="17" t="s">
        <v>193</v>
      </c>
      <c r="BE284" s="143">
        <f>IF(N284="základní",J284,0)</f>
        <v>0</v>
      </c>
      <c r="BF284" s="143">
        <f>IF(N284="snížená",J284,0)</f>
        <v>0</v>
      </c>
      <c r="BG284" s="143">
        <f>IF(N284="zákl. přenesená",J284,0)</f>
        <v>0</v>
      </c>
      <c r="BH284" s="143">
        <f>IF(N284="sníž. přenesená",J284,0)</f>
        <v>0</v>
      </c>
      <c r="BI284" s="143">
        <f>IF(N284="nulová",J284,0)</f>
        <v>0</v>
      </c>
      <c r="BJ284" s="17" t="s">
        <v>80</v>
      </c>
      <c r="BK284" s="143">
        <f>ROUND(I284*H284,2)</f>
        <v>0</v>
      </c>
      <c r="BL284" s="17" t="s">
        <v>674</v>
      </c>
      <c r="BM284" s="142" t="s">
        <v>5437</v>
      </c>
    </row>
    <row r="285" spans="2:65" s="1" customFormat="1" ht="11.25">
      <c r="B285" s="32"/>
      <c r="D285" s="144" t="s">
        <v>201</v>
      </c>
      <c r="F285" s="145" t="s">
        <v>5438</v>
      </c>
      <c r="I285" s="146"/>
      <c r="L285" s="32"/>
      <c r="M285" s="147"/>
      <c r="T285" s="53"/>
      <c r="AT285" s="17" t="s">
        <v>201</v>
      </c>
      <c r="AU285" s="17" t="s">
        <v>82</v>
      </c>
    </row>
    <row r="286" spans="2:65" s="1" customFormat="1" ht="33" customHeight="1">
      <c r="B286" s="32"/>
      <c r="C286" s="131" t="s">
        <v>1108</v>
      </c>
      <c r="D286" s="131" t="s">
        <v>195</v>
      </c>
      <c r="E286" s="132" t="s">
        <v>5439</v>
      </c>
      <c r="F286" s="133" t="s">
        <v>5440</v>
      </c>
      <c r="G286" s="134" t="s">
        <v>432</v>
      </c>
      <c r="H286" s="135">
        <v>65</v>
      </c>
      <c r="I286" s="136"/>
      <c r="J286" s="137">
        <f>ROUND(I286*H286,2)</f>
        <v>0</v>
      </c>
      <c r="K286" s="133" t="s">
        <v>199</v>
      </c>
      <c r="L286" s="32"/>
      <c r="M286" s="138" t="s">
        <v>19</v>
      </c>
      <c r="N286" s="139" t="s">
        <v>43</v>
      </c>
      <c r="P286" s="140">
        <f>O286*H286</f>
        <v>0</v>
      </c>
      <c r="Q286" s="140">
        <v>0</v>
      </c>
      <c r="R286" s="140">
        <f>Q286*H286</f>
        <v>0</v>
      </c>
      <c r="S286" s="140">
        <v>0</v>
      </c>
      <c r="T286" s="141">
        <f>S286*H286</f>
        <v>0</v>
      </c>
      <c r="AR286" s="142" t="s">
        <v>674</v>
      </c>
      <c r="AT286" s="142" t="s">
        <v>195</v>
      </c>
      <c r="AU286" s="142" t="s">
        <v>82</v>
      </c>
      <c r="AY286" s="17" t="s">
        <v>193</v>
      </c>
      <c r="BE286" s="143">
        <f>IF(N286="základní",J286,0)</f>
        <v>0</v>
      </c>
      <c r="BF286" s="143">
        <f>IF(N286="snížená",J286,0)</f>
        <v>0</v>
      </c>
      <c r="BG286" s="143">
        <f>IF(N286="zákl. přenesená",J286,0)</f>
        <v>0</v>
      </c>
      <c r="BH286" s="143">
        <f>IF(N286="sníž. přenesená",J286,0)</f>
        <v>0</v>
      </c>
      <c r="BI286" s="143">
        <f>IF(N286="nulová",J286,0)</f>
        <v>0</v>
      </c>
      <c r="BJ286" s="17" t="s">
        <v>80</v>
      </c>
      <c r="BK286" s="143">
        <f>ROUND(I286*H286,2)</f>
        <v>0</v>
      </c>
      <c r="BL286" s="17" t="s">
        <v>674</v>
      </c>
      <c r="BM286" s="142" t="s">
        <v>5441</v>
      </c>
    </row>
    <row r="287" spans="2:65" s="1" customFormat="1" ht="11.25">
      <c r="B287" s="32"/>
      <c r="D287" s="144" t="s">
        <v>201</v>
      </c>
      <c r="F287" s="145" t="s">
        <v>5442</v>
      </c>
      <c r="I287" s="146"/>
      <c r="L287" s="32"/>
      <c r="M287" s="147"/>
      <c r="T287" s="53"/>
      <c r="AT287" s="17" t="s">
        <v>201</v>
      </c>
      <c r="AU287" s="17" t="s">
        <v>82</v>
      </c>
    </row>
    <row r="288" spans="2:65" s="1" customFormat="1" ht="24.2" customHeight="1">
      <c r="B288" s="32"/>
      <c r="C288" s="131" t="s">
        <v>1111</v>
      </c>
      <c r="D288" s="131" t="s">
        <v>195</v>
      </c>
      <c r="E288" s="132" t="s">
        <v>5443</v>
      </c>
      <c r="F288" s="133" t="s">
        <v>5444</v>
      </c>
      <c r="G288" s="134" t="s">
        <v>210</v>
      </c>
      <c r="H288" s="135">
        <v>6</v>
      </c>
      <c r="I288" s="136"/>
      <c r="J288" s="137">
        <f>ROUND(I288*H288,2)</f>
        <v>0</v>
      </c>
      <c r="K288" s="133" t="s">
        <v>199</v>
      </c>
      <c r="L288" s="32"/>
      <c r="M288" s="138" t="s">
        <v>19</v>
      </c>
      <c r="N288" s="139" t="s">
        <v>43</v>
      </c>
      <c r="P288" s="140">
        <f>O288*H288</f>
        <v>0</v>
      </c>
      <c r="Q288" s="140">
        <v>0</v>
      </c>
      <c r="R288" s="140">
        <f>Q288*H288</f>
        <v>0</v>
      </c>
      <c r="S288" s="140">
        <v>0</v>
      </c>
      <c r="T288" s="141">
        <f>S288*H288</f>
        <v>0</v>
      </c>
      <c r="AR288" s="142" t="s">
        <v>674</v>
      </c>
      <c r="AT288" s="142" t="s">
        <v>195</v>
      </c>
      <c r="AU288" s="142" t="s">
        <v>82</v>
      </c>
      <c r="AY288" s="17" t="s">
        <v>193</v>
      </c>
      <c r="BE288" s="143">
        <f>IF(N288="základní",J288,0)</f>
        <v>0</v>
      </c>
      <c r="BF288" s="143">
        <f>IF(N288="snížená",J288,0)</f>
        <v>0</v>
      </c>
      <c r="BG288" s="143">
        <f>IF(N288="zákl. přenesená",J288,0)</f>
        <v>0</v>
      </c>
      <c r="BH288" s="143">
        <f>IF(N288="sníž. přenesená",J288,0)</f>
        <v>0</v>
      </c>
      <c r="BI288" s="143">
        <f>IF(N288="nulová",J288,0)</f>
        <v>0</v>
      </c>
      <c r="BJ288" s="17" t="s">
        <v>80</v>
      </c>
      <c r="BK288" s="143">
        <f>ROUND(I288*H288,2)</f>
        <v>0</v>
      </c>
      <c r="BL288" s="17" t="s">
        <v>674</v>
      </c>
      <c r="BM288" s="142" t="s">
        <v>5445</v>
      </c>
    </row>
    <row r="289" spans="2:65" s="1" customFormat="1" ht="11.25">
      <c r="B289" s="32"/>
      <c r="D289" s="144" t="s">
        <v>201</v>
      </c>
      <c r="F289" s="145" t="s">
        <v>5446</v>
      </c>
      <c r="I289" s="146"/>
      <c r="L289" s="32"/>
      <c r="M289" s="147"/>
      <c r="T289" s="53"/>
      <c r="AT289" s="17" t="s">
        <v>201</v>
      </c>
      <c r="AU289" s="17" t="s">
        <v>82</v>
      </c>
    </row>
    <row r="290" spans="2:65" s="1" customFormat="1" ht="33" customHeight="1">
      <c r="B290" s="32"/>
      <c r="C290" s="131" t="s">
        <v>1114</v>
      </c>
      <c r="D290" s="131" t="s">
        <v>195</v>
      </c>
      <c r="E290" s="132" t="s">
        <v>5447</v>
      </c>
      <c r="F290" s="133" t="s">
        <v>5448</v>
      </c>
      <c r="G290" s="134" t="s">
        <v>210</v>
      </c>
      <c r="H290" s="135">
        <v>180</v>
      </c>
      <c r="I290" s="136"/>
      <c r="J290" s="137">
        <f>ROUND(I290*H290,2)</f>
        <v>0</v>
      </c>
      <c r="K290" s="133" t="s">
        <v>199</v>
      </c>
      <c r="L290" s="32"/>
      <c r="M290" s="138" t="s">
        <v>19</v>
      </c>
      <c r="N290" s="139" t="s">
        <v>43</v>
      </c>
      <c r="P290" s="140">
        <f>O290*H290</f>
        <v>0</v>
      </c>
      <c r="Q290" s="140">
        <v>0</v>
      </c>
      <c r="R290" s="140">
        <f>Q290*H290</f>
        <v>0</v>
      </c>
      <c r="S290" s="140">
        <v>0</v>
      </c>
      <c r="T290" s="141">
        <f>S290*H290</f>
        <v>0</v>
      </c>
      <c r="AR290" s="142" t="s">
        <v>674</v>
      </c>
      <c r="AT290" s="142" t="s">
        <v>195</v>
      </c>
      <c r="AU290" s="142" t="s">
        <v>82</v>
      </c>
      <c r="AY290" s="17" t="s">
        <v>193</v>
      </c>
      <c r="BE290" s="143">
        <f>IF(N290="základní",J290,0)</f>
        <v>0</v>
      </c>
      <c r="BF290" s="143">
        <f>IF(N290="snížená",J290,0)</f>
        <v>0</v>
      </c>
      <c r="BG290" s="143">
        <f>IF(N290="zákl. přenesená",J290,0)</f>
        <v>0</v>
      </c>
      <c r="BH290" s="143">
        <f>IF(N290="sníž. přenesená",J290,0)</f>
        <v>0</v>
      </c>
      <c r="BI290" s="143">
        <f>IF(N290="nulová",J290,0)</f>
        <v>0</v>
      </c>
      <c r="BJ290" s="17" t="s">
        <v>80</v>
      </c>
      <c r="BK290" s="143">
        <f>ROUND(I290*H290,2)</f>
        <v>0</v>
      </c>
      <c r="BL290" s="17" t="s">
        <v>674</v>
      </c>
      <c r="BM290" s="142" t="s">
        <v>5449</v>
      </c>
    </row>
    <row r="291" spans="2:65" s="1" customFormat="1" ht="11.25">
      <c r="B291" s="32"/>
      <c r="D291" s="144" t="s">
        <v>201</v>
      </c>
      <c r="F291" s="145" t="s">
        <v>5450</v>
      </c>
      <c r="I291" s="146"/>
      <c r="L291" s="32"/>
      <c r="M291" s="147"/>
      <c r="T291" s="53"/>
      <c r="AT291" s="17" t="s">
        <v>201</v>
      </c>
      <c r="AU291" s="17" t="s">
        <v>82</v>
      </c>
    </row>
    <row r="292" spans="2:65" s="1" customFormat="1" ht="21.75" customHeight="1">
      <c r="B292" s="32"/>
      <c r="C292" s="131" t="s">
        <v>1117</v>
      </c>
      <c r="D292" s="131" t="s">
        <v>195</v>
      </c>
      <c r="E292" s="132" t="s">
        <v>5451</v>
      </c>
      <c r="F292" s="133" t="s">
        <v>5452</v>
      </c>
      <c r="G292" s="134" t="s">
        <v>349</v>
      </c>
      <c r="H292" s="135">
        <v>10.199999999999999</v>
      </c>
      <c r="I292" s="136"/>
      <c r="J292" s="137">
        <f>ROUND(I292*H292,2)</f>
        <v>0</v>
      </c>
      <c r="K292" s="133" t="s">
        <v>199</v>
      </c>
      <c r="L292" s="32"/>
      <c r="M292" s="138" t="s">
        <v>19</v>
      </c>
      <c r="N292" s="139" t="s">
        <v>43</v>
      </c>
      <c r="P292" s="140">
        <f>O292*H292</f>
        <v>0</v>
      </c>
      <c r="Q292" s="140">
        <v>0</v>
      </c>
      <c r="R292" s="140">
        <f>Q292*H292</f>
        <v>0</v>
      </c>
      <c r="S292" s="140">
        <v>0</v>
      </c>
      <c r="T292" s="141">
        <f>S292*H292</f>
        <v>0</v>
      </c>
      <c r="AR292" s="142" t="s">
        <v>674</v>
      </c>
      <c r="AT292" s="142" t="s">
        <v>195</v>
      </c>
      <c r="AU292" s="142" t="s">
        <v>82</v>
      </c>
      <c r="AY292" s="17" t="s">
        <v>193</v>
      </c>
      <c r="BE292" s="143">
        <f>IF(N292="základní",J292,0)</f>
        <v>0</v>
      </c>
      <c r="BF292" s="143">
        <f>IF(N292="snížená",J292,0)</f>
        <v>0</v>
      </c>
      <c r="BG292" s="143">
        <f>IF(N292="zákl. přenesená",J292,0)</f>
        <v>0</v>
      </c>
      <c r="BH292" s="143">
        <f>IF(N292="sníž. přenesená",J292,0)</f>
        <v>0</v>
      </c>
      <c r="BI292" s="143">
        <f>IF(N292="nulová",J292,0)</f>
        <v>0</v>
      </c>
      <c r="BJ292" s="17" t="s">
        <v>80</v>
      </c>
      <c r="BK292" s="143">
        <f>ROUND(I292*H292,2)</f>
        <v>0</v>
      </c>
      <c r="BL292" s="17" t="s">
        <v>674</v>
      </c>
      <c r="BM292" s="142" t="s">
        <v>5453</v>
      </c>
    </row>
    <row r="293" spans="2:65" s="1" customFormat="1" ht="11.25">
      <c r="B293" s="32"/>
      <c r="D293" s="144" t="s">
        <v>201</v>
      </c>
      <c r="F293" s="145" t="s">
        <v>5454</v>
      </c>
      <c r="I293" s="146"/>
      <c r="L293" s="32"/>
      <c r="M293" s="147"/>
      <c r="T293" s="53"/>
      <c r="AT293" s="17" t="s">
        <v>201</v>
      </c>
      <c r="AU293" s="17" t="s">
        <v>82</v>
      </c>
    </row>
    <row r="294" spans="2:65" s="1" customFormat="1" ht="16.5" customHeight="1">
      <c r="B294" s="32"/>
      <c r="C294" s="131" t="s">
        <v>1120</v>
      </c>
      <c r="D294" s="131" t="s">
        <v>195</v>
      </c>
      <c r="E294" s="132" t="s">
        <v>5455</v>
      </c>
      <c r="F294" s="133" t="s">
        <v>5456</v>
      </c>
      <c r="G294" s="134" t="s">
        <v>210</v>
      </c>
      <c r="H294" s="135">
        <v>6</v>
      </c>
      <c r="I294" s="136"/>
      <c r="J294" s="137">
        <f>ROUND(I294*H294,2)</f>
        <v>0</v>
      </c>
      <c r="K294" s="133" t="s">
        <v>199</v>
      </c>
      <c r="L294" s="32"/>
      <c r="M294" s="138" t="s">
        <v>19</v>
      </c>
      <c r="N294" s="139" t="s">
        <v>43</v>
      </c>
      <c r="P294" s="140">
        <f>O294*H294</f>
        <v>0</v>
      </c>
      <c r="Q294" s="140">
        <v>0</v>
      </c>
      <c r="R294" s="140">
        <f>Q294*H294</f>
        <v>0</v>
      </c>
      <c r="S294" s="140">
        <v>0</v>
      </c>
      <c r="T294" s="141">
        <f>S294*H294</f>
        <v>0</v>
      </c>
      <c r="AR294" s="142" t="s">
        <v>674</v>
      </c>
      <c r="AT294" s="142" t="s">
        <v>195</v>
      </c>
      <c r="AU294" s="142" t="s">
        <v>82</v>
      </c>
      <c r="AY294" s="17" t="s">
        <v>193</v>
      </c>
      <c r="BE294" s="143">
        <f>IF(N294="základní",J294,0)</f>
        <v>0</v>
      </c>
      <c r="BF294" s="143">
        <f>IF(N294="snížená",J294,0)</f>
        <v>0</v>
      </c>
      <c r="BG294" s="143">
        <f>IF(N294="zákl. přenesená",J294,0)</f>
        <v>0</v>
      </c>
      <c r="BH294" s="143">
        <f>IF(N294="sníž. přenesená",J294,0)</f>
        <v>0</v>
      </c>
      <c r="BI294" s="143">
        <f>IF(N294="nulová",J294,0)</f>
        <v>0</v>
      </c>
      <c r="BJ294" s="17" t="s">
        <v>80</v>
      </c>
      <c r="BK294" s="143">
        <f>ROUND(I294*H294,2)</f>
        <v>0</v>
      </c>
      <c r="BL294" s="17" t="s">
        <v>674</v>
      </c>
      <c r="BM294" s="142" t="s">
        <v>5457</v>
      </c>
    </row>
    <row r="295" spans="2:65" s="1" customFormat="1" ht="11.25">
      <c r="B295" s="32"/>
      <c r="D295" s="144" t="s">
        <v>201</v>
      </c>
      <c r="F295" s="145" t="s">
        <v>5458</v>
      </c>
      <c r="I295" s="146"/>
      <c r="L295" s="32"/>
      <c r="M295" s="147"/>
      <c r="T295" s="53"/>
      <c r="AT295" s="17" t="s">
        <v>201</v>
      </c>
      <c r="AU295" s="17" t="s">
        <v>82</v>
      </c>
    </row>
    <row r="296" spans="2:65" s="1" customFormat="1" ht="33" customHeight="1">
      <c r="B296" s="32"/>
      <c r="C296" s="131" t="s">
        <v>1124</v>
      </c>
      <c r="D296" s="131" t="s">
        <v>195</v>
      </c>
      <c r="E296" s="132" t="s">
        <v>5459</v>
      </c>
      <c r="F296" s="133" t="s">
        <v>5460</v>
      </c>
      <c r="G296" s="134" t="s">
        <v>432</v>
      </c>
      <c r="H296" s="135">
        <v>65</v>
      </c>
      <c r="I296" s="136"/>
      <c r="J296" s="137">
        <f>ROUND(I296*H296,2)</f>
        <v>0</v>
      </c>
      <c r="K296" s="133" t="s">
        <v>199</v>
      </c>
      <c r="L296" s="32"/>
      <c r="M296" s="138" t="s">
        <v>19</v>
      </c>
      <c r="N296" s="139" t="s">
        <v>43</v>
      </c>
      <c r="P296" s="140">
        <f>O296*H296</f>
        <v>0</v>
      </c>
      <c r="Q296" s="140">
        <v>0</v>
      </c>
      <c r="R296" s="140">
        <f>Q296*H296</f>
        <v>0</v>
      </c>
      <c r="S296" s="140">
        <v>0</v>
      </c>
      <c r="T296" s="141">
        <f>S296*H296</f>
        <v>0</v>
      </c>
      <c r="AR296" s="142" t="s">
        <v>674</v>
      </c>
      <c r="AT296" s="142" t="s">
        <v>195</v>
      </c>
      <c r="AU296" s="142" t="s">
        <v>82</v>
      </c>
      <c r="AY296" s="17" t="s">
        <v>193</v>
      </c>
      <c r="BE296" s="143">
        <f>IF(N296="základní",J296,0)</f>
        <v>0</v>
      </c>
      <c r="BF296" s="143">
        <f>IF(N296="snížená",J296,0)</f>
        <v>0</v>
      </c>
      <c r="BG296" s="143">
        <f>IF(N296="zákl. přenesená",J296,0)</f>
        <v>0</v>
      </c>
      <c r="BH296" s="143">
        <f>IF(N296="sníž. přenesená",J296,0)</f>
        <v>0</v>
      </c>
      <c r="BI296" s="143">
        <f>IF(N296="nulová",J296,0)</f>
        <v>0</v>
      </c>
      <c r="BJ296" s="17" t="s">
        <v>80</v>
      </c>
      <c r="BK296" s="143">
        <f>ROUND(I296*H296,2)</f>
        <v>0</v>
      </c>
      <c r="BL296" s="17" t="s">
        <v>674</v>
      </c>
      <c r="BM296" s="142" t="s">
        <v>5461</v>
      </c>
    </row>
    <row r="297" spans="2:65" s="1" customFormat="1" ht="11.25">
      <c r="B297" s="32"/>
      <c r="D297" s="144" t="s">
        <v>201</v>
      </c>
      <c r="F297" s="145" t="s">
        <v>5462</v>
      </c>
      <c r="I297" s="146"/>
      <c r="L297" s="32"/>
      <c r="M297" s="147"/>
      <c r="T297" s="53"/>
      <c r="AT297" s="17" t="s">
        <v>201</v>
      </c>
      <c r="AU297" s="17" t="s">
        <v>82</v>
      </c>
    </row>
    <row r="298" spans="2:65" s="1" customFormat="1" ht="24.2" customHeight="1">
      <c r="B298" s="32"/>
      <c r="C298" s="131" t="s">
        <v>1127</v>
      </c>
      <c r="D298" s="131" t="s">
        <v>195</v>
      </c>
      <c r="E298" s="132" t="s">
        <v>5463</v>
      </c>
      <c r="F298" s="133" t="s">
        <v>5464</v>
      </c>
      <c r="G298" s="134" t="s">
        <v>432</v>
      </c>
      <c r="H298" s="135">
        <v>65</v>
      </c>
      <c r="I298" s="136"/>
      <c r="J298" s="137">
        <f>ROUND(I298*H298,2)</f>
        <v>0</v>
      </c>
      <c r="K298" s="133" t="s">
        <v>199</v>
      </c>
      <c r="L298" s="32"/>
      <c r="M298" s="138" t="s">
        <v>19</v>
      </c>
      <c r="N298" s="139" t="s">
        <v>43</v>
      </c>
      <c r="P298" s="140">
        <f>O298*H298</f>
        <v>0</v>
      </c>
      <c r="Q298" s="140">
        <v>0.2</v>
      </c>
      <c r="R298" s="140">
        <f>Q298*H298</f>
        <v>13</v>
      </c>
      <c r="S298" s="140">
        <v>0</v>
      </c>
      <c r="T298" s="141">
        <f>S298*H298</f>
        <v>0</v>
      </c>
      <c r="AR298" s="142" t="s">
        <v>674</v>
      </c>
      <c r="AT298" s="142" t="s">
        <v>195</v>
      </c>
      <c r="AU298" s="142" t="s">
        <v>82</v>
      </c>
      <c r="AY298" s="17" t="s">
        <v>193</v>
      </c>
      <c r="BE298" s="143">
        <f>IF(N298="základní",J298,0)</f>
        <v>0</v>
      </c>
      <c r="BF298" s="143">
        <f>IF(N298="snížená",J298,0)</f>
        <v>0</v>
      </c>
      <c r="BG298" s="143">
        <f>IF(N298="zákl. přenesená",J298,0)</f>
        <v>0</v>
      </c>
      <c r="BH298" s="143">
        <f>IF(N298="sníž. přenesená",J298,0)</f>
        <v>0</v>
      </c>
      <c r="BI298" s="143">
        <f>IF(N298="nulová",J298,0)</f>
        <v>0</v>
      </c>
      <c r="BJ298" s="17" t="s">
        <v>80</v>
      </c>
      <c r="BK298" s="143">
        <f>ROUND(I298*H298,2)</f>
        <v>0</v>
      </c>
      <c r="BL298" s="17" t="s">
        <v>674</v>
      </c>
      <c r="BM298" s="142" t="s">
        <v>5465</v>
      </c>
    </row>
    <row r="299" spans="2:65" s="1" customFormat="1" ht="11.25">
      <c r="B299" s="32"/>
      <c r="D299" s="144" t="s">
        <v>201</v>
      </c>
      <c r="F299" s="145" t="s">
        <v>5466</v>
      </c>
      <c r="I299" s="146"/>
      <c r="L299" s="32"/>
      <c r="M299" s="147"/>
      <c r="T299" s="53"/>
      <c r="AT299" s="17" t="s">
        <v>201</v>
      </c>
      <c r="AU299" s="17" t="s">
        <v>82</v>
      </c>
    </row>
    <row r="300" spans="2:65" s="1" customFormat="1" ht="21.75" customHeight="1">
      <c r="B300" s="32"/>
      <c r="C300" s="131" t="s">
        <v>1133</v>
      </c>
      <c r="D300" s="131" t="s">
        <v>195</v>
      </c>
      <c r="E300" s="132" t="s">
        <v>5467</v>
      </c>
      <c r="F300" s="133" t="s">
        <v>5468</v>
      </c>
      <c r="G300" s="134" t="s">
        <v>432</v>
      </c>
      <c r="H300" s="135">
        <v>65</v>
      </c>
      <c r="I300" s="136"/>
      <c r="J300" s="137">
        <f>ROUND(I300*H300,2)</f>
        <v>0</v>
      </c>
      <c r="K300" s="133" t="s">
        <v>199</v>
      </c>
      <c r="L300" s="32"/>
      <c r="M300" s="138" t="s">
        <v>19</v>
      </c>
      <c r="N300" s="139" t="s">
        <v>43</v>
      </c>
      <c r="P300" s="140">
        <f>O300*H300</f>
        <v>0</v>
      </c>
      <c r="Q300" s="140">
        <v>1.2E-4</v>
      </c>
      <c r="R300" s="140">
        <f>Q300*H300</f>
        <v>7.8000000000000005E-3</v>
      </c>
      <c r="S300" s="140">
        <v>0</v>
      </c>
      <c r="T300" s="141">
        <f>S300*H300</f>
        <v>0</v>
      </c>
      <c r="AR300" s="142" t="s">
        <v>674</v>
      </c>
      <c r="AT300" s="142" t="s">
        <v>195</v>
      </c>
      <c r="AU300" s="142" t="s">
        <v>82</v>
      </c>
      <c r="AY300" s="17" t="s">
        <v>193</v>
      </c>
      <c r="BE300" s="143">
        <f>IF(N300="základní",J300,0)</f>
        <v>0</v>
      </c>
      <c r="BF300" s="143">
        <f>IF(N300="snížená",J300,0)</f>
        <v>0</v>
      </c>
      <c r="BG300" s="143">
        <f>IF(N300="zákl. přenesená",J300,0)</f>
        <v>0</v>
      </c>
      <c r="BH300" s="143">
        <f>IF(N300="sníž. přenesená",J300,0)</f>
        <v>0</v>
      </c>
      <c r="BI300" s="143">
        <f>IF(N300="nulová",J300,0)</f>
        <v>0</v>
      </c>
      <c r="BJ300" s="17" t="s">
        <v>80</v>
      </c>
      <c r="BK300" s="143">
        <f>ROUND(I300*H300,2)</f>
        <v>0</v>
      </c>
      <c r="BL300" s="17" t="s">
        <v>674</v>
      </c>
      <c r="BM300" s="142" t="s">
        <v>5469</v>
      </c>
    </row>
    <row r="301" spans="2:65" s="1" customFormat="1" ht="11.25">
      <c r="B301" s="32"/>
      <c r="D301" s="144" t="s">
        <v>201</v>
      </c>
      <c r="F301" s="145" t="s">
        <v>5470</v>
      </c>
      <c r="I301" s="146"/>
      <c r="L301" s="32"/>
      <c r="M301" s="147"/>
      <c r="T301" s="53"/>
      <c r="AT301" s="17" t="s">
        <v>201</v>
      </c>
      <c r="AU301" s="17" t="s">
        <v>82</v>
      </c>
    </row>
    <row r="302" spans="2:65" s="1" customFormat="1" ht="21.75" customHeight="1">
      <c r="B302" s="32"/>
      <c r="C302" s="131" t="s">
        <v>1136</v>
      </c>
      <c r="D302" s="131" t="s">
        <v>195</v>
      </c>
      <c r="E302" s="132" t="s">
        <v>5471</v>
      </c>
      <c r="F302" s="133" t="s">
        <v>5472</v>
      </c>
      <c r="G302" s="134" t="s">
        <v>465</v>
      </c>
      <c r="H302" s="135">
        <v>361</v>
      </c>
      <c r="I302" s="136"/>
      <c r="J302" s="137">
        <f>ROUND(I302*H302,2)</f>
        <v>0</v>
      </c>
      <c r="K302" s="133" t="s">
        <v>199</v>
      </c>
      <c r="L302" s="32"/>
      <c r="M302" s="138" t="s">
        <v>19</v>
      </c>
      <c r="N302" s="139" t="s">
        <v>43</v>
      </c>
      <c r="P302" s="140">
        <f>O302*H302</f>
        <v>0</v>
      </c>
      <c r="Q302" s="140">
        <v>0</v>
      </c>
      <c r="R302" s="140">
        <f>Q302*H302</f>
        <v>0</v>
      </c>
      <c r="S302" s="140">
        <v>2.4000000000000001E-4</v>
      </c>
      <c r="T302" s="141">
        <f>S302*H302</f>
        <v>8.6640000000000009E-2</v>
      </c>
      <c r="AR302" s="142" t="s">
        <v>674</v>
      </c>
      <c r="AT302" s="142" t="s">
        <v>195</v>
      </c>
      <c r="AU302" s="142" t="s">
        <v>82</v>
      </c>
      <c r="AY302" s="17" t="s">
        <v>193</v>
      </c>
      <c r="BE302" s="143">
        <f>IF(N302="základní",J302,0)</f>
        <v>0</v>
      </c>
      <c r="BF302" s="143">
        <f>IF(N302="snížená",J302,0)</f>
        <v>0</v>
      </c>
      <c r="BG302" s="143">
        <f>IF(N302="zákl. přenesená",J302,0)</f>
        <v>0</v>
      </c>
      <c r="BH302" s="143">
        <f>IF(N302="sníž. přenesená",J302,0)</f>
        <v>0</v>
      </c>
      <c r="BI302" s="143">
        <f>IF(N302="nulová",J302,0)</f>
        <v>0</v>
      </c>
      <c r="BJ302" s="17" t="s">
        <v>80</v>
      </c>
      <c r="BK302" s="143">
        <f>ROUND(I302*H302,2)</f>
        <v>0</v>
      </c>
      <c r="BL302" s="17" t="s">
        <v>674</v>
      </c>
      <c r="BM302" s="142" t="s">
        <v>5473</v>
      </c>
    </row>
    <row r="303" spans="2:65" s="1" customFormat="1" ht="11.25">
      <c r="B303" s="32"/>
      <c r="D303" s="144" t="s">
        <v>201</v>
      </c>
      <c r="F303" s="145" t="s">
        <v>5474</v>
      </c>
      <c r="I303" s="146"/>
      <c r="L303" s="32"/>
      <c r="M303" s="147"/>
      <c r="T303" s="53"/>
      <c r="AT303" s="17" t="s">
        <v>201</v>
      </c>
      <c r="AU303" s="17" t="s">
        <v>82</v>
      </c>
    </row>
    <row r="304" spans="2:65" s="1" customFormat="1" ht="24.2" customHeight="1">
      <c r="B304" s="32"/>
      <c r="C304" s="131" t="s">
        <v>1142</v>
      </c>
      <c r="D304" s="131" t="s">
        <v>195</v>
      </c>
      <c r="E304" s="132" t="s">
        <v>5475</v>
      </c>
      <c r="F304" s="133" t="s">
        <v>5476</v>
      </c>
      <c r="G304" s="134" t="s">
        <v>432</v>
      </c>
      <c r="H304" s="135">
        <v>48</v>
      </c>
      <c r="I304" s="136"/>
      <c r="J304" s="137">
        <f>ROUND(I304*H304,2)</f>
        <v>0</v>
      </c>
      <c r="K304" s="133" t="s">
        <v>199</v>
      </c>
      <c r="L304" s="32"/>
      <c r="M304" s="138" t="s">
        <v>19</v>
      </c>
      <c r="N304" s="139" t="s">
        <v>43</v>
      </c>
      <c r="P304" s="140">
        <f>O304*H304</f>
        <v>0</v>
      </c>
      <c r="Q304" s="140">
        <v>0</v>
      </c>
      <c r="R304" s="140">
        <f>Q304*H304</f>
        <v>0</v>
      </c>
      <c r="S304" s="140">
        <v>1.7000000000000001E-2</v>
      </c>
      <c r="T304" s="141">
        <f>S304*H304</f>
        <v>0.81600000000000006</v>
      </c>
      <c r="AR304" s="142" t="s">
        <v>674</v>
      </c>
      <c r="AT304" s="142" t="s">
        <v>195</v>
      </c>
      <c r="AU304" s="142" t="s">
        <v>82</v>
      </c>
      <c r="AY304" s="17" t="s">
        <v>193</v>
      </c>
      <c r="BE304" s="143">
        <f>IF(N304="základní",J304,0)</f>
        <v>0</v>
      </c>
      <c r="BF304" s="143">
        <f>IF(N304="snížená",J304,0)</f>
        <v>0</v>
      </c>
      <c r="BG304" s="143">
        <f>IF(N304="zákl. přenesená",J304,0)</f>
        <v>0</v>
      </c>
      <c r="BH304" s="143">
        <f>IF(N304="sníž. přenesená",J304,0)</f>
        <v>0</v>
      </c>
      <c r="BI304" s="143">
        <f>IF(N304="nulová",J304,0)</f>
        <v>0</v>
      </c>
      <c r="BJ304" s="17" t="s">
        <v>80</v>
      </c>
      <c r="BK304" s="143">
        <f>ROUND(I304*H304,2)</f>
        <v>0</v>
      </c>
      <c r="BL304" s="17" t="s">
        <v>674</v>
      </c>
      <c r="BM304" s="142" t="s">
        <v>5477</v>
      </c>
    </row>
    <row r="305" spans="2:65" s="1" customFormat="1" ht="11.25">
      <c r="B305" s="32"/>
      <c r="D305" s="144" t="s">
        <v>201</v>
      </c>
      <c r="F305" s="145" t="s">
        <v>5478</v>
      </c>
      <c r="I305" s="146"/>
      <c r="L305" s="32"/>
      <c r="M305" s="147"/>
      <c r="T305" s="53"/>
      <c r="AT305" s="17" t="s">
        <v>201</v>
      </c>
      <c r="AU305" s="17" t="s">
        <v>82</v>
      </c>
    </row>
    <row r="306" spans="2:65" s="1" customFormat="1" ht="24.2" customHeight="1">
      <c r="B306" s="32"/>
      <c r="C306" s="131" t="s">
        <v>1148</v>
      </c>
      <c r="D306" s="131" t="s">
        <v>195</v>
      </c>
      <c r="E306" s="132" t="s">
        <v>5479</v>
      </c>
      <c r="F306" s="133" t="s">
        <v>5480</v>
      </c>
      <c r="G306" s="134" t="s">
        <v>432</v>
      </c>
      <c r="H306" s="135">
        <v>38</v>
      </c>
      <c r="I306" s="136"/>
      <c r="J306" s="137">
        <f>ROUND(I306*H306,2)</f>
        <v>0</v>
      </c>
      <c r="K306" s="133" t="s">
        <v>199</v>
      </c>
      <c r="L306" s="32"/>
      <c r="M306" s="138" t="s">
        <v>19</v>
      </c>
      <c r="N306" s="139" t="s">
        <v>43</v>
      </c>
      <c r="P306" s="140">
        <f>O306*H306</f>
        <v>0</v>
      </c>
      <c r="Q306" s="140">
        <v>0</v>
      </c>
      <c r="R306" s="140">
        <f>Q306*H306</f>
        <v>0</v>
      </c>
      <c r="S306" s="140">
        <v>2.4E-2</v>
      </c>
      <c r="T306" s="141">
        <f>S306*H306</f>
        <v>0.91200000000000003</v>
      </c>
      <c r="AR306" s="142" t="s">
        <v>674</v>
      </c>
      <c r="AT306" s="142" t="s">
        <v>195</v>
      </c>
      <c r="AU306" s="142" t="s">
        <v>82</v>
      </c>
      <c r="AY306" s="17" t="s">
        <v>193</v>
      </c>
      <c r="BE306" s="143">
        <f>IF(N306="základní",J306,0)</f>
        <v>0</v>
      </c>
      <c r="BF306" s="143">
        <f>IF(N306="snížená",J306,0)</f>
        <v>0</v>
      </c>
      <c r="BG306" s="143">
        <f>IF(N306="zákl. přenesená",J306,0)</f>
        <v>0</v>
      </c>
      <c r="BH306" s="143">
        <f>IF(N306="sníž. přenesená",J306,0)</f>
        <v>0</v>
      </c>
      <c r="BI306" s="143">
        <f>IF(N306="nulová",J306,0)</f>
        <v>0</v>
      </c>
      <c r="BJ306" s="17" t="s">
        <v>80</v>
      </c>
      <c r="BK306" s="143">
        <f>ROUND(I306*H306,2)</f>
        <v>0</v>
      </c>
      <c r="BL306" s="17" t="s">
        <v>674</v>
      </c>
      <c r="BM306" s="142" t="s">
        <v>5481</v>
      </c>
    </row>
    <row r="307" spans="2:65" s="1" customFormat="1" ht="11.25">
      <c r="B307" s="32"/>
      <c r="D307" s="144" t="s">
        <v>201</v>
      </c>
      <c r="F307" s="145" t="s">
        <v>5482</v>
      </c>
      <c r="I307" s="146"/>
      <c r="L307" s="32"/>
      <c r="M307" s="147"/>
      <c r="T307" s="53"/>
      <c r="AT307" s="17" t="s">
        <v>201</v>
      </c>
      <c r="AU307" s="17" t="s">
        <v>82</v>
      </c>
    </row>
    <row r="308" spans="2:65" s="1" customFormat="1" ht="16.5" customHeight="1">
      <c r="B308" s="32"/>
      <c r="C308" s="131" t="s">
        <v>1154</v>
      </c>
      <c r="D308" s="131" t="s">
        <v>195</v>
      </c>
      <c r="E308" s="132" t="s">
        <v>5483</v>
      </c>
      <c r="F308" s="133" t="s">
        <v>5484</v>
      </c>
      <c r="G308" s="134" t="s">
        <v>432</v>
      </c>
      <c r="H308" s="135">
        <v>206</v>
      </c>
      <c r="I308" s="136"/>
      <c r="J308" s="137">
        <f>ROUND(I308*H308,2)</f>
        <v>0</v>
      </c>
      <c r="K308" s="133" t="s">
        <v>199</v>
      </c>
      <c r="L308" s="32"/>
      <c r="M308" s="138" t="s">
        <v>19</v>
      </c>
      <c r="N308" s="139" t="s">
        <v>43</v>
      </c>
      <c r="P308" s="140">
        <f>O308*H308</f>
        <v>0</v>
      </c>
      <c r="Q308" s="140">
        <v>2.0000000000000002E-5</v>
      </c>
      <c r="R308" s="140">
        <f>Q308*H308</f>
        <v>4.1200000000000004E-3</v>
      </c>
      <c r="S308" s="140">
        <v>2E-3</v>
      </c>
      <c r="T308" s="141">
        <f>S308*H308</f>
        <v>0.41200000000000003</v>
      </c>
      <c r="AR308" s="142" t="s">
        <v>674</v>
      </c>
      <c r="AT308" s="142" t="s">
        <v>195</v>
      </c>
      <c r="AU308" s="142" t="s">
        <v>82</v>
      </c>
      <c r="AY308" s="17" t="s">
        <v>193</v>
      </c>
      <c r="BE308" s="143">
        <f>IF(N308="základní",J308,0)</f>
        <v>0</v>
      </c>
      <c r="BF308" s="143">
        <f>IF(N308="snížená",J308,0)</f>
        <v>0</v>
      </c>
      <c r="BG308" s="143">
        <f>IF(N308="zákl. přenesená",J308,0)</f>
        <v>0</v>
      </c>
      <c r="BH308" s="143">
        <f>IF(N308="sníž. přenesená",J308,0)</f>
        <v>0</v>
      </c>
      <c r="BI308" s="143">
        <f>IF(N308="nulová",J308,0)</f>
        <v>0</v>
      </c>
      <c r="BJ308" s="17" t="s">
        <v>80</v>
      </c>
      <c r="BK308" s="143">
        <f>ROUND(I308*H308,2)</f>
        <v>0</v>
      </c>
      <c r="BL308" s="17" t="s">
        <v>674</v>
      </c>
      <c r="BM308" s="142" t="s">
        <v>5485</v>
      </c>
    </row>
    <row r="309" spans="2:65" s="1" customFormat="1" ht="11.25">
      <c r="B309" s="32"/>
      <c r="D309" s="144" t="s">
        <v>201</v>
      </c>
      <c r="F309" s="145" t="s">
        <v>5486</v>
      </c>
      <c r="I309" s="146"/>
      <c r="L309" s="32"/>
      <c r="M309" s="147"/>
      <c r="T309" s="53"/>
      <c r="AT309" s="17" t="s">
        <v>201</v>
      </c>
      <c r="AU309" s="17" t="s">
        <v>82</v>
      </c>
    </row>
    <row r="310" spans="2:65" s="1" customFormat="1" ht="16.5" customHeight="1">
      <c r="B310" s="32"/>
      <c r="C310" s="131" t="s">
        <v>1156</v>
      </c>
      <c r="D310" s="131" t="s">
        <v>195</v>
      </c>
      <c r="E310" s="132" t="s">
        <v>5487</v>
      </c>
      <c r="F310" s="133" t="s">
        <v>5488</v>
      </c>
      <c r="G310" s="134" t="s">
        <v>432</v>
      </c>
      <c r="H310" s="135">
        <v>164</v>
      </c>
      <c r="I310" s="136"/>
      <c r="J310" s="137">
        <f>ROUND(I310*H310,2)</f>
        <v>0</v>
      </c>
      <c r="K310" s="133" t="s">
        <v>199</v>
      </c>
      <c r="L310" s="32"/>
      <c r="M310" s="138" t="s">
        <v>19</v>
      </c>
      <c r="N310" s="139" t="s">
        <v>43</v>
      </c>
      <c r="P310" s="140">
        <f>O310*H310</f>
        <v>0</v>
      </c>
      <c r="Q310" s="140">
        <v>3.0000000000000001E-5</v>
      </c>
      <c r="R310" s="140">
        <f>Q310*H310</f>
        <v>4.9199999999999999E-3</v>
      </c>
      <c r="S310" s="140">
        <v>3.0000000000000001E-3</v>
      </c>
      <c r="T310" s="141">
        <f>S310*H310</f>
        <v>0.49199999999999999</v>
      </c>
      <c r="AR310" s="142" t="s">
        <v>674</v>
      </c>
      <c r="AT310" s="142" t="s">
        <v>195</v>
      </c>
      <c r="AU310" s="142" t="s">
        <v>82</v>
      </c>
      <c r="AY310" s="17" t="s">
        <v>193</v>
      </c>
      <c r="BE310" s="143">
        <f>IF(N310="základní",J310,0)</f>
        <v>0</v>
      </c>
      <c r="BF310" s="143">
        <f>IF(N310="snížená",J310,0)</f>
        <v>0</v>
      </c>
      <c r="BG310" s="143">
        <f>IF(N310="zákl. přenesená",J310,0)</f>
        <v>0</v>
      </c>
      <c r="BH310" s="143">
        <f>IF(N310="sníž. přenesená",J310,0)</f>
        <v>0</v>
      </c>
      <c r="BI310" s="143">
        <f>IF(N310="nulová",J310,0)</f>
        <v>0</v>
      </c>
      <c r="BJ310" s="17" t="s">
        <v>80</v>
      </c>
      <c r="BK310" s="143">
        <f>ROUND(I310*H310,2)</f>
        <v>0</v>
      </c>
      <c r="BL310" s="17" t="s">
        <v>674</v>
      </c>
      <c r="BM310" s="142" t="s">
        <v>5489</v>
      </c>
    </row>
    <row r="311" spans="2:65" s="1" customFormat="1" ht="11.25">
      <c r="B311" s="32"/>
      <c r="D311" s="144" t="s">
        <v>201</v>
      </c>
      <c r="F311" s="145" t="s">
        <v>5490</v>
      </c>
      <c r="I311" s="146"/>
      <c r="L311" s="32"/>
      <c r="M311" s="147"/>
      <c r="T311" s="53"/>
      <c r="AT311" s="17" t="s">
        <v>201</v>
      </c>
      <c r="AU311" s="17" t="s">
        <v>82</v>
      </c>
    </row>
    <row r="312" spans="2:65" s="11" customFormat="1" ht="25.9" customHeight="1">
      <c r="B312" s="119"/>
      <c r="D312" s="120" t="s">
        <v>71</v>
      </c>
      <c r="E312" s="121" t="s">
        <v>4282</v>
      </c>
      <c r="F312" s="121" t="s">
        <v>4965</v>
      </c>
      <c r="I312" s="122"/>
      <c r="J312" s="123">
        <f>BK312</f>
        <v>0</v>
      </c>
      <c r="L312" s="119"/>
      <c r="M312" s="124"/>
      <c r="P312" s="125">
        <f>P313</f>
        <v>0</v>
      </c>
      <c r="R312" s="125">
        <f>R313</f>
        <v>0</v>
      </c>
      <c r="T312" s="126">
        <f>T313</f>
        <v>0</v>
      </c>
      <c r="AR312" s="120" t="s">
        <v>106</v>
      </c>
      <c r="AT312" s="127" t="s">
        <v>71</v>
      </c>
      <c r="AU312" s="127" t="s">
        <v>72</v>
      </c>
      <c r="AY312" s="120" t="s">
        <v>193</v>
      </c>
      <c r="BK312" s="128">
        <f>BK313</f>
        <v>0</v>
      </c>
    </row>
    <row r="313" spans="2:65" s="1" customFormat="1" ht="16.5" customHeight="1">
      <c r="B313" s="32"/>
      <c r="C313" s="131" t="s">
        <v>1165</v>
      </c>
      <c r="D313" s="131" t="s">
        <v>195</v>
      </c>
      <c r="E313" s="132" t="s">
        <v>4966</v>
      </c>
      <c r="F313" s="133" t="s">
        <v>4474</v>
      </c>
      <c r="G313" s="134" t="s">
        <v>4454</v>
      </c>
      <c r="H313" s="135">
        <v>1</v>
      </c>
      <c r="I313" s="136"/>
      <c r="J313" s="137">
        <f>ROUND(I313*H313,2)</f>
        <v>0</v>
      </c>
      <c r="K313" s="133" t="s">
        <v>19</v>
      </c>
      <c r="L313" s="32"/>
      <c r="M313" s="181" t="s">
        <v>19</v>
      </c>
      <c r="N313" s="182" t="s">
        <v>43</v>
      </c>
      <c r="O313" s="183"/>
      <c r="P313" s="184">
        <f>O313*H313</f>
        <v>0</v>
      </c>
      <c r="Q313" s="184">
        <v>0</v>
      </c>
      <c r="R313" s="184">
        <f>Q313*H313</f>
        <v>0</v>
      </c>
      <c r="S313" s="184">
        <v>0</v>
      </c>
      <c r="T313" s="185">
        <f>S313*H313</f>
        <v>0</v>
      </c>
      <c r="AR313" s="142" t="s">
        <v>106</v>
      </c>
      <c r="AT313" s="142" t="s">
        <v>195</v>
      </c>
      <c r="AU313" s="142" t="s">
        <v>80</v>
      </c>
      <c r="AY313" s="17" t="s">
        <v>193</v>
      </c>
      <c r="BE313" s="143">
        <f>IF(N313="základní",J313,0)</f>
        <v>0</v>
      </c>
      <c r="BF313" s="143">
        <f>IF(N313="snížená",J313,0)</f>
        <v>0</v>
      </c>
      <c r="BG313" s="143">
        <f>IF(N313="zákl. přenesená",J313,0)</f>
        <v>0</v>
      </c>
      <c r="BH313" s="143">
        <f>IF(N313="sníž. přenesená",J313,0)</f>
        <v>0</v>
      </c>
      <c r="BI313" s="143">
        <f>IF(N313="nulová",J313,0)</f>
        <v>0</v>
      </c>
      <c r="BJ313" s="17" t="s">
        <v>80</v>
      </c>
      <c r="BK313" s="143">
        <f>ROUND(I313*H313,2)</f>
        <v>0</v>
      </c>
      <c r="BL313" s="17" t="s">
        <v>106</v>
      </c>
      <c r="BM313" s="142" t="s">
        <v>5491</v>
      </c>
    </row>
    <row r="314" spans="2:65" s="1" customFormat="1" ht="6.95" customHeight="1">
      <c r="B314" s="41"/>
      <c r="C314" s="42"/>
      <c r="D314" s="42"/>
      <c r="E314" s="42"/>
      <c r="F314" s="42"/>
      <c r="G314" s="42"/>
      <c r="H314" s="42"/>
      <c r="I314" s="42"/>
      <c r="J314" s="42"/>
      <c r="K314" s="42"/>
      <c r="L314" s="32"/>
    </row>
  </sheetData>
  <sheetProtection algorithmName="SHA-512" hashValue="Ppecs7n3Bzv8yKQp8r4Tv2OQSmeSRRIVfa/Abz8dUE6mC0WsdZOOxae0lgDYn0iDH0rTVdeHntmHu8jJRyky1Q==" saltValue="H6pdUES4Q8ADj28QOLX0ZO4JVPMoLG7oXxdVQlsU6hrnNgkQ9NOJ3IgNDImINc/dJ6n70/X5fHfzTBtOJ0UvIQ==" spinCount="100000" sheet="1" objects="1" scenarios="1" formatColumns="0" formatRows="0" autoFilter="0"/>
  <autoFilter ref="C97:K313" xr:uid="{00000000-0009-0000-0000-000007000000}"/>
  <mergeCells count="15">
    <mergeCell ref="E84:H84"/>
    <mergeCell ref="E88:H88"/>
    <mergeCell ref="E86:H86"/>
    <mergeCell ref="E90:H90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2" r:id="rId1" xr:uid="{00000000-0004-0000-0700-000000000000}"/>
    <hyperlink ref="F106" r:id="rId2" xr:uid="{00000000-0004-0000-0700-000001000000}"/>
    <hyperlink ref="F109" r:id="rId3" xr:uid="{00000000-0004-0000-0700-000002000000}"/>
    <hyperlink ref="F112" r:id="rId4" xr:uid="{00000000-0004-0000-0700-000003000000}"/>
    <hyperlink ref="F115" r:id="rId5" xr:uid="{00000000-0004-0000-0700-000004000000}"/>
    <hyperlink ref="F118" r:id="rId6" xr:uid="{00000000-0004-0000-0700-000005000000}"/>
    <hyperlink ref="F121" r:id="rId7" xr:uid="{00000000-0004-0000-0700-000006000000}"/>
    <hyperlink ref="F124" r:id="rId8" xr:uid="{00000000-0004-0000-0700-000007000000}"/>
    <hyperlink ref="F127" r:id="rId9" xr:uid="{00000000-0004-0000-0700-000008000000}"/>
    <hyperlink ref="F130" r:id="rId10" xr:uid="{00000000-0004-0000-0700-000009000000}"/>
    <hyperlink ref="F133" r:id="rId11" xr:uid="{00000000-0004-0000-0700-00000A000000}"/>
    <hyperlink ref="F136" r:id="rId12" xr:uid="{00000000-0004-0000-0700-00000B000000}"/>
    <hyperlink ref="F139" r:id="rId13" xr:uid="{00000000-0004-0000-0700-00000C000000}"/>
    <hyperlink ref="F142" r:id="rId14" xr:uid="{00000000-0004-0000-0700-00000D000000}"/>
    <hyperlink ref="F145" r:id="rId15" xr:uid="{00000000-0004-0000-0700-00000E000000}"/>
    <hyperlink ref="F148" r:id="rId16" xr:uid="{00000000-0004-0000-0700-00000F000000}"/>
    <hyperlink ref="F152" r:id="rId17" xr:uid="{00000000-0004-0000-0700-000010000000}"/>
    <hyperlink ref="F155" r:id="rId18" xr:uid="{00000000-0004-0000-0700-000011000000}"/>
    <hyperlink ref="F158" r:id="rId19" xr:uid="{00000000-0004-0000-0700-000012000000}"/>
    <hyperlink ref="F161" r:id="rId20" xr:uid="{00000000-0004-0000-0700-000013000000}"/>
    <hyperlink ref="F164" r:id="rId21" xr:uid="{00000000-0004-0000-0700-000014000000}"/>
    <hyperlink ref="F167" r:id="rId22" xr:uid="{00000000-0004-0000-0700-000015000000}"/>
    <hyperlink ref="F170" r:id="rId23" xr:uid="{00000000-0004-0000-0700-000016000000}"/>
    <hyperlink ref="F174" r:id="rId24" xr:uid="{00000000-0004-0000-0700-000017000000}"/>
    <hyperlink ref="F179" r:id="rId25" xr:uid="{00000000-0004-0000-0700-000018000000}"/>
    <hyperlink ref="F182" r:id="rId26" xr:uid="{00000000-0004-0000-0700-000019000000}"/>
    <hyperlink ref="F185" r:id="rId27" xr:uid="{00000000-0004-0000-0700-00001A000000}"/>
    <hyperlink ref="F188" r:id="rId28" xr:uid="{00000000-0004-0000-0700-00001B000000}"/>
    <hyperlink ref="F191" r:id="rId29" xr:uid="{00000000-0004-0000-0700-00001C000000}"/>
    <hyperlink ref="F194" r:id="rId30" xr:uid="{00000000-0004-0000-0700-00001D000000}"/>
    <hyperlink ref="F199" r:id="rId31" xr:uid="{00000000-0004-0000-0700-00001E000000}"/>
    <hyperlink ref="F204" r:id="rId32" xr:uid="{00000000-0004-0000-0700-00001F000000}"/>
    <hyperlink ref="F209" r:id="rId33" xr:uid="{00000000-0004-0000-0700-000020000000}"/>
    <hyperlink ref="F215" r:id="rId34" xr:uid="{00000000-0004-0000-0700-000021000000}"/>
    <hyperlink ref="F218" r:id="rId35" xr:uid="{00000000-0004-0000-0700-000022000000}"/>
    <hyperlink ref="F221" r:id="rId36" xr:uid="{00000000-0004-0000-0700-000023000000}"/>
    <hyperlink ref="F224" r:id="rId37" xr:uid="{00000000-0004-0000-0700-000024000000}"/>
    <hyperlink ref="F228" r:id="rId38" xr:uid="{00000000-0004-0000-0700-000025000000}"/>
    <hyperlink ref="F232" r:id="rId39" xr:uid="{00000000-0004-0000-0700-000026000000}"/>
    <hyperlink ref="F235" r:id="rId40" xr:uid="{00000000-0004-0000-0700-000027000000}"/>
    <hyperlink ref="F245" r:id="rId41" xr:uid="{00000000-0004-0000-0700-000028000000}"/>
    <hyperlink ref="F254" r:id="rId42" xr:uid="{00000000-0004-0000-0700-000029000000}"/>
    <hyperlink ref="F256" r:id="rId43" xr:uid="{00000000-0004-0000-0700-00002A000000}"/>
    <hyperlink ref="F259" r:id="rId44" xr:uid="{00000000-0004-0000-0700-00002B000000}"/>
    <hyperlink ref="F265" r:id="rId45" xr:uid="{00000000-0004-0000-0700-00002C000000}"/>
    <hyperlink ref="F268" r:id="rId46" xr:uid="{00000000-0004-0000-0700-00002D000000}"/>
    <hyperlink ref="F271" r:id="rId47" xr:uid="{00000000-0004-0000-0700-00002E000000}"/>
    <hyperlink ref="F273" r:id="rId48" xr:uid="{00000000-0004-0000-0700-00002F000000}"/>
    <hyperlink ref="F275" r:id="rId49" xr:uid="{00000000-0004-0000-0700-000030000000}"/>
    <hyperlink ref="F277" r:id="rId50" xr:uid="{00000000-0004-0000-0700-000031000000}"/>
    <hyperlink ref="F279" r:id="rId51" xr:uid="{00000000-0004-0000-0700-000032000000}"/>
    <hyperlink ref="F283" r:id="rId52" xr:uid="{00000000-0004-0000-0700-000033000000}"/>
    <hyperlink ref="F285" r:id="rId53" xr:uid="{00000000-0004-0000-0700-000034000000}"/>
    <hyperlink ref="F287" r:id="rId54" xr:uid="{00000000-0004-0000-0700-000035000000}"/>
    <hyperlink ref="F289" r:id="rId55" xr:uid="{00000000-0004-0000-0700-000036000000}"/>
    <hyperlink ref="F291" r:id="rId56" xr:uid="{00000000-0004-0000-0700-000037000000}"/>
    <hyperlink ref="F293" r:id="rId57" xr:uid="{00000000-0004-0000-0700-000038000000}"/>
    <hyperlink ref="F295" r:id="rId58" xr:uid="{00000000-0004-0000-0700-000039000000}"/>
    <hyperlink ref="F297" r:id="rId59" xr:uid="{00000000-0004-0000-0700-00003A000000}"/>
    <hyperlink ref="F299" r:id="rId60" xr:uid="{00000000-0004-0000-0700-00003B000000}"/>
    <hyperlink ref="F301" r:id="rId61" xr:uid="{00000000-0004-0000-0700-00003C000000}"/>
    <hyperlink ref="F303" r:id="rId62" xr:uid="{00000000-0004-0000-0700-00003D000000}"/>
    <hyperlink ref="F305" r:id="rId63" xr:uid="{00000000-0004-0000-0700-00003E000000}"/>
    <hyperlink ref="F307" r:id="rId64" xr:uid="{00000000-0004-0000-0700-00003F000000}"/>
    <hyperlink ref="F309" r:id="rId65" xr:uid="{00000000-0004-0000-0700-000040000000}"/>
    <hyperlink ref="F311" r:id="rId66" xr:uid="{00000000-0004-0000-0700-000041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67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293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AT2" s="17" t="s">
        <v>108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82</v>
      </c>
    </row>
    <row r="4" spans="2:46" ht="24.95" customHeight="1">
      <c r="B4" s="20"/>
      <c r="D4" s="21" t="s">
        <v>132</v>
      </c>
      <c r="L4" s="20"/>
      <c r="M4" s="90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318" t="str">
        <f>'Rekapitulace stavby'!K6</f>
        <v>SPgŠ Boskovice - Výstavba nových prostor pro vzdělávání</v>
      </c>
      <c r="F7" s="319"/>
      <c r="G7" s="319"/>
      <c r="H7" s="319"/>
      <c r="L7" s="20"/>
    </row>
    <row r="8" spans="2:46" ht="12.75">
      <c r="B8" s="20"/>
      <c r="D8" s="27" t="s">
        <v>133</v>
      </c>
      <c r="L8" s="20"/>
    </row>
    <row r="9" spans="2:46" ht="16.5" customHeight="1">
      <c r="B9" s="20"/>
      <c r="E9" s="318" t="s">
        <v>3852</v>
      </c>
      <c r="F9" s="288"/>
      <c r="G9" s="288"/>
      <c r="H9" s="288"/>
      <c r="L9" s="20"/>
    </row>
    <row r="10" spans="2:46" ht="12" customHeight="1">
      <c r="B10" s="20"/>
      <c r="D10" s="27" t="s">
        <v>3853</v>
      </c>
      <c r="L10" s="20"/>
    </row>
    <row r="11" spans="2:46" s="1" customFormat="1" ht="16.5" customHeight="1">
      <c r="B11" s="32"/>
      <c r="E11" s="316" t="s">
        <v>4684</v>
      </c>
      <c r="F11" s="320"/>
      <c r="G11" s="320"/>
      <c r="H11" s="320"/>
      <c r="L11" s="32"/>
    </row>
    <row r="12" spans="2:46" s="1" customFormat="1" ht="12" customHeight="1">
      <c r="B12" s="32"/>
      <c r="D12" s="27" t="s">
        <v>4685</v>
      </c>
      <c r="L12" s="32"/>
    </row>
    <row r="13" spans="2:46" s="1" customFormat="1" ht="16.5" customHeight="1">
      <c r="B13" s="32"/>
      <c r="E13" s="281" t="s">
        <v>5492</v>
      </c>
      <c r="F13" s="320"/>
      <c r="G13" s="320"/>
      <c r="H13" s="320"/>
      <c r="L13" s="32"/>
    </row>
    <row r="14" spans="2:46" s="1" customFormat="1" ht="11.25">
      <c r="B14" s="32"/>
      <c r="L14" s="32"/>
    </row>
    <row r="15" spans="2:46" s="1" customFormat="1" ht="12" customHeight="1">
      <c r="B15" s="32"/>
      <c r="D15" s="27" t="s">
        <v>18</v>
      </c>
      <c r="F15" s="25" t="s">
        <v>19</v>
      </c>
      <c r="I15" s="27" t="s">
        <v>20</v>
      </c>
      <c r="J15" s="25" t="s">
        <v>19</v>
      </c>
      <c r="L15" s="32"/>
    </row>
    <row r="16" spans="2:46" s="1" customFormat="1" ht="12" customHeight="1">
      <c r="B16" s="32"/>
      <c r="D16" s="27" t="s">
        <v>21</v>
      </c>
      <c r="F16" s="25" t="s">
        <v>22</v>
      </c>
      <c r="I16" s="27" t="s">
        <v>23</v>
      </c>
      <c r="J16" s="49" t="str">
        <f>'Rekapitulace stavby'!AN8</f>
        <v>19. 5. 2025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25</v>
      </c>
      <c r="I18" s="27" t="s">
        <v>26</v>
      </c>
      <c r="J18" s="25" t="s">
        <v>19</v>
      </c>
      <c r="L18" s="32"/>
    </row>
    <row r="19" spans="2:12" s="1" customFormat="1" ht="18" customHeight="1">
      <c r="B19" s="32"/>
      <c r="E19" s="25" t="s">
        <v>27</v>
      </c>
      <c r="I19" s="27" t="s">
        <v>28</v>
      </c>
      <c r="J19" s="25" t="s">
        <v>19</v>
      </c>
      <c r="L19" s="32"/>
    </row>
    <row r="20" spans="2:12" s="1" customFormat="1" ht="6.95" customHeight="1">
      <c r="B20" s="32"/>
      <c r="L20" s="32"/>
    </row>
    <row r="21" spans="2:12" s="1" customFormat="1" ht="12" customHeight="1">
      <c r="B21" s="32"/>
      <c r="D21" s="27" t="s">
        <v>29</v>
      </c>
      <c r="I21" s="27" t="s">
        <v>26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321" t="str">
        <f>'Rekapitulace stavby'!E14</f>
        <v>Vyplň údaj</v>
      </c>
      <c r="F22" s="287"/>
      <c r="G22" s="287"/>
      <c r="H22" s="287"/>
      <c r="I22" s="27" t="s">
        <v>28</v>
      </c>
      <c r="J22" s="28" t="str">
        <f>'Rekapitulace stavby'!AN14</f>
        <v>Vyplň údaj</v>
      </c>
      <c r="L22" s="32"/>
    </row>
    <row r="23" spans="2:12" s="1" customFormat="1" ht="6.95" customHeight="1">
      <c r="B23" s="32"/>
      <c r="L23" s="32"/>
    </row>
    <row r="24" spans="2:12" s="1" customFormat="1" ht="12" customHeight="1">
      <c r="B24" s="32"/>
      <c r="D24" s="27" t="s">
        <v>31</v>
      </c>
      <c r="I24" s="27" t="s">
        <v>26</v>
      </c>
      <c r="J24" s="25" t="s">
        <v>19</v>
      </c>
      <c r="L24" s="32"/>
    </row>
    <row r="25" spans="2:12" s="1" customFormat="1" ht="18" customHeight="1">
      <c r="B25" s="32"/>
      <c r="E25" s="25" t="s">
        <v>32</v>
      </c>
      <c r="I25" s="27" t="s">
        <v>28</v>
      </c>
      <c r="J25" s="25" t="s">
        <v>19</v>
      </c>
      <c r="L25" s="32"/>
    </row>
    <row r="26" spans="2:12" s="1" customFormat="1" ht="6.95" customHeight="1">
      <c r="B26" s="32"/>
      <c r="L26" s="32"/>
    </row>
    <row r="27" spans="2:12" s="1" customFormat="1" ht="12" customHeight="1">
      <c r="B27" s="32"/>
      <c r="D27" s="27" t="s">
        <v>34</v>
      </c>
      <c r="I27" s="27" t="s">
        <v>26</v>
      </c>
      <c r="J27" s="25" t="s">
        <v>19</v>
      </c>
      <c r="L27" s="32"/>
    </row>
    <row r="28" spans="2:12" s="1" customFormat="1" ht="18" customHeight="1">
      <c r="B28" s="32"/>
      <c r="E28" s="25" t="s">
        <v>3855</v>
      </c>
      <c r="I28" s="27" t="s">
        <v>28</v>
      </c>
      <c r="J28" s="25" t="s">
        <v>19</v>
      </c>
      <c r="L28" s="32"/>
    </row>
    <row r="29" spans="2:12" s="1" customFormat="1" ht="6.95" customHeight="1">
      <c r="B29" s="32"/>
      <c r="L29" s="32"/>
    </row>
    <row r="30" spans="2:12" s="1" customFormat="1" ht="12" customHeight="1">
      <c r="B30" s="32"/>
      <c r="D30" s="27" t="s">
        <v>36</v>
      </c>
      <c r="L30" s="32"/>
    </row>
    <row r="31" spans="2:12" s="7" customFormat="1" ht="16.5" customHeight="1">
      <c r="B31" s="91"/>
      <c r="E31" s="292" t="s">
        <v>19</v>
      </c>
      <c r="F31" s="292"/>
      <c r="G31" s="292"/>
      <c r="H31" s="292"/>
      <c r="L31" s="91"/>
    </row>
    <row r="32" spans="2:12" s="1" customFormat="1" ht="6.95" customHeight="1">
      <c r="B32" s="32"/>
      <c r="L32" s="32"/>
    </row>
    <row r="33" spans="2:12" s="1" customFormat="1" ht="6.95" customHeight="1">
      <c r="B33" s="32"/>
      <c r="D33" s="50"/>
      <c r="E33" s="50"/>
      <c r="F33" s="50"/>
      <c r="G33" s="50"/>
      <c r="H33" s="50"/>
      <c r="I33" s="50"/>
      <c r="J33" s="50"/>
      <c r="K33" s="50"/>
      <c r="L33" s="32"/>
    </row>
    <row r="34" spans="2:12" s="1" customFormat="1" ht="25.35" customHeight="1">
      <c r="B34" s="32"/>
      <c r="D34" s="92" t="s">
        <v>38</v>
      </c>
      <c r="J34" s="63">
        <f>ROUND(J97, 2)</f>
        <v>0</v>
      </c>
      <c r="L34" s="32"/>
    </row>
    <row r="35" spans="2:12" s="1" customFormat="1" ht="6.95" customHeight="1">
      <c r="B35" s="32"/>
      <c r="D35" s="50"/>
      <c r="E35" s="50"/>
      <c r="F35" s="50"/>
      <c r="G35" s="50"/>
      <c r="H35" s="50"/>
      <c r="I35" s="50"/>
      <c r="J35" s="50"/>
      <c r="K35" s="50"/>
      <c r="L35" s="32"/>
    </row>
    <row r="36" spans="2:12" s="1" customFormat="1" ht="14.45" customHeight="1">
      <c r="B36" s="32"/>
      <c r="F36" s="35" t="s">
        <v>40</v>
      </c>
      <c r="I36" s="35" t="s">
        <v>39</v>
      </c>
      <c r="J36" s="35" t="s">
        <v>41</v>
      </c>
      <c r="L36" s="32"/>
    </row>
    <row r="37" spans="2:12" s="1" customFormat="1" ht="14.45" customHeight="1">
      <c r="B37" s="32"/>
      <c r="D37" s="52" t="s">
        <v>42</v>
      </c>
      <c r="E37" s="27" t="s">
        <v>43</v>
      </c>
      <c r="F37" s="83">
        <f>ROUND((SUM(BE97:BE292)),  2)</f>
        <v>0</v>
      </c>
      <c r="I37" s="93">
        <v>0.21</v>
      </c>
      <c r="J37" s="83">
        <f>ROUND(((SUM(BE97:BE292))*I37),  2)</f>
        <v>0</v>
      </c>
      <c r="L37" s="32"/>
    </row>
    <row r="38" spans="2:12" s="1" customFormat="1" ht="14.45" customHeight="1">
      <c r="B38" s="32"/>
      <c r="E38" s="27" t="s">
        <v>44</v>
      </c>
      <c r="F38" s="83">
        <f>ROUND((SUM(BF97:BF292)),  2)</f>
        <v>0</v>
      </c>
      <c r="I38" s="93">
        <v>0.12</v>
      </c>
      <c r="J38" s="83">
        <f>ROUND(((SUM(BF97:BF292))*I38),  2)</f>
        <v>0</v>
      </c>
      <c r="L38" s="32"/>
    </row>
    <row r="39" spans="2:12" s="1" customFormat="1" ht="14.45" hidden="1" customHeight="1">
      <c r="B39" s="32"/>
      <c r="E39" s="27" t="s">
        <v>45</v>
      </c>
      <c r="F39" s="83">
        <f>ROUND((SUM(BG97:BG292)),  2)</f>
        <v>0</v>
      </c>
      <c r="I39" s="93">
        <v>0.21</v>
      </c>
      <c r="J39" s="83">
        <f>0</f>
        <v>0</v>
      </c>
      <c r="L39" s="32"/>
    </row>
    <row r="40" spans="2:12" s="1" customFormat="1" ht="14.45" hidden="1" customHeight="1">
      <c r="B40" s="32"/>
      <c r="E40" s="27" t="s">
        <v>46</v>
      </c>
      <c r="F40" s="83">
        <f>ROUND((SUM(BH97:BH292)),  2)</f>
        <v>0</v>
      </c>
      <c r="I40" s="93">
        <v>0.12</v>
      </c>
      <c r="J40" s="83">
        <f>0</f>
        <v>0</v>
      </c>
      <c r="L40" s="32"/>
    </row>
    <row r="41" spans="2:12" s="1" customFormat="1" ht="14.45" hidden="1" customHeight="1">
      <c r="B41" s="32"/>
      <c r="E41" s="27" t="s">
        <v>47</v>
      </c>
      <c r="F41" s="83">
        <f>ROUND((SUM(BI97:BI292)),  2)</f>
        <v>0</v>
      </c>
      <c r="I41" s="93">
        <v>0</v>
      </c>
      <c r="J41" s="83">
        <f>0</f>
        <v>0</v>
      </c>
      <c r="L41" s="32"/>
    </row>
    <row r="42" spans="2:12" s="1" customFormat="1" ht="6.95" customHeight="1">
      <c r="B42" s="32"/>
      <c r="L42" s="32"/>
    </row>
    <row r="43" spans="2:12" s="1" customFormat="1" ht="25.35" customHeight="1">
      <c r="B43" s="32"/>
      <c r="C43" s="94"/>
      <c r="D43" s="95" t="s">
        <v>48</v>
      </c>
      <c r="E43" s="54"/>
      <c r="F43" s="54"/>
      <c r="G43" s="96" t="s">
        <v>49</v>
      </c>
      <c r="H43" s="97" t="s">
        <v>50</v>
      </c>
      <c r="I43" s="54"/>
      <c r="J43" s="98">
        <f>SUM(J34:J41)</f>
        <v>0</v>
      </c>
      <c r="K43" s="99"/>
      <c r="L43" s="32"/>
    </row>
    <row r="44" spans="2:12" s="1" customFormat="1" ht="14.45" customHeight="1">
      <c r="B44" s="41"/>
      <c r="C44" s="42"/>
      <c r="D44" s="42"/>
      <c r="E44" s="42"/>
      <c r="F44" s="42"/>
      <c r="G44" s="42"/>
      <c r="H44" s="42"/>
      <c r="I44" s="42"/>
      <c r="J44" s="42"/>
      <c r="K44" s="42"/>
      <c r="L44" s="32"/>
    </row>
    <row r="48" spans="2:12" s="1" customFormat="1" ht="6.95" customHeight="1">
      <c r="B48" s="43"/>
      <c r="C48" s="44"/>
      <c r="D48" s="44"/>
      <c r="E48" s="44"/>
      <c r="F48" s="44"/>
      <c r="G48" s="44"/>
      <c r="H48" s="44"/>
      <c r="I48" s="44"/>
      <c r="J48" s="44"/>
      <c r="K48" s="44"/>
      <c r="L48" s="32"/>
    </row>
    <row r="49" spans="2:12" s="1" customFormat="1" ht="24.95" customHeight="1">
      <c r="B49" s="32"/>
      <c r="C49" s="21" t="s">
        <v>135</v>
      </c>
      <c r="L49" s="32"/>
    </row>
    <row r="50" spans="2:12" s="1" customFormat="1" ht="6.95" customHeight="1">
      <c r="B50" s="32"/>
      <c r="L50" s="32"/>
    </row>
    <row r="51" spans="2:12" s="1" customFormat="1" ht="12" customHeight="1">
      <c r="B51" s="32"/>
      <c r="C51" s="27" t="s">
        <v>16</v>
      </c>
      <c r="L51" s="32"/>
    </row>
    <row r="52" spans="2:12" s="1" customFormat="1" ht="16.5" customHeight="1">
      <c r="B52" s="32"/>
      <c r="E52" s="318" t="str">
        <f>E7</f>
        <v>SPgŠ Boskovice - Výstavba nových prostor pro vzdělávání</v>
      </c>
      <c r="F52" s="319"/>
      <c r="G52" s="319"/>
      <c r="H52" s="319"/>
      <c r="L52" s="32"/>
    </row>
    <row r="53" spans="2:12" ht="12" customHeight="1">
      <c r="B53" s="20"/>
      <c r="C53" s="27" t="s">
        <v>133</v>
      </c>
      <c r="L53" s="20"/>
    </row>
    <row r="54" spans="2:12" ht="16.5" customHeight="1">
      <c r="B54" s="20"/>
      <c r="E54" s="318" t="s">
        <v>3852</v>
      </c>
      <c r="F54" s="288"/>
      <c r="G54" s="288"/>
      <c r="H54" s="288"/>
      <c r="L54" s="20"/>
    </row>
    <row r="55" spans="2:12" ht="12" customHeight="1">
      <c r="B55" s="20"/>
      <c r="C55" s="27" t="s">
        <v>3853</v>
      </c>
      <c r="L55" s="20"/>
    </row>
    <row r="56" spans="2:12" s="1" customFormat="1" ht="16.5" customHeight="1">
      <c r="B56" s="32"/>
      <c r="E56" s="316" t="s">
        <v>4684</v>
      </c>
      <c r="F56" s="320"/>
      <c r="G56" s="320"/>
      <c r="H56" s="320"/>
      <c r="L56" s="32"/>
    </row>
    <row r="57" spans="2:12" s="1" customFormat="1" ht="12" customHeight="1">
      <c r="B57" s="32"/>
      <c r="C57" s="27" t="s">
        <v>4685</v>
      </c>
      <c r="L57" s="32"/>
    </row>
    <row r="58" spans="2:12" s="1" customFormat="1" ht="16.5" customHeight="1">
      <c r="B58" s="32"/>
      <c r="E58" s="281" t="str">
        <f>E13</f>
        <v>4 - Elektroinstalace slaboproud</v>
      </c>
      <c r="F58" s="320"/>
      <c r="G58" s="320"/>
      <c r="H58" s="320"/>
      <c r="L58" s="32"/>
    </row>
    <row r="59" spans="2:12" s="1" customFormat="1" ht="6.95" customHeight="1">
      <c r="B59" s="32"/>
      <c r="L59" s="32"/>
    </row>
    <row r="60" spans="2:12" s="1" customFormat="1" ht="12" customHeight="1">
      <c r="B60" s="32"/>
      <c r="C60" s="27" t="s">
        <v>21</v>
      </c>
      <c r="F60" s="25" t="str">
        <f>F16</f>
        <v>Boskovice</v>
      </c>
      <c r="I60" s="27" t="s">
        <v>23</v>
      </c>
      <c r="J60" s="49" t="str">
        <f>IF(J16="","",J16)</f>
        <v>19. 5. 2025</v>
      </c>
      <c r="L60" s="32"/>
    </row>
    <row r="61" spans="2:12" s="1" customFormat="1" ht="6.95" customHeight="1">
      <c r="B61" s="32"/>
      <c r="L61" s="32"/>
    </row>
    <row r="62" spans="2:12" s="1" customFormat="1" ht="25.7" customHeight="1">
      <c r="B62" s="32"/>
      <c r="C62" s="27" t="s">
        <v>25</v>
      </c>
      <c r="F62" s="25" t="str">
        <f>E19</f>
        <v>Střední pedagogická škola Boskovice</v>
      </c>
      <c r="I62" s="27" t="s">
        <v>31</v>
      </c>
      <c r="J62" s="30" t="str">
        <f>E25</f>
        <v>ERPLAN, U Borové 69, Havlíčkův Brod</v>
      </c>
      <c r="L62" s="32"/>
    </row>
    <row r="63" spans="2:12" s="1" customFormat="1" ht="15.2" customHeight="1">
      <c r="B63" s="32"/>
      <c r="C63" s="27" t="s">
        <v>29</v>
      </c>
      <c r="F63" s="25" t="str">
        <f>IF(E22="","",E22)</f>
        <v>Vyplň údaj</v>
      </c>
      <c r="I63" s="27" t="s">
        <v>34</v>
      </c>
      <c r="J63" s="30" t="str">
        <f>E28</f>
        <v xml:space="preserve"> </v>
      </c>
      <c r="L63" s="32"/>
    </row>
    <row r="64" spans="2:12" s="1" customFormat="1" ht="10.35" customHeight="1">
      <c r="B64" s="32"/>
      <c r="L64" s="32"/>
    </row>
    <row r="65" spans="2:47" s="1" customFormat="1" ht="29.25" customHeight="1">
      <c r="B65" s="32"/>
      <c r="C65" s="100" t="s">
        <v>136</v>
      </c>
      <c r="D65" s="94"/>
      <c r="E65" s="94"/>
      <c r="F65" s="94"/>
      <c r="G65" s="94"/>
      <c r="H65" s="94"/>
      <c r="I65" s="94"/>
      <c r="J65" s="101" t="s">
        <v>137</v>
      </c>
      <c r="K65" s="94"/>
      <c r="L65" s="32"/>
    </row>
    <row r="66" spans="2:47" s="1" customFormat="1" ht="10.35" customHeight="1">
      <c r="B66" s="32"/>
      <c r="L66" s="32"/>
    </row>
    <row r="67" spans="2:47" s="1" customFormat="1" ht="22.9" customHeight="1">
      <c r="B67" s="32"/>
      <c r="C67" s="102" t="s">
        <v>70</v>
      </c>
      <c r="J67" s="63">
        <f>J97</f>
        <v>0</v>
      </c>
      <c r="L67" s="32"/>
      <c r="AU67" s="17" t="s">
        <v>138</v>
      </c>
    </row>
    <row r="68" spans="2:47" s="8" customFormat="1" ht="24.95" customHeight="1">
      <c r="B68" s="103"/>
      <c r="D68" s="104" t="s">
        <v>158</v>
      </c>
      <c r="E68" s="105"/>
      <c r="F68" s="105"/>
      <c r="G68" s="105"/>
      <c r="H68" s="105"/>
      <c r="I68" s="105"/>
      <c r="J68" s="106">
        <f>J98</f>
        <v>0</v>
      </c>
      <c r="L68" s="103"/>
    </row>
    <row r="69" spans="2:47" s="9" customFormat="1" ht="19.899999999999999" customHeight="1">
      <c r="B69" s="107"/>
      <c r="D69" s="108" t="s">
        <v>4687</v>
      </c>
      <c r="E69" s="109"/>
      <c r="F69" s="109"/>
      <c r="G69" s="109"/>
      <c r="H69" s="109"/>
      <c r="I69" s="109"/>
      <c r="J69" s="110">
        <f>J99</f>
        <v>0</v>
      </c>
      <c r="L69" s="107"/>
    </row>
    <row r="70" spans="2:47" s="9" customFormat="1" ht="19.899999999999999" customHeight="1">
      <c r="B70" s="107"/>
      <c r="D70" s="108" t="s">
        <v>4688</v>
      </c>
      <c r="E70" s="109"/>
      <c r="F70" s="109"/>
      <c r="G70" s="109"/>
      <c r="H70" s="109"/>
      <c r="I70" s="109"/>
      <c r="J70" s="110">
        <f>J118</f>
        <v>0</v>
      </c>
      <c r="L70" s="107"/>
    </row>
    <row r="71" spans="2:47" s="8" customFormat="1" ht="24.95" customHeight="1">
      <c r="B71" s="103"/>
      <c r="D71" s="104" t="s">
        <v>5053</v>
      </c>
      <c r="E71" s="105"/>
      <c r="F71" s="105"/>
      <c r="G71" s="105"/>
      <c r="H71" s="105"/>
      <c r="I71" s="105"/>
      <c r="J71" s="106">
        <f>J280</f>
        <v>0</v>
      </c>
      <c r="L71" s="103"/>
    </row>
    <row r="72" spans="2:47" s="9" customFormat="1" ht="19.899999999999999" customHeight="1">
      <c r="B72" s="107"/>
      <c r="D72" s="108" t="s">
        <v>5054</v>
      </c>
      <c r="E72" s="109"/>
      <c r="F72" s="109"/>
      <c r="G72" s="109"/>
      <c r="H72" s="109"/>
      <c r="I72" s="109"/>
      <c r="J72" s="110">
        <f>J281</f>
        <v>0</v>
      </c>
      <c r="L72" s="107"/>
    </row>
    <row r="73" spans="2:47" s="8" customFormat="1" ht="24.95" customHeight="1">
      <c r="B73" s="103"/>
      <c r="D73" s="104" t="s">
        <v>4690</v>
      </c>
      <c r="E73" s="105"/>
      <c r="F73" s="105"/>
      <c r="G73" s="105"/>
      <c r="H73" s="105"/>
      <c r="I73" s="105"/>
      <c r="J73" s="106">
        <f>J291</f>
        <v>0</v>
      </c>
      <c r="L73" s="103"/>
    </row>
    <row r="74" spans="2:47" s="1" customFormat="1" ht="21.75" customHeight="1">
      <c r="B74" s="32"/>
      <c r="L74" s="32"/>
    </row>
    <row r="75" spans="2:47" s="1" customFormat="1" ht="6.95" customHeight="1"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32"/>
    </row>
    <row r="79" spans="2:47" s="1" customFormat="1" ht="6.95" customHeight="1">
      <c r="B79" s="43"/>
      <c r="C79" s="44"/>
      <c r="D79" s="44"/>
      <c r="E79" s="44"/>
      <c r="F79" s="44"/>
      <c r="G79" s="44"/>
      <c r="H79" s="44"/>
      <c r="I79" s="44"/>
      <c r="J79" s="44"/>
      <c r="K79" s="44"/>
      <c r="L79" s="32"/>
    </row>
    <row r="80" spans="2:47" s="1" customFormat="1" ht="24.95" customHeight="1">
      <c r="B80" s="32"/>
      <c r="C80" s="21" t="s">
        <v>178</v>
      </c>
      <c r="L80" s="32"/>
    </row>
    <row r="81" spans="2:20" s="1" customFormat="1" ht="6.95" customHeight="1">
      <c r="B81" s="32"/>
      <c r="L81" s="32"/>
    </row>
    <row r="82" spans="2:20" s="1" customFormat="1" ht="12" customHeight="1">
      <c r="B82" s="32"/>
      <c r="C82" s="27" t="s">
        <v>16</v>
      </c>
      <c r="L82" s="32"/>
    </row>
    <row r="83" spans="2:20" s="1" customFormat="1" ht="16.5" customHeight="1">
      <c r="B83" s="32"/>
      <c r="E83" s="318" t="str">
        <f>E7</f>
        <v>SPgŠ Boskovice - Výstavba nových prostor pro vzdělávání</v>
      </c>
      <c r="F83" s="319"/>
      <c r="G83" s="319"/>
      <c r="H83" s="319"/>
      <c r="L83" s="32"/>
    </row>
    <row r="84" spans="2:20" ht="12" customHeight="1">
      <c r="B84" s="20"/>
      <c r="C84" s="27" t="s">
        <v>133</v>
      </c>
      <c r="L84" s="20"/>
    </row>
    <row r="85" spans="2:20" ht="16.5" customHeight="1">
      <c r="B85" s="20"/>
      <c r="E85" s="318" t="s">
        <v>3852</v>
      </c>
      <c r="F85" s="288"/>
      <c r="G85" s="288"/>
      <c r="H85" s="288"/>
      <c r="L85" s="20"/>
    </row>
    <row r="86" spans="2:20" ht="12" customHeight="1">
      <c r="B86" s="20"/>
      <c r="C86" s="27" t="s">
        <v>3853</v>
      </c>
      <c r="L86" s="20"/>
    </row>
    <row r="87" spans="2:20" s="1" customFormat="1" ht="16.5" customHeight="1">
      <c r="B87" s="32"/>
      <c r="E87" s="316" t="s">
        <v>4684</v>
      </c>
      <c r="F87" s="320"/>
      <c r="G87" s="320"/>
      <c r="H87" s="320"/>
      <c r="L87" s="32"/>
    </row>
    <row r="88" spans="2:20" s="1" customFormat="1" ht="12" customHeight="1">
      <c r="B88" s="32"/>
      <c r="C88" s="27" t="s">
        <v>4685</v>
      </c>
      <c r="L88" s="32"/>
    </row>
    <row r="89" spans="2:20" s="1" customFormat="1" ht="16.5" customHeight="1">
      <c r="B89" s="32"/>
      <c r="E89" s="281" t="str">
        <f>E13</f>
        <v>4 - Elektroinstalace slaboproud</v>
      </c>
      <c r="F89" s="320"/>
      <c r="G89" s="320"/>
      <c r="H89" s="320"/>
      <c r="L89" s="32"/>
    </row>
    <row r="90" spans="2:20" s="1" customFormat="1" ht="6.95" customHeight="1">
      <c r="B90" s="32"/>
      <c r="L90" s="32"/>
    </row>
    <row r="91" spans="2:20" s="1" customFormat="1" ht="12" customHeight="1">
      <c r="B91" s="32"/>
      <c r="C91" s="27" t="s">
        <v>21</v>
      </c>
      <c r="F91" s="25" t="str">
        <f>F16</f>
        <v>Boskovice</v>
      </c>
      <c r="I91" s="27" t="s">
        <v>23</v>
      </c>
      <c r="J91" s="49" t="str">
        <f>IF(J16="","",J16)</f>
        <v>19. 5. 2025</v>
      </c>
      <c r="L91" s="32"/>
    </row>
    <row r="92" spans="2:20" s="1" customFormat="1" ht="6.95" customHeight="1">
      <c r="B92" s="32"/>
      <c r="L92" s="32"/>
    </row>
    <row r="93" spans="2:20" s="1" customFormat="1" ht="25.7" customHeight="1">
      <c r="B93" s="32"/>
      <c r="C93" s="27" t="s">
        <v>25</v>
      </c>
      <c r="F93" s="25" t="str">
        <f>E19</f>
        <v>Střední pedagogická škola Boskovice</v>
      </c>
      <c r="I93" s="27" t="s">
        <v>31</v>
      </c>
      <c r="J93" s="30" t="str">
        <f>E25</f>
        <v>ERPLAN, U Borové 69, Havlíčkův Brod</v>
      </c>
      <c r="L93" s="32"/>
    </row>
    <row r="94" spans="2:20" s="1" customFormat="1" ht="15.2" customHeight="1">
      <c r="B94" s="32"/>
      <c r="C94" s="27" t="s">
        <v>29</v>
      </c>
      <c r="F94" s="25" t="str">
        <f>IF(E22="","",E22)</f>
        <v>Vyplň údaj</v>
      </c>
      <c r="I94" s="27" t="s">
        <v>34</v>
      </c>
      <c r="J94" s="30" t="str">
        <f>E28</f>
        <v xml:space="preserve"> </v>
      </c>
      <c r="L94" s="32"/>
    </row>
    <row r="95" spans="2:20" s="1" customFormat="1" ht="10.35" customHeight="1">
      <c r="B95" s="32"/>
      <c r="L95" s="32"/>
    </row>
    <row r="96" spans="2:20" s="10" customFormat="1" ht="29.25" customHeight="1">
      <c r="B96" s="111"/>
      <c r="C96" s="112" t="s">
        <v>179</v>
      </c>
      <c r="D96" s="113" t="s">
        <v>57</v>
      </c>
      <c r="E96" s="113" t="s">
        <v>53</v>
      </c>
      <c r="F96" s="113" t="s">
        <v>54</v>
      </c>
      <c r="G96" s="113" t="s">
        <v>180</v>
      </c>
      <c r="H96" s="113" t="s">
        <v>181</v>
      </c>
      <c r="I96" s="113" t="s">
        <v>182</v>
      </c>
      <c r="J96" s="113" t="s">
        <v>137</v>
      </c>
      <c r="K96" s="114" t="s">
        <v>183</v>
      </c>
      <c r="L96" s="111"/>
      <c r="M96" s="56" t="s">
        <v>19</v>
      </c>
      <c r="N96" s="57" t="s">
        <v>42</v>
      </c>
      <c r="O96" s="57" t="s">
        <v>184</v>
      </c>
      <c r="P96" s="57" t="s">
        <v>185</v>
      </c>
      <c r="Q96" s="57" t="s">
        <v>186</v>
      </c>
      <c r="R96" s="57" t="s">
        <v>187</v>
      </c>
      <c r="S96" s="57" t="s">
        <v>188</v>
      </c>
      <c r="T96" s="58" t="s">
        <v>189</v>
      </c>
    </row>
    <row r="97" spans="2:65" s="1" customFormat="1" ht="22.9" customHeight="1">
      <c r="B97" s="32"/>
      <c r="C97" s="61" t="s">
        <v>190</v>
      </c>
      <c r="J97" s="115">
        <f>BK97</f>
        <v>0</v>
      </c>
      <c r="L97" s="32"/>
      <c r="M97" s="59"/>
      <c r="N97" s="50"/>
      <c r="O97" s="50"/>
      <c r="P97" s="116">
        <f>P98+P280+P291</f>
        <v>0</v>
      </c>
      <c r="Q97" s="50"/>
      <c r="R97" s="116">
        <f>R98+R280+R291</f>
        <v>2.5949999999999998</v>
      </c>
      <c r="S97" s="50"/>
      <c r="T97" s="117">
        <f>T98+T280+T291</f>
        <v>10.613200000000001</v>
      </c>
      <c r="AT97" s="17" t="s">
        <v>71</v>
      </c>
      <c r="AU97" s="17" t="s">
        <v>138</v>
      </c>
      <c r="BK97" s="118">
        <f>BK98+BK280+BK291</f>
        <v>0</v>
      </c>
    </row>
    <row r="98" spans="2:65" s="11" customFormat="1" ht="25.9" customHeight="1">
      <c r="B98" s="119"/>
      <c r="D98" s="120" t="s">
        <v>71</v>
      </c>
      <c r="E98" s="121" t="s">
        <v>2215</v>
      </c>
      <c r="F98" s="121" t="s">
        <v>2216</v>
      </c>
      <c r="I98" s="122"/>
      <c r="J98" s="123">
        <f>BK98</f>
        <v>0</v>
      </c>
      <c r="L98" s="119"/>
      <c r="M98" s="124"/>
      <c r="P98" s="125">
        <f>P99+P118</f>
        <v>0</v>
      </c>
      <c r="R98" s="125">
        <f>R99+R118</f>
        <v>1.6949999999999998</v>
      </c>
      <c r="T98" s="126">
        <f>T99+T118</f>
        <v>0</v>
      </c>
      <c r="AR98" s="120" t="s">
        <v>82</v>
      </c>
      <c r="AT98" s="127" t="s">
        <v>71</v>
      </c>
      <c r="AU98" s="127" t="s">
        <v>72</v>
      </c>
      <c r="AY98" s="120" t="s">
        <v>193</v>
      </c>
      <c r="BK98" s="128">
        <f>BK99+BK118</f>
        <v>0</v>
      </c>
    </row>
    <row r="99" spans="2:65" s="11" customFormat="1" ht="22.9" customHeight="1">
      <c r="B99" s="119"/>
      <c r="D99" s="120" t="s">
        <v>71</v>
      </c>
      <c r="E99" s="129" t="s">
        <v>4691</v>
      </c>
      <c r="F99" s="129" t="s">
        <v>4692</v>
      </c>
      <c r="I99" s="122"/>
      <c r="J99" s="130">
        <f>BK99</f>
        <v>0</v>
      </c>
      <c r="L99" s="119"/>
      <c r="M99" s="124"/>
      <c r="P99" s="125">
        <f>SUM(P100:P117)</f>
        <v>0</v>
      </c>
      <c r="R99" s="125">
        <f>SUM(R100:R117)</f>
        <v>0.73282000000000003</v>
      </c>
      <c r="T99" s="126">
        <f>SUM(T100:T117)</f>
        <v>0</v>
      </c>
      <c r="AR99" s="120" t="s">
        <v>82</v>
      </c>
      <c r="AT99" s="127" t="s">
        <v>71</v>
      </c>
      <c r="AU99" s="127" t="s">
        <v>80</v>
      </c>
      <c r="AY99" s="120" t="s">
        <v>193</v>
      </c>
      <c r="BK99" s="128">
        <f>SUM(BK100:BK117)</f>
        <v>0</v>
      </c>
    </row>
    <row r="100" spans="2:65" s="1" customFormat="1" ht="24.2" customHeight="1">
      <c r="B100" s="32"/>
      <c r="C100" s="131" t="s">
        <v>80</v>
      </c>
      <c r="D100" s="131" t="s">
        <v>195</v>
      </c>
      <c r="E100" s="132" t="s">
        <v>5493</v>
      </c>
      <c r="F100" s="133" t="s">
        <v>5494</v>
      </c>
      <c r="G100" s="134" t="s">
        <v>432</v>
      </c>
      <c r="H100" s="135">
        <v>600</v>
      </c>
      <c r="I100" s="136"/>
      <c r="J100" s="137">
        <f>ROUND(I100*H100,2)</f>
        <v>0</v>
      </c>
      <c r="K100" s="133" t="s">
        <v>199</v>
      </c>
      <c r="L100" s="32"/>
      <c r="M100" s="138" t="s">
        <v>19</v>
      </c>
      <c r="N100" s="139" t="s">
        <v>43</v>
      </c>
      <c r="P100" s="140">
        <f>O100*H100</f>
        <v>0</v>
      </c>
      <c r="Q100" s="140">
        <v>0</v>
      </c>
      <c r="R100" s="140">
        <f>Q100*H100</f>
        <v>0</v>
      </c>
      <c r="S100" s="140">
        <v>0</v>
      </c>
      <c r="T100" s="141">
        <f>S100*H100</f>
        <v>0</v>
      </c>
      <c r="AR100" s="142" t="s">
        <v>328</v>
      </c>
      <c r="AT100" s="142" t="s">
        <v>195</v>
      </c>
      <c r="AU100" s="142" t="s">
        <v>82</v>
      </c>
      <c r="AY100" s="17" t="s">
        <v>193</v>
      </c>
      <c r="BE100" s="143">
        <f>IF(N100="základní",J100,0)</f>
        <v>0</v>
      </c>
      <c r="BF100" s="143">
        <f>IF(N100="snížená",J100,0)</f>
        <v>0</v>
      </c>
      <c r="BG100" s="143">
        <f>IF(N100="zákl. přenesená",J100,0)</f>
        <v>0</v>
      </c>
      <c r="BH100" s="143">
        <f>IF(N100="sníž. přenesená",J100,0)</f>
        <v>0</v>
      </c>
      <c r="BI100" s="143">
        <f>IF(N100="nulová",J100,0)</f>
        <v>0</v>
      </c>
      <c r="BJ100" s="17" t="s">
        <v>80</v>
      </c>
      <c r="BK100" s="143">
        <f>ROUND(I100*H100,2)</f>
        <v>0</v>
      </c>
      <c r="BL100" s="17" t="s">
        <v>328</v>
      </c>
      <c r="BM100" s="142" t="s">
        <v>5495</v>
      </c>
    </row>
    <row r="101" spans="2:65" s="1" customFormat="1" ht="11.25">
      <c r="B101" s="32"/>
      <c r="D101" s="144" t="s">
        <v>201</v>
      </c>
      <c r="F101" s="145" t="s">
        <v>5496</v>
      </c>
      <c r="I101" s="146"/>
      <c r="L101" s="32"/>
      <c r="M101" s="147"/>
      <c r="T101" s="53"/>
      <c r="AT101" s="17" t="s">
        <v>201</v>
      </c>
      <c r="AU101" s="17" t="s">
        <v>82</v>
      </c>
    </row>
    <row r="102" spans="2:65" s="1" customFormat="1" ht="16.5" customHeight="1">
      <c r="B102" s="32"/>
      <c r="C102" s="162" t="s">
        <v>82</v>
      </c>
      <c r="D102" s="162" t="s">
        <v>380</v>
      </c>
      <c r="E102" s="163" t="s">
        <v>4962</v>
      </c>
      <c r="F102" s="164" t="s">
        <v>5497</v>
      </c>
      <c r="G102" s="165" t="s">
        <v>432</v>
      </c>
      <c r="H102" s="166">
        <v>630</v>
      </c>
      <c r="I102" s="167"/>
      <c r="J102" s="168">
        <f>ROUND(I102*H102,2)</f>
        <v>0</v>
      </c>
      <c r="K102" s="164" t="s">
        <v>19</v>
      </c>
      <c r="L102" s="169"/>
      <c r="M102" s="170" t="s">
        <v>19</v>
      </c>
      <c r="N102" s="171" t="s">
        <v>43</v>
      </c>
      <c r="P102" s="140">
        <f>O102*H102</f>
        <v>0</v>
      </c>
      <c r="Q102" s="140">
        <v>0</v>
      </c>
      <c r="R102" s="140">
        <f>Q102*H102</f>
        <v>0</v>
      </c>
      <c r="S102" s="140">
        <v>0</v>
      </c>
      <c r="T102" s="141">
        <f>S102*H102</f>
        <v>0</v>
      </c>
      <c r="AR102" s="142" t="s">
        <v>436</v>
      </c>
      <c r="AT102" s="142" t="s">
        <v>380</v>
      </c>
      <c r="AU102" s="142" t="s">
        <v>82</v>
      </c>
      <c r="AY102" s="17" t="s">
        <v>193</v>
      </c>
      <c r="BE102" s="143">
        <f>IF(N102="základní",J102,0)</f>
        <v>0</v>
      </c>
      <c r="BF102" s="143">
        <f>IF(N102="snížená",J102,0)</f>
        <v>0</v>
      </c>
      <c r="BG102" s="143">
        <f>IF(N102="zákl. přenesená",J102,0)</f>
        <v>0</v>
      </c>
      <c r="BH102" s="143">
        <f>IF(N102="sníž. přenesená",J102,0)</f>
        <v>0</v>
      </c>
      <c r="BI102" s="143">
        <f>IF(N102="nulová",J102,0)</f>
        <v>0</v>
      </c>
      <c r="BJ102" s="17" t="s">
        <v>80</v>
      </c>
      <c r="BK102" s="143">
        <f>ROUND(I102*H102,2)</f>
        <v>0</v>
      </c>
      <c r="BL102" s="17" t="s">
        <v>328</v>
      </c>
      <c r="BM102" s="142" t="s">
        <v>5498</v>
      </c>
    </row>
    <row r="103" spans="2:65" s="1" customFormat="1" ht="24.2" customHeight="1">
      <c r="B103" s="32"/>
      <c r="C103" s="131" t="s">
        <v>100</v>
      </c>
      <c r="D103" s="131" t="s">
        <v>195</v>
      </c>
      <c r="E103" s="132" t="s">
        <v>5073</v>
      </c>
      <c r="F103" s="133" t="s">
        <v>5074</v>
      </c>
      <c r="G103" s="134" t="s">
        <v>432</v>
      </c>
      <c r="H103" s="135">
        <v>600</v>
      </c>
      <c r="I103" s="136"/>
      <c r="J103" s="137">
        <f>ROUND(I103*H103,2)</f>
        <v>0</v>
      </c>
      <c r="K103" s="133" t="s">
        <v>199</v>
      </c>
      <c r="L103" s="32"/>
      <c r="M103" s="138" t="s">
        <v>19</v>
      </c>
      <c r="N103" s="139" t="s">
        <v>43</v>
      </c>
      <c r="P103" s="140">
        <f>O103*H103</f>
        <v>0</v>
      </c>
      <c r="Q103" s="140">
        <v>0</v>
      </c>
      <c r="R103" s="140">
        <f>Q103*H103</f>
        <v>0</v>
      </c>
      <c r="S103" s="140">
        <v>0</v>
      </c>
      <c r="T103" s="141">
        <f>S103*H103</f>
        <v>0</v>
      </c>
      <c r="AR103" s="142" t="s">
        <v>328</v>
      </c>
      <c r="AT103" s="142" t="s">
        <v>195</v>
      </c>
      <c r="AU103" s="142" t="s">
        <v>82</v>
      </c>
      <c r="AY103" s="17" t="s">
        <v>193</v>
      </c>
      <c r="BE103" s="143">
        <f>IF(N103="základní",J103,0)</f>
        <v>0</v>
      </c>
      <c r="BF103" s="143">
        <f>IF(N103="snížená",J103,0)</f>
        <v>0</v>
      </c>
      <c r="BG103" s="143">
        <f>IF(N103="zákl. přenesená",J103,0)</f>
        <v>0</v>
      </c>
      <c r="BH103" s="143">
        <f>IF(N103="sníž. přenesená",J103,0)</f>
        <v>0</v>
      </c>
      <c r="BI103" s="143">
        <f>IF(N103="nulová",J103,0)</f>
        <v>0</v>
      </c>
      <c r="BJ103" s="17" t="s">
        <v>80</v>
      </c>
      <c r="BK103" s="143">
        <f>ROUND(I103*H103,2)</f>
        <v>0</v>
      </c>
      <c r="BL103" s="17" t="s">
        <v>328</v>
      </c>
      <c r="BM103" s="142" t="s">
        <v>5499</v>
      </c>
    </row>
    <row r="104" spans="2:65" s="1" customFormat="1" ht="11.25">
      <c r="B104" s="32"/>
      <c r="D104" s="144" t="s">
        <v>201</v>
      </c>
      <c r="F104" s="145" t="s">
        <v>5076</v>
      </c>
      <c r="I104" s="146"/>
      <c r="L104" s="32"/>
      <c r="M104" s="147"/>
      <c r="T104" s="53"/>
      <c r="AT104" s="17" t="s">
        <v>201</v>
      </c>
      <c r="AU104" s="17" t="s">
        <v>82</v>
      </c>
    </row>
    <row r="105" spans="2:65" s="1" customFormat="1" ht="16.5" customHeight="1">
      <c r="B105" s="32"/>
      <c r="C105" s="162" t="s">
        <v>106</v>
      </c>
      <c r="D105" s="162" t="s">
        <v>380</v>
      </c>
      <c r="E105" s="163" t="s">
        <v>5077</v>
      </c>
      <c r="F105" s="164" t="s">
        <v>5078</v>
      </c>
      <c r="G105" s="165" t="s">
        <v>432</v>
      </c>
      <c r="H105" s="166">
        <v>630</v>
      </c>
      <c r="I105" s="167"/>
      <c r="J105" s="168">
        <f>ROUND(I105*H105,2)</f>
        <v>0</v>
      </c>
      <c r="K105" s="164" t="s">
        <v>199</v>
      </c>
      <c r="L105" s="169"/>
      <c r="M105" s="170" t="s">
        <v>19</v>
      </c>
      <c r="N105" s="171" t="s">
        <v>43</v>
      </c>
      <c r="P105" s="140">
        <f>O105*H105</f>
        <v>0</v>
      </c>
      <c r="Q105" s="140">
        <v>1.7000000000000001E-4</v>
      </c>
      <c r="R105" s="140">
        <f>Q105*H105</f>
        <v>0.1071</v>
      </c>
      <c r="S105" s="140">
        <v>0</v>
      </c>
      <c r="T105" s="141">
        <f>S105*H105</f>
        <v>0</v>
      </c>
      <c r="AR105" s="142" t="s">
        <v>436</v>
      </c>
      <c r="AT105" s="142" t="s">
        <v>380</v>
      </c>
      <c r="AU105" s="142" t="s">
        <v>82</v>
      </c>
      <c r="AY105" s="17" t="s">
        <v>193</v>
      </c>
      <c r="BE105" s="143">
        <f>IF(N105="základní",J105,0)</f>
        <v>0</v>
      </c>
      <c r="BF105" s="143">
        <f>IF(N105="snížená",J105,0)</f>
        <v>0</v>
      </c>
      <c r="BG105" s="143">
        <f>IF(N105="zákl. přenesená",J105,0)</f>
        <v>0</v>
      </c>
      <c r="BH105" s="143">
        <f>IF(N105="sníž. přenesená",J105,0)</f>
        <v>0</v>
      </c>
      <c r="BI105" s="143">
        <f>IF(N105="nulová",J105,0)</f>
        <v>0</v>
      </c>
      <c r="BJ105" s="17" t="s">
        <v>80</v>
      </c>
      <c r="BK105" s="143">
        <f>ROUND(I105*H105,2)</f>
        <v>0</v>
      </c>
      <c r="BL105" s="17" t="s">
        <v>328</v>
      </c>
      <c r="BM105" s="142" t="s">
        <v>5500</v>
      </c>
    </row>
    <row r="106" spans="2:65" s="1" customFormat="1" ht="24.2" customHeight="1">
      <c r="B106" s="32"/>
      <c r="C106" s="131" t="s">
        <v>231</v>
      </c>
      <c r="D106" s="131" t="s">
        <v>195</v>
      </c>
      <c r="E106" s="132" t="s">
        <v>5501</v>
      </c>
      <c r="F106" s="133" t="s">
        <v>5502</v>
      </c>
      <c r="G106" s="134" t="s">
        <v>432</v>
      </c>
      <c r="H106" s="135">
        <v>3688</v>
      </c>
      <c r="I106" s="136"/>
      <c r="J106" s="137">
        <f>ROUND(I106*H106,2)</f>
        <v>0</v>
      </c>
      <c r="K106" s="133" t="s">
        <v>199</v>
      </c>
      <c r="L106" s="32"/>
      <c r="M106" s="138" t="s">
        <v>19</v>
      </c>
      <c r="N106" s="139" t="s">
        <v>43</v>
      </c>
      <c r="P106" s="140">
        <f>O106*H106</f>
        <v>0</v>
      </c>
      <c r="Q106" s="140">
        <v>0</v>
      </c>
      <c r="R106" s="140">
        <f>Q106*H106</f>
        <v>0</v>
      </c>
      <c r="S106" s="140">
        <v>0</v>
      </c>
      <c r="T106" s="141">
        <f>S106*H106</f>
        <v>0</v>
      </c>
      <c r="AR106" s="142" t="s">
        <v>328</v>
      </c>
      <c r="AT106" s="142" t="s">
        <v>195</v>
      </c>
      <c r="AU106" s="142" t="s">
        <v>82</v>
      </c>
      <c r="AY106" s="17" t="s">
        <v>193</v>
      </c>
      <c r="BE106" s="143">
        <f>IF(N106="základní",J106,0)</f>
        <v>0</v>
      </c>
      <c r="BF106" s="143">
        <f>IF(N106="snížená",J106,0)</f>
        <v>0</v>
      </c>
      <c r="BG106" s="143">
        <f>IF(N106="zákl. přenesená",J106,0)</f>
        <v>0</v>
      </c>
      <c r="BH106" s="143">
        <f>IF(N106="sníž. přenesená",J106,0)</f>
        <v>0</v>
      </c>
      <c r="BI106" s="143">
        <f>IF(N106="nulová",J106,0)</f>
        <v>0</v>
      </c>
      <c r="BJ106" s="17" t="s">
        <v>80</v>
      </c>
      <c r="BK106" s="143">
        <f>ROUND(I106*H106,2)</f>
        <v>0</v>
      </c>
      <c r="BL106" s="17" t="s">
        <v>328</v>
      </c>
      <c r="BM106" s="142" t="s">
        <v>5503</v>
      </c>
    </row>
    <row r="107" spans="2:65" s="1" customFormat="1" ht="11.25">
      <c r="B107" s="32"/>
      <c r="D107" s="144" t="s">
        <v>201</v>
      </c>
      <c r="F107" s="145" t="s">
        <v>5504</v>
      </c>
      <c r="I107" s="146"/>
      <c r="L107" s="32"/>
      <c r="M107" s="147"/>
      <c r="T107" s="53"/>
      <c r="AT107" s="17" t="s">
        <v>201</v>
      </c>
      <c r="AU107" s="17" t="s">
        <v>82</v>
      </c>
    </row>
    <row r="108" spans="2:65" s="1" customFormat="1" ht="16.5" customHeight="1">
      <c r="B108" s="32"/>
      <c r="C108" s="162" t="s">
        <v>240</v>
      </c>
      <c r="D108" s="162" t="s">
        <v>380</v>
      </c>
      <c r="E108" s="163" t="s">
        <v>5070</v>
      </c>
      <c r="F108" s="164" t="s">
        <v>5071</v>
      </c>
      <c r="G108" s="165" t="s">
        <v>432</v>
      </c>
      <c r="H108" s="166">
        <v>3872.4</v>
      </c>
      <c r="I108" s="167"/>
      <c r="J108" s="168">
        <f>ROUND(I108*H108,2)</f>
        <v>0</v>
      </c>
      <c r="K108" s="164" t="s">
        <v>199</v>
      </c>
      <c r="L108" s="169"/>
      <c r="M108" s="170" t="s">
        <v>19</v>
      </c>
      <c r="N108" s="171" t="s">
        <v>43</v>
      </c>
      <c r="P108" s="140">
        <f>O108*H108</f>
        <v>0</v>
      </c>
      <c r="Q108" s="140">
        <v>1E-4</v>
      </c>
      <c r="R108" s="140">
        <f>Q108*H108</f>
        <v>0.38724000000000003</v>
      </c>
      <c r="S108" s="140">
        <v>0</v>
      </c>
      <c r="T108" s="141">
        <f>S108*H108</f>
        <v>0</v>
      </c>
      <c r="AR108" s="142" t="s">
        <v>436</v>
      </c>
      <c r="AT108" s="142" t="s">
        <v>380</v>
      </c>
      <c r="AU108" s="142" t="s">
        <v>82</v>
      </c>
      <c r="AY108" s="17" t="s">
        <v>193</v>
      </c>
      <c r="BE108" s="143">
        <f>IF(N108="základní",J108,0)</f>
        <v>0</v>
      </c>
      <c r="BF108" s="143">
        <f>IF(N108="snížená",J108,0)</f>
        <v>0</v>
      </c>
      <c r="BG108" s="143">
        <f>IF(N108="zákl. přenesená",J108,0)</f>
        <v>0</v>
      </c>
      <c r="BH108" s="143">
        <f>IF(N108="sníž. přenesená",J108,0)</f>
        <v>0</v>
      </c>
      <c r="BI108" s="143">
        <f>IF(N108="nulová",J108,0)</f>
        <v>0</v>
      </c>
      <c r="BJ108" s="17" t="s">
        <v>80</v>
      </c>
      <c r="BK108" s="143">
        <f>ROUND(I108*H108,2)</f>
        <v>0</v>
      </c>
      <c r="BL108" s="17" t="s">
        <v>328</v>
      </c>
      <c r="BM108" s="142" t="s">
        <v>5505</v>
      </c>
    </row>
    <row r="109" spans="2:65" s="1" customFormat="1" ht="24.2" customHeight="1">
      <c r="B109" s="32"/>
      <c r="C109" s="131" t="s">
        <v>247</v>
      </c>
      <c r="D109" s="131" t="s">
        <v>195</v>
      </c>
      <c r="E109" s="132" t="s">
        <v>5087</v>
      </c>
      <c r="F109" s="133" t="s">
        <v>5088</v>
      </c>
      <c r="G109" s="134" t="s">
        <v>465</v>
      </c>
      <c r="H109" s="135">
        <v>120</v>
      </c>
      <c r="I109" s="136"/>
      <c r="J109" s="137">
        <f>ROUND(I109*H109,2)</f>
        <v>0</v>
      </c>
      <c r="K109" s="133" t="s">
        <v>199</v>
      </c>
      <c r="L109" s="32"/>
      <c r="M109" s="138" t="s">
        <v>19</v>
      </c>
      <c r="N109" s="139" t="s">
        <v>43</v>
      </c>
      <c r="P109" s="140">
        <f>O109*H109</f>
        <v>0</v>
      </c>
      <c r="Q109" s="140">
        <v>0</v>
      </c>
      <c r="R109" s="140">
        <f>Q109*H109</f>
        <v>0</v>
      </c>
      <c r="S109" s="140">
        <v>0</v>
      </c>
      <c r="T109" s="141">
        <f>S109*H109</f>
        <v>0</v>
      </c>
      <c r="AR109" s="142" t="s">
        <v>328</v>
      </c>
      <c r="AT109" s="142" t="s">
        <v>195</v>
      </c>
      <c r="AU109" s="142" t="s">
        <v>82</v>
      </c>
      <c r="AY109" s="17" t="s">
        <v>193</v>
      </c>
      <c r="BE109" s="143">
        <f>IF(N109="základní",J109,0)</f>
        <v>0</v>
      </c>
      <c r="BF109" s="143">
        <f>IF(N109="snížená",J109,0)</f>
        <v>0</v>
      </c>
      <c r="BG109" s="143">
        <f>IF(N109="zákl. přenesená",J109,0)</f>
        <v>0</v>
      </c>
      <c r="BH109" s="143">
        <f>IF(N109="sníž. přenesená",J109,0)</f>
        <v>0</v>
      </c>
      <c r="BI109" s="143">
        <f>IF(N109="nulová",J109,0)</f>
        <v>0</v>
      </c>
      <c r="BJ109" s="17" t="s">
        <v>80</v>
      </c>
      <c r="BK109" s="143">
        <f>ROUND(I109*H109,2)</f>
        <v>0</v>
      </c>
      <c r="BL109" s="17" t="s">
        <v>328</v>
      </c>
      <c r="BM109" s="142" t="s">
        <v>5506</v>
      </c>
    </row>
    <row r="110" spans="2:65" s="1" customFormat="1" ht="11.25">
      <c r="B110" s="32"/>
      <c r="D110" s="144" t="s">
        <v>201</v>
      </c>
      <c r="F110" s="145" t="s">
        <v>5090</v>
      </c>
      <c r="I110" s="146"/>
      <c r="L110" s="32"/>
      <c r="M110" s="147"/>
      <c r="T110" s="53"/>
      <c r="AT110" s="17" t="s">
        <v>201</v>
      </c>
      <c r="AU110" s="17" t="s">
        <v>82</v>
      </c>
    </row>
    <row r="111" spans="2:65" s="1" customFormat="1" ht="16.5" customHeight="1">
      <c r="B111" s="32"/>
      <c r="C111" s="162" t="s">
        <v>254</v>
      </c>
      <c r="D111" s="162" t="s">
        <v>380</v>
      </c>
      <c r="E111" s="163" t="s">
        <v>5507</v>
      </c>
      <c r="F111" s="164" t="s">
        <v>5508</v>
      </c>
      <c r="G111" s="165" t="s">
        <v>465</v>
      </c>
      <c r="H111" s="166">
        <v>120</v>
      </c>
      <c r="I111" s="167"/>
      <c r="J111" s="168">
        <f>ROUND(I111*H111,2)</f>
        <v>0</v>
      </c>
      <c r="K111" s="164" t="s">
        <v>199</v>
      </c>
      <c r="L111" s="169"/>
      <c r="M111" s="170" t="s">
        <v>19</v>
      </c>
      <c r="N111" s="171" t="s">
        <v>43</v>
      </c>
      <c r="P111" s="140">
        <f>O111*H111</f>
        <v>0</v>
      </c>
      <c r="Q111" s="140">
        <v>4.0000000000000003E-5</v>
      </c>
      <c r="R111" s="140">
        <f>Q111*H111</f>
        <v>4.8000000000000004E-3</v>
      </c>
      <c r="S111" s="140">
        <v>0</v>
      </c>
      <c r="T111" s="141">
        <f>S111*H111</f>
        <v>0</v>
      </c>
      <c r="AR111" s="142" t="s">
        <v>436</v>
      </c>
      <c r="AT111" s="142" t="s">
        <v>380</v>
      </c>
      <c r="AU111" s="142" t="s">
        <v>82</v>
      </c>
      <c r="AY111" s="17" t="s">
        <v>193</v>
      </c>
      <c r="BE111" s="143">
        <f>IF(N111="základní",J111,0)</f>
        <v>0</v>
      </c>
      <c r="BF111" s="143">
        <f>IF(N111="snížená",J111,0)</f>
        <v>0</v>
      </c>
      <c r="BG111" s="143">
        <f>IF(N111="zákl. přenesená",J111,0)</f>
        <v>0</v>
      </c>
      <c r="BH111" s="143">
        <f>IF(N111="sníž. přenesená",J111,0)</f>
        <v>0</v>
      </c>
      <c r="BI111" s="143">
        <f>IF(N111="nulová",J111,0)</f>
        <v>0</v>
      </c>
      <c r="BJ111" s="17" t="s">
        <v>80</v>
      </c>
      <c r="BK111" s="143">
        <f>ROUND(I111*H111,2)</f>
        <v>0</v>
      </c>
      <c r="BL111" s="17" t="s">
        <v>328</v>
      </c>
      <c r="BM111" s="142" t="s">
        <v>5509</v>
      </c>
    </row>
    <row r="112" spans="2:65" s="1" customFormat="1" ht="24.2" customHeight="1">
      <c r="B112" s="32"/>
      <c r="C112" s="131" t="s">
        <v>261</v>
      </c>
      <c r="D112" s="131" t="s">
        <v>195</v>
      </c>
      <c r="E112" s="132" t="s">
        <v>4721</v>
      </c>
      <c r="F112" s="133" t="s">
        <v>4722</v>
      </c>
      <c r="G112" s="134" t="s">
        <v>432</v>
      </c>
      <c r="H112" s="135">
        <v>620</v>
      </c>
      <c r="I112" s="136"/>
      <c r="J112" s="137">
        <f>ROUND(I112*H112,2)</f>
        <v>0</v>
      </c>
      <c r="K112" s="133" t="s">
        <v>199</v>
      </c>
      <c r="L112" s="32"/>
      <c r="M112" s="138" t="s">
        <v>19</v>
      </c>
      <c r="N112" s="139" t="s">
        <v>43</v>
      </c>
      <c r="P112" s="140">
        <f>O112*H112</f>
        <v>0</v>
      </c>
      <c r="Q112" s="140">
        <v>0</v>
      </c>
      <c r="R112" s="140">
        <f>Q112*H112</f>
        <v>0</v>
      </c>
      <c r="S112" s="140">
        <v>0</v>
      </c>
      <c r="T112" s="141">
        <f>S112*H112</f>
        <v>0</v>
      </c>
      <c r="AR112" s="142" t="s">
        <v>328</v>
      </c>
      <c r="AT112" s="142" t="s">
        <v>195</v>
      </c>
      <c r="AU112" s="142" t="s">
        <v>82</v>
      </c>
      <c r="AY112" s="17" t="s">
        <v>193</v>
      </c>
      <c r="BE112" s="143">
        <f>IF(N112="základní",J112,0)</f>
        <v>0</v>
      </c>
      <c r="BF112" s="143">
        <f>IF(N112="snížená",J112,0)</f>
        <v>0</v>
      </c>
      <c r="BG112" s="143">
        <f>IF(N112="zákl. přenesená",J112,0)</f>
        <v>0</v>
      </c>
      <c r="BH112" s="143">
        <f>IF(N112="sníž. přenesená",J112,0)</f>
        <v>0</v>
      </c>
      <c r="BI112" s="143">
        <f>IF(N112="nulová",J112,0)</f>
        <v>0</v>
      </c>
      <c r="BJ112" s="17" t="s">
        <v>80</v>
      </c>
      <c r="BK112" s="143">
        <f>ROUND(I112*H112,2)</f>
        <v>0</v>
      </c>
      <c r="BL112" s="17" t="s">
        <v>328</v>
      </c>
      <c r="BM112" s="142" t="s">
        <v>5510</v>
      </c>
    </row>
    <row r="113" spans="2:65" s="1" customFormat="1" ht="11.25">
      <c r="B113" s="32"/>
      <c r="D113" s="144" t="s">
        <v>201</v>
      </c>
      <c r="F113" s="145" t="s">
        <v>4724</v>
      </c>
      <c r="I113" s="146"/>
      <c r="L113" s="32"/>
      <c r="M113" s="147"/>
      <c r="T113" s="53"/>
      <c r="AT113" s="17" t="s">
        <v>201</v>
      </c>
      <c r="AU113" s="17" t="s">
        <v>82</v>
      </c>
    </row>
    <row r="114" spans="2:65" s="1" customFormat="1" ht="16.5" customHeight="1">
      <c r="B114" s="32"/>
      <c r="C114" s="162" t="s">
        <v>267</v>
      </c>
      <c r="D114" s="162" t="s">
        <v>380</v>
      </c>
      <c r="E114" s="163" t="s">
        <v>5141</v>
      </c>
      <c r="F114" s="164" t="s">
        <v>5142</v>
      </c>
      <c r="G114" s="165" t="s">
        <v>432</v>
      </c>
      <c r="H114" s="166">
        <v>713</v>
      </c>
      <c r="I114" s="167"/>
      <c r="J114" s="168">
        <f>ROUND(I114*H114,2)</f>
        <v>0</v>
      </c>
      <c r="K114" s="164" t="s">
        <v>199</v>
      </c>
      <c r="L114" s="169"/>
      <c r="M114" s="170" t="s">
        <v>19</v>
      </c>
      <c r="N114" s="171" t="s">
        <v>43</v>
      </c>
      <c r="P114" s="140">
        <f>O114*H114</f>
        <v>0</v>
      </c>
      <c r="Q114" s="140">
        <v>1.2E-4</v>
      </c>
      <c r="R114" s="140">
        <f>Q114*H114</f>
        <v>8.5559999999999997E-2</v>
      </c>
      <c r="S114" s="140">
        <v>0</v>
      </c>
      <c r="T114" s="141">
        <f>S114*H114</f>
        <v>0</v>
      </c>
      <c r="AR114" s="142" t="s">
        <v>436</v>
      </c>
      <c r="AT114" s="142" t="s">
        <v>380</v>
      </c>
      <c r="AU114" s="142" t="s">
        <v>82</v>
      </c>
      <c r="AY114" s="17" t="s">
        <v>193</v>
      </c>
      <c r="BE114" s="143">
        <f>IF(N114="základní",J114,0)</f>
        <v>0</v>
      </c>
      <c r="BF114" s="143">
        <f>IF(N114="snížená",J114,0)</f>
        <v>0</v>
      </c>
      <c r="BG114" s="143">
        <f>IF(N114="zákl. přenesená",J114,0)</f>
        <v>0</v>
      </c>
      <c r="BH114" s="143">
        <f>IF(N114="sníž. přenesená",J114,0)</f>
        <v>0</v>
      </c>
      <c r="BI114" s="143">
        <f>IF(N114="nulová",J114,0)</f>
        <v>0</v>
      </c>
      <c r="BJ114" s="17" t="s">
        <v>80</v>
      </c>
      <c r="BK114" s="143">
        <f>ROUND(I114*H114,2)</f>
        <v>0</v>
      </c>
      <c r="BL114" s="17" t="s">
        <v>328</v>
      </c>
      <c r="BM114" s="142" t="s">
        <v>5511</v>
      </c>
    </row>
    <row r="115" spans="2:65" s="1" customFormat="1" ht="24.2" customHeight="1">
      <c r="B115" s="32"/>
      <c r="C115" s="131" t="s">
        <v>273</v>
      </c>
      <c r="D115" s="131" t="s">
        <v>195</v>
      </c>
      <c r="E115" s="132" t="s">
        <v>5512</v>
      </c>
      <c r="F115" s="133" t="s">
        <v>5513</v>
      </c>
      <c r="G115" s="134" t="s">
        <v>432</v>
      </c>
      <c r="H115" s="135">
        <v>560</v>
      </c>
      <c r="I115" s="136"/>
      <c r="J115" s="137">
        <f>ROUND(I115*H115,2)</f>
        <v>0</v>
      </c>
      <c r="K115" s="133" t="s">
        <v>199</v>
      </c>
      <c r="L115" s="32"/>
      <c r="M115" s="138" t="s">
        <v>19</v>
      </c>
      <c r="N115" s="139" t="s">
        <v>43</v>
      </c>
      <c r="P115" s="140">
        <f>O115*H115</f>
        <v>0</v>
      </c>
      <c r="Q115" s="140">
        <v>0</v>
      </c>
      <c r="R115" s="140">
        <f>Q115*H115</f>
        <v>0</v>
      </c>
      <c r="S115" s="140">
        <v>0</v>
      </c>
      <c r="T115" s="141">
        <f>S115*H115</f>
        <v>0</v>
      </c>
      <c r="AR115" s="142" t="s">
        <v>328</v>
      </c>
      <c r="AT115" s="142" t="s">
        <v>195</v>
      </c>
      <c r="AU115" s="142" t="s">
        <v>82</v>
      </c>
      <c r="AY115" s="17" t="s">
        <v>193</v>
      </c>
      <c r="BE115" s="143">
        <f>IF(N115="základní",J115,0)</f>
        <v>0</v>
      </c>
      <c r="BF115" s="143">
        <f>IF(N115="snížená",J115,0)</f>
        <v>0</v>
      </c>
      <c r="BG115" s="143">
        <f>IF(N115="zákl. přenesená",J115,0)</f>
        <v>0</v>
      </c>
      <c r="BH115" s="143">
        <f>IF(N115="sníž. přenesená",J115,0)</f>
        <v>0</v>
      </c>
      <c r="BI115" s="143">
        <f>IF(N115="nulová",J115,0)</f>
        <v>0</v>
      </c>
      <c r="BJ115" s="17" t="s">
        <v>80</v>
      </c>
      <c r="BK115" s="143">
        <f>ROUND(I115*H115,2)</f>
        <v>0</v>
      </c>
      <c r="BL115" s="17" t="s">
        <v>328</v>
      </c>
      <c r="BM115" s="142" t="s">
        <v>5514</v>
      </c>
    </row>
    <row r="116" spans="2:65" s="1" customFormat="1" ht="11.25">
      <c r="B116" s="32"/>
      <c r="D116" s="144" t="s">
        <v>201</v>
      </c>
      <c r="F116" s="145" t="s">
        <v>5515</v>
      </c>
      <c r="I116" s="146"/>
      <c r="L116" s="32"/>
      <c r="M116" s="147"/>
      <c r="T116" s="53"/>
      <c r="AT116" s="17" t="s">
        <v>201</v>
      </c>
      <c r="AU116" s="17" t="s">
        <v>82</v>
      </c>
    </row>
    <row r="117" spans="2:65" s="1" customFormat="1" ht="24.2" customHeight="1">
      <c r="B117" s="32"/>
      <c r="C117" s="162" t="s">
        <v>8</v>
      </c>
      <c r="D117" s="162" t="s">
        <v>380</v>
      </c>
      <c r="E117" s="163" t="s">
        <v>5516</v>
      </c>
      <c r="F117" s="164" t="s">
        <v>5517</v>
      </c>
      <c r="G117" s="165" t="s">
        <v>432</v>
      </c>
      <c r="H117" s="166">
        <v>644</v>
      </c>
      <c r="I117" s="167"/>
      <c r="J117" s="168">
        <f>ROUND(I117*H117,2)</f>
        <v>0</v>
      </c>
      <c r="K117" s="164" t="s">
        <v>199</v>
      </c>
      <c r="L117" s="169"/>
      <c r="M117" s="170" t="s">
        <v>19</v>
      </c>
      <c r="N117" s="171" t="s">
        <v>43</v>
      </c>
      <c r="P117" s="140">
        <f>O117*H117</f>
        <v>0</v>
      </c>
      <c r="Q117" s="140">
        <v>2.3000000000000001E-4</v>
      </c>
      <c r="R117" s="140">
        <f>Q117*H117</f>
        <v>0.14812</v>
      </c>
      <c r="S117" s="140">
        <v>0</v>
      </c>
      <c r="T117" s="141">
        <f>S117*H117</f>
        <v>0</v>
      </c>
      <c r="AR117" s="142" t="s">
        <v>436</v>
      </c>
      <c r="AT117" s="142" t="s">
        <v>380</v>
      </c>
      <c r="AU117" s="142" t="s">
        <v>82</v>
      </c>
      <c r="AY117" s="17" t="s">
        <v>193</v>
      </c>
      <c r="BE117" s="143">
        <f>IF(N117="základní",J117,0)</f>
        <v>0</v>
      </c>
      <c r="BF117" s="143">
        <f>IF(N117="snížená",J117,0)</f>
        <v>0</v>
      </c>
      <c r="BG117" s="143">
        <f>IF(N117="zákl. přenesená",J117,0)</f>
        <v>0</v>
      </c>
      <c r="BH117" s="143">
        <f>IF(N117="sníž. přenesená",J117,0)</f>
        <v>0</v>
      </c>
      <c r="BI117" s="143">
        <f>IF(N117="nulová",J117,0)</f>
        <v>0</v>
      </c>
      <c r="BJ117" s="17" t="s">
        <v>80</v>
      </c>
      <c r="BK117" s="143">
        <f>ROUND(I117*H117,2)</f>
        <v>0</v>
      </c>
      <c r="BL117" s="17" t="s">
        <v>328</v>
      </c>
      <c r="BM117" s="142" t="s">
        <v>5518</v>
      </c>
    </row>
    <row r="118" spans="2:65" s="11" customFormat="1" ht="22.9" customHeight="1">
      <c r="B118" s="119"/>
      <c r="D118" s="120" t="s">
        <v>71</v>
      </c>
      <c r="E118" s="129" t="s">
        <v>4934</v>
      </c>
      <c r="F118" s="129" t="s">
        <v>4935</v>
      </c>
      <c r="I118" s="122"/>
      <c r="J118" s="130">
        <f>BK118</f>
        <v>0</v>
      </c>
      <c r="L118" s="119"/>
      <c r="M118" s="124"/>
      <c r="P118" s="125">
        <f>SUM(P119:P279)</f>
        <v>0</v>
      </c>
      <c r="R118" s="125">
        <f>SUM(R119:R279)</f>
        <v>0.96217999999999981</v>
      </c>
      <c r="T118" s="126">
        <f>SUM(T119:T279)</f>
        <v>0</v>
      </c>
      <c r="AR118" s="120" t="s">
        <v>82</v>
      </c>
      <c r="AT118" s="127" t="s">
        <v>71</v>
      </c>
      <c r="AU118" s="127" t="s">
        <v>80</v>
      </c>
      <c r="AY118" s="120" t="s">
        <v>193</v>
      </c>
      <c r="BK118" s="128">
        <f>SUM(BK119:BK279)</f>
        <v>0</v>
      </c>
    </row>
    <row r="119" spans="2:65" s="1" customFormat="1" ht="16.5" customHeight="1">
      <c r="B119" s="32"/>
      <c r="C119" s="131" t="s">
        <v>298</v>
      </c>
      <c r="D119" s="131" t="s">
        <v>195</v>
      </c>
      <c r="E119" s="132" t="s">
        <v>4936</v>
      </c>
      <c r="F119" s="133" t="s">
        <v>4937</v>
      </c>
      <c r="G119" s="134" t="s">
        <v>432</v>
      </c>
      <c r="H119" s="135">
        <v>8647</v>
      </c>
      <c r="I119" s="136"/>
      <c r="J119" s="137">
        <f>ROUND(I119*H119,2)</f>
        <v>0</v>
      </c>
      <c r="K119" s="133" t="s">
        <v>199</v>
      </c>
      <c r="L119" s="32"/>
      <c r="M119" s="138" t="s">
        <v>19</v>
      </c>
      <c r="N119" s="139" t="s">
        <v>43</v>
      </c>
      <c r="P119" s="140">
        <f>O119*H119</f>
        <v>0</v>
      </c>
      <c r="Q119" s="140">
        <v>0</v>
      </c>
      <c r="R119" s="140">
        <f>Q119*H119</f>
        <v>0</v>
      </c>
      <c r="S119" s="140">
        <v>0</v>
      </c>
      <c r="T119" s="141">
        <f>S119*H119</f>
        <v>0</v>
      </c>
      <c r="AR119" s="142" t="s">
        <v>328</v>
      </c>
      <c r="AT119" s="142" t="s">
        <v>195</v>
      </c>
      <c r="AU119" s="142" t="s">
        <v>82</v>
      </c>
      <c r="AY119" s="17" t="s">
        <v>193</v>
      </c>
      <c r="BE119" s="143">
        <f>IF(N119="základní",J119,0)</f>
        <v>0</v>
      </c>
      <c r="BF119" s="143">
        <f>IF(N119="snížená",J119,0)</f>
        <v>0</v>
      </c>
      <c r="BG119" s="143">
        <f>IF(N119="zákl. přenesená",J119,0)</f>
        <v>0</v>
      </c>
      <c r="BH119" s="143">
        <f>IF(N119="sníž. přenesená",J119,0)</f>
        <v>0</v>
      </c>
      <c r="BI119" s="143">
        <f>IF(N119="nulová",J119,0)</f>
        <v>0</v>
      </c>
      <c r="BJ119" s="17" t="s">
        <v>80</v>
      </c>
      <c r="BK119" s="143">
        <f>ROUND(I119*H119,2)</f>
        <v>0</v>
      </c>
      <c r="BL119" s="17" t="s">
        <v>328</v>
      </c>
      <c r="BM119" s="142" t="s">
        <v>5519</v>
      </c>
    </row>
    <row r="120" spans="2:65" s="1" customFormat="1" ht="11.25">
      <c r="B120" s="32"/>
      <c r="D120" s="144" t="s">
        <v>201</v>
      </c>
      <c r="F120" s="145" t="s">
        <v>4939</v>
      </c>
      <c r="I120" s="146"/>
      <c r="L120" s="32"/>
      <c r="M120" s="147"/>
      <c r="T120" s="53"/>
      <c r="AT120" s="17" t="s">
        <v>201</v>
      </c>
      <c r="AU120" s="17" t="s">
        <v>82</v>
      </c>
    </row>
    <row r="121" spans="2:65" s="1" customFormat="1" ht="16.5" customHeight="1">
      <c r="B121" s="32"/>
      <c r="C121" s="162" t="s">
        <v>310</v>
      </c>
      <c r="D121" s="162" t="s">
        <v>380</v>
      </c>
      <c r="E121" s="163" t="s">
        <v>5520</v>
      </c>
      <c r="F121" s="164" t="s">
        <v>5521</v>
      </c>
      <c r="G121" s="165" t="s">
        <v>432</v>
      </c>
      <c r="H121" s="166">
        <v>10376.4</v>
      </c>
      <c r="I121" s="167"/>
      <c r="J121" s="168">
        <f>ROUND(I121*H121,2)</f>
        <v>0</v>
      </c>
      <c r="K121" s="164" t="s">
        <v>199</v>
      </c>
      <c r="L121" s="169"/>
      <c r="M121" s="170" t="s">
        <v>19</v>
      </c>
      <c r="N121" s="171" t="s">
        <v>43</v>
      </c>
      <c r="P121" s="140">
        <f>O121*H121</f>
        <v>0</v>
      </c>
      <c r="Q121" s="140">
        <v>5.0000000000000002E-5</v>
      </c>
      <c r="R121" s="140">
        <f>Q121*H121</f>
        <v>0.51882000000000006</v>
      </c>
      <c r="S121" s="140">
        <v>0</v>
      </c>
      <c r="T121" s="141">
        <f>S121*H121</f>
        <v>0</v>
      </c>
      <c r="AR121" s="142" t="s">
        <v>436</v>
      </c>
      <c r="AT121" s="142" t="s">
        <v>380</v>
      </c>
      <c r="AU121" s="142" t="s">
        <v>82</v>
      </c>
      <c r="AY121" s="17" t="s">
        <v>193</v>
      </c>
      <c r="BE121" s="143">
        <f>IF(N121="základní",J121,0)</f>
        <v>0</v>
      </c>
      <c r="BF121" s="143">
        <f>IF(N121="snížená",J121,0)</f>
        <v>0</v>
      </c>
      <c r="BG121" s="143">
        <f>IF(N121="zákl. přenesená",J121,0)</f>
        <v>0</v>
      </c>
      <c r="BH121" s="143">
        <f>IF(N121="sníž. přenesená",J121,0)</f>
        <v>0</v>
      </c>
      <c r="BI121" s="143">
        <f>IF(N121="nulová",J121,0)</f>
        <v>0</v>
      </c>
      <c r="BJ121" s="17" t="s">
        <v>80</v>
      </c>
      <c r="BK121" s="143">
        <f>ROUND(I121*H121,2)</f>
        <v>0</v>
      </c>
      <c r="BL121" s="17" t="s">
        <v>328</v>
      </c>
      <c r="BM121" s="142" t="s">
        <v>5522</v>
      </c>
    </row>
    <row r="122" spans="2:65" s="1" customFormat="1" ht="16.5" customHeight="1">
      <c r="B122" s="32"/>
      <c r="C122" s="131" t="s">
        <v>322</v>
      </c>
      <c r="D122" s="131" t="s">
        <v>195</v>
      </c>
      <c r="E122" s="132" t="s">
        <v>5523</v>
      </c>
      <c r="F122" s="133" t="s">
        <v>5524</v>
      </c>
      <c r="G122" s="134" t="s">
        <v>432</v>
      </c>
      <c r="H122" s="135">
        <v>700</v>
      </c>
      <c r="I122" s="136"/>
      <c r="J122" s="137">
        <f>ROUND(I122*H122,2)</f>
        <v>0</v>
      </c>
      <c r="K122" s="133" t="s">
        <v>199</v>
      </c>
      <c r="L122" s="32"/>
      <c r="M122" s="138" t="s">
        <v>19</v>
      </c>
      <c r="N122" s="139" t="s">
        <v>43</v>
      </c>
      <c r="P122" s="140">
        <f>O122*H122</f>
        <v>0</v>
      </c>
      <c r="Q122" s="140">
        <v>0</v>
      </c>
      <c r="R122" s="140">
        <f>Q122*H122</f>
        <v>0</v>
      </c>
      <c r="S122" s="140">
        <v>0</v>
      </c>
      <c r="T122" s="141">
        <f>S122*H122</f>
        <v>0</v>
      </c>
      <c r="AR122" s="142" t="s">
        <v>328</v>
      </c>
      <c r="AT122" s="142" t="s">
        <v>195</v>
      </c>
      <c r="AU122" s="142" t="s">
        <v>82</v>
      </c>
      <c r="AY122" s="17" t="s">
        <v>193</v>
      </c>
      <c r="BE122" s="143">
        <f>IF(N122="základní",J122,0)</f>
        <v>0</v>
      </c>
      <c r="BF122" s="143">
        <f>IF(N122="snížená",J122,0)</f>
        <v>0</v>
      </c>
      <c r="BG122" s="143">
        <f>IF(N122="zákl. přenesená",J122,0)</f>
        <v>0</v>
      </c>
      <c r="BH122" s="143">
        <f>IF(N122="sníž. přenesená",J122,0)</f>
        <v>0</v>
      </c>
      <c r="BI122" s="143">
        <f>IF(N122="nulová",J122,0)</f>
        <v>0</v>
      </c>
      <c r="BJ122" s="17" t="s">
        <v>80</v>
      </c>
      <c r="BK122" s="143">
        <f>ROUND(I122*H122,2)</f>
        <v>0</v>
      </c>
      <c r="BL122" s="17" t="s">
        <v>328</v>
      </c>
      <c r="BM122" s="142" t="s">
        <v>5525</v>
      </c>
    </row>
    <row r="123" spans="2:65" s="1" customFormat="1" ht="11.25">
      <c r="B123" s="32"/>
      <c r="D123" s="144" t="s">
        <v>201</v>
      </c>
      <c r="F123" s="145" t="s">
        <v>5526</v>
      </c>
      <c r="I123" s="146"/>
      <c r="L123" s="32"/>
      <c r="M123" s="147"/>
      <c r="T123" s="53"/>
      <c r="AT123" s="17" t="s">
        <v>201</v>
      </c>
      <c r="AU123" s="17" t="s">
        <v>82</v>
      </c>
    </row>
    <row r="124" spans="2:65" s="1" customFormat="1" ht="16.5" customHeight="1">
      <c r="B124" s="32"/>
      <c r="C124" s="162" t="s">
        <v>328</v>
      </c>
      <c r="D124" s="162" t="s">
        <v>380</v>
      </c>
      <c r="E124" s="163" t="s">
        <v>5527</v>
      </c>
      <c r="F124" s="164" t="s">
        <v>5528</v>
      </c>
      <c r="G124" s="165" t="s">
        <v>432</v>
      </c>
      <c r="H124" s="166">
        <v>840</v>
      </c>
      <c r="I124" s="167"/>
      <c r="J124" s="168">
        <f>ROUND(I124*H124,2)</f>
        <v>0</v>
      </c>
      <c r="K124" s="164" t="s">
        <v>199</v>
      </c>
      <c r="L124" s="169"/>
      <c r="M124" s="170" t="s">
        <v>19</v>
      </c>
      <c r="N124" s="171" t="s">
        <v>43</v>
      </c>
      <c r="P124" s="140">
        <f>O124*H124</f>
        <v>0</v>
      </c>
      <c r="Q124" s="140">
        <v>1.0000000000000001E-5</v>
      </c>
      <c r="R124" s="140">
        <f>Q124*H124</f>
        <v>8.4000000000000012E-3</v>
      </c>
      <c r="S124" s="140">
        <v>0</v>
      </c>
      <c r="T124" s="141">
        <f>S124*H124</f>
        <v>0</v>
      </c>
      <c r="AR124" s="142" t="s">
        <v>436</v>
      </c>
      <c r="AT124" s="142" t="s">
        <v>380</v>
      </c>
      <c r="AU124" s="142" t="s">
        <v>82</v>
      </c>
      <c r="AY124" s="17" t="s">
        <v>193</v>
      </c>
      <c r="BE124" s="143">
        <f>IF(N124="základní",J124,0)</f>
        <v>0</v>
      </c>
      <c r="BF124" s="143">
        <f>IF(N124="snížená",J124,0)</f>
        <v>0</v>
      </c>
      <c r="BG124" s="143">
        <f>IF(N124="zákl. přenesená",J124,0)</f>
        <v>0</v>
      </c>
      <c r="BH124" s="143">
        <f>IF(N124="sníž. přenesená",J124,0)</f>
        <v>0</v>
      </c>
      <c r="BI124" s="143">
        <f>IF(N124="nulová",J124,0)</f>
        <v>0</v>
      </c>
      <c r="BJ124" s="17" t="s">
        <v>80</v>
      </c>
      <c r="BK124" s="143">
        <f>ROUND(I124*H124,2)</f>
        <v>0</v>
      </c>
      <c r="BL124" s="17" t="s">
        <v>328</v>
      </c>
      <c r="BM124" s="142" t="s">
        <v>5529</v>
      </c>
    </row>
    <row r="125" spans="2:65" s="1" customFormat="1" ht="16.5" customHeight="1">
      <c r="B125" s="32"/>
      <c r="C125" s="131" t="s">
        <v>334</v>
      </c>
      <c r="D125" s="131" t="s">
        <v>195</v>
      </c>
      <c r="E125" s="132" t="s">
        <v>5530</v>
      </c>
      <c r="F125" s="133" t="s">
        <v>5531</v>
      </c>
      <c r="G125" s="134" t="s">
        <v>465</v>
      </c>
      <c r="H125" s="135">
        <v>1</v>
      </c>
      <c r="I125" s="136"/>
      <c r="J125" s="137">
        <f>ROUND(I125*H125,2)</f>
        <v>0</v>
      </c>
      <c r="K125" s="133" t="s">
        <v>199</v>
      </c>
      <c r="L125" s="32"/>
      <c r="M125" s="138" t="s">
        <v>19</v>
      </c>
      <c r="N125" s="139" t="s">
        <v>43</v>
      </c>
      <c r="P125" s="140">
        <f>O125*H125</f>
        <v>0</v>
      </c>
      <c r="Q125" s="140">
        <v>0</v>
      </c>
      <c r="R125" s="140">
        <f>Q125*H125</f>
        <v>0</v>
      </c>
      <c r="S125" s="140">
        <v>0</v>
      </c>
      <c r="T125" s="141">
        <f>S125*H125</f>
        <v>0</v>
      </c>
      <c r="AR125" s="142" t="s">
        <v>328</v>
      </c>
      <c r="AT125" s="142" t="s">
        <v>195</v>
      </c>
      <c r="AU125" s="142" t="s">
        <v>82</v>
      </c>
      <c r="AY125" s="17" t="s">
        <v>193</v>
      </c>
      <c r="BE125" s="143">
        <f>IF(N125="základní",J125,0)</f>
        <v>0</v>
      </c>
      <c r="BF125" s="143">
        <f>IF(N125="snížená",J125,0)</f>
        <v>0</v>
      </c>
      <c r="BG125" s="143">
        <f>IF(N125="zákl. přenesená",J125,0)</f>
        <v>0</v>
      </c>
      <c r="BH125" s="143">
        <f>IF(N125="sníž. přenesená",J125,0)</f>
        <v>0</v>
      </c>
      <c r="BI125" s="143">
        <f>IF(N125="nulová",J125,0)</f>
        <v>0</v>
      </c>
      <c r="BJ125" s="17" t="s">
        <v>80</v>
      </c>
      <c r="BK125" s="143">
        <f>ROUND(I125*H125,2)</f>
        <v>0</v>
      </c>
      <c r="BL125" s="17" t="s">
        <v>328</v>
      </c>
      <c r="BM125" s="142" t="s">
        <v>5532</v>
      </c>
    </row>
    <row r="126" spans="2:65" s="1" customFormat="1" ht="11.25">
      <c r="B126" s="32"/>
      <c r="D126" s="144" t="s">
        <v>201</v>
      </c>
      <c r="F126" s="145" t="s">
        <v>5533</v>
      </c>
      <c r="I126" s="146"/>
      <c r="L126" s="32"/>
      <c r="M126" s="147"/>
      <c r="T126" s="53"/>
      <c r="AT126" s="17" t="s">
        <v>201</v>
      </c>
      <c r="AU126" s="17" t="s">
        <v>82</v>
      </c>
    </row>
    <row r="127" spans="2:65" s="1" customFormat="1" ht="16.5" customHeight="1">
      <c r="B127" s="32"/>
      <c r="C127" s="162" t="s">
        <v>340</v>
      </c>
      <c r="D127" s="162" t="s">
        <v>380</v>
      </c>
      <c r="E127" s="163" t="s">
        <v>5534</v>
      </c>
      <c r="F127" s="164" t="s">
        <v>5535</v>
      </c>
      <c r="G127" s="165" t="s">
        <v>465</v>
      </c>
      <c r="H127" s="166">
        <v>1</v>
      </c>
      <c r="I127" s="167"/>
      <c r="J127" s="168">
        <f>ROUND(I127*H127,2)</f>
        <v>0</v>
      </c>
      <c r="K127" s="164" t="s">
        <v>199</v>
      </c>
      <c r="L127" s="169"/>
      <c r="M127" s="170" t="s">
        <v>19</v>
      </c>
      <c r="N127" s="171" t="s">
        <v>43</v>
      </c>
      <c r="P127" s="140">
        <f>O127*H127</f>
        <v>0</v>
      </c>
      <c r="Q127" s="140">
        <v>7.9000000000000008E-3</v>
      </c>
      <c r="R127" s="140">
        <f>Q127*H127</f>
        <v>7.9000000000000008E-3</v>
      </c>
      <c r="S127" s="140">
        <v>0</v>
      </c>
      <c r="T127" s="141">
        <f>S127*H127</f>
        <v>0</v>
      </c>
      <c r="AR127" s="142" t="s">
        <v>436</v>
      </c>
      <c r="AT127" s="142" t="s">
        <v>380</v>
      </c>
      <c r="AU127" s="142" t="s">
        <v>82</v>
      </c>
      <c r="AY127" s="17" t="s">
        <v>193</v>
      </c>
      <c r="BE127" s="143">
        <f>IF(N127="základní",J127,0)</f>
        <v>0</v>
      </c>
      <c r="BF127" s="143">
        <f>IF(N127="snížená",J127,0)</f>
        <v>0</v>
      </c>
      <c r="BG127" s="143">
        <f>IF(N127="zákl. přenesená",J127,0)</f>
        <v>0</v>
      </c>
      <c r="BH127" s="143">
        <f>IF(N127="sníž. přenesená",J127,0)</f>
        <v>0</v>
      </c>
      <c r="BI127" s="143">
        <f>IF(N127="nulová",J127,0)</f>
        <v>0</v>
      </c>
      <c r="BJ127" s="17" t="s">
        <v>80</v>
      </c>
      <c r="BK127" s="143">
        <f>ROUND(I127*H127,2)</f>
        <v>0</v>
      </c>
      <c r="BL127" s="17" t="s">
        <v>328</v>
      </c>
      <c r="BM127" s="142" t="s">
        <v>5536</v>
      </c>
    </row>
    <row r="128" spans="2:65" s="1" customFormat="1" ht="16.5" customHeight="1">
      <c r="B128" s="32"/>
      <c r="C128" s="131" t="s">
        <v>346</v>
      </c>
      <c r="D128" s="131" t="s">
        <v>195</v>
      </c>
      <c r="E128" s="132" t="s">
        <v>5537</v>
      </c>
      <c r="F128" s="133" t="s">
        <v>5538</v>
      </c>
      <c r="G128" s="134" t="s">
        <v>465</v>
      </c>
      <c r="H128" s="135">
        <v>13</v>
      </c>
      <c r="I128" s="136"/>
      <c r="J128" s="137">
        <f>ROUND(I128*H128,2)</f>
        <v>0</v>
      </c>
      <c r="K128" s="133" t="s">
        <v>199</v>
      </c>
      <c r="L128" s="32"/>
      <c r="M128" s="138" t="s">
        <v>19</v>
      </c>
      <c r="N128" s="139" t="s">
        <v>43</v>
      </c>
      <c r="P128" s="140">
        <f>O128*H128</f>
        <v>0</v>
      </c>
      <c r="Q128" s="140">
        <v>0</v>
      </c>
      <c r="R128" s="140">
        <f>Q128*H128</f>
        <v>0</v>
      </c>
      <c r="S128" s="140">
        <v>0</v>
      </c>
      <c r="T128" s="141">
        <f>S128*H128</f>
        <v>0</v>
      </c>
      <c r="AR128" s="142" t="s">
        <v>328</v>
      </c>
      <c r="AT128" s="142" t="s">
        <v>195</v>
      </c>
      <c r="AU128" s="142" t="s">
        <v>82</v>
      </c>
      <c r="AY128" s="17" t="s">
        <v>193</v>
      </c>
      <c r="BE128" s="143">
        <f>IF(N128="základní",J128,0)</f>
        <v>0</v>
      </c>
      <c r="BF128" s="143">
        <f>IF(N128="snížená",J128,0)</f>
        <v>0</v>
      </c>
      <c r="BG128" s="143">
        <f>IF(N128="zákl. přenesená",J128,0)</f>
        <v>0</v>
      </c>
      <c r="BH128" s="143">
        <f>IF(N128="sníž. přenesená",J128,0)</f>
        <v>0</v>
      </c>
      <c r="BI128" s="143">
        <f>IF(N128="nulová",J128,0)</f>
        <v>0</v>
      </c>
      <c r="BJ128" s="17" t="s">
        <v>80</v>
      </c>
      <c r="BK128" s="143">
        <f>ROUND(I128*H128,2)</f>
        <v>0</v>
      </c>
      <c r="BL128" s="17" t="s">
        <v>328</v>
      </c>
      <c r="BM128" s="142" t="s">
        <v>5539</v>
      </c>
    </row>
    <row r="129" spans="2:65" s="1" customFormat="1" ht="11.25">
      <c r="B129" s="32"/>
      <c r="D129" s="144" t="s">
        <v>201</v>
      </c>
      <c r="F129" s="145" t="s">
        <v>5540</v>
      </c>
      <c r="I129" s="146"/>
      <c r="L129" s="32"/>
      <c r="M129" s="147"/>
      <c r="T129" s="53"/>
      <c r="AT129" s="17" t="s">
        <v>201</v>
      </c>
      <c r="AU129" s="17" t="s">
        <v>82</v>
      </c>
    </row>
    <row r="130" spans="2:65" s="1" customFormat="1" ht="16.5" customHeight="1">
      <c r="B130" s="32"/>
      <c r="C130" s="162" t="s">
        <v>354</v>
      </c>
      <c r="D130" s="162" t="s">
        <v>380</v>
      </c>
      <c r="E130" s="163" t="s">
        <v>5541</v>
      </c>
      <c r="F130" s="164" t="s">
        <v>5542</v>
      </c>
      <c r="G130" s="165" t="s">
        <v>465</v>
      </c>
      <c r="H130" s="166">
        <v>13</v>
      </c>
      <c r="I130" s="167"/>
      <c r="J130" s="168">
        <f>ROUND(I130*H130,2)</f>
        <v>0</v>
      </c>
      <c r="K130" s="164" t="s">
        <v>199</v>
      </c>
      <c r="L130" s="169"/>
      <c r="M130" s="170" t="s">
        <v>19</v>
      </c>
      <c r="N130" s="171" t="s">
        <v>43</v>
      </c>
      <c r="P130" s="140">
        <f>O130*H130</f>
        <v>0</v>
      </c>
      <c r="Q130" s="140">
        <v>2.9999999999999997E-4</v>
      </c>
      <c r="R130" s="140">
        <f>Q130*H130</f>
        <v>3.8999999999999998E-3</v>
      </c>
      <c r="S130" s="140">
        <v>0</v>
      </c>
      <c r="T130" s="141">
        <f>S130*H130</f>
        <v>0</v>
      </c>
      <c r="AR130" s="142" t="s">
        <v>436</v>
      </c>
      <c r="AT130" s="142" t="s">
        <v>380</v>
      </c>
      <c r="AU130" s="142" t="s">
        <v>82</v>
      </c>
      <c r="AY130" s="17" t="s">
        <v>193</v>
      </c>
      <c r="BE130" s="143">
        <f>IF(N130="základní",J130,0)</f>
        <v>0</v>
      </c>
      <c r="BF130" s="143">
        <f>IF(N130="snížená",J130,0)</f>
        <v>0</v>
      </c>
      <c r="BG130" s="143">
        <f>IF(N130="zákl. přenesená",J130,0)</f>
        <v>0</v>
      </c>
      <c r="BH130" s="143">
        <f>IF(N130="sníž. přenesená",J130,0)</f>
        <v>0</v>
      </c>
      <c r="BI130" s="143">
        <f>IF(N130="nulová",J130,0)</f>
        <v>0</v>
      </c>
      <c r="BJ130" s="17" t="s">
        <v>80</v>
      </c>
      <c r="BK130" s="143">
        <f>ROUND(I130*H130,2)</f>
        <v>0</v>
      </c>
      <c r="BL130" s="17" t="s">
        <v>328</v>
      </c>
      <c r="BM130" s="142" t="s">
        <v>5543</v>
      </c>
    </row>
    <row r="131" spans="2:65" s="1" customFormat="1" ht="16.5" customHeight="1">
      <c r="B131" s="32"/>
      <c r="C131" s="131" t="s">
        <v>7</v>
      </c>
      <c r="D131" s="131" t="s">
        <v>195</v>
      </c>
      <c r="E131" s="132" t="s">
        <v>5544</v>
      </c>
      <c r="F131" s="133" t="s">
        <v>5545</v>
      </c>
      <c r="G131" s="134" t="s">
        <v>465</v>
      </c>
      <c r="H131" s="135">
        <v>3</v>
      </c>
      <c r="I131" s="136"/>
      <c r="J131" s="137">
        <f>ROUND(I131*H131,2)</f>
        <v>0</v>
      </c>
      <c r="K131" s="133" t="s">
        <v>199</v>
      </c>
      <c r="L131" s="32"/>
      <c r="M131" s="138" t="s">
        <v>19</v>
      </c>
      <c r="N131" s="139" t="s">
        <v>43</v>
      </c>
      <c r="P131" s="140">
        <f>O131*H131</f>
        <v>0</v>
      </c>
      <c r="Q131" s="140">
        <v>0</v>
      </c>
      <c r="R131" s="140">
        <f>Q131*H131</f>
        <v>0</v>
      </c>
      <c r="S131" s="140">
        <v>0</v>
      </c>
      <c r="T131" s="141">
        <f>S131*H131</f>
        <v>0</v>
      </c>
      <c r="AR131" s="142" t="s">
        <v>328</v>
      </c>
      <c r="AT131" s="142" t="s">
        <v>195</v>
      </c>
      <c r="AU131" s="142" t="s">
        <v>82</v>
      </c>
      <c r="AY131" s="17" t="s">
        <v>193</v>
      </c>
      <c r="BE131" s="143">
        <f>IF(N131="základní",J131,0)</f>
        <v>0</v>
      </c>
      <c r="BF131" s="143">
        <f>IF(N131="snížená",J131,0)</f>
        <v>0</v>
      </c>
      <c r="BG131" s="143">
        <f>IF(N131="zákl. přenesená",J131,0)</f>
        <v>0</v>
      </c>
      <c r="BH131" s="143">
        <f>IF(N131="sníž. přenesená",J131,0)</f>
        <v>0</v>
      </c>
      <c r="BI131" s="143">
        <f>IF(N131="nulová",J131,0)</f>
        <v>0</v>
      </c>
      <c r="BJ131" s="17" t="s">
        <v>80</v>
      </c>
      <c r="BK131" s="143">
        <f>ROUND(I131*H131,2)</f>
        <v>0</v>
      </c>
      <c r="BL131" s="17" t="s">
        <v>328</v>
      </c>
      <c r="BM131" s="142" t="s">
        <v>5546</v>
      </c>
    </row>
    <row r="132" spans="2:65" s="1" customFormat="1" ht="11.25">
      <c r="B132" s="32"/>
      <c r="D132" s="144" t="s">
        <v>201</v>
      </c>
      <c r="F132" s="145" t="s">
        <v>5547</v>
      </c>
      <c r="I132" s="146"/>
      <c r="L132" s="32"/>
      <c r="M132" s="147"/>
      <c r="T132" s="53"/>
      <c r="AT132" s="17" t="s">
        <v>201</v>
      </c>
      <c r="AU132" s="17" t="s">
        <v>82</v>
      </c>
    </row>
    <row r="133" spans="2:65" s="1" customFormat="1" ht="16.5" customHeight="1">
      <c r="B133" s="32"/>
      <c r="C133" s="162" t="s">
        <v>366</v>
      </c>
      <c r="D133" s="162" t="s">
        <v>380</v>
      </c>
      <c r="E133" s="163" t="s">
        <v>5548</v>
      </c>
      <c r="F133" s="164" t="s">
        <v>5549</v>
      </c>
      <c r="G133" s="165" t="s">
        <v>465</v>
      </c>
      <c r="H133" s="166">
        <v>3</v>
      </c>
      <c r="I133" s="167"/>
      <c r="J133" s="168">
        <f>ROUND(I133*H133,2)</f>
        <v>0</v>
      </c>
      <c r="K133" s="164" t="s">
        <v>199</v>
      </c>
      <c r="L133" s="169"/>
      <c r="M133" s="170" t="s">
        <v>19</v>
      </c>
      <c r="N133" s="171" t="s">
        <v>43</v>
      </c>
      <c r="P133" s="140">
        <f>O133*H133</f>
        <v>0</v>
      </c>
      <c r="Q133" s="140">
        <v>6.0999999999999997E-4</v>
      </c>
      <c r="R133" s="140">
        <f>Q133*H133</f>
        <v>1.83E-3</v>
      </c>
      <c r="S133" s="140">
        <v>0</v>
      </c>
      <c r="T133" s="141">
        <f>S133*H133</f>
        <v>0</v>
      </c>
      <c r="AR133" s="142" t="s">
        <v>436</v>
      </c>
      <c r="AT133" s="142" t="s">
        <v>380</v>
      </c>
      <c r="AU133" s="142" t="s">
        <v>82</v>
      </c>
      <c r="AY133" s="17" t="s">
        <v>193</v>
      </c>
      <c r="BE133" s="143">
        <f>IF(N133="základní",J133,0)</f>
        <v>0</v>
      </c>
      <c r="BF133" s="143">
        <f>IF(N133="snížená",J133,0)</f>
        <v>0</v>
      </c>
      <c r="BG133" s="143">
        <f>IF(N133="zákl. přenesená",J133,0)</f>
        <v>0</v>
      </c>
      <c r="BH133" s="143">
        <f>IF(N133="sníž. přenesená",J133,0)</f>
        <v>0</v>
      </c>
      <c r="BI133" s="143">
        <f>IF(N133="nulová",J133,0)</f>
        <v>0</v>
      </c>
      <c r="BJ133" s="17" t="s">
        <v>80</v>
      </c>
      <c r="BK133" s="143">
        <f>ROUND(I133*H133,2)</f>
        <v>0</v>
      </c>
      <c r="BL133" s="17" t="s">
        <v>328</v>
      </c>
      <c r="BM133" s="142" t="s">
        <v>5550</v>
      </c>
    </row>
    <row r="134" spans="2:65" s="1" customFormat="1" ht="16.5" customHeight="1">
      <c r="B134" s="32"/>
      <c r="C134" s="162" t="s">
        <v>379</v>
      </c>
      <c r="D134" s="162" t="s">
        <v>380</v>
      </c>
      <c r="E134" s="163" t="s">
        <v>5551</v>
      </c>
      <c r="F134" s="164" t="s">
        <v>5552</v>
      </c>
      <c r="G134" s="165" t="s">
        <v>465</v>
      </c>
      <c r="H134" s="166">
        <v>3</v>
      </c>
      <c r="I134" s="167"/>
      <c r="J134" s="168">
        <f>ROUND(I134*H134,2)</f>
        <v>0</v>
      </c>
      <c r="K134" s="164" t="s">
        <v>199</v>
      </c>
      <c r="L134" s="169"/>
      <c r="M134" s="170" t="s">
        <v>19</v>
      </c>
      <c r="N134" s="171" t="s">
        <v>43</v>
      </c>
      <c r="P134" s="140">
        <f>O134*H134</f>
        <v>0</v>
      </c>
      <c r="Q134" s="140">
        <v>2.0000000000000001E-4</v>
      </c>
      <c r="R134" s="140">
        <f>Q134*H134</f>
        <v>6.0000000000000006E-4</v>
      </c>
      <c r="S134" s="140">
        <v>0</v>
      </c>
      <c r="T134" s="141">
        <f>S134*H134</f>
        <v>0</v>
      </c>
      <c r="AR134" s="142" t="s">
        <v>436</v>
      </c>
      <c r="AT134" s="142" t="s">
        <v>380</v>
      </c>
      <c r="AU134" s="142" t="s">
        <v>82</v>
      </c>
      <c r="AY134" s="17" t="s">
        <v>193</v>
      </c>
      <c r="BE134" s="143">
        <f>IF(N134="základní",J134,0)</f>
        <v>0</v>
      </c>
      <c r="BF134" s="143">
        <f>IF(N134="snížená",J134,0)</f>
        <v>0</v>
      </c>
      <c r="BG134" s="143">
        <f>IF(N134="zákl. přenesená",J134,0)</f>
        <v>0</v>
      </c>
      <c r="BH134" s="143">
        <f>IF(N134="sníž. přenesená",J134,0)</f>
        <v>0</v>
      </c>
      <c r="BI134" s="143">
        <f>IF(N134="nulová",J134,0)</f>
        <v>0</v>
      </c>
      <c r="BJ134" s="17" t="s">
        <v>80</v>
      </c>
      <c r="BK134" s="143">
        <f>ROUND(I134*H134,2)</f>
        <v>0</v>
      </c>
      <c r="BL134" s="17" t="s">
        <v>328</v>
      </c>
      <c r="BM134" s="142" t="s">
        <v>5553</v>
      </c>
    </row>
    <row r="135" spans="2:65" s="1" customFormat="1" ht="16.5" customHeight="1">
      <c r="B135" s="32"/>
      <c r="C135" s="131" t="s">
        <v>385</v>
      </c>
      <c r="D135" s="131" t="s">
        <v>195</v>
      </c>
      <c r="E135" s="132" t="s">
        <v>5554</v>
      </c>
      <c r="F135" s="133" t="s">
        <v>5555</v>
      </c>
      <c r="G135" s="134" t="s">
        <v>465</v>
      </c>
      <c r="H135" s="135">
        <v>1</v>
      </c>
      <c r="I135" s="136"/>
      <c r="J135" s="137">
        <f>ROUND(I135*H135,2)</f>
        <v>0</v>
      </c>
      <c r="K135" s="133" t="s">
        <v>199</v>
      </c>
      <c r="L135" s="32"/>
      <c r="M135" s="138" t="s">
        <v>19</v>
      </c>
      <c r="N135" s="139" t="s">
        <v>43</v>
      </c>
      <c r="P135" s="140">
        <f>O135*H135</f>
        <v>0</v>
      </c>
      <c r="Q135" s="140">
        <v>0</v>
      </c>
      <c r="R135" s="140">
        <f>Q135*H135</f>
        <v>0</v>
      </c>
      <c r="S135" s="140">
        <v>0</v>
      </c>
      <c r="T135" s="141">
        <f>S135*H135</f>
        <v>0</v>
      </c>
      <c r="AR135" s="142" t="s">
        <v>328</v>
      </c>
      <c r="AT135" s="142" t="s">
        <v>195</v>
      </c>
      <c r="AU135" s="142" t="s">
        <v>82</v>
      </c>
      <c r="AY135" s="17" t="s">
        <v>193</v>
      </c>
      <c r="BE135" s="143">
        <f>IF(N135="základní",J135,0)</f>
        <v>0</v>
      </c>
      <c r="BF135" s="143">
        <f>IF(N135="snížená",J135,0)</f>
        <v>0</v>
      </c>
      <c r="BG135" s="143">
        <f>IF(N135="zákl. přenesená",J135,0)</f>
        <v>0</v>
      </c>
      <c r="BH135" s="143">
        <f>IF(N135="sníž. přenesená",J135,0)</f>
        <v>0</v>
      </c>
      <c r="BI135" s="143">
        <f>IF(N135="nulová",J135,0)</f>
        <v>0</v>
      </c>
      <c r="BJ135" s="17" t="s">
        <v>80</v>
      </c>
      <c r="BK135" s="143">
        <f>ROUND(I135*H135,2)</f>
        <v>0</v>
      </c>
      <c r="BL135" s="17" t="s">
        <v>328</v>
      </c>
      <c r="BM135" s="142" t="s">
        <v>5556</v>
      </c>
    </row>
    <row r="136" spans="2:65" s="1" customFormat="1" ht="11.25">
      <c r="B136" s="32"/>
      <c r="D136" s="144" t="s">
        <v>201</v>
      </c>
      <c r="F136" s="145" t="s">
        <v>5557</v>
      </c>
      <c r="I136" s="146"/>
      <c r="L136" s="32"/>
      <c r="M136" s="147"/>
      <c r="T136" s="53"/>
      <c r="AT136" s="17" t="s">
        <v>201</v>
      </c>
      <c r="AU136" s="17" t="s">
        <v>82</v>
      </c>
    </row>
    <row r="137" spans="2:65" s="1" customFormat="1" ht="16.5" customHeight="1">
      <c r="B137" s="32"/>
      <c r="C137" s="162" t="s">
        <v>391</v>
      </c>
      <c r="D137" s="162" t="s">
        <v>380</v>
      </c>
      <c r="E137" s="163" t="s">
        <v>5558</v>
      </c>
      <c r="F137" s="164" t="s">
        <v>5559</v>
      </c>
      <c r="G137" s="165" t="s">
        <v>465</v>
      </c>
      <c r="H137" s="166">
        <v>1</v>
      </c>
      <c r="I137" s="167"/>
      <c r="J137" s="168">
        <f>ROUND(I137*H137,2)</f>
        <v>0</v>
      </c>
      <c r="K137" s="164" t="s">
        <v>199</v>
      </c>
      <c r="L137" s="169"/>
      <c r="M137" s="170" t="s">
        <v>19</v>
      </c>
      <c r="N137" s="171" t="s">
        <v>43</v>
      </c>
      <c r="P137" s="140">
        <f>O137*H137</f>
        <v>0</v>
      </c>
      <c r="Q137" s="140">
        <v>4.4999999999999997E-3</v>
      </c>
      <c r="R137" s="140">
        <f>Q137*H137</f>
        <v>4.4999999999999997E-3</v>
      </c>
      <c r="S137" s="140">
        <v>0</v>
      </c>
      <c r="T137" s="141">
        <f>S137*H137</f>
        <v>0</v>
      </c>
      <c r="AR137" s="142" t="s">
        <v>436</v>
      </c>
      <c r="AT137" s="142" t="s">
        <v>380</v>
      </c>
      <c r="AU137" s="142" t="s">
        <v>82</v>
      </c>
      <c r="AY137" s="17" t="s">
        <v>193</v>
      </c>
      <c r="BE137" s="143">
        <f>IF(N137="základní",J137,0)</f>
        <v>0</v>
      </c>
      <c r="BF137" s="143">
        <f>IF(N137="snížená",J137,0)</f>
        <v>0</v>
      </c>
      <c r="BG137" s="143">
        <f>IF(N137="zákl. přenesená",J137,0)</f>
        <v>0</v>
      </c>
      <c r="BH137" s="143">
        <f>IF(N137="sníž. přenesená",J137,0)</f>
        <v>0</v>
      </c>
      <c r="BI137" s="143">
        <f>IF(N137="nulová",J137,0)</f>
        <v>0</v>
      </c>
      <c r="BJ137" s="17" t="s">
        <v>80</v>
      </c>
      <c r="BK137" s="143">
        <f>ROUND(I137*H137,2)</f>
        <v>0</v>
      </c>
      <c r="BL137" s="17" t="s">
        <v>328</v>
      </c>
      <c r="BM137" s="142" t="s">
        <v>5560</v>
      </c>
    </row>
    <row r="138" spans="2:65" s="1" customFormat="1" ht="16.5" customHeight="1">
      <c r="B138" s="32"/>
      <c r="C138" s="131" t="s">
        <v>401</v>
      </c>
      <c r="D138" s="131" t="s">
        <v>195</v>
      </c>
      <c r="E138" s="132" t="s">
        <v>5561</v>
      </c>
      <c r="F138" s="133" t="s">
        <v>5562</v>
      </c>
      <c r="G138" s="134" t="s">
        <v>465</v>
      </c>
      <c r="H138" s="135">
        <v>1</v>
      </c>
      <c r="I138" s="136"/>
      <c r="J138" s="137">
        <f>ROUND(I138*H138,2)</f>
        <v>0</v>
      </c>
      <c r="K138" s="133" t="s">
        <v>199</v>
      </c>
      <c r="L138" s="32"/>
      <c r="M138" s="138" t="s">
        <v>19</v>
      </c>
      <c r="N138" s="139" t="s">
        <v>43</v>
      </c>
      <c r="P138" s="140">
        <f>O138*H138</f>
        <v>0</v>
      </c>
      <c r="Q138" s="140">
        <v>0</v>
      </c>
      <c r="R138" s="140">
        <f>Q138*H138</f>
        <v>0</v>
      </c>
      <c r="S138" s="140">
        <v>0</v>
      </c>
      <c r="T138" s="141">
        <f>S138*H138</f>
        <v>0</v>
      </c>
      <c r="AR138" s="142" t="s">
        <v>328</v>
      </c>
      <c r="AT138" s="142" t="s">
        <v>195</v>
      </c>
      <c r="AU138" s="142" t="s">
        <v>82</v>
      </c>
      <c r="AY138" s="17" t="s">
        <v>193</v>
      </c>
      <c r="BE138" s="143">
        <f>IF(N138="základní",J138,0)</f>
        <v>0</v>
      </c>
      <c r="BF138" s="143">
        <f>IF(N138="snížená",J138,0)</f>
        <v>0</v>
      </c>
      <c r="BG138" s="143">
        <f>IF(N138="zákl. přenesená",J138,0)</f>
        <v>0</v>
      </c>
      <c r="BH138" s="143">
        <f>IF(N138="sníž. přenesená",J138,0)</f>
        <v>0</v>
      </c>
      <c r="BI138" s="143">
        <f>IF(N138="nulová",J138,0)</f>
        <v>0</v>
      </c>
      <c r="BJ138" s="17" t="s">
        <v>80</v>
      </c>
      <c r="BK138" s="143">
        <f>ROUND(I138*H138,2)</f>
        <v>0</v>
      </c>
      <c r="BL138" s="17" t="s">
        <v>328</v>
      </c>
      <c r="BM138" s="142" t="s">
        <v>5563</v>
      </c>
    </row>
    <row r="139" spans="2:65" s="1" customFormat="1" ht="11.25">
      <c r="B139" s="32"/>
      <c r="D139" s="144" t="s">
        <v>201</v>
      </c>
      <c r="F139" s="145" t="s">
        <v>5564</v>
      </c>
      <c r="I139" s="146"/>
      <c r="L139" s="32"/>
      <c r="M139" s="147"/>
      <c r="T139" s="53"/>
      <c r="AT139" s="17" t="s">
        <v>201</v>
      </c>
      <c r="AU139" s="17" t="s">
        <v>82</v>
      </c>
    </row>
    <row r="140" spans="2:65" s="1" customFormat="1" ht="16.5" customHeight="1">
      <c r="B140" s="32"/>
      <c r="C140" s="162" t="s">
        <v>408</v>
      </c>
      <c r="D140" s="162" t="s">
        <v>380</v>
      </c>
      <c r="E140" s="163" t="s">
        <v>5565</v>
      </c>
      <c r="F140" s="164" t="s">
        <v>5566</v>
      </c>
      <c r="G140" s="165" t="s">
        <v>465</v>
      </c>
      <c r="H140" s="166">
        <v>1</v>
      </c>
      <c r="I140" s="167"/>
      <c r="J140" s="168">
        <f>ROUND(I140*H140,2)</f>
        <v>0</v>
      </c>
      <c r="K140" s="164" t="s">
        <v>199</v>
      </c>
      <c r="L140" s="169"/>
      <c r="M140" s="170" t="s">
        <v>19</v>
      </c>
      <c r="N140" s="171" t="s">
        <v>43</v>
      </c>
      <c r="P140" s="140">
        <f>O140*H140</f>
        <v>0</v>
      </c>
      <c r="Q140" s="140">
        <v>2.0000000000000002E-5</v>
      </c>
      <c r="R140" s="140">
        <f>Q140*H140</f>
        <v>2.0000000000000002E-5</v>
      </c>
      <c r="S140" s="140">
        <v>0</v>
      </c>
      <c r="T140" s="141">
        <f>S140*H140</f>
        <v>0</v>
      </c>
      <c r="AR140" s="142" t="s">
        <v>436</v>
      </c>
      <c r="AT140" s="142" t="s">
        <v>380</v>
      </c>
      <c r="AU140" s="142" t="s">
        <v>82</v>
      </c>
      <c r="AY140" s="17" t="s">
        <v>193</v>
      </c>
      <c r="BE140" s="143">
        <f>IF(N140="základní",J140,0)</f>
        <v>0</v>
      </c>
      <c r="BF140" s="143">
        <f>IF(N140="snížená",J140,0)</f>
        <v>0</v>
      </c>
      <c r="BG140" s="143">
        <f>IF(N140="zákl. přenesená",J140,0)</f>
        <v>0</v>
      </c>
      <c r="BH140" s="143">
        <f>IF(N140="sníž. přenesená",J140,0)</f>
        <v>0</v>
      </c>
      <c r="BI140" s="143">
        <f>IF(N140="nulová",J140,0)</f>
        <v>0</v>
      </c>
      <c r="BJ140" s="17" t="s">
        <v>80</v>
      </c>
      <c r="BK140" s="143">
        <f>ROUND(I140*H140,2)</f>
        <v>0</v>
      </c>
      <c r="BL140" s="17" t="s">
        <v>328</v>
      </c>
      <c r="BM140" s="142" t="s">
        <v>5567</v>
      </c>
    </row>
    <row r="141" spans="2:65" s="1" customFormat="1" ht="21.75" customHeight="1">
      <c r="B141" s="32"/>
      <c r="C141" s="131" t="s">
        <v>413</v>
      </c>
      <c r="D141" s="131" t="s">
        <v>195</v>
      </c>
      <c r="E141" s="132" t="s">
        <v>5568</v>
      </c>
      <c r="F141" s="133" t="s">
        <v>5569</v>
      </c>
      <c r="G141" s="134" t="s">
        <v>465</v>
      </c>
      <c r="H141" s="135">
        <v>24</v>
      </c>
      <c r="I141" s="136"/>
      <c r="J141" s="137">
        <f>ROUND(I141*H141,2)</f>
        <v>0</v>
      </c>
      <c r="K141" s="133" t="s">
        <v>199</v>
      </c>
      <c r="L141" s="32"/>
      <c r="M141" s="138" t="s">
        <v>19</v>
      </c>
      <c r="N141" s="139" t="s">
        <v>43</v>
      </c>
      <c r="P141" s="140">
        <f>O141*H141</f>
        <v>0</v>
      </c>
      <c r="Q141" s="140">
        <v>0</v>
      </c>
      <c r="R141" s="140">
        <f>Q141*H141</f>
        <v>0</v>
      </c>
      <c r="S141" s="140">
        <v>0</v>
      </c>
      <c r="T141" s="141">
        <f>S141*H141</f>
        <v>0</v>
      </c>
      <c r="AR141" s="142" t="s">
        <v>328</v>
      </c>
      <c r="AT141" s="142" t="s">
        <v>195</v>
      </c>
      <c r="AU141" s="142" t="s">
        <v>82</v>
      </c>
      <c r="AY141" s="17" t="s">
        <v>193</v>
      </c>
      <c r="BE141" s="143">
        <f>IF(N141="základní",J141,0)</f>
        <v>0</v>
      </c>
      <c r="BF141" s="143">
        <f>IF(N141="snížená",J141,0)</f>
        <v>0</v>
      </c>
      <c r="BG141" s="143">
        <f>IF(N141="zákl. přenesená",J141,0)</f>
        <v>0</v>
      </c>
      <c r="BH141" s="143">
        <f>IF(N141="sníž. přenesená",J141,0)</f>
        <v>0</v>
      </c>
      <c r="BI141" s="143">
        <f>IF(N141="nulová",J141,0)</f>
        <v>0</v>
      </c>
      <c r="BJ141" s="17" t="s">
        <v>80</v>
      </c>
      <c r="BK141" s="143">
        <f>ROUND(I141*H141,2)</f>
        <v>0</v>
      </c>
      <c r="BL141" s="17" t="s">
        <v>328</v>
      </c>
      <c r="BM141" s="142" t="s">
        <v>5570</v>
      </c>
    </row>
    <row r="142" spans="2:65" s="1" customFormat="1" ht="11.25">
      <c r="B142" s="32"/>
      <c r="D142" s="144" t="s">
        <v>201</v>
      </c>
      <c r="F142" s="145" t="s">
        <v>5571</v>
      </c>
      <c r="I142" s="146"/>
      <c r="L142" s="32"/>
      <c r="M142" s="147"/>
      <c r="T142" s="53"/>
      <c r="AT142" s="17" t="s">
        <v>201</v>
      </c>
      <c r="AU142" s="17" t="s">
        <v>82</v>
      </c>
    </row>
    <row r="143" spans="2:65" s="1" customFormat="1" ht="16.5" customHeight="1">
      <c r="B143" s="32"/>
      <c r="C143" s="162" t="s">
        <v>419</v>
      </c>
      <c r="D143" s="162" t="s">
        <v>380</v>
      </c>
      <c r="E143" s="163" t="s">
        <v>5572</v>
      </c>
      <c r="F143" s="164" t="s">
        <v>5573</v>
      </c>
      <c r="G143" s="165" t="s">
        <v>465</v>
      </c>
      <c r="H143" s="166">
        <v>24</v>
      </c>
      <c r="I143" s="167"/>
      <c r="J143" s="168">
        <f>ROUND(I143*H143,2)</f>
        <v>0</v>
      </c>
      <c r="K143" s="164" t="s">
        <v>199</v>
      </c>
      <c r="L143" s="169"/>
      <c r="M143" s="170" t="s">
        <v>19</v>
      </c>
      <c r="N143" s="171" t="s">
        <v>43</v>
      </c>
      <c r="P143" s="140">
        <f>O143*H143</f>
        <v>0</v>
      </c>
      <c r="Q143" s="140">
        <v>1E-4</v>
      </c>
      <c r="R143" s="140">
        <f>Q143*H143</f>
        <v>2.4000000000000002E-3</v>
      </c>
      <c r="S143" s="140">
        <v>0</v>
      </c>
      <c r="T143" s="141">
        <f>S143*H143</f>
        <v>0</v>
      </c>
      <c r="AR143" s="142" t="s">
        <v>436</v>
      </c>
      <c r="AT143" s="142" t="s">
        <v>380</v>
      </c>
      <c r="AU143" s="142" t="s">
        <v>82</v>
      </c>
      <c r="AY143" s="17" t="s">
        <v>193</v>
      </c>
      <c r="BE143" s="143">
        <f>IF(N143="základní",J143,0)</f>
        <v>0</v>
      </c>
      <c r="BF143" s="143">
        <f>IF(N143="snížená",J143,0)</f>
        <v>0</v>
      </c>
      <c r="BG143" s="143">
        <f>IF(N143="zákl. přenesená",J143,0)</f>
        <v>0</v>
      </c>
      <c r="BH143" s="143">
        <f>IF(N143="sníž. přenesená",J143,0)</f>
        <v>0</v>
      </c>
      <c r="BI143" s="143">
        <f>IF(N143="nulová",J143,0)</f>
        <v>0</v>
      </c>
      <c r="BJ143" s="17" t="s">
        <v>80</v>
      </c>
      <c r="BK143" s="143">
        <f>ROUND(I143*H143,2)</f>
        <v>0</v>
      </c>
      <c r="BL143" s="17" t="s">
        <v>328</v>
      </c>
      <c r="BM143" s="142" t="s">
        <v>5574</v>
      </c>
    </row>
    <row r="144" spans="2:65" s="1" customFormat="1" ht="16.5" customHeight="1">
      <c r="B144" s="32"/>
      <c r="C144" s="131" t="s">
        <v>424</v>
      </c>
      <c r="D144" s="131" t="s">
        <v>195</v>
      </c>
      <c r="E144" s="132" t="s">
        <v>5575</v>
      </c>
      <c r="F144" s="133" t="s">
        <v>5576</v>
      </c>
      <c r="G144" s="134" t="s">
        <v>465</v>
      </c>
      <c r="H144" s="135">
        <v>24</v>
      </c>
      <c r="I144" s="136"/>
      <c r="J144" s="137">
        <f>ROUND(I144*H144,2)</f>
        <v>0</v>
      </c>
      <c r="K144" s="133" t="s">
        <v>199</v>
      </c>
      <c r="L144" s="32"/>
      <c r="M144" s="138" t="s">
        <v>19</v>
      </c>
      <c r="N144" s="139" t="s">
        <v>43</v>
      </c>
      <c r="P144" s="140">
        <f>O144*H144</f>
        <v>0</v>
      </c>
      <c r="Q144" s="140">
        <v>0</v>
      </c>
      <c r="R144" s="140">
        <f>Q144*H144</f>
        <v>0</v>
      </c>
      <c r="S144" s="140">
        <v>0</v>
      </c>
      <c r="T144" s="141">
        <f>S144*H144</f>
        <v>0</v>
      </c>
      <c r="AR144" s="142" t="s">
        <v>328</v>
      </c>
      <c r="AT144" s="142" t="s">
        <v>195</v>
      </c>
      <c r="AU144" s="142" t="s">
        <v>82</v>
      </c>
      <c r="AY144" s="17" t="s">
        <v>193</v>
      </c>
      <c r="BE144" s="143">
        <f>IF(N144="základní",J144,0)</f>
        <v>0</v>
      </c>
      <c r="BF144" s="143">
        <f>IF(N144="snížená",J144,0)</f>
        <v>0</v>
      </c>
      <c r="BG144" s="143">
        <f>IF(N144="zákl. přenesená",J144,0)</f>
        <v>0</v>
      </c>
      <c r="BH144" s="143">
        <f>IF(N144="sníž. přenesená",J144,0)</f>
        <v>0</v>
      </c>
      <c r="BI144" s="143">
        <f>IF(N144="nulová",J144,0)</f>
        <v>0</v>
      </c>
      <c r="BJ144" s="17" t="s">
        <v>80</v>
      </c>
      <c r="BK144" s="143">
        <f>ROUND(I144*H144,2)</f>
        <v>0</v>
      </c>
      <c r="BL144" s="17" t="s">
        <v>328</v>
      </c>
      <c r="BM144" s="142" t="s">
        <v>5577</v>
      </c>
    </row>
    <row r="145" spans="2:65" s="1" customFormat="1" ht="11.25">
      <c r="B145" s="32"/>
      <c r="D145" s="144" t="s">
        <v>201</v>
      </c>
      <c r="F145" s="145" t="s">
        <v>5578</v>
      </c>
      <c r="I145" s="146"/>
      <c r="L145" s="32"/>
      <c r="M145" s="147"/>
      <c r="T145" s="53"/>
      <c r="AT145" s="17" t="s">
        <v>201</v>
      </c>
      <c r="AU145" s="17" t="s">
        <v>82</v>
      </c>
    </row>
    <row r="146" spans="2:65" s="1" customFormat="1" ht="16.5" customHeight="1">
      <c r="B146" s="32"/>
      <c r="C146" s="162" t="s">
        <v>429</v>
      </c>
      <c r="D146" s="162" t="s">
        <v>380</v>
      </c>
      <c r="E146" s="163" t="s">
        <v>5579</v>
      </c>
      <c r="F146" s="164" t="s">
        <v>5580</v>
      </c>
      <c r="G146" s="165" t="s">
        <v>465</v>
      </c>
      <c r="H146" s="166">
        <v>24</v>
      </c>
      <c r="I146" s="167"/>
      <c r="J146" s="168">
        <f>ROUND(I146*H146,2)</f>
        <v>0</v>
      </c>
      <c r="K146" s="164" t="s">
        <v>199</v>
      </c>
      <c r="L146" s="169"/>
      <c r="M146" s="170" t="s">
        <v>19</v>
      </c>
      <c r="N146" s="171" t="s">
        <v>43</v>
      </c>
      <c r="P146" s="140">
        <f>O146*H146</f>
        <v>0</v>
      </c>
      <c r="Q146" s="140">
        <v>1E-4</v>
      </c>
      <c r="R146" s="140">
        <f>Q146*H146</f>
        <v>2.4000000000000002E-3</v>
      </c>
      <c r="S146" s="140">
        <v>0</v>
      </c>
      <c r="T146" s="141">
        <f>S146*H146</f>
        <v>0</v>
      </c>
      <c r="AR146" s="142" t="s">
        <v>436</v>
      </c>
      <c r="AT146" s="142" t="s">
        <v>380</v>
      </c>
      <c r="AU146" s="142" t="s">
        <v>82</v>
      </c>
      <c r="AY146" s="17" t="s">
        <v>193</v>
      </c>
      <c r="BE146" s="143">
        <f>IF(N146="základní",J146,0)</f>
        <v>0</v>
      </c>
      <c r="BF146" s="143">
        <f>IF(N146="snížená",J146,0)</f>
        <v>0</v>
      </c>
      <c r="BG146" s="143">
        <f>IF(N146="zákl. přenesená",J146,0)</f>
        <v>0</v>
      </c>
      <c r="BH146" s="143">
        <f>IF(N146="sníž. přenesená",J146,0)</f>
        <v>0</v>
      </c>
      <c r="BI146" s="143">
        <f>IF(N146="nulová",J146,0)</f>
        <v>0</v>
      </c>
      <c r="BJ146" s="17" t="s">
        <v>80</v>
      </c>
      <c r="BK146" s="143">
        <f>ROUND(I146*H146,2)</f>
        <v>0</v>
      </c>
      <c r="BL146" s="17" t="s">
        <v>328</v>
      </c>
      <c r="BM146" s="142" t="s">
        <v>5581</v>
      </c>
    </row>
    <row r="147" spans="2:65" s="1" customFormat="1" ht="16.5" customHeight="1">
      <c r="B147" s="32"/>
      <c r="C147" s="131" t="s">
        <v>436</v>
      </c>
      <c r="D147" s="131" t="s">
        <v>195</v>
      </c>
      <c r="E147" s="132" t="s">
        <v>5582</v>
      </c>
      <c r="F147" s="133" t="s">
        <v>5583</v>
      </c>
      <c r="G147" s="134" t="s">
        <v>465</v>
      </c>
      <c r="H147" s="135">
        <v>48</v>
      </c>
      <c r="I147" s="136"/>
      <c r="J147" s="137">
        <f>ROUND(I147*H147,2)</f>
        <v>0</v>
      </c>
      <c r="K147" s="133" t="s">
        <v>199</v>
      </c>
      <c r="L147" s="32"/>
      <c r="M147" s="138" t="s">
        <v>19</v>
      </c>
      <c r="N147" s="139" t="s">
        <v>43</v>
      </c>
      <c r="P147" s="140">
        <f>O147*H147</f>
        <v>0</v>
      </c>
      <c r="Q147" s="140">
        <v>0</v>
      </c>
      <c r="R147" s="140">
        <f>Q147*H147</f>
        <v>0</v>
      </c>
      <c r="S147" s="140">
        <v>0</v>
      </c>
      <c r="T147" s="141">
        <f>S147*H147</f>
        <v>0</v>
      </c>
      <c r="AR147" s="142" t="s">
        <v>328</v>
      </c>
      <c r="AT147" s="142" t="s">
        <v>195</v>
      </c>
      <c r="AU147" s="142" t="s">
        <v>82</v>
      </c>
      <c r="AY147" s="17" t="s">
        <v>193</v>
      </c>
      <c r="BE147" s="143">
        <f>IF(N147="základní",J147,0)</f>
        <v>0</v>
      </c>
      <c r="BF147" s="143">
        <f>IF(N147="snížená",J147,0)</f>
        <v>0</v>
      </c>
      <c r="BG147" s="143">
        <f>IF(N147="zákl. přenesená",J147,0)</f>
        <v>0</v>
      </c>
      <c r="BH147" s="143">
        <f>IF(N147="sníž. přenesená",J147,0)</f>
        <v>0</v>
      </c>
      <c r="BI147" s="143">
        <f>IF(N147="nulová",J147,0)</f>
        <v>0</v>
      </c>
      <c r="BJ147" s="17" t="s">
        <v>80</v>
      </c>
      <c r="BK147" s="143">
        <f>ROUND(I147*H147,2)</f>
        <v>0</v>
      </c>
      <c r="BL147" s="17" t="s">
        <v>328</v>
      </c>
      <c r="BM147" s="142" t="s">
        <v>5584</v>
      </c>
    </row>
    <row r="148" spans="2:65" s="1" customFormat="1" ht="11.25">
      <c r="B148" s="32"/>
      <c r="D148" s="144" t="s">
        <v>201</v>
      </c>
      <c r="F148" s="145" t="s">
        <v>5585</v>
      </c>
      <c r="I148" s="146"/>
      <c r="L148" s="32"/>
      <c r="M148" s="147"/>
      <c r="T148" s="53"/>
      <c r="AT148" s="17" t="s">
        <v>201</v>
      </c>
      <c r="AU148" s="17" t="s">
        <v>82</v>
      </c>
    </row>
    <row r="149" spans="2:65" s="1" customFormat="1" ht="16.5" customHeight="1">
      <c r="B149" s="32"/>
      <c r="C149" s="162" t="s">
        <v>445</v>
      </c>
      <c r="D149" s="162" t="s">
        <v>380</v>
      </c>
      <c r="E149" s="163" t="s">
        <v>5586</v>
      </c>
      <c r="F149" s="164" t="s">
        <v>5587</v>
      </c>
      <c r="G149" s="165" t="s">
        <v>465</v>
      </c>
      <c r="H149" s="166">
        <v>48</v>
      </c>
      <c r="I149" s="167"/>
      <c r="J149" s="168">
        <f>ROUND(I149*H149,2)</f>
        <v>0</v>
      </c>
      <c r="K149" s="164" t="s">
        <v>199</v>
      </c>
      <c r="L149" s="169"/>
      <c r="M149" s="170" t="s">
        <v>19</v>
      </c>
      <c r="N149" s="171" t="s">
        <v>43</v>
      </c>
      <c r="P149" s="140">
        <f>O149*H149</f>
        <v>0</v>
      </c>
      <c r="Q149" s="140">
        <v>2.9999999999999997E-4</v>
      </c>
      <c r="R149" s="140">
        <f>Q149*H149</f>
        <v>1.44E-2</v>
      </c>
      <c r="S149" s="140">
        <v>0</v>
      </c>
      <c r="T149" s="141">
        <f>S149*H149</f>
        <v>0</v>
      </c>
      <c r="AR149" s="142" t="s">
        <v>436</v>
      </c>
      <c r="AT149" s="142" t="s">
        <v>380</v>
      </c>
      <c r="AU149" s="142" t="s">
        <v>82</v>
      </c>
      <c r="AY149" s="17" t="s">
        <v>193</v>
      </c>
      <c r="BE149" s="143">
        <f>IF(N149="základní",J149,0)</f>
        <v>0</v>
      </c>
      <c r="BF149" s="143">
        <f>IF(N149="snížená",J149,0)</f>
        <v>0</v>
      </c>
      <c r="BG149" s="143">
        <f>IF(N149="zákl. přenesená",J149,0)</f>
        <v>0</v>
      </c>
      <c r="BH149" s="143">
        <f>IF(N149="sníž. přenesená",J149,0)</f>
        <v>0</v>
      </c>
      <c r="BI149" s="143">
        <f>IF(N149="nulová",J149,0)</f>
        <v>0</v>
      </c>
      <c r="BJ149" s="17" t="s">
        <v>80</v>
      </c>
      <c r="BK149" s="143">
        <f>ROUND(I149*H149,2)</f>
        <v>0</v>
      </c>
      <c r="BL149" s="17" t="s">
        <v>328</v>
      </c>
      <c r="BM149" s="142" t="s">
        <v>5588</v>
      </c>
    </row>
    <row r="150" spans="2:65" s="1" customFormat="1" ht="16.5" customHeight="1">
      <c r="B150" s="32"/>
      <c r="C150" s="131" t="s">
        <v>450</v>
      </c>
      <c r="D150" s="131" t="s">
        <v>195</v>
      </c>
      <c r="E150" s="132" t="s">
        <v>5589</v>
      </c>
      <c r="F150" s="133" t="s">
        <v>5590</v>
      </c>
      <c r="G150" s="134" t="s">
        <v>465</v>
      </c>
      <c r="H150" s="135">
        <v>48</v>
      </c>
      <c r="I150" s="136"/>
      <c r="J150" s="137">
        <f>ROUND(I150*H150,2)</f>
        <v>0</v>
      </c>
      <c r="K150" s="133" t="s">
        <v>199</v>
      </c>
      <c r="L150" s="32"/>
      <c r="M150" s="138" t="s">
        <v>19</v>
      </c>
      <c r="N150" s="139" t="s">
        <v>43</v>
      </c>
      <c r="P150" s="140">
        <f>O150*H150</f>
        <v>0</v>
      </c>
      <c r="Q150" s="140">
        <v>0</v>
      </c>
      <c r="R150" s="140">
        <f>Q150*H150</f>
        <v>0</v>
      </c>
      <c r="S150" s="140">
        <v>0</v>
      </c>
      <c r="T150" s="141">
        <f>S150*H150</f>
        <v>0</v>
      </c>
      <c r="AR150" s="142" t="s">
        <v>328</v>
      </c>
      <c r="AT150" s="142" t="s">
        <v>195</v>
      </c>
      <c r="AU150" s="142" t="s">
        <v>82</v>
      </c>
      <c r="AY150" s="17" t="s">
        <v>193</v>
      </c>
      <c r="BE150" s="143">
        <f>IF(N150="základní",J150,0)</f>
        <v>0</v>
      </c>
      <c r="BF150" s="143">
        <f>IF(N150="snížená",J150,0)</f>
        <v>0</v>
      </c>
      <c r="BG150" s="143">
        <f>IF(N150="zákl. přenesená",J150,0)</f>
        <v>0</v>
      </c>
      <c r="BH150" s="143">
        <f>IF(N150="sníž. přenesená",J150,0)</f>
        <v>0</v>
      </c>
      <c r="BI150" s="143">
        <f>IF(N150="nulová",J150,0)</f>
        <v>0</v>
      </c>
      <c r="BJ150" s="17" t="s">
        <v>80</v>
      </c>
      <c r="BK150" s="143">
        <f>ROUND(I150*H150,2)</f>
        <v>0</v>
      </c>
      <c r="BL150" s="17" t="s">
        <v>328</v>
      </c>
      <c r="BM150" s="142" t="s">
        <v>5591</v>
      </c>
    </row>
    <row r="151" spans="2:65" s="1" customFormat="1" ht="11.25">
      <c r="B151" s="32"/>
      <c r="D151" s="144" t="s">
        <v>201</v>
      </c>
      <c r="F151" s="145" t="s">
        <v>5592</v>
      </c>
      <c r="I151" s="146"/>
      <c r="L151" s="32"/>
      <c r="M151" s="147"/>
      <c r="T151" s="53"/>
      <c r="AT151" s="17" t="s">
        <v>201</v>
      </c>
      <c r="AU151" s="17" t="s">
        <v>82</v>
      </c>
    </row>
    <row r="152" spans="2:65" s="1" customFormat="1" ht="16.5" customHeight="1">
      <c r="B152" s="32"/>
      <c r="C152" s="162" t="s">
        <v>456</v>
      </c>
      <c r="D152" s="162" t="s">
        <v>380</v>
      </c>
      <c r="E152" s="163" t="s">
        <v>5593</v>
      </c>
      <c r="F152" s="164" t="s">
        <v>5594</v>
      </c>
      <c r="G152" s="165" t="s">
        <v>465</v>
      </c>
      <c r="H152" s="166">
        <v>48</v>
      </c>
      <c r="I152" s="167"/>
      <c r="J152" s="168">
        <f>ROUND(I152*H152,2)</f>
        <v>0</v>
      </c>
      <c r="K152" s="164" t="s">
        <v>199</v>
      </c>
      <c r="L152" s="169"/>
      <c r="M152" s="170" t="s">
        <v>19</v>
      </c>
      <c r="N152" s="171" t="s">
        <v>43</v>
      </c>
      <c r="P152" s="140">
        <f>O152*H152</f>
        <v>0</v>
      </c>
      <c r="Q152" s="140">
        <v>5.0000000000000001E-4</v>
      </c>
      <c r="R152" s="140">
        <f>Q152*H152</f>
        <v>2.4E-2</v>
      </c>
      <c r="S152" s="140">
        <v>0</v>
      </c>
      <c r="T152" s="141">
        <f>S152*H152</f>
        <v>0</v>
      </c>
      <c r="AR152" s="142" t="s">
        <v>436</v>
      </c>
      <c r="AT152" s="142" t="s">
        <v>380</v>
      </c>
      <c r="AU152" s="142" t="s">
        <v>82</v>
      </c>
      <c r="AY152" s="17" t="s">
        <v>193</v>
      </c>
      <c r="BE152" s="143">
        <f>IF(N152="základní",J152,0)</f>
        <v>0</v>
      </c>
      <c r="BF152" s="143">
        <f>IF(N152="snížená",J152,0)</f>
        <v>0</v>
      </c>
      <c r="BG152" s="143">
        <f>IF(N152="zákl. přenesená",J152,0)</f>
        <v>0</v>
      </c>
      <c r="BH152" s="143">
        <f>IF(N152="sníž. přenesená",J152,0)</f>
        <v>0</v>
      </c>
      <c r="BI152" s="143">
        <f>IF(N152="nulová",J152,0)</f>
        <v>0</v>
      </c>
      <c r="BJ152" s="17" t="s">
        <v>80</v>
      </c>
      <c r="BK152" s="143">
        <f>ROUND(I152*H152,2)</f>
        <v>0</v>
      </c>
      <c r="BL152" s="17" t="s">
        <v>328</v>
      </c>
      <c r="BM152" s="142" t="s">
        <v>5595</v>
      </c>
    </row>
    <row r="153" spans="2:65" s="1" customFormat="1" ht="16.5" customHeight="1">
      <c r="B153" s="32"/>
      <c r="C153" s="131" t="s">
        <v>462</v>
      </c>
      <c r="D153" s="131" t="s">
        <v>195</v>
      </c>
      <c r="E153" s="132" t="s">
        <v>5596</v>
      </c>
      <c r="F153" s="133" t="s">
        <v>5597</v>
      </c>
      <c r="G153" s="134" t="s">
        <v>465</v>
      </c>
      <c r="H153" s="135">
        <v>3</v>
      </c>
      <c r="I153" s="136"/>
      <c r="J153" s="137">
        <f>ROUND(I153*H153,2)</f>
        <v>0</v>
      </c>
      <c r="K153" s="133" t="s">
        <v>199</v>
      </c>
      <c r="L153" s="32"/>
      <c r="M153" s="138" t="s">
        <v>19</v>
      </c>
      <c r="N153" s="139" t="s">
        <v>43</v>
      </c>
      <c r="P153" s="140">
        <f>O153*H153</f>
        <v>0</v>
      </c>
      <c r="Q153" s="140">
        <v>0</v>
      </c>
      <c r="R153" s="140">
        <f>Q153*H153</f>
        <v>0</v>
      </c>
      <c r="S153" s="140">
        <v>0</v>
      </c>
      <c r="T153" s="141">
        <f>S153*H153</f>
        <v>0</v>
      </c>
      <c r="AR153" s="142" t="s">
        <v>328</v>
      </c>
      <c r="AT153" s="142" t="s">
        <v>195</v>
      </c>
      <c r="AU153" s="142" t="s">
        <v>82</v>
      </c>
      <c r="AY153" s="17" t="s">
        <v>193</v>
      </c>
      <c r="BE153" s="143">
        <f>IF(N153="základní",J153,0)</f>
        <v>0</v>
      </c>
      <c r="BF153" s="143">
        <f>IF(N153="snížená",J153,0)</f>
        <v>0</v>
      </c>
      <c r="BG153" s="143">
        <f>IF(N153="zákl. přenesená",J153,0)</f>
        <v>0</v>
      </c>
      <c r="BH153" s="143">
        <f>IF(N153="sníž. přenesená",J153,0)</f>
        <v>0</v>
      </c>
      <c r="BI153" s="143">
        <f>IF(N153="nulová",J153,0)</f>
        <v>0</v>
      </c>
      <c r="BJ153" s="17" t="s">
        <v>80</v>
      </c>
      <c r="BK153" s="143">
        <f>ROUND(I153*H153,2)</f>
        <v>0</v>
      </c>
      <c r="BL153" s="17" t="s">
        <v>328</v>
      </c>
      <c r="BM153" s="142" t="s">
        <v>5598</v>
      </c>
    </row>
    <row r="154" spans="2:65" s="1" customFormat="1" ht="11.25">
      <c r="B154" s="32"/>
      <c r="D154" s="144" t="s">
        <v>201</v>
      </c>
      <c r="F154" s="145" t="s">
        <v>5599</v>
      </c>
      <c r="I154" s="146"/>
      <c r="L154" s="32"/>
      <c r="M154" s="147"/>
      <c r="T154" s="53"/>
      <c r="AT154" s="17" t="s">
        <v>201</v>
      </c>
      <c r="AU154" s="17" t="s">
        <v>82</v>
      </c>
    </row>
    <row r="155" spans="2:65" s="1" customFormat="1" ht="16.5" customHeight="1">
      <c r="B155" s="32"/>
      <c r="C155" s="162" t="s">
        <v>468</v>
      </c>
      <c r="D155" s="162" t="s">
        <v>380</v>
      </c>
      <c r="E155" s="163" t="s">
        <v>5600</v>
      </c>
      <c r="F155" s="164" t="s">
        <v>5601</v>
      </c>
      <c r="G155" s="165" t="s">
        <v>465</v>
      </c>
      <c r="H155" s="166">
        <v>3</v>
      </c>
      <c r="I155" s="167"/>
      <c r="J155" s="168">
        <f>ROUND(I155*H155,2)</f>
        <v>0</v>
      </c>
      <c r="K155" s="164" t="s">
        <v>199</v>
      </c>
      <c r="L155" s="169"/>
      <c r="M155" s="170" t="s">
        <v>19</v>
      </c>
      <c r="N155" s="171" t="s">
        <v>43</v>
      </c>
      <c r="P155" s="140">
        <f>O155*H155</f>
        <v>0</v>
      </c>
      <c r="Q155" s="140">
        <v>7.5000000000000002E-4</v>
      </c>
      <c r="R155" s="140">
        <f>Q155*H155</f>
        <v>2.2500000000000003E-3</v>
      </c>
      <c r="S155" s="140">
        <v>0</v>
      </c>
      <c r="T155" s="141">
        <f>S155*H155</f>
        <v>0</v>
      </c>
      <c r="AR155" s="142" t="s">
        <v>436</v>
      </c>
      <c r="AT155" s="142" t="s">
        <v>380</v>
      </c>
      <c r="AU155" s="142" t="s">
        <v>82</v>
      </c>
      <c r="AY155" s="17" t="s">
        <v>193</v>
      </c>
      <c r="BE155" s="143">
        <f>IF(N155="základní",J155,0)</f>
        <v>0</v>
      </c>
      <c r="BF155" s="143">
        <f>IF(N155="snížená",J155,0)</f>
        <v>0</v>
      </c>
      <c r="BG155" s="143">
        <f>IF(N155="zákl. přenesená",J155,0)</f>
        <v>0</v>
      </c>
      <c r="BH155" s="143">
        <f>IF(N155="sníž. přenesená",J155,0)</f>
        <v>0</v>
      </c>
      <c r="BI155" s="143">
        <f>IF(N155="nulová",J155,0)</f>
        <v>0</v>
      </c>
      <c r="BJ155" s="17" t="s">
        <v>80</v>
      </c>
      <c r="BK155" s="143">
        <f>ROUND(I155*H155,2)</f>
        <v>0</v>
      </c>
      <c r="BL155" s="17" t="s">
        <v>328</v>
      </c>
      <c r="BM155" s="142" t="s">
        <v>5602</v>
      </c>
    </row>
    <row r="156" spans="2:65" s="1" customFormat="1" ht="16.5" customHeight="1">
      <c r="B156" s="32"/>
      <c r="C156" s="131" t="s">
        <v>472</v>
      </c>
      <c r="D156" s="131" t="s">
        <v>195</v>
      </c>
      <c r="E156" s="132" t="s">
        <v>5603</v>
      </c>
      <c r="F156" s="133" t="s">
        <v>5604</v>
      </c>
      <c r="G156" s="134" t="s">
        <v>465</v>
      </c>
      <c r="H156" s="135">
        <v>1</v>
      </c>
      <c r="I156" s="136"/>
      <c r="J156" s="137">
        <f>ROUND(I156*H156,2)</f>
        <v>0</v>
      </c>
      <c r="K156" s="133" t="s">
        <v>199</v>
      </c>
      <c r="L156" s="32"/>
      <c r="M156" s="138" t="s">
        <v>19</v>
      </c>
      <c r="N156" s="139" t="s">
        <v>43</v>
      </c>
      <c r="P156" s="140">
        <f>O156*H156</f>
        <v>0</v>
      </c>
      <c r="Q156" s="140">
        <v>0</v>
      </c>
      <c r="R156" s="140">
        <f>Q156*H156</f>
        <v>0</v>
      </c>
      <c r="S156" s="140">
        <v>0</v>
      </c>
      <c r="T156" s="141">
        <f>S156*H156</f>
        <v>0</v>
      </c>
      <c r="AR156" s="142" t="s">
        <v>328</v>
      </c>
      <c r="AT156" s="142" t="s">
        <v>195</v>
      </c>
      <c r="AU156" s="142" t="s">
        <v>82</v>
      </c>
      <c r="AY156" s="17" t="s">
        <v>193</v>
      </c>
      <c r="BE156" s="143">
        <f>IF(N156="základní",J156,0)</f>
        <v>0</v>
      </c>
      <c r="BF156" s="143">
        <f>IF(N156="snížená",J156,0)</f>
        <v>0</v>
      </c>
      <c r="BG156" s="143">
        <f>IF(N156="zákl. přenesená",J156,0)</f>
        <v>0</v>
      </c>
      <c r="BH156" s="143">
        <f>IF(N156="sníž. přenesená",J156,0)</f>
        <v>0</v>
      </c>
      <c r="BI156" s="143">
        <f>IF(N156="nulová",J156,0)</f>
        <v>0</v>
      </c>
      <c r="BJ156" s="17" t="s">
        <v>80</v>
      </c>
      <c r="BK156" s="143">
        <f>ROUND(I156*H156,2)</f>
        <v>0</v>
      </c>
      <c r="BL156" s="17" t="s">
        <v>328</v>
      </c>
      <c r="BM156" s="142" t="s">
        <v>5605</v>
      </c>
    </row>
    <row r="157" spans="2:65" s="1" customFormat="1" ht="11.25">
      <c r="B157" s="32"/>
      <c r="D157" s="144" t="s">
        <v>201</v>
      </c>
      <c r="F157" s="145" t="s">
        <v>5606</v>
      </c>
      <c r="I157" s="146"/>
      <c r="L157" s="32"/>
      <c r="M157" s="147"/>
      <c r="T157" s="53"/>
      <c r="AT157" s="17" t="s">
        <v>201</v>
      </c>
      <c r="AU157" s="17" t="s">
        <v>82</v>
      </c>
    </row>
    <row r="158" spans="2:65" s="1" customFormat="1" ht="16.5" customHeight="1">
      <c r="B158" s="32"/>
      <c r="C158" s="162" t="s">
        <v>479</v>
      </c>
      <c r="D158" s="162" t="s">
        <v>380</v>
      </c>
      <c r="E158" s="163" t="s">
        <v>5607</v>
      </c>
      <c r="F158" s="164" t="s">
        <v>5608</v>
      </c>
      <c r="G158" s="165" t="s">
        <v>465</v>
      </c>
      <c r="H158" s="166">
        <v>1</v>
      </c>
      <c r="I158" s="167"/>
      <c r="J158" s="168">
        <f>ROUND(I158*H158,2)</f>
        <v>0</v>
      </c>
      <c r="K158" s="164" t="s">
        <v>199</v>
      </c>
      <c r="L158" s="169"/>
      <c r="M158" s="170" t="s">
        <v>19</v>
      </c>
      <c r="N158" s="171" t="s">
        <v>43</v>
      </c>
      <c r="P158" s="140">
        <f>O158*H158</f>
        <v>0</v>
      </c>
      <c r="Q158" s="140">
        <v>1.5E-3</v>
      </c>
      <c r="R158" s="140">
        <f>Q158*H158</f>
        <v>1.5E-3</v>
      </c>
      <c r="S158" s="140">
        <v>0</v>
      </c>
      <c r="T158" s="141">
        <f>S158*H158</f>
        <v>0</v>
      </c>
      <c r="AR158" s="142" t="s">
        <v>436</v>
      </c>
      <c r="AT158" s="142" t="s">
        <v>380</v>
      </c>
      <c r="AU158" s="142" t="s">
        <v>82</v>
      </c>
      <c r="AY158" s="17" t="s">
        <v>193</v>
      </c>
      <c r="BE158" s="143">
        <f>IF(N158="základní",J158,0)</f>
        <v>0</v>
      </c>
      <c r="BF158" s="143">
        <f>IF(N158="snížená",J158,0)</f>
        <v>0</v>
      </c>
      <c r="BG158" s="143">
        <f>IF(N158="zákl. přenesená",J158,0)</f>
        <v>0</v>
      </c>
      <c r="BH158" s="143">
        <f>IF(N158="sníž. přenesená",J158,0)</f>
        <v>0</v>
      </c>
      <c r="BI158" s="143">
        <f>IF(N158="nulová",J158,0)</f>
        <v>0</v>
      </c>
      <c r="BJ158" s="17" t="s">
        <v>80</v>
      </c>
      <c r="BK158" s="143">
        <f>ROUND(I158*H158,2)</f>
        <v>0</v>
      </c>
      <c r="BL158" s="17" t="s">
        <v>328</v>
      </c>
      <c r="BM158" s="142" t="s">
        <v>5609</v>
      </c>
    </row>
    <row r="159" spans="2:65" s="1" customFormat="1" ht="16.5" customHeight="1">
      <c r="B159" s="32"/>
      <c r="C159" s="131" t="s">
        <v>486</v>
      </c>
      <c r="D159" s="131" t="s">
        <v>195</v>
      </c>
      <c r="E159" s="132" t="s">
        <v>5610</v>
      </c>
      <c r="F159" s="133" t="s">
        <v>5611</v>
      </c>
      <c r="G159" s="134" t="s">
        <v>465</v>
      </c>
      <c r="H159" s="135">
        <v>1</v>
      </c>
      <c r="I159" s="136"/>
      <c r="J159" s="137">
        <f>ROUND(I159*H159,2)</f>
        <v>0</v>
      </c>
      <c r="K159" s="133" t="s">
        <v>199</v>
      </c>
      <c r="L159" s="32"/>
      <c r="M159" s="138" t="s">
        <v>19</v>
      </c>
      <c r="N159" s="139" t="s">
        <v>43</v>
      </c>
      <c r="P159" s="140">
        <f>O159*H159</f>
        <v>0</v>
      </c>
      <c r="Q159" s="140">
        <v>0</v>
      </c>
      <c r="R159" s="140">
        <f>Q159*H159</f>
        <v>0</v>
      </c>
      <c r="S159" s="140">
        <v>0</v>
      </c>
      <c r="T159" s="141">
        <f>S159*H159</f>
        <v>0</v>
      </c>
      <c r="AR159" s="142" t="s">
        <v>328</v>
      </c>
      <c r="AT159" s="142" t="s">
        <v>195</v>
      </c>
      <c r="AU159" s="142" t="s">
        <v>82</v>
      </c>
      <c r="AY159" s="17" t="s">
        <v>193</v>
      </c>
      <c r="BE159" s="143">
        <f>IF(N159="základní",J159,0)</f>
        <v>0</v>
      </c>
      <c r="BF159" s="143">
        <f>IF(N159="snížená",J159,0)</f>
        <v>0</v>
      </c>
      <c r="BG159" s="143">
        <f>IF(N159="zákl. přenesená",J159,0)</f>
        <v>0</v>
      </c>
      <c r="BH159" s="143">
        <f>IF(N159="sníž. přenesená",J159,0)</f>
        <v>0</v>
      </c>
      <c r="BI159" s="143">
        <f>IF(N159="nulová",J159,0)</f>
        <v>0</v>
      </c>
      <c r="BJ159" s="17" t="s">
        <v>80</v>
      </c>
      <c r="BK159" s="143">
        <f>ROUND(I159*H159,2)</f>
        <v>0</v>
      </c>
      <c r="BL159" s="17" t="s">
        <v>328</v>
      </c>
      <c r="BM159" s="142" t="s">
        <v>5612</v>
      </c>
    </row>
    <row r="160" spans="2:65" s="1" customFormat="1" ht="11.25">
      <c r="B160" s="32"/>
      <c r="D160" s="144" t="s">
        <v>201</v>
      </c>
      <c r="F160" s="145" t="s">
        <v>5613</v>
      </c>
      <c r="I160" s="146"/>
      <c r="L160" s="32"/>
      <c r="M160" s="147"/>
      <c r="T160" s="53"/>
      <c r="AT160" s="17" t="s">
        <v>201</v>
      </c>
      <c r="AU160" s="17" t="s">
        <v>82</v>
      </c>
    </row>
    <row r="161" spans="2:65" s="1" customFormat="1" ht="16.5" customHeight="1">
      <c r="B161" s="32"/>
      <c r="C161" s="131" t="s">
        <v>494</v>
      </c>
      <c r="D161" s="131" t="s">
        <v>195</v>
      </c>
      <c r="E161" s="132" t="s">
        <v>5614</v>
      </c>
      <c r="F161" s="133" t="s">
        <v>5615</v>
      </c>
      <c r="G161" s="134" t="s">
        <v>465</v>
      </c>
      <c r="H161" s="135">
        <v>26</v>
      </c>
      <c r="I161" s="136"/>
      <c r="J161" s="137">
        <f>ROUND(I161*H161,2)</f>
        <v>0</v>
      </c>
      <c r="K161" s="133" t="s">
        <v>199</v>
      </c>
      <c r="L161" s="32"/>
      <c r="M161" s="138" t="s">
        <v>19</v>
      </c>
      <c r="N161" s="139" t="s">
        <v>43</v>
      </c>
      <c r="P161" s="140">
        <f>O161*H161</f>
        <v>0</v>
      </c>
      <c r="Q161" s="140">
        <v>0</v>
      </c>
      <c r="R161" s="140">
        <f>Q161*H161</f>
        <v>0</v>
      </c>
      <c r="S161" s="140">
        <v>0</v>
      </c>
      <c r="T161" s="141">
        <f>S161*H161</f>
        <v>0</v>
      </c>
      <c r="AR161" s="142" t="s">
        <v>328</v>
      </c>
      <c r="AT161" s="142" t="s">
        <v>195</v>
      </c>
      <c r="AU161" s="142" t="s">
        <v>82</v>
      </c>
      <c r="AY161" s="17" t="s">
        <v>193</v>
      </c>
      <c r="BE161" s="143">
        <f>IF(N161="základní",J161,0)</f>
        <v>0</v>
      </c>
      <c r="BF161" s="143">
        <f>IF(N161="snížená",J161,0)</f>
        <v>0</v>
      </c>
      <c r="BG161" s="143">
        <f>IF(N161="zákl. přenesená",J161,0)</f>
        <v>0</v>
      </c>
      <c r="BH161" s="143">
        <f>IF(N161="sníž. přenesená",J161,0)</f>
        <v>0</v>
      </c>
      <c r="BI161" s="143">
        <f>IF(N161="nulová",J161,0)</f>
        <v>0</v>
      </c>
      <c r="BJ161" s="17" t="s">
        <v>80</v>
      </c>
      <c r="BK161" s="143">
        <f>ROUND(I161*H161,2)</f>
        <v>0</v>
      </c>
      <c r="BL161" s="17" t="s">
        <v>328</v>
      </c>
      <c r="BM161" s="142" t="s">
        <v>5616</v>
      </c>
    </row>
    <row r="162" spans="2:65" s="1" customFormat="1" ht="11.25">
      <c r="B162" s="32"/>
      <c r="D162" s="144" t="s">
        <v>201</v>
      </c>
      <c r="F162" s="145" t="s">
        <v>5617</v>
      </c>
      <c r="I162" s="146"/>
      <c r="L162" s="32"/>
      <c r="M162" s="147"/>
      <c r="T162" s="53"/>
      <c r="AT162" s="17" t="s">
        <v>201</v>
      </c>
      <c r="AU162" s="17" t="s">
        <v>82</v>
      </c>
    </row>
    <row r="163" spans="2:65" s="1" customFormat="1" ht="16.5" customHeight="1">
      <c r="B163" s="32"/>
      <c r="C163" s="131" t="s">
        <v>502</v>
      </c>
      <c r="D163" s="131" t="s">
        <v>195</v>
      </c>
      <c r="E163" s="132" t="s">
        <v>5618</v>
      </c>
      <c r="F163" s="133" t="s">
        <v>5619</v>
      </c>
      <c r="G163" s="134" t="s">
        <v>465</v>
      </c>
      <c r="H163" s="135">
        <v>26</v>
      </c>
      <c r="I163" s="136"/>
      <c r="J163" s="137">
        <f>ROUND(I163*H163,2)</f>
        <v>0</v>
      </c>
      <c r="K163" s="133" t="s">
        <v>199</v>
      </c>
      <c r="L163" s="32"/>
      <c r="M163" s="138" t="s">
        <v>19</v>
      </c>
      <c r="N163" s="139" t="s">
        <v>43</v>
      </c>
      <c r="P163" s="140">
        <f>O163*H163</f>
        <v>0</v>
      </c>
      <c r="Q163" s="140">
        <v>0</v>
      </c>
      <c r="R163" s="140">
        <f>Q163*H163</f>
        <v>0</v>
      </c>
      <c r="S163" s="140">
        <v>0</v>
      </c>
      <c r="T163" s="141">
        <f>S163*H163</f>
        <v>0</v>
      </c>
      <c r="AR163" s="142" t="s">
        <v>328</v>
      </c>
      <c r="AT163" s="142" t="s">
        <v>195</v>
      </c>
      <c r="AU163" s="142" t="s">
        <v>82</v>
      </c>
      <c r="AY163" s="17" t="s">
        <v>193</v>
      </c>
      <c r="BE163" s="143">
        <f>IF(N163="základní",J163,0)</f>
        <v>0</v>
      </c>
      <c r="BF163" s="143">
        <f>IF(N163="snížená",J163,0)</f>
        <v>0</v>
      </c>
      <c r="BG163" s="143">
        <f>IF(N163="zákl. přenesená",J163,0)</f>
        <v>0</v>
      </c>
      <c r="BH163" s="143">
        <f>IF(N163="sníž. přenesená",J163,0)</f>
        <v>0</v>
      </c>
      <c r="BI163" s="143">
        <f>IF(N163="nulová",J163,0)</f>
        <v>0</v>
      </c>
      <c r="BJ163" s="17" t="s">
        <v>80</v>
      </c>
      <c r="BK163" s="143">
        <f>ROUND(I163*H163,2)</f>
        <v>0</v>
      </c>
      <c r="BL163" s="17" t="s">
        <v>328</v>
      </c>
      <c r="BM163" s="142" t="s">
        <v>5620</v>
      </c>
    </row>
    <row r="164" spans="2:65" s="1" customFormat="1" ht="11.25">
      <c r="B164" s="32"/>
      <c r="D164" s="144" t="s">
        <v>201</v>
      </c>
      <c r="F164" s="145" t="s">
        <v>5621</v>
      </c>
      <c r="I164" s="146"/>
      <c r="L164" s="32"/>
      <c r="M164" s="147"/>
      <c r="T164" s="53"/>
      <c r="AT164" s="17" t="s">
        <v>201</v>
      </c>
      <c r="AU164" s="17" t="s">
        <v>82</v>
      </c>
    </row>
    <row r="165" spans="2:65" s="1" customFormat="1" ht="16.5" customHeight="1">
      <c r="B165" s="32"/>
      <c r="C165" s="131" t="s">
        <v>507</v>
      </c>
      <c r="D165" s="131" t="s">
        <v>195</v>
      </c>
      <c r="E165" s="132" t="s">
        <v>5622</v>
      </c>
      <c r="F165" s="133" t="s">
        <v>5623</v>
      </c>
      <c r="G165" s="134" t="s">
        <v>465</v>
      </c>
      <c r="H165" s="135">
        <v>1</v>
      </c>
      <c r="I165" s="136"/>
      <c r="J165" s="137">
        <f>ROUND(I165*H165,2)</f>
        <v>0</v>
      </c>
      <c r="K165" s="133" t="s">
        <v>199</v>
      </c>
      <c r="L165" s="32"/>
      <c r="M165" s="138" t="s">
        <v>19</v>
      </c>
      <c r="N165" s="139" t="s">
        <v>43</v>
      </c>
      <c r="P165" s="140">
        <f>O165*H165</f>
        <v>0</v>
      </c>
      <c r="Q165" s="140">
        <v>0</v>
      </c>
      <c r="R165" s="140">
        <f>Q165*H165</f>
        <v>0</v>
      </c>
      <c r="S165" s="140">
        <v>0</v>
      </c>
      <c r="T165" s="141">
        <f>S165*H165</f>
        <v>0</v>
      </c>
      <c r="AR165" s="142" t="s">
        <v>328</v>
      </c>
      <c r="AT165" s="142" t="s">
        <v>195</v>
      </c>
      <c r="AU165" s="142" t="s">
        <v>82</v>
      </c>
      <c r="AY165" s="17" t="s">
        <v>193</v>
      </c>
      <c r="BE165" s="143">
        <f>IF(N165="základní",J165,0)</f>
        <v>0</v>
      </c>
      <c r="BF165" s="143">
        <f>IF(N165="snížená",J165,0)</f>
        <v>0</v>
      </c>
      <c r="BG165" s="143">
        <f>IF(N165="zákl. přenesená",J165,0)</f>
        <v>0</v>
      </c>
      <c r="BH165" s="143">
        <f>IF(N165="sníž. přenesená",J165,0)</f>
        <v>0</v>
      </c>
      <c r="BI165" s="143">
        <f>IF(N165="nulová",J165,0)</f>
        <v>0</v>
      </c>
      <c r="BJ165" s="17" t="s">
        <v>80</v>
      </c>
      <c r="BK165" s="143">
        <f>ROUND(I165*H165,2)</f>
        <v>0</v>
      </c>
      <c r="BL165" s="17" t="s">
        <v>328</v>
      </c>
      <c r="BM165" s="142" t="s">
        <v>5624</v>
      </c>
    </row>
    <row r="166" spans="2:65" s="1" customFormat="1" ht="11.25">
      <c r="B166" s="32"/>
      <c r="D166" s="144" t="s">
        <v>201</v>
      </c>
      <c r="F166" s="145" t="s">
        <v>5625</v>
      </c>
      <c r="I166" s="146"/>
      <c r="L166" s="32"/>
      <c r="M166" s="147"/>
      <c r="T166" s="53"/>
      <c r="AT166" s="17" t="s">
        <v>201</v>
      </c>
      <c r="AU166" s="17" t="s">
        <v>82</v>
      </c>
    </row>
    <row r="167" spans="2:65" s="1" customFormat="1" ht="16.5" customHeight="1">
      <c r="B167" s="32"/>
      <c r="C167" s="131" t="s">
        <v>513</v>
      </c>
      <c r="D167" s="131" t="s">
        <v>195</v>
      </c>
      <c r="E167" s="132" t="s">
        <v>5626</v>
      </c>
      <c r="F167" s="133" t="s">
        <v>5627</v>
      </c>
      <c r="G167" s="134" t="s">
        <v>465</v>
      </c>
      <c r="H167" s="135">
        <v>1</v>
      </c>
      <c r="I167" s="136"/>
      <c r="J167" s="137">
        <f>ROUND(I167*H167,2)</f>
        <v>0</v>
      </c>
      <c r="K167" s="133" t="s">
        <v>199</v>
      </c>
      <c r="L167" s="32"/>
      <c r="M167" s="138" t="s">
        <v>19</v>
      </c>
      <c r="N167" s="139" t="s">
        <v>43</v>
      </c>
      <c r="P167" s="140">
        <f>O167*H167</f>
        <v>0</v>
      </c>
      <c r="Q167" s="140">
        <v>0</v>
      </c>
      <c r="R167" s="140">
        <f>Q167*H167</f>
        <v>0</v>
      </c>
      <c r="S167" s="140">
        <v>0</v>
      </c>
      <c r="T167" s="141">
        <f>S167*H167</f>
        <v>0</v>
      </c>
      <c r="AR167" s="142" t="s">
        <v>328</v>
      </c>
      <c r="AT167" s="142" t="s">
        <v>195</v>
      </c>
      <c r="AU167" s="142" t="s">
        <v>82</v>
      </c>
      <c r="AY167" s="17" t="s">
        <v>193</v>
      </c>
      <c r="BE167" s="143">
        <f>IF(N167="základní",J167,0)</f>
        <v>0</v>
      </c>
      <c r="BF167" s="143">
        <f>IF(N167="snížená",J167,0)</f>
        <v>0</v>
      </c>
      <c r="BG167" s="143">
        <f>IF(N167="zákl. přenesená",J167,0)</f>
        <v>0</v>
      </c>
      <c r="BH167" s="143">
        <f>IF(N167="sníž. přenesená",J167,0)</f>
        <v>0</v>
      </c>
      <c r="BI167" s="143">
        <f>IF(N167="nulová",J167,0)</f>
        <v>0</v>
      </c>
      <c r="BJ167" s="17" t="s">
        <v>80</v>
      </c>
      <c r="BK167" s="143">
        <f>ROUND(I167*H167,2)</f>
        <v>0</v>
      </c>
      <c r="BL167" s="17" t="s">
        <v>328</v>
      </c>
      <c r="BM167" s="142" t="s">
        <v>5628</v>
      </c>
    </row>
    <row r="168" spans="2:65" s="1" customFormat="1" ht="11.25">
      <c r="B168" s="32"/>
      <c r="D168" s="144" t="s">
        <v>201</v>
      </c>
      <c r="F168" s="145" t="s">
        <v>5629</v>
      </c>
      <c r="I168" s="146"/>
      <c r="L168" s="32"/>
      <c r="M168" s="147"/>
      <c r="T168" s="53"/>
      <c r="AT168" s="17" t="s">
        <v>201</v>
      </c>
      <c r="AU168" s="17" t="s">
        <v>82</v>
      </c>
    </row>
    <row r="169" spans="2:65" s="1" customFormat="1" ht="16.5" customHeight="1">
      <c r="B169" s="32"/>
      <c r="C169" s="131" t="s">
        <v>519</v>
      </c>
      <c r="D169" s="131" t="s">
        <v>195</v>
      </c>
      <c r="E169" s="132" t="s">
        <v>5630</v>
      </c>
      <c r="F169" s="133" t="s">
        <v>5631</v>
      </c>
      <c r="G169" s="134" t="s">
        <v>465</v>
      </c>
      <c r="H169" s="135">
        <v>1</v>
      </c>
      <c r="I169" s="136"/>
      <c r="J169" s="137">
        <f>ROUND(I169*H169,2)</f>
        <v>0</v>
      </c>
      <c r="K169" s="133" t="s">
        <v>199</v>
      </c>
      <c r="L169" s="32"/>
      <c r="M169" s="138" t="s">
        <v>19</v>
      </c>
      <c r="N169" s="139" t="s">
        <v>43</v>
      </c>
      <c r="P169" s="140">
        <f>O169*H169</f>
        <v>0</v>
      </c>
      <c r="Q169" s="140">
        <v>0</v>
      </c>
      <c r="R169" s="140">
        <f>Q169*H169</f>
        <v>0</v>
      </c>
      <c r="S169" s="140">
        <v>0</v>
      </c>
      <c r="T169" s="141">
        <f>S169*H169</f>
        <v>0</v>
      </c>
      <c r="AR169" s="142" t="s">
        <v>328</v>
      </c>
      <c r="AT169" s="142" t="s">
        <v>195</v>
      </c>
      <c r="AU169" s="142" t="s">
        <v>82</v>
      </c>
      <c r="AY169" s="17" t="s">
        <v>193</v>
      </c>
      <c r="BE169" s="143">
        <f>IF(N169="základní",J169,0)</f>
        <v>0</v>
      </c>
      <c r="BF169" s="143">
        <f>IF(N169="snížená",J169,0)</f>
        <v>0</v>
      </c>
      <c r="BG169" s="143">
        <f>IF(N169="zákl. přenesená",J169,0)</f>
        <v>0</v>
      </c>
      <c r="BH169" s="143">
        <f>IF(N169="sníž. přenesená",J169,0)</f>
        <v>0</v>
      </c>
      <c r="BI169" s="143">
        <f>IF(N169="nulová",J169,0)</f>
        <v>0</v>
      </c>
      <c r="BJ169" s="17" t="s">
        <v>80</v>
      </c>
      <c r="BK169" s="143">
        <f>ROUND(I169*H169,2)</f>
        <v>0</v>
      </c>
      <c r="BL169" s="17" t="s">
        <v>328</v>
      </c>
      <c r="BM169" s="142" t="s">
        <v>5632</v>
      </c>
    </row>
    <row r="170" spans="2:65" s="1" customFormat="1" ht="11.25">
      <c r="B170" s="32"/>
      <c r="D170" s="144" t="s">
        <v>201</v>
      </c>
      <c r="F170" s="145" t="s">
        <v>5633</v>
      </c>
      <c r="I170" s="146"/>
      <c r="L170" s="32"/>
      <c r="M170" s="147"/>
      <c r="T170" s="53"/>
      <c r="AT170" s="17" t="s">
        <v>201</v>
      </c>
      <c r="AU170" s="17" t="s">
        <v>82</v>
      </c>
    </row>
    <row r="171" spans="2:65" s="1" customFormat="1" ht="24.2" customHeight="1">
      <c r="B171" s="32"/>
      <c r="C171" s="162" t="s">
        <v>524</v>
      </c>
      <c r="D171" s="162" t="s">
        <v>380</v>
      </c>
      <c r="E171" s="163" t="s">
        <v>5634</v>
      </c>
      <c r="F171" s="164" t="s">
        <v>5635</v>
      </c>
      <c r="G171" s="165" t="s">
        <v>465</v>
      </c>
      <c r="H171" s="166">
        <v>1</v>
      </c>
      <c r="I171" s="167"/>
      <c r="J171" s="168">
        <f>ROUND(I171*H171,2)</f>
        <v>0</v>
      </c>
      <c r="K171" s="164" t="s">
        <v>199</v>
      </c>
      <c r="L171" s="169"/>
      <c r="M171" s="170" t="s">
        <v>19</v>
      </c>
      <c r="N171" s="171" t="s">
        <v>43</v>
      </c>
      <c r="P171" s="140">
        <f>O171*H171</f>
        <v>0</v>
      </c>
      <c r="Q171" s="140">
        <v>1E-3</v>
      </c>
      <c r="R171" s="140">
        <f>Q171*H171</f>
        <v>1E-3</v>
      </c>
      <c r="S171" s="140">
        <v>0</v>
      </c>
      <c r="T171" s="141">
        <f>S171*H171</f>
        <v>0</v>
      </c>
      <c r="AR171" s="142" t="s">
        <v>436</v>
      </c>
      <c r="AT171" s="142" t="s">
        <v>380</v>
      </c>
      <c r="AU171" s="142" t="s">
        <v>82</v>
      </c>
      <c r="AY171" s="17" t="s">
        <v>193</v>
      </c>
      <c r="BE171" s="143">
        <f>IF(N171="základní",J171,0)</f>
        <v>0</v>
      </c>
      <c r="BF171" s="143">
        <f>IF(N171="snížená",J171,0)</f>
        <v>0</v>
      </c>
      <c r="BG171" s="143">
        <f>IF(N171="zákl. přenesená",J171,0)</f>
        <v>0</v>
      </c>
      <c r="BH171" s="143">
        <f>IF(N171="sníž. přenesená",J171,0)</f>
        <v>0</v>
      </c>
      <c r="BI171" s="143">
        <f>IF(N171="nulová",J171,0)</f>
        <v>0</v>
      </c>
      <c r="BJ171" s="17" t="s">
        <v>80</v>
      </c>
      <c r="BK171" s="143">
        <f>ROUND(I171*H171,2)</f>
        <v>0</v>
      </c>
      <c r="BL171" s="17" t="s">
        <v>328</v>
      </c>
      <c r="BM171" s="142" t="s">
        <v>5636</v>
      </c>
    </row>
    <row r="172" spans="2:65" s="1" customFormat="1" ht="16.5" customHeight="1">
      <c r="B172" s="32"/>
      <c r="C172" s="162" t="s">
        <v>529</v>
      </c>
      <c r="D172" s="162" t="s">
        <v>380</v>
      </c>
      <c r="E172" s="163" t="s">
        <v>5637</v>
      </c>
      <c r="F172" s="164" t="s">
        <v>5638</v>
      </c>
      <c r="G172" s="165" t="s">
        <v>465</v>
      </c>
      <c r="H172" s="166">
        <v>1</v>
      </c>
      <c r="I172" s="167"/>
      <c r="J172" s="168">
        <f>ROUND(I172*H172,2)</f>
        <v>0</v>
      </c>
      <c r="K172" s="164" t="s">
        <v>199</v>
      </c>
      <c r="L172" s="169"/>
      <c r="M172" s="170" t="s">
        <v>19</v>
      </c>
      <c r="N172" s="171" t="s">
        <v>43</v>
      </c>
      <c r="P172" s="140">
        <f>O172*H172</f>
        <v>0</v>
      </c>
      <c r="Q172" s="140">
        <v>7.5000000000000002E-4</v>
      </c>
      <c r="R172" s="140">
        <f>Q172*H172</f>
        <v>7.5000000000000002E-4</v>
      </c>
      <c r="S172" s="140">
        <v>0</v>
      </c>
      <c r="T172" s="141">
        <f>S172*H172</f>
        <v>0</v>
      </c>
      <c r="AR172" s="142" t="s">
        <v>436</v>
      </c>
      <c r="AT172" s="142" t="s">
        <v>380</v>
      </c>
      <c r="AU172" s="142" t="s">
        <v>82</v>
      </c>
      <c r="AY172" s="17" t="s">
        <v>193</v>
      </c>
      <c r="BE172" s="143">
        <f>IF(N172="základní",J172,0)</f>
        <v>0</v>
      </c>
      <c r="BF172" s="143">
        <f>IF(N172="snížená",J172,0)</f>
        <v>0</v>
      </c>
      <c r="BG172" s="143">
        <f>IF(N172="zákl. přenesená",J172,0)</f>
        <v>0</v>
      </c>
      <c r="BH172" s="143">
        <f>IF(N172="sníž. přenesená",J172,0)</f>
        <v>0</v>
      </c>
      <c r="BI172" s="143">
        <f>IF(N172="nulová",J172,0)</f>
        <v>0</v>
      </c>
      <c r="BJ172" s="17" t="s">
        <v>80</v>
      </c>
      <c r="BK172" s="143">
        <f>ROUND(I172*H172,2)</f>
        <v>0</v>
      </c>
      <c r="BL172" s="17" t="s">
        <v>328</v>
      </c>
      <c r="BM172" s="142" t="s">
        <v>5639</v>
      </c>
    </row>
    <row r="173" spans="2:65" s="1" customFormat="1" ht="16.5" customHeight="1">
      <c r="B173" s="32"/>
      <c r="C173" s="131" t="s">
        <v>534</v>
      </c>
      <c r="D173" s="131" t="s">
        <v>195</v>
      </c>
      <c r="E173" s="132" t="s">
        <v>5640</v>
      </c>
      <c r="F173" s="133" t="s">
        <v>5641</v>
      </c>
      <c r="G173" s="134" t="s">
        <v>465</v>
      </c>
      <c r="H173" s="135">
        <v>1</v>
      </c>
      <c r="I173" s="136"/>
      <c r="J173" s="137">
        <f>ROUND(I173*H173,2)</f>
        <v>0</v>
      </c>
      <c r="K173" s="133" t="s">
        <v>199</v>
      </c>
      <c r="L173" s="32"/>
      <c r="M173" s="138" t="s">
        <v>19</v>
      </c>
      <c r="N173" s="139" t="s">
        <v>43</v>
      </c>
      <c r="P173" s="140">
        <f>O173*H173</f>
        <v>0</v>
      </c>
      <c r="Q173" s="140">
        <v>0</v>
      </c>
      <c r="R173" s="140">
        <f>Q173*H173</f>
        <v>0</v>
      </c>
      <c r="S173" s="140">
        <v>0</v>
      </c>
      <c r="T173" s="141">
        <f>S173*H173</f>
        <v>0</v>
      </c>
      <c r="AR173" s="142" t="s">
        <v>328</v>
      </c>
      <c r="AT173" s="142" t="s">
        <v>195</v>
      </c>
      <c r="AU173" s="142" t="s">
        <v>82</v>
      </c>
      <c r="AY173" s="17" t="s">
        <v>193</v>
      </c>
      <c r="BE173" s="143">
        <f>IF(N173="základní",J173,0)</f>
        <v>0</v>
      </c>
      <c r="BF173" s="143">
        <f>IF(N173="snížená",J173,0)</f>
        <v>0</v>
      </c>
      <c r="BG173" s="143">
        <f>IF(N173="zákl. přenesená",J173,0)</f>
        <v>0</v>
      </c>
      <c r="BH173" s="143">
        <f>IF(N173="sníž. přenesená",J173,0)</f>
        <v>0</v>
      </c>
      <c r="BI173" s="143">
        <f>IF(N173="nulová",J173,0)</f>
        <v>0</v>
      </c>
      <c r="BJ173" s="17" t="s">
        <v>80</v>
      </c>
      <c r="BK173" s="143">
        <f>ROUND(I173*H173,2)</f>
        <v>0</v>
      </c>
      <c r="BL173" s="17" t="s">
        <v>328</v>
      </c>
      <c r="BM173" s="142" t="s">
        <v>5642</v>
      </c>
    </row>
    <row r="174" spans="2:65" s="1" customFormat="1" ht="11.25">
      <c r="B174" s="32"/>
      <c r="D174" s="144" t="s">
        <v>201</v>
      </c>
      <c r="F174" s="145" t="s">
        <v>5643</v>
      </c>
      <c r="I174" s="146"/>
      <c r="L174" s="32"/>
      <c r="M174" s="147"/>
      <c r="T174" s="53"/>
      <c r="AT174" s="17" t="s">
        <v>201</v>
      </c>
      <c r="AU174" s="17" t="s">
        <v>82</v>
      </c>
    </row>
    <row r="175" spans="2:65" s="1" customFormat="1" ht="16.5" customHeight="1">
      <c r="B175" s="32"/>
      <c r="C175" s="162" t="s">
        <v>540</v>
      </c>
      <c r="D175" s="162" t="s">
        <v>380</v>
      </c>
      <c r="E175" s="163" t="s">
        <v>4846</v>
      </c>
      <c r="F175" s="164" t="s">
        <v>5644</v>
      </c>
      <c r="G175" s="165" t="s">
        <v>465</v>
      </c>
      <c r="H175" s="166">
        <v>1</v>
      </c>
      <c r="I175" s="167"/>
      <c r="J175" s="168">
        <f>ROUND(I175*H175,2)</f>
        <v>0</v>
      </c>
      <c r="K175" s="164" t="s">
        <v>19</v>
      </c>
      <c r="L175" s="169"/>
      <c r="M175" s="170" t="s">
        <v>19</v>
      </c>
      <c r="N175" s="171" t="s">
        <v>43</v>
      </c>
      <c r="P175" s="140">
        <f>O175*H175</f>
        <v>0</v>
      </c>
      <c r="Q175" s="140">
        <v>0</v>
      </c>
      <c r="R175" s="140">
        <f>Q175*H175</f>
        <v>0</v>
      </c>
      <c r="S175" s="140">
        <v>0</v>
      </c>
      <c r="T175" s="141">
        <f>S175*H175</f>
        <v>0</v>
      </c>
      <c r="AR175" s="142" t="s">
        <v>436</v>
      </c>
      <c r="AT175" s="142" t="s">
        <v>380</v>
      </c>
      <c r="AU175" s="142" t="s">
        <v>82</v>
      </c>
      <c r="AY175" s="17" t="s">
        <v>193</v>
      </c>
      <c r="BE175" s="143">
        <f>IF(N175="základní",J175,0)</f>
        <v>0</v>
      </c>
      <c r="BF175" s="143">
        <f>IF(N175="snížená",J175,0)</f>
        <v>0</v>
      </c>
      <c r="BG175" s="143">
        <f>IF(N175="zákl. přenesená",J175,0)</f>
        <v>0</v>
      </c>
      <c r="BH175" s="143">
        <f>IF(N175="sníž. přenesená",J175,0)</f>
        <v>0</v>
      </c>
      <c r="BI175" s="143">
        <f>IF(N175="nulová",J175,0)</f>
        <v>0</v>
      </c>
      <c r="BJ175" s="17" t="s">
        <v>80</v>
      </c>
      <c r="BK175" s="143">
        <f>ROUND(I175*H175,2)</f>
        <v>0</v>
      </c>
      <c r="BL175" s="17" t="s">
        <v>328</v>
      </c>
      <c r="BM175" s="142" t="s">
        <v>5645</v>
      </c>
    </row>
    <row r="176" spans="2:65" s="1" customFormat="1" ht="16.5" customHeight="1">
      <c r="B176" s="32"/>
      <c r="C176" s="162" t="s">
        <v>545</v>
      </c>
      <c r="D176" s="162" t="s">
        <v>380</v>
      </c>
      <c r="E176" s="163" t="s">
        <v>5646</v>
      </c>
      <c r="F176" s="164" t="s">
        <v>5647</v>
      </c>
      <c r="G176" s="165" t="s">
        <v>465</v>
      </c>
      <c r="H176" s="166">
        <v>1</v>
      </c>
      <c r="I176" s="167"/>
      <c r="J176" s="168">
        <f>ROUND(I176*H176,2)</f>
        <v>0</v>
      </c>
      <c r="K176" s="164" t="s">
        <v>199</v>
      </c>
      <c r="L176" s="169"/>
      <c r="M176" s="170" t="s">
        <v>19</v>
      </c>
      <c r="N176" s="171" t="s">
        <v>43</v>
      </c>
      <c r="P176" s="140">
        <f>O176*H176</f>
        <v>0</v>
      </c>
      <c r="Q176" s="140">
        <v>4.0600000000000002E-3</v>
      </c>
      <c r="R176" s="140">
        <f>Q176*H176</f>
        <v>4.0600000000000002E-3</v>
      </c>
      <c r="S176" s="140">
        <v>0</v>
      </c>
      <c r="T176" s="141">
        <f>S176*H176</f>
        <v>0</v>
      </c>
      <c r="AR176" s="142" t="s">
        <v>436</v>
      </c>
      <c r="AT176" s="142" t="s">
        <v>380</v>
      </c>
      <c r="AU176" s="142" t="s">
        <v>82</v>
      </c>
      <c r="AY176" s="17" t="s">
        <v>193</v>
      </c>
      <c r="BE176" s="143">
        <f>IF(N176="základní",J176,0)</f>
        <v>0</v>
      </c>
      <c r="BF176" s="143">
        <f>IF(N176="snížená",J176,0)</f>
        <v>0</v>
      </c>
      <c r="BG176" s="143">
        <f>IF(N176="zákl. přenesená",J176,0)</f>
        <v>0</v>
      </c>
      <c r="BH176" s="143">
        <f>IF(N176="sníž. přenesená",J176,0)</f>
        <v>0</v>
      </c>
      <c r="BI176" s="143">
        <f>IF(N176="nulová",J176,0)</f>
        <v>0</v>
      </c>
      <c r="BJ176" s="17" t="s">
        <v>80</v>
      </c>
      <c r="BK176" s="143">
        <f>ROUND(I176*H176,2)</f>
        <v>0</v>
      </c>
      <c r="BL176" s="17" t="s">
        <v>328</v>
      </c>
      <c r="BM176" s="142" t="s">
        <v>5648</v>
      </c>
    </row>
    <row r="177" spans="2:65" s="1" customFormat="1" ht="16.5" customHeight="1">
      <c r="B177" s="32"/>
      <c r="C177" s="162" t="s">
        <v>551</v>
      </c>
      <c r="D177" s="162" t="s">
        <v>380</v>
      </c>
      <c r="E177" s="163" t="s">
        <v>5649</v>
      </c>
      <c r="F177" s="164" t="s">
        <v>5650</v>
      </c>
      <c r="G177" s="165" t="s">
        <v>465</v>
      </c>
      <c r="H177" s="166">
        <v>1</v>
      </c>
      <c r="I177" s="167"/>
      <c r="J177" s="168">
        <f>ROUND(I177*H177,2)</f>
        <v>0</v>
      </c>
      <c r="K177" s="164" t="s">
        <v>199</v>
      </c>
      <c r="L177" s="169"/>
      <c r="M177" s="170" t="s">
        <v>19</v>
      </c>
      <c r="N177" s="171" t="s">
        <v>43</v>
      </c>
      <c r="P177" s="140">
        <f>O177*H177</f>
        <v>0</v>
      </c>
      <c r="Q177" s="140">
        <v>1E-3</v>
      </c>
      <c r="R177" s="140">
        <f>Q177*H177</f>
        <v>1E-3</v>
      </c>
      <c r="S177" s="140">
        <v>0</v>
      </c>
      <c r="T177" s="141">
        <f>S177*H177</f>
        <v>0</v>
      </c>
      <c r="AR177" s="142" t="s">
        <v>436</v>
      </c>
      <c r="AT177" s="142" t="s">
        <v>380</v>
      </c>
      <c r="AU177" s="142" t="s">
        <v>82</v>
      </c>
      <c r="AY177" s="17" t="s">
        <v>193</v>
      </c>
      <c r="BE177" s="143">
        <f>IF(N177="základní",J177,0)</f>
        <v>0</v>
      </c>
      <c r="BF177" s="143">
        <f>IF(N177="snížená",J177,0)</f>
        <v>0</v>
      </c>
      <c r="BG177" s="143">
        <f>IF(N177="zákl. přenesená",J177,0)</f>
        <v>0</v>
      </c>
      <c r="BH177" s="143">
        <f>IF(N177="sníž. přenesená",J177,0)</f>
        <v>0</v>
      </c>
      <c r="BI177" s="143">
        <f>IF(N177="nulová",J177,0)</f>
        <v>0</v>
      </c>
      <c r="BJ177" s="17" t="s">
        <v>80</v>
      </c>
      <c r="BK177" s="143">
        <f>ROUND(I177*H177,2)</f>
        <v>0</v>
      </c>
      <c r="BL177" s="17" t="s">
        <v>328</v>
      </c>
      <c r="BM177" s="142" t="s">
        <v>5651</v>
      </c>
    </row>
    <row r="178" spans="2:65" s="1" customFormat="1" ht="16.5" customHeight="1">
      <c r="B178" s="32"/>
      <c r="C178" s="162" t="s">
        <v>567</v>
      </c>
      <c r="D178" s="162" t="s">
        <v>380</v>
      </c>
      <c r="E178" s="163" t="s">
        <v>5366</v>
      </c>
      <c r="F178" s="164" t="s">
        <v>5652</v>
      </c>
      <c r="G178" s="165" t="s">
        <v>465</v>
      </c>
      <c r="H178" s="166">
        <v>1</v>
      </c>
      <c r="I178" s="167"/>
      <c r="J178" s="168">
        <f>ROUND(I178*H178,2)</f>
        <v>0</v>
      </c>
      <c r="K178" s="164" t="s">
        <v>19</v>
      </c>
      <c r="L178" s="169"/>
      <c r="M178" s="170" t="s">
        <v>19</v>
      </c>
      <c r="N178" s="171" t="s">
        <v>43</v>
      </c>
      <c r="P178" s="140">
        <f>O178*H178</f>
        <v>0</v>
      </c>
      <c r="Q178" s="140">
        <v>0</v>
      </c>
      <c r="R178" s="140">
        <f>Q178*H178</f>
        <v>0</v>
      </c>
      <c r="S178" s="140">
        <v>0</v>
      </c>
      <c r="T178" s="141">
        <f>S178*H178</f>
        <v>0</v>
      </c>
      <c r="AR178" s="142" t="s">
        <v>436</v>
      </c>
      <c r="AT178" s="142" t="s">
        <v>380</v>
      </c>
      <c r="AU178" s="142" t="s">
        <v>82</v>
      </c>
      <c r="AY178" s="17" t="s">
        <v>193</v>
      </c>
      <c r="BE178" s="143">
        <f>IF(N178="základní",J178,0)</f>
        <v>0</v>
      </c>
      <c r="BF178" s="143">
        <f>IF(N178="snížená",J178,0)</f>
        <v>0</v>
      </c>
      <c r="BG178" s="143">
        <f>IF(N178="zákl. přenesená",J178,0)</f>
        <v>0</v>
      </c>
      <c r="BH178" s="143">
        <f>IF(N178="sníž. přenesená",J178,0)</f>
        <v>0</v>
      </c>
      <c r="BI178" s="143">
        <f>IF(N178="nulová",J178,0)</f>
        <v>0</v>
      </c>
      <c r="BJ178" s="17" t="s">
        <v>80</v>
      </c>
      <c r="BK178" s="143">
        <f>ROUND(I178*H178,2)</f>
        <v>0</v>
      </c>
      <c r="BL178" s="17" t="s">
        <v>328</v>
      </c>
      <c r="BM178" s="142" t="s">
        <v>5653</v>
      </c>
    </row>
    <row r="179" spans="2:65" s="1" customFormat="1" ht="16.5" customHeight="1">
      <c r="B179" s="32"/>
      <c r="C179" s="131" t="s">
        <v>578</v>
      </c>
      <c r="D179" s="131" t="s">
        <v>195</v>
      </c>
      <c r="E179" s="132" t="s">
        <v>5654</v>
      </c>
      <c r="F179" s="133" t="s">
        <v>5655</v>
      </c>
      <c r="G179" s="134" t="s">
        <v>465</v>
      </c>
      <c r="H179" s="135">
        <v>3</v>
      </c>
      <c r="I179" s="136"/>
      <c r="J179" s="137">
        <f>ROUND(I179*H179,2)</f>
        <v>0</v>
      </c>
      <c r="K179" s="133" t="s">
        <v>199</v>
      </c>
      <c r="L179" s="32"/>
      <c r="M179" s="138" t="s">
        <v>19</v>
      </c>
      <c r="N179" s="139" t="s">
        <v>43</v>
      </c>
      <c r="P179" s="140">
        <f>O179*H179</f>
        <v>0</v>
      </c>
      <c r="Q179" s="140">
        <v>0</v>
      </c>
      <c r="R179" s="140">
        <f>Q179*H179</f>
        <v>0</v>
      </c>
      <c r="S179" s="140">
        <v>0</v>
      </c>
      <c r="T179" s="141">
        <f>S179*H179</f>
        <v>0</v>
      </c>
      <c r="AR179" s="142" t="s">
        <v>328</v>
      </c>
      <c r="AT179" s="142" t="s">
        <v>195</v>
      </c>
      <c r="AU179" s="142" t="s">
        <v>82</v>
      </c>
      <c r="AY179" s="17" t="s">
        <v>193</v>
      </c>
      <c r="BE179" s="143">
        <f>IF(N179="základní",J179,0)</f>
        <v>0</v>
      </c>
      <c r="BF179" s="143">
        <f>IF(N179="snížená",J179,0)</f>
        <v>0</v>
      </c>
      <c r="BG179" s="143">
        <f>IF(N179="zákl. přenesená",J179,0)</f>
        <v>0</v>
      </c>
      <c r="BH179" s="143">
        <f>IF(N179="sníž. přenesená",J179,0)</f>
        <v>0</v>
      </c>
      <c r="BI179" s="143">
        <f>IF(N179="nulová",J179,0)</f>
        <v>0</v>
      </c>
      <c r="BJ179" s="17" t="s">
        <v>80</v>
      </c>
      <c r="BK179" s="143">
        <f>ROUND(I179*H179,2)</f>
        <v>0</v>
      </c>
      <c r="BL179" s="17" t="s">
        <v>328</v>
      </c>
      <c r="BM179" s="142" t="s">
        <v>5656</v>
      </c>
    </row>
    <row r="180" spans="2:65" s="1" customFormat="1" ht="11.25">
      <c r="B180" s="32"/>
      <c r="D180" s="144" t="s">
        <v>201</v>
      </c>
      <c r="F180" s="145" t="s">
        <v>5657</v>
      </c>
      <c r="I180" s="146"/>
      <c r="L180" s="32"/>
      <c r="M180" s="147"/>
      <c r="T180" s="53"/>
      <c r="AT180" s="17" t="s">
        <v>201</v>
      </c>
      <c r="AU180" s="17" t="s">
        <v>82</v>
      </c>
    </row>
    <row r="181" spans="2:65" s="1" customFormat="1" ht="16.5" customHeight="1">
      <c r="B181" s="32"/>
      <c r="C181" s="162" t="s">
        <v>585</v>
      </c>
      <c r="D181" s="162" t="s">
        <v>380</v>
      </c>
      <c r="E181" s="163" t="s">
        <v>5658</v>
      </c>
      <c r="F181" s="164" t="s">
        <v>5659</v>
      </c>
      <c r="G181" s="165" t="s">
        <v>465</v>
      </c>
      <c r="H181" s="166">
        <v>3</v>
      </c>
      <c r="I181" s="167"/>
      <c r="J181" s="168">
        <f>ROUND(I181*H181,2)</f>
        <v>0</v>
      </c>
      <c r="K181" s="164" t="s">
        <v>199</v>
      </c>
      <c r="L181" s="169"/>
      <c r="M181" s="170" t="s">
        <v>19</v>
      </c>
      <c r="N181" s="171" t="s">
        <v>43</v>
      </c>
      <c r="P181" s="140">
        <f>O181*H181</f>
        <v>0</v>
      </c>
      <c r="Q181" s="140">
        <v>1.4E-3</v>
      </c>
      <c r="R181" s="140">
        <f>Q181*H181</f>
        <v>4.1999999999999997E-3</v>
      </c>
      <c r="S181" s="140">
        <v>0</v>
      </c>
      <c r="T181" s="141">
        <f>S181*H181</f>
        <v>0</v>
      </c>
      <c r="AR181" s="142" t="s">
        <v>436</v>
      </c>
      <c r="AT181" s="142" t="s">
        <v>380</v>
      </c>
      <c r="AU181" s="142" t="s">
        <v>82</v>
      </c>
      <c r="AY181" s="17" t="s">
        <v>193</v>
      </c>
      <c r="BE181" s="143">
        <f>IF(N181="základní",J181,0)</f>
        <v>0</v>
      </c>
      <c r="BF181" s="143">
        <f>IF(N181="snížená",J181,0)</f>
        <v>0</v>
      </c>
      <c r="BG181" s="143">
        <f>IF(N181="zákl. přenesená",J181,0)</f>
        <v>0</v>
      </c>
      <c r="BH181" s="143">
        <f>IF(N181="sníž. přenesená",J181,0)</f>
        <v>0</v>
      </c>
      <c r="BI181" s="143">
        <f>IF(N181="nulová",J181,0)</f>
        <v>0</v>
      </c>
      <c r="BJ181" s="17" t="s">
        <v>80</v>
      </c>
      <c r="BK181" s="143">
        <f>ROUND(I181*H181,2)</f>
        <v>0</v>
      </c>
      <c r="BL181" s="17" t="s">
        <v>328</v>
      </c>
      <c r="BM181" s="142" t="s">
        <v>5660</v>
      </c>
    </row>
    <row r="182" spans="2:65" s="1" customFormat="1" ht="16.5" customHeight="1">
      <c r="B182" s="32"/>
      <c r="C182" s="131" t="s">
        <v>590</v>
      </c>
      <c r="D182" s="131" t="s">
        <v>195</v>
      </c>
      <c r="E182" s="132" t="s">
        <v>5661</v>
      </c>
      <c r="F182" s="133" t="s">
        <v>5662</v>
      </c>
      <c r="G182" s="134" t="s">
        <v>465</v>
      </c>
      <c r="H182" s="135">
        <v>12</v>
      </c>
      <c r="I182" s="136"/>
      <c r="J182" s="137">
        <f>ROUND(I182*H182,2)</f>
        <v>0</v>
      </c>
      <c r="K182" s="133" t="s">
        <v>199</v>
      </c>
      <c r="L182" s="32"/>
      <c r="M182" s="138" t="s">
        <v>19</v>
      </c>
      <c r="N182" s="139" t="s">
        <v>43</v>
      </c>
      <c r="P182" s="140">
        <f>O182*H182</f>
        <v>0</v>
      </c>
      <c r="Q182" s="140">
        <v>0</v>
      </c>
      <c r="R182" s="140">
        <f>Q182*H182</f>
        <v>0</v>
      </c>
      <c r="S182" s="140">
        <v>0</v>
      </c>
      <c r="T182" s="141">
        <f>S182*H182</f>
        <v>0</v>
      </c>
      <c r="AR182" s="142" t="s">
        <v>328</v>
      </c>
      <c r="AT182" s="142" t="s">
        <v>195</v>
      </c>
      <c r="AU182" s="142" t="s">
        <v>82</v>
      </c>
      <c r="AY182" s="17" t="s">
        <v>193</v>
      </c>
      <c r="BE182" s="143">
        <f>IF(N182="základní",J182,0)</f>
        <v>0</v>
      </c>
      <c r="BF182" s="143">
        <f>IF(N182="snížená",J182,0)</f>
        <v>0</v>
      </c>
      <c r="BG182" s="143">
        <f>IF(N182="zákl. přenesená",J182,0)</f>
        <v>0</v>
      </c>
      <c r="BH182" s="143">
        <f>IF(N182="sníž. přenesená",J182,0)</f>
        <v>0</v>
      </c>
      <c r="BI182" s="143">
        <f>IF(N182="nulová",J182,0)</f>
        <v>0</v>
      </c>
      <c r="BJ182" s="17" t="s">
        <v>80</v>
      </c>
      <c r="BK182" s="143">
        <f>ROUND(I182*H182,2)</f>
        <v>0</v>
      </c>
      <c r="BL182" s="17" t="s">
        <v>328</v>
      </c>
      <c r="BM182" s="142" t="s">
        <v>5663</v>
      </c>
    </row>
    <row r="183" spans="2:65" s="1" customFormat="1" ht="11.25">
      <c r="B183" s="32"/>
      <c r="D183" s="144" t="s">
        <v>201</v>
      </c>
      <c r="F183" s="145" t="s">
        <v>5664</v>
      </c>
      <c r="I183" s="146"/>
      <c r="L183" s="32"/>
      <c r="M183" s="147"/>
      <c r="T183" s="53"/>
      <c r="AT183" s="17" t="s">
        <v>201</v>
      </c>
      <c r="AU183" s="17" t="s">
        <v>82</v>
      </c>
    </row>
    <row r="184" spans="2:65" s="1" customFormat="1" ht="16.5" customHeight="1">
      <c r="B184" s="32"/>
      <c r="C184" s="162" t="s">
        <v>599</v>
      </c>
      <c r="D184" s="162" t="s">
        <v>380</v>
      </c>
      <c r="E184" s="163" t="s">
        <v>5665</v>
      </c>
      <c r="F184" s="164" t="s">
        <v>5666</v>
      </c>
      <c r="G184" s="165" t="s">
        <v>465</v>
      </c>
      <c r="H184" s="166">
        <v>12</v>
      </c>
      <c r="I184" s="167"/>
      <c r="J184" s="168">
        <f>ROUND(I184*H184,2)</f>
        <v>0</v>
      </c>
      <c r="K184" s="164" t="s">
        <v>199</v>
      </c>
      <c r="L184" s="169"/>
      <c r="M184" s="170" t="s">
        <v>19</v>
      </c>
      <c r="N184" s="171" t="s">
        <v>43</v>
      </c>
      <c r="P184" s="140">
        <f>O184*H184</f>
        <v>0</v>
      </c>
      <c r="Q184" s="140">
        <v>5.9999999999999995E-4</v>
      </c>
      <c r="R184" s="140">
        <f>Q184*H184</f>
        <v>7.1999999999999998E-3</v>
      </c>
      <c r="S184" s="140">
        <v>0</v>
      </c>
      <c r="T184" s="141">
        <f>S184*H184</f>
        <v>0</v>
      </c>
      <c r="AR184" s="142" t="s">
        <v>436</v>
      </c>
      <c r="AT184" s="142" t="s">
        <v>380</v>
      </c>
      <c r="AU184" s="142" t="s">
        <v>82</v>
      </c>
      <c r="AY184" s="17" t="s">
        <v>193</v>
      </c>
      <c r="BE184" s="143">
        <f>IF(N184="základní",J184,0)</f>
        <v>0</v>
      </c>
      <c r="BF184" s="143">
        <f>IF(N184="snížená",J184,0)</f>
        <v>0</v>
      </c>
      <c r="BG184" s="143">
        <f>IF(N184="zákl. přenesená",J184,0)</f>
        <v>0</v>
      </c>
      <c r="BH184" s="143">
        <f>IF(N184="sníž. přenesená",J184,0)</f>
        <v>0</v>
      </c>
      <c r="BI184" s="143">
        <f>IF(N184="nulová",J184,0)</f>
        <v>0</v>
      </c>
      <c r="BJ184" s="17" t="s">
        <v>80</v>
      </c>
      <c r="BK184" s="143">
        <f>ROUND(I184*H184,2)</f>
        <v>0</v>
      </c>
      <c r="BL184" s="17" t="s">
        <v>328</v>
      </c>
      <c r="BM184" s="142" t="s">
        <v>5667</v>
      </c>
    </row>
    <row r="185" spans="2:65" s="1" customFormat="1" ht="16.5" customHeight="1">
      <c r="B185" s="32"/>
      <c r="C185" s="131" t="s">
        <v>614</v>
      </c>
      <c r="D185" s="131" t="s">
        <v>195</v>
      </c>
      <c r="E185" s="132" t="s">
        <v>5668</v>
      </c>
      <c r="F185" s="133" t="s">
        <v>5669</v>
      </c>
      <c r="G185" s="134" t="s">
        <v>465</v>
      </c>
      <c r="H185" s="135">
        <v>3</v>
      </c>
      <c r="I185" s="136"/>
      <c r="J185" s="137">
        <f>ROUND(I185*H185,2)</f>
        <v>0</v>
      </c>
      <c r="K185" s="133" t="s">
        <v>199</v>
      </c>
      <c r="L185" s="32"/>
      <c r="M185" s="138" t="s">
        <v>19</v>
      </c>
      <c r="N185" s="139" t="s">
        <v>43</v>
      </c>
      <c r="P185" s="140">
        <f>O185*H185</f>
        <v>0</v>
      </c>
      <c r="Q185" s="140">
        <v>0</v>
      </c>
      <c r="R185" s="140">
        <f>Q185*H185</f>
        <v>0</v>
      </c>
      <c r="S185" s="140">
        <v>0</v>
      </c>
      <c r="T185" s="141">
        <f>S185*H185</f>
        <v>0</v>
      </c>
      <c r="AR185" s="142" t="s">
        <v>328</v>
      </c>
      <c r="AT185" s="142" t="s">
        <v>195</v>
      </c>
      <c r="AU185" s="142" t="s">
        <v>82</v>
      </c>
      <c r="AY185" s="17" t="s">
        <v>193</v>
      </c>
      <c r="BE185" s="143">
        <f>IF(N185="základní",J185,0)</f>
        <v>0</v>
      </c>
      <c r="BF185" s="143">
        <f>IF(N185="snížená",J185,0)</f>
        <v>0</v>
      </c>
      <c r="BG185" s="143">
        <f>IF(N185="zákl. přenesená",J185,0)</f>
        <v>0</v>
      </c>
      <c r="BH185" s="143">
        <f>IF(N185="sníž. přenesená",J185,0)</f>
        <v>0</v>
      </c>
      <c r="BI185" s="143">
        <f>IF(N185="nulová",J185,0)</f>
        <v>0</v>
      </c>
      <c r="BJ185" s="17" t="s">
        <v>80</v>
      </c>
      <c r="BK185" s="143">
        <f>ROUND(I185*H185,2)</f>
        <v>0</v>
      </c>
      <c r="BL185" s="17" t="s">
        <v>328</v>
      </c>
      <c r="BM185" s="142" t="s">
        <v>5670</v>
      </c>
    </row>
    <row r="186" spans="2:65" s="1" customFormat="1" ht="11.25">
      <c r="B186" s="32"/>
      <c r="D186" s="144" t="s">
        <v>201</v>
      </c>
      <c r="F186" s="145" t="s">
        <v>5671</v>
      </c>
      <c r="I186" s="146"/>
      <c r="L186" s="32"/>
      <c r="M186" s="147"/>
      <c r="T186" s="53"/>
      <c r="AT186" s="17" t="s">
        <v>201</v>
      </c>
      <c r="AU186" s="17" t="s">
        <v>82</v>
      </c>
    </row>
    <row r="187" spans="2:65" s="1" customFormat="1" ht="16.5" customHeight="1">
      <c r="B187" s="32"/>
      <c r="C187" s="162" t="s">
        <v>626</v>
      </c>
      <c r="D187" s="162" t="s">
        <v>380</v>
      </c>
      <c r="E187" s="163" t="s">
        <v>5672</v>
      </c>
      <c r="F187" s="164" t="s">
        <v>5673</v>
      </c>
      <c r="G187" s="165" t="s">
        <v>465</v>
      </c>
      <c r="H187" s="166">
        <v>3</v>
      </c>
      <c r="I187" s="167"/>
      <c r="J187" s="168">
        <f>ROUND(I187*H187,2)</f>
        <v>0</v>
      </c>
      <c r="K187" s="164" t="s">
        <v>199</v>
      </c>
      <c r="L187" s="169"/>
      <c r="M187" s="170" t="s">
        <v>19</v>
      </c>
      <c r="N187" s="171" t="s">
        <v>43</v>
      </c>
      <c r="P187" s="140">
        <f>O187*H187</f>
        <v>0</v>
      </c>
      <c r="Q187" s="140">
        <v>4.3E-3</v>
      </c>
      <c r="R187" s="140">
        <f>Q187*H187</f>
        <v>1.29E-2</v>
      </c>
      <c r="S187" s="140">
        <v>0</v>
      </c>
      <c r="T187" s="141">
        <f>S187*H187</f>
        <v>0</v>
      </c>
      <c r="AR187" s="142" t="s">
        <v>436</v>
      </c>
      <c r="AT187" s="142" t="s">
        <v>380</v>
      </c>
      <c r="AU187" s="142" t="s">
        <v>82</v>
      </c>
      <c r="AY187" s="17" t="s">
        <v>193</v>
      </c>
      <c r="BE187" s="143">
        <f>IF(N187="základní",J187,0)</f>
        <v>0</v>
      </c>
      <c r="BF187" s="143">
        <f>IF(N187="snížená",J187,0)</f>
        <v>0</v>
      </c>
      <c r="BG187" s="143">
        <f>IF(N187="zákl. přenesená",J187,0)</f>
        <v>0</v>
      </c>
      <c r="BH187" s="143">
        <f>IF(N187="sníž. přenesená",J187,0)</f>
        <v>0</v>
      </c>
      <c r="BI187" s="143">
        <f>IF(N187="nulová",J187,0)</f>
        <v>0</v>
      </c>
      <c r="BJ187" s="17" t="s">
        <v>80</v>
      </c>
      <c r="BK187" s="143">
        <f>ROUND(I187*H187,2)</f>
        <v>0</v>
      </c>
      <c r="BL187" s="17" t="s">
        <v>328</v>
      </c>
      <c r="BM187" s="142" t="s">
        <v>5674</v>
      </c>
    </row>
    <row r="188" spans="2:65" s="1" customFormat="1" ht="16.5" customHeight="1">
      <c r="B188" s="32"/>
      <c r="C188" s="131" t="s">
        <v>631</v>
      </c>
      <c r="D188" s="131" t="s">
        <v>195</v>
      </c>
      <c r="E188" s="132" t="s">
        <v>5675</v>
      </c>
      <c r="F188" s="133" t="s">
        <v>5676</v>
      </c>
      <c r="G188" s="134" t="s">
        <v>465</v>
      </c>
      <c r="H188" s="135">
        <v>1</v>
      </c>
      <c r="I188" s="136"/>
      <c r="J188" s="137">
        <f>ROUND(I188*H188,2)</f>
        <v>0</v>
      </c>
      <c r="K188" s="133" t="s">
        <v>199</v>
      </c>
      <c r="L188" s="32"/>
      <c r="M188" s="138" t="s">
        <v>19</v>
      </c>
      <c r="N188" s="139" t="s">
        <v>43</v>
      </c>
      <c r="P188" s="140">
        <f>O188*H188</f>
        <v>0</v>
      </c>
      <c r="Q188" s="140">
        <v>0</v>
      </c>
      <c r="R188" s="140">
        <f>Q188*H188</f>
        <v>0</v>
      </c>
      <c r="S188" s="140">
        <v>0</v>
      </c>
      <c r="T188" s="141">
        <f>S188*H188</f>
        <v>0</v>
      </c>
      <c r="AR188" s="142" t="s">
        <v>328</v>
      </c>
      <c r="AT188" s="142" t="s">
        <v>195</v>
      </c>
      <c r="AU188" s="142" t="s">
        <v>82</v>
      </c>
      <c r="AY188" s="17" t="s">
        <v>193</v>
      </c>
      <c r="BE188" s="143">
        <f>IF(N188="základní",J188,0)</f>
        <v>0</v>
      </c>
      <c r="BF188" s="143">
        <f>IF(N188="snížená",J188,0)</f>
        <v>0</v>
      </c>
      <c r="BG188" s="143">
        <f>IF(N188="zákl. přenesená",J188,0)</f>
        <v>0</v>
      </c>
      <c r="BH188" s="143">
        <f>IF(N188="sníž. přenesená",J188,0)</f>
        <v>0</v>
      </c>
      <c r="BI188" s="143">
        <f>IF(N188="nulová",J188,0)</f>
        <v>0</v>
      </c>
      <c r="BJ188" s="17" t="s">
        <v>80</v>
      </c>
      <c r="BK188" s="143">
        <f>ROUND(I188*H188,2)</f>
        <v>0</v>
      </c>
      <c r="BL188" s="17" t="s">
        <v>328</v>
      </c>
      <c r="BM188" s="142" t="s">
        <v>5677</v>
      </c>
    </row>
    <row r="189" spans="2:65" s="1" customFormat="1" ht="11.25">
      <c r="B189" s="32"/>
      <c r="D189" s="144" t="s">
        <v>201</v>
      </c>
      <c r="F189" s="145" t="s">
        <v>5678</v>
      </c>
      <c r="I189" s="146"/>
      <c r="L189" s="32"/>
      <c r="M189" s="147"/>
      <c r="T189" s="53"/>
      <c r="AT189" s="17" t="s">
        <v>201</v>
      </c>
      <c r="AU189" s="17" t="s">
        <v>82</v>
      </c>
    </row>
    <row r="190" spans="2:65" s="1" customFormat="1" ht="16.5" customHeight="1">
      <c r="B190" s="32"/>
      <c r="C190" s="162" t="s">
        <v>639</v>
      </c>
      <c r="D190" s="162" t="s">
        <v>380</v>
      </c>
      <c r="E190" s="163" t="s">
        <v>5679</v>
      </c>
      <c r="F190" s="164" t="s">
        <v>5680</v>
      </c>
      <c r="G190" s="165" t="s">
        <v>465</v>
      </c>
      <c r="H190" s="166">
        <v>1</v>
      </c>
      <c r="I190" s="167"/>
      <c r="J190" s="168">
        <f>ROUND(I190*H190,2)</f>
        <v>0</v>
      </c>
      <c r="K190" s="164" t="s">
        <v>199</v>
      </c>
      <c r="L190" s="169"/>
      <c r="M190" s="170" t="s">
        <v>19</v>
      </c>
      <c r="N190" s="171" t="s">
        <v>43</v>
      </c>
      <c r="P190" s="140">
        <f>O190*H190</f>
        <v>0</v>
      </c>
      <c r="Q190" s="140">
        <v>0</v>
      </c>
      <c r="R190" s="140">
        <f>Q190*H190</f>
        <v>0</v>
      </c>
      <c r="S190" s="140">
        <v>0</v>
      </c>
      <c r="T190" s="141">
        <f>S190*H190</f>
        <v>0</v>
      </c>
      <c r="AR190" s="142" t="s">
        <v>436</v>
      </c>
      <c r="AT190" s="142" t="s">
        <v>380</v>
      </c>
      <c r="AU190" s="142" t="s">
        <v>82</v>
      </c>
      <c r="AY190" s="17" t="s">
        <v>193</v>
      </c>
      <c r="BE190" s="143">
        <f>IF(N190="základní",J190,0)</f>
        <v>0</v>
      </c>
      <c r="BF190" s="143">
        <f>IF(N190="snížená",J190,0)</f>
        <v>0</v>
      </c>
      <c r="BG190" s="143">
        <f>IF(N190="zákl. přenesená",J190,0)</f>
        <v>0</v>
      </c>
      <c r="BH190" s="143">
        <f>IF(N190="sníž. přenesená",J190,0)</f>
        <v>0</v>
      </c>
      <c r="BI190" s="143">
        <f>IF(N190="nulová",J190,0)</f>
        <v>0</v>
      </c>
      <c r="BJ190" s="17" t="s">
        <v>80</v>
      </c>
      <c r="BK190" s="143">
        <f>ROUND(I190*H190,2)</f>
        <v>0</v>
      </c>
      <c r="BL190" s="17" t="s">
        <v>328</v>
      </c>
      <c r="BM190" s="142" t="s">
        <v>5681</v>
      </c>
    </row>
    <row r="191" spans="2:65" s="1" customFormat="1" ht="16.5" customHeight="1">
      <c r="B191" s="32"/>
      <c r="C191" s="131" t="s">
        <v>650</v>
      </c>
      <c r="D191" s="131" t="s">
        <v>195</v>
      </c>
      <c r="E191" s="132" t="s">
        <v>5682</v>
      </c>
      <c r="F191" s="133" t="s">
        <v>5683</v>
      </c>
      <c r="G191" s="134" t="s">
        <v>465</v>
      </c>
      <c r="H191" s="135">
        <v>15</v>
      </c>
      <c r="I191" s="136"/>
      <c r="J191" s="137">
        <f>ROUND(I191*H191,2)</f>
        <v>0</v>
      </c>
      <c r="K191" s="133" t="s">
        <v>199</v>
      </c>
      <c r="L191" s="32"/>
      <c r="M191" s="138" t="s">
        <v>19</v>
      </c>
      <c r="N191" s="139" t="s">
        <v>43</v>
      </c>
      <c r="P191" s="140">
        <f>O191*H191</f>
        <v>0</v>
      </c>
      <c r="Q191" s="140">
        <v>0</v>
      </c>
      <c r="R191" s="140">
        <f>Q191*H191</f>
        <v>0</v>
      </c>
      <c r="S191" s="140">
        <v>0</v>
      </c>
      <c r="T191" s="141">
        <f>S191*H191</f>
        <v>0</v>
      </c>
      <c r="AR191" s="142" t="s">
        <v>328</v>
      </c>
      <c r="AT191" s="142" t="s">
        <v>195</v>
      </c>
      <c r="AU191" s="142" t="s">
        <v>82</v>
      </c>
      <c r="AY191" s="17" t="s">
        <v>193</v>
      </c>
      <c r="BE191" s="143">
        <f>IF(N191="základní",J191,0)</f>
        <v>0</v>
      </c>
      <c r="BF191" s="143">
        <f>IF(N191="snížená",J191,0)</f>
        <v>0</v>
      </c>
      <c r="BG191" s="143">
        <f>IF(N191="zákl. přenesená",J191,0)</f>
        <v>0</v>
      </c>
      <c r="BH191" s="143">
        <f>IF(N191="sníž. přenesená",J191,0)</f>
        <v>0</v>
      </c>
      <c r="BI191" s="143">
        <f>IF(N191="nulová",J191,0)</f>
        <v>0</v>
      </c>
      <c r="BJ191" s="17" t="s">
        <v>80</v>
      </c>
      <c r="BK191" s="143">
        <f>ROUND(I191*H191,2)</f>
        <v>0</v>
      </c>
      <c r="BL191" s="17" t="s">
        <v>328</v>
      </c>
      <c r="BM191" s="142" t="s">
        <v>5684</v>
      </c>
    </row>
    <row r="192" spans="2:65" s="1" customFormat="1" ht="11.25">
      <c r="B192" s="32"/>
      <c r="D192" s="144" t="s">
        <v>201</v>
      </c>
      <c r="F192" s="145" t="s">
        <v>5685</v>
      </c>
      <c r="I192" s="146"/>
      <c r="L192" s="32"/>
      <c r="M192" s="147"/>
      <c r="T192" s="53"/>
      <c r="AT192" s="17" t="s">
        <v>201</v>
      </c>
      <c r="AU192" s="17" t="s">
        <v>82</v>
      </c>
    </row>
    <row r="193" spans="2:65" s="1" customFormat="1" ht="16.5" customHeight="1">
      <c r="B193" s="32"/>
      <c r="C193" s="162" t="s">
        <v>658</v>
      </c>
      <c r="D193" s="162" t="s">
        <v>380</v>
      </c>
      <c r="E193" s="163" t="s">
        <v>5686</v>
      </c>
      <c r="F193" s="164" t="s">
        <v>5687</v>
      </c>
      <c r="G193" s="165" t="s">
        <v>465</v>
      </c>
      <c r="H193" s="166">
        <v>15</v>
      </c>
      <c r="I193" s="167"/>
      <c r="J193" s="168">
        <f>ROUND(I193*H193,2)</f>
        <v>0</v>
      </c>
      <c r="K193" s="164" t="s">
        <v>199</v>
      </c>
      <c r="L193" s="169"/>
      <c r="M193" s="170" t="s">
        <v>19</v>
      </c>
      <c r="N193" s="171" t="s">
        <v>43</v>
      </c>
      <c r="P193" s="140">
        <f>O193*H193</f>
        <v>0</v>
      </c>
      <c r="Q193" s="140">
        <v>0</v>
      </c>
      <c r="R193" s="140">
        <f>Q193*H193</f>
        <v>0</v>
      </c>
      <c r="S193" s="140">
        <v>0</v>
      </c>
      <c r="T193" s="141">
        <f>S193*H193</f>
        <v>0</v>
      </c>
      <c r="AR193" s="142" t="s">
        <v>436</v>
      </c>
      <c r="AT193" s="142" t="s">
        <v>380</v>
      </c>
      <c r="AU193" s="142" t="s">
        <v>82</v>
      </c>
      <c r="AY193" s="17" t="s">
        <v>193</v>
      </c>
      <c r="BE193" s="143">
        <f>IF(N193="základní",J193,0)</f>
        <v>0</v>
      </c>
      <c r="BF193" s="143">
        <f>IF(N193="snížená",J193,0)</f>
        <v>0</v>
      </c>
      <c r="BG193" s="143">
        <f>IF(N193="zákl. přenesená",J193,0)</f>
        <v>0</v>
      </c>
      <c r="BH193" s="143">
        <f>IF(N193="sníž. přenesená",J193,0)</f>
        <v>0</v>
      </c>
      <c r="BI193" s="143">
        <f>IF(N193="nulová",J193,0)</f>
        <v>0</v>
      </c>
      <c r="BJ193" s="17" t="s">
        <v>80</v>
      </c>
      <c r="BK193" s="143">
        <f>ROUND(I193*H193,2)</f>
        <v>0</v>
      </c>
      <c r="BL193" s="17" t="s">
        <v>328</v>
      </c>
      <c r="BM193" s="142" t="s">
        <v>5688</v>
      </c>
    </row>
    <row r="194" spans="2:65" s="1" customFormat="1" ht="16.5" customHeight="1">
      <c r="B194" s="32"/>
      <c r="C194" s="131" t="s">
        <v>664</v>
      </c>
      <c r="D194" s="131" t="s">
        <v>195</v>
      </c>
      <c r="E194" s="132" t="s">
        <v>5689</v>
      </c>
      <c r="F194" s="133" t="s">
        <v>5690</v>
      </c>
      <c r="G194" s="134" t="s">
        <v>465</v>
      </c>
      <c r="H194" s="135">
        <v>15</v>
      </c>
      <c r="I194" s="136"/>
      <c r="J194" s="137">
        <f>ROUND(I194*H194,2)</f>
        <v>0</v>
      </c>
      <c r="K194" s="133" t="s">
        <v>199</v>
      </c>
      <c r="L194" s="32"/>
      <c r="M194" s="138" t="s">
        <v>19</v>
      </c>
      <c r="N194" s="139" t="s">
        <v>43</v>
      </c>
      <c r="P194" s="140">
        <f>O194*H194</f>
        <v>0</v>
      </c>
      <c r="Q194" s="140">
        <v>0</v>
      </c>
      <c r="R194" s="140">
        <f>Q194*H194</f>
        <v>0</v>
      </c>
      <c r="S194" s="140">
        <v>0</v>
      </c>
      <c r="T194" s="141">
        <f>S194*H194</f>
        <v>0</v>
      </c>
      <c r="AR194" s="142" t="s">
        <v>328</v>
      </c>
      <c r="AT194" s="142" t="s">
        <v>195</v>
      </c>
      <c r="AU194" s="142" t="s">
        <v>82</v>
      </c>
      <c r="AY194" s="17" t="s">
        <v>193</v>
      </c>
      <c r="BE194" s="143">
        <f>IF(N194="základní",J194,0)</f>
        <v>0</v>
      </c>
      <c r="BF194" s="143">
        <f>IF(N194="snížená",J194,0)</f>
        <v>0</v>
      </c>
      <c r="BG194" s="143">
        <f>IF(N194="zákl. přenesená",J194,0)</f>
        <v>0</v>
      </c>
      <c r="BH194" s="143">
        <f>IF(N194="sníž. přenesená",J194,0)</f>
        <v>0</v>
      </c>
      <c r="BI194" s="143">
        <f>IF(N194="nulová",J194,0)</f>
        <v>0</v>
      </c>
      <c r="BJ194" s="17" t="s">
        <v>80</v>
      </c>
      <c r="BK194" s="143">
        <f>ROUND(I194*H194,2)</f>
        <v>0</v>
      </c>
      <c r="BL194" s="17" t="s">
        <v>328</v>
      </c>
      <c r="BM194" s="142" t="s">
        <v>5691</v>
      </c>
    </row>
    <row r="195" spans="2:65" s="1" customFormat="1" ht="11.25">
      <c r="B195" s="32"/>
      <c r="D195" s="144" t="s">
        <v>201</v>
      </c>
      <c r="F195" s="145" t="s">
        <v>5692</v>
      </c>
      <c r="I195" s="146"/>
      <c r="L195" s="32"/>
      <c r="M195" s="147"/>
      <c r="T195" s="53"/>
      <c r="AT195" s="17" t="s">
        <v>201</v>
      </c>
      <c r="AU195" s="17" t="s">
        <v>82</v>
      </c>
    </row>
    <row r="196" spans="2:65" s="1" customFormat="1" ht="16.5" customHeight="1">
      <c r="B196" s="32"/>
      <c r="C196" s="131" t="s">
        <v>674</v>
      </c>
      <c r="D196" s="131" t="s">
        <v>195</v>
      </c>
      <c r="E196" s="132" t="s">
        <v>5693</v>
      </c>
      <c r="F196" s="133" t="s">
        <v>5694</v>
      </c>
      <c r="G196" s="134" t="s">
        <v>465</v>
      </c>
      <c r="H196" s="135">
        <v>1</v>
      </c>
      <c r="I196" s="136"/>
      <c r="J196" s="137">
        <f>ROUND(I196*H196,2)</f>
        <v>0</v>
      </c>
      <c r="K196" s="133" t="s">
        <v>199</v>
      </c>
      <c r="L196" s="32"/>
      <c r="M196" s="138" t="s">
        <v>19</v>
      </c>
      <c r="N196" s="139" t="s">
        <v>43</v>
      </c>
      <c r="P196" s="140">
        <f>O196*H196</f>
        <v>0</v>
      </c>
      <c r="Q196" s="140">
        <v>0</v>
      </c>
      <c r="R196" s="140">
        <f>Q196*H196</f>
        <v>0</v>
      </c>
      <c r="S196" s="140">
        <v>0</v>
      </c>
      <c r="T196" s="141">
        <f>S196*H196</f>
        <v>0</v>
      </c>
      <c r="AR196" s="142" t="s">
        <v>328</v>
      </c>
      <c r="AT196" s="142" t="s">
        <v>195</v>
      </c>
      <c r="AU196" s="142" t="s">
        <v>82</v>
      </c>
      <c r="AY196" s="17" t="s">
        <v>193</v>
      </c>
      <c r="BE196" s="143">
        <f>IF(N196="základní",J196,0)</f>
        <v>0</v>
      </c>
      <c r="BF196" s="143">
        <f>IF(N196="snížená",J196,0)</f>
        <v>0</v>
      </c>
      <c r="BG196" s="143">
        <f>IF(N196="zákl. přenesená",J196,0)</f>
        <v>0</v>
      </c>
      <c r="BH196" s="143">
        <f>IF(N196="sníž. přenesená",J196,0)</f>
        <v>0</v>
      </c>
      <c r="BI196" s="143">
        <f>IF(N196="nulová",J196,0)</f>
        <v>0</v>
      </c>
      <c r="BJ196" s="17" t="s">
        <v>80</v>
      </c>
      <c r="BK196" s="143">
        <f>ROUND(I196*H196,2)</f>
        <v>0</v>
      </c>
      <c r="BL196" s="17" t="s">
        <v>328</v>
      </c>
      <c r="BM196" s="142" t="s">
        <v>5695</v>
      </c>
    </row>
    <row r="197" spans="2:65" s="1" customFormat="1" ht="11.25">
      <c r="B197" s="32"/>
      <c r="D197" s="144" t="s">
        <v>201</v>
      </c>
      <c r="F197" s="145" t="s">
        <v>5696</v>
      </c>
      <c r="I197" s="146"/>
      <c r="L197" s="32"/>
      <c r="M197" s="147"/>
      <c r="T197" s="53"/>
      <c r="AT197" s="17" t="s">
        <v>201</v>
      </c>
      <c r="AU197" s="17" t="s">
        <v>82</v>
      </c>
    </row>
    <row r="198" spans="2:65" s="1" customFormat="1" ht="16.5" customHeight="1">
      <c r="B198" s="32"/>
      <c r="C198" s="162" t="s">
        <v>680</v>
      </c>
      <c r="D198" s="162" t="s">
        <v>380</v>
      </c>
      <c r="E198" s="163" t="s">
        <v>4753</v>
      </c>
      <c r="F198" s="164" t="s">
        <v>5697</v>
      </c>
      <c r="G198" s="165" t="s">
        <v>465</v>
      </c>
      <c r="H198" s="166">
        <v>1</v>
      </c>
      <c r="I198" s="167"/>
      <c r="J198" s="168">
        <f>ROUND(I198*H198,2)</f>
        <v>0</v>
      </c>
      <c r="K198" s="164" t="s">
        <v>19</v>
      </c>
      <c r="L198" s="169"/>
      <c r="M198" s="170" t="s">
        <v>19</v>
      </c>
      <c r="N198" s="171" t="s">
        <v>43</v>
      </c>
      <c r="P198" s="140">
        <f>O198*H198</f>
        <v>0</v>
      </c>
      <c r="Q198" s="140">
        <v>0</v>
      </c>
      <c r="R198" s="140">
        <f>Q198*H198</f>
        <v>0</v>
      </c>
      <c r="S198" s="140">
        <v>0</v>
      </c>
      <c r="T198" s="141">
        <f>S198*H198</f>
        <v>0</v>
      </c>
      <c r="AR198" s="142" t="s">
        <v>436</v>
      </c>
      <c r="AT198" s="142" t="s">
        <v>380</v>
      </c>
      <c r="AU198" s="142" t="s">
        <v>82</v>
      </c>
      <c r="AY198" s="17" t="s">
        <v>193</v>
      </c>
      <c r="BE198" s="143">
        <f>IF(N198="základní",J198,0)</f>
        <v>0</v>
      </c>
      <c r="BF198" s="143">
        <f>IF(N198="snížená",J198,0)</f>
        <v>0</v>
      </c>
      <c r="BG198" s="143">
        <f>IF(N198="zákl. přenesená",J198,0)</f>
        <v>0</v>
      </c>
      <c r="BH198" s="143">
        <f>IF(N198="sníž. přenesená",J198,0)</f>
        <v>0</v>
      </c>
      <c r="BI198" s="143">
        <f>IF(N198="nulová",J198,0)</f>
        <v>0</v>
      </c>
      <c r="BJ198" s="17" t="s">
        <v>80</v>
      </c>
      <c r="BK198" s="143">
        <f>ROUND(I198*H198,2)</f>
        <v>0</v>
      </c>
      <c r="BL198" s="17" t="s">
        <v>328</v>
      </c>
      <c r="BM198" s="142" t="s">
        <v>5698</v>
      </c>
    </row>
    <row r="199" spans="2:65" s="1" customFormat="1" ht="16.5" customHeight="1">
      <c r="B199" s="32"/>
      <c r="C199" s="162" t="s">
        <v>686</v>
      </c>
      <c r="D199" s="162" t="s">
        <v>380</v>
      </c>
      <c r="E199" s="163" t="s">
        <v>4756</v>
      </c>
      <c r="F199" s="164" t="s">
        <v>5699</v>
      </c>
      <c r="G199" s="165" t="s">
        <v>465</v>
      </c>
      <c r="H199" s="166">
        <v>1</v>
      </c>
      <c r="I199" s="167"/>
      <c r="J199" s="168">
        <f>ROUND(I199*H199,2)</f>
        <v>0</v>
      </c>
      <c r="K199" s="164" t="s">
        <v>19</v>
      </c>
      <c r="L199" s="169"/>
      <c r="M199" s="170" t="s">
        <v>19</v>
      </c>
      <c r="N199" s="171" t="s">
        <v>43</v>
      </c>
      <c r="P199" s="140">
        <f>O199*H199</f>
        <v>0</v>
      </c>
      <c r="Q199" s="140">
        <v>0</v>
      </c>
      <c r="R199" s="140">
        <f>Q199*H199</f>
        <v>0</v>
      </c>
      <c r="S199" s="140">
        <v>0</v>
      </c>
      <c r="T199" s="141">
        <f>S199*H199</f>
        <v>0</v>
      </c>
      <c r="AR199" s="142" t="s">
        <v>436</v>
      </c>
      <c r="AT199" s="142" t="s">
        <v>380</v>
      </c>
      <c r="AU199" s="142" t="s">
        <v>82</v>
      </c>
      <c r="AY199" s="17" t="s">
        <v>193</v>
      </c>
      <c r="BE199" s="143">
        <f>IF(N199="základní",J199,0)</f>
        <v>0</v>
      </c>
      <c r="BF199" s="143">
        <f>IF(N199="snížená",J199,0)</f>
        <v>0</v>
      </c>
      <c r="BG199" s="143">
        <f>IF(N199="zákl. přenesená",J199,0)</f>
        <v>0</v>
      </c>
      <c r="BH199" s="143">
        <f>IF(N199="sníž. přenesená",J199,0)</f>
        <v>0</v>
      </c>
      <c r="BI199" s="143">
        <f>IF(N199="nulová",J199,0)</f>
        <v>0</v>
      </c>
      <c r="BJ199" s="17" t="s">
        <v>80</v>
      </c>
      <c r="BK199" s="143">
        <f>ROUND(I199*H199,2)</f>
        <v>0</v>
      </c>
      <c r="BL199" s="17" t="s">
        <v>328</v>
      </c>
      <c r="BM199" s="142" t="s">
        <v>5700</v>
      </c>
    </row>
    <row r="200" spans="2:65" s="1" customFormat="1" ht="16.5" customHeight="1">
      <c r="B200" s="32"/>
      <c r="C200" s="131" t="s">
        <v>693</v>
      </c>
      <c r="D200" s="131" t="s">
        <v>195</v>
      </c>
      <c r="E200" s="132" t="s">
        <v>5701</v>
      </c>
      <c r="F200" s="133" t="s">
        <v>5702</v>
      </c>
      <c r="G200" s="134" t="s">
        <v>465</v>
      </c>
      <c r="H200" s="135">
        <v>1</v>
      </c>
      <c r="I200" s="136"/>
      <c r="J200" s="137">
        <f>ROUND(I200*H200,2)</f>
        <v>0</v>
      </c>
      <c r="K200" s="133" t="s">
        <v>199</v>
      </c>
      <c r="L200" s="32"/>
      <c r="M200" s="138" t="s">
        <v>19</v>
      </c>
      <c r="N200" s="139" t="s">
        <v>43</v>
      </c>
      <c r="P200" s="140">
        <f>O200*H200</f>
        <v>0</v>
      </c>
      <c r="Q200" s="140">
        <v>0</v>
      </c>
      <c r="R200" s="140">
        <f>Q200*H200</f>
        <v>0</v>
      </c>
      <c r="S200" s="140">
        <v>0</v>
      </c>
      <c r="T200" s="141">
        <f>S200*H200</f>
        <v>0</v>
      </c>
      <c r="AR200" s="142" t="s">
        <v>328</v>
      </c>
      <c r="AT200" s="142" t="s">
        <v>195</v>
      </c>
      <c r="AU200" s="142" t="s">
        <v>82</v>
      </c>
      <c r="AY200" s="17" t="s">
        <v>193</v>
      </c>
      <c r="BE200" s="143">
        <f>IF(N200="základní",J200,0)</f>
        <v>0</v>
      </c>
      <c r="BF200" s="143">
        <f>IF(N200="snížená",J200,0)</f>
        <v>0</v>
      </c>
      <c r="BG200" s="143">
        <f>IF(N200="zákl. přenesená",J200,0)</f>
        <v>0</v>
      </c>
      <c r="BH200" s="143">
        <f>IF(N200="sníž. přenesená",J200,0)</f>
        <v>0</v>
      </c>
      <c r="BI200" s="143">
        <f>IF(N200="nulová",J200,0)</f>
        <v>0</v>
      </c>
      <c r="BJ200" s="17" t="s">
        <v>80</v>
      </c>
      <c r="BK200" s="143">
        <f>ROUND(I200*H200,2)</f>
        <v>0</v>
      </c>
      <c r="BL200" s="17" t="s">
        <v>328</v>
      </c>
      <c r="BM200" s="142" t="s">
        <v>5703</v>
      </c>
    </row>
    <row r="201" spans="2:65" s="1" customFormat="1" ht="11.25">
      <c r="B201" s="32"/>
      <c r="D201" s="144" t="s">
        <v>201</v>
      </c>
      <c r="F201" s="145" t="s">
        <v>5704</v>
      </c>
      <c r="I201" s="146"/>
      <c r="L201" s="32"/>
      <c r="M201" s="147"/>
      <c r="T201" s="53"/>
      <c r="AT201" s="17" t="s">
        <v>201</v>
      </c>
      <c r="AU201" s="17" t="s">
        <v>82</v>
      </c>
    </row>
    <row r="202" spans="2:65" s="1" customFormat="1" ht="16.5" customHeight="1">
      <c r="B202" s="32"/>
      <c r="C202" s="162" t="s">
        <v>699</v>
      </c>
      <c r="D202" s="162" t="s">
        <v>380</v>
      </c>
      <c r="E202" s="163" t="s">
        <v>5705</v>
      </c>
      <c r="F202" s="164" t="s">
        <v>5706</v>
      </c>
      <c r="G202" s="165" t="s">
        <v>465</v>
      </c>
      <c r="H202" s="166">
        <v>1</v>
      </c>
      <c r="I202" s="167"/>
      <c r="J202" s="168">
        <f>ROUND(I202*H202,2)</f>
        <v>0</v>
      </c>
      <c r="K202" s="164" t="s">
        <v>199</v>
      </c>
      <c r="L202" s="169"/>
      <c r="M202" s="170" t="s">
        <v>19</v>
      </c>
      <c r="N202" s="171" t="s">
        <v>43</v>
      </c>
      <c r="P202" s="140">
        <f>O202*H202</f>
        <v>0</v>
      </c>
      <c r="Q202" s="140">
        <v>1.3599999999999999E-2</v>
      </c>
      <c r="R202" s="140">
        <f>Q202*H202</f>
        <v>1.3599999999999999E-2</v>
      </c>
      <c r="S202" s="140">
        <v>0</v>
      </c>
      <c r="T202" s="141">
        <f>S202*H202</f>
        <v>0</v>
      </c>
      <c r="AR202" s="142" t="s">
        <v>436</v>
      </c>
      <c r="AT202" s="142" t="s">
        <v>380</v>
      </c>
      <c r="AU202" s="142" t="s">
        <v>82</v>
      </c>
      <c r="AY202" s="17" t="s">
        <v>193</v>
      </c>
      <c r="BE202" s="143">
        <f>IF(N202="základní",J202,0)</f>
        <v>0</v>
      </c>
      <c r="BF202" s="143">
        <f>IF(N202="snížená",J202,0)</f>
        <v>0</v>
      </c>
      <c r="BG202" s="143">
        <f>IF(N202="zákl. přenesená",J202,0)</f>
        <v>0</v>
      </c>
      <c r="BH202" s="143">
        <f>IF(N202="sníž. přenesená",J202,0)</f>
        <v>0</v>
      </c>
      <c r="BI202" s="143">
        <f>IF(N202="nulová",J202,0)</f>
        <v>0</v>
      </c>
      <c r="BJ202" s="17" t="s">
        <v>80</v>
      </c>
      <c r="BK202" s="143">
        <f>ROUND(I202*H202,2)</f>
        <v>0</v>
      </c>
      <c r="BL202" s="17" t="s">
        <v>328</v>
      </c>
      <c r="BM202" s="142" t="s">
        <v>5707</v>
      </c>
    </row>
    <row r="203" spans="2:65" s="1" customFormat="1" ht="16.5" customHeight="1">
      <c r="B203" s="32"/>
      <c r="C203" s="131" t="s">
        <v>704</v>
      </c>
      <c r="D203" s="131" t="s">
        <v>195</v>
      </c>
      <c r="E203" s="132" t="s">
        <v>4943</v>
      </c>
      <c r="F203" s="133" t="s">
        <v>4944</v>
      </c>
      <c r="G203" s="134" t="s">
        <v>465</v>
      </c>
      <c r="H203" s="135">
        <v>1</v>
      </c>
      <c r="I203" s="136"/>
      <c r="J203" s="137">
        <f>ROUND(I203*H203,2)</f>
        <v>0</v>
      </c>
      <c r="K203" s="133" t="s">
        <v>199</v>
      </c>
      <c r="L203" s="32"/>
      <c r="M203" s="138" t="s">
        <v>19</v>
      </c>
      <c r="N203" s="139" t="s">
        <v>43</v>
      </c>
      <c r="P203" s="140">
        <f>O203*H203</f>
        <v>0</v>
      </c>
      <c r="Q203" s="140">
        <v>0</v>
      </c>
      <c r="R203" s="140">
        <f>Q203*H203</f>
        <v>0</v>
      </c>
      <c r="S203" s="140">
        <v>0</v>
      </c>
      <c r="T203" s="141">
        <f>S203*H203</f>
        <v>0</v>
      </c>
      <c r="AR203" s="142" t="s">
        <v>328</v>
      </c>
      <c r="AT203" s="142" t="s">
        <v>195</v>
      </c>
      <c r="AU203" s="142" t="s">
        <v>82</v>
      </c>
      <c r="AY203" s="17" t="s">
        <v>193</v>
      </c>
      <c r="BE203" s="143">
        <f>IF(N203="základní",J203,0)</f>
        <v>0</v>
      </c>
      <c r="BF203" s="143">
        <f>IF(N203="snížená",J203,0)</f>
        <v>0</v>
      </c>
      <c r="BG203" s="143">
        <f>IF(N203="zákl. přenesená",J203,0)</f>
        <v>0</v>
      </c>
      <c r="BH203" s="143">
        <f>IF(N203="sníž. přenesená",J203,0)</f>
        <v>0</v>
      </c>
      <c r="BI203" s="143">
        <f>IF(N203="nulová",J203,0)</f>
        <v>0</v>
      </c>
      <c r="BJ203" s="17" t="s">
        <v>80</v>
      </c>
      <c r="BK203" s="143">
        <f>ROUND(I203*H203,2)</f>
        <v>0</v>
      </c>
      <c r="BL203" s="17" t="s">
        <v>328</v>
      </c>
      <c r="BM203" s="142" t="s">
        <v>5708</v>
      </c>
    </row>
    <row r="204" spans="2:65" s="1" customFormat="1" ht="11.25">
      <c r="B204" s="32"/>
      <c r="D204" s="144" t="s">
        <v>201</v>
      </c>
      <c r="F204" s="145" t="s">
        <v>4946</v>
      </c>
      <c r="I204" s="146"/>
      <c r="L204" s="32"/>
      <c r="M204" s="147"/>
      <c r="T204" s="53"/>
      <c r="AT204" s="17" t="s">
        <v>201</v>
      </c>
      <c r="AU204" s="17" t="s">
        <v>82</v>
      </c>
    </row>
    <row r="205" spans="2:65" s="1" customFormat="1" ht="16.5" customHeight="1">
      <c r="B205" s="32"/>
      <c r="C205" s="162" t="s">
        <v>710</v>
      </c>
      <c r="D205" s="162" t="s">
        <v>380</v>
      </c>
      <c r="E205" s="163" t="s">
        <v>5709</v>
      </c>
      <c r="F205" s="164" t="s">
        <v>5710</v>
      </c>
      <c r="G205" s="165" t="s">
        <v>465</v>
      </c>
      <c r="H205" s="166">
        <v>1</v>
      </c>
      <c r="I205" s="167"/>
      <c r="J205" s="168">
        <f>ROUND(I205*H205,2)</f>
        <v>0</v>
      </c>
      <c r="K205" s="164" t="s">
        <v>199</v>
      </c>
      <c r="L205" s="169"/>
      <c r="M205" s="170" t="s">
        <v>19</v>
      </c>
      <c r="N205" s="171" t="s">
        <v>43</v>
      </c>
      <c r="P205" s="140">
        <f>O205*H205</f>
        <v>0</v>
      </c>
      <c r="Q205" s="140">
        <v>7.0000000000000007E-2</v>
      </c>
      <c r="R205" s="140">
        <f>Q205*H205</f>
        <v>7.0000000000000007E-2</v>
      </c>
      <c r="S205" s="140">
        <v>0</v>
      </c>
      <c r="T205" s="141">
        <f>S205*H205</f>
        <v>0</v>
      </c>
      <c r="AR205" s="142" t="s">
        <v>436</v>
      </c>
      <c r="AT205" s="142" t="s">
        <v>380</v>
      </c>
      <c r="AU205" s="142" t="s">
        <v>82</v>
      </c>
      <c r="AY205" s="17" t="s">
        <v>193</v>
      </c>
      <c r="BE205" s="143">
        <f>IF(N205="základní",J205,0)</f>
        <v>0</v>
      </c>
      <c r="BF205" s="143">
        <f>IF(N205="snížená",J205,0)</f>
        <v>0</v>
      </c>
      <c r="BG205" s="143">
        <f>IF(N205="zákl. přenesená",J205,0)</f>
        <v>0</v>
      </c>
      <c r="BH205" s="143">
        <f>IF(N205="sníž. přenesená",J205,0)</f>
        <v>0</v>
      </c>
      <c r="BI205" s="143">
        <f>IF(N205="nulová",J205,0)</f>
        <v>0</v>
      </c>
      <c r="BJ205" s="17" t="s">
        <v>80</v>
      </c>
      <c r="BK205" s="143">
        <f>ROUND(I205*H205,2)</f>
        <v>0</v>
      </c>
      <c r="BL205" s="17" t="s">
        <v>328</v>
      </c>
      <c r="BM205" s="142" t="s">
        <v>5711</v>
      </c>
    </row>
    <row r="206" spans="2:65" s="1" customFormat="1" ht="16.5" customHeight="1">
      <c r="B206" s="32"/>
      <c r="C206" s="131" t="s">
        <v>714</v>
      </c>
      <c r="D206" s="131" t="s">
        <v>195</v>
      </c>
      <c r="E206" s="132" t="s">
        <v>5712</v>
      </c>
      <c r="F206" s="133" t="s">
        <v>5713</v>
      </c>
      <c r="G206" s="134" t="s">
        <v>465</v>
      </c>
      <c r="H206" s="135">
        <v>4</v>
      </c>
      <c r="I206" s="136"/>
      <c r="J206" s="137">
        <f>ROUND(I206*H206,2)</f>
        <v>0</v>
      </c>
      <c r="K206" s="133" t="s">
        <v>199</v>
      </c>
      <c r="L206" s="32"/>
      <c r="M206" s="138" t="s">
        <v>19</v>
      </c>
      <c r="N206" s="139" t="s">
        <v>43</v>
      </c>
      <c r="P206" s="140">
        <f>O206*H206</f>
        <v>0</v>
      </c>
      <c r="Q206" s="140">
        <v>0</v>
      </c>
      <c r="R206" s="140">
        <f>Q206*H206</f>
        <v>0</v>
      </c>
      <c r="S206" s="140">
        <v>0</v>
      </c>
      <c r="T206" s="141">
        <f>S206*H206</f>
        <v>0</v>
      </c>
      <c r="AR206" s="142" t="s">
        <v>328</v>
      </c>
      <c r="AT206" s="142" t="s">
        <v>195</v>
      </c>
      <c r="AU206" s="142" t="s">
        <v>82</v>
      </c>
      <c r="AY206" s="17" t="s">
        <v>193</v>
      </c>
      <c r="BE206" s="143">
        <f>IF(N206="základní",J206,0)</f>
        <v>0</v>
      </c>
      <c r="BF206" s="143">
        <f>IF(N206="snížená",J206,0)</f>
        <v>0</v>
      </c>
      <c r="BG206" s="143">
        <f>IF(N206="zákl. přenesená",J206,0)</f>
        <v>0</v>
      </c>
      <c r="BH206" s="143">
        <f>IF(N206="sníž. přenesená",J206,0)</f>
        <v>0</v>
      </c>
      <c r="BI206" s="143">
        <f>IF(N206="nulová",J206,0)</f>
        <v>0</v>
      </c>
      <c r="BJ206" s="17" t="s">
        <v>80</v>
      </c>
      <c r="BK206" s="143">
        <f>ROUND(I206*H206,2)</f>
        <v>0</v>
      </c>
      <c r="BL206" s="17" t="s">
        <v>328</v>
      </c>
      <c r="BM206" s="142" t="s">
        <v>5714</v>
      </c>
    </row>
    <row r="207" spans="2:65" s="1" customFormat="1" ht="11.25">
      <c r="B207" s="32"/>
      <c r="D207" s="144" t="s">
        <v>201</v>
      </c>
      <c r="F207" s="145" t="s">
        <v>5715</v>
      </c>
      <c r="I207" s="146"/>
      <c r="L207" s="32"/>
      <c r="M207" s="147"/>
      <c r="T207" s="53"/>
      <c r="AT207" s="17" t="s">
        <v>201</v>
      </c>
      <c r="AU207" s="17" t="s">
        <v>82</v>
      </c>
    </row>
    <row r="208" spans="2:65" s="1" customFormat="1" ht="16.5" customHeight="1">
      <c r="B208" s="32"/>
      <c r="C208" s="162" t="s">
        <v>720</v>
      </c>
      <c r="D208" s="162" t="s">
        <v>380</v>
      </c>
      <c r="E208" s="163" t="s">
        <v>5716</v>
      </c>
      <c r="F208" s="164" t="s">
        <v>5717</v>
      </c>
      <c r="G208" s="165" t="s">
        <v>465</v>
      </c>
      <c r="H208" s="166">
        <v>4</v>
      </c>
      <c r="I208" s="167"/>
      <c r="J208" s="168">
        <f>ROUND(I208*H208,2)</f>
        <v>0</v>
      </c>
      <c r="K208" s="164" t="s">
        <v>199</v>
      </c>
      <c r="L208" s="169"/>
      <c r="M208" s="170" t="s">
        <v>19</v>
      </c>
      <c r="N208" s="171" t="s">
        <v>43</v>
      </c>
      <c r="P208" s="140">
        <f>O208*H208</f>
        <v>0</v>
      </c>
      <c r="Q208" s="140">
        <v>2E-3</v>
      </c>
      <c r="R208" s="140">
        <f>Q208*H208</f>
        <v>8.0000000000000002E-3</v>
      </c>
      <c r="S208" s="140">
        <v>0</v>
      </c>
      <c r="T208" s="141">
        <f>S208*H208</f>
        <v>0</v>
      </c>
      <c r="AR208" s="142" t="s">
        <v>436</v>
      </c>
      <c r="AT208" s="142" t="s">
        <v>380</v>
      </c>
      <c r="AU208" s="142" t="s">
        <v>82</v>
      </c>
      <c r="AY208" s="17" t="s">
        <v>193</v>
      </c>
      <c r="BE208" s="143">
        <f>IF(N208="základní",J208,0)</f>
        <v>0</v>
      </c>
      <c r="BF208" s="143">
        <f>IF(N208="snížená",J208,0)</f>
        <v>0</v>
      </c>
      <c r="BG208" s="143">
        <f>IF(N208="zákl. přenesená",J208,0)</f>
        <v>0</v>
      </c>
      <c r="BH208" s="143">
        <f>IF(N208="sníž. přenesená",J208,0)</f>
        <v>0</v>
      </c>
      <c r="BI208" s="143">
        <f>IF(N208="nulová",J208,0)</f>
        <v>0</v>
      </c>
      <c r="BJ208" s="17" t="s">
        <v>80</v>
      </c>
      <c r="BK208" s="143">
        <f>ROUND(I208*H208,2)</f>
        <v>0</v>
      </c>
      <c r="BL208" s="17" t="s">
        <v>328</v>
      </c>
      <c r="BM208" s="142" t="s">
        <v>5718</v>
      </c>
    </row>
    <row r="209" spans="2:65" s="1" customFormat="1" ht="16.5" customHeight="1">
      <c r="B209" s="32"/>
      <c r="C209" s="131" t="s">
        <v>725</v>
      </c>
      <c r="D209" s="131" t="s">
        <v>195</v>
      </c>
      <c r="E209" s="132" t="s">
        <v>5719</v>
      </c>
      <c r="F209" s="133" t="s">
        <v>5720</v>
      </c>
      <c r="G209" s="134" t="s">
        <v>465</v>
      </c>
      <c r="H209" s="135">
        <v>2</v>
      </c>
      <c r="I209" s="136"/>
      <c r="J209" s="137">
        <f>ROUND(I209*H209,2)</f>
        <v>0</v>
      </c>
      <c r="K209" s="133" t="s">
        <v>199</v>
      </c>
      <c r="L209" s="32"/>
      <c r="M209" s="138" t="s">
        <v>19</v>
      </c>
      <c r="N209" s="139" t="s">
        <v>43</v>
      </c>
      <c r="P209" s="140">
        <f>O209*H209</f>
        <v>0</v>
      </c>
      <c r="Q209" s="140">
        <v>0</v>
      </c>
      <c r="R209" s="140">
        <f>Q209*H209</f>
        <v>0</v>
      </c>
      <c r="S209" s="140">
        <v>0</v>
      </c>
      <c r="T209" s="141">
        <f>S209*H209</f>
        <v>0</v>
      </c>
      <c r="AR209" s="142" t="s">
        <v>328</v>
      </c>
      <c r="AT209" s="142" t="s">
        <v>195</v>
      </c>
      <c r="AU209" s="142" t="s">
        <v>82</v>
      </c>
      <c r="AY209" s="17" t="s">
        <v>193</v>
      </c>
      <c r="BE209" s="143">
        <f>IF(N209="základní",J209,0)</f>
        <v>0</v>
      </c>
      <c r="BF209" s="143">
        <f>IF(N209="snížená",J209,0)</f>
        <v>0</v>
      </c>
      <c r="BG209" s="143">
        <f>IF(N209="zákl. přenesená",J209,0)</f>
        <v>0</v>
      </c>
      <c r="BH209" s="143">
        <f>IF(N209="sníž. přenesená",J209,0)</f>
        <v>0</v>
      </c>
      <c r="BI209" s="143">
        <f>IF(N209="nulová",J209,0)</f>
        <v>0</v>
      </c>
      <c r="BJ209" s="17" t="s">
        <v>80</v>
      </c>
      <c r="BK209" s="143">
        <f>ROUND(I209*H209,2)</f>
        <v>0</v>
      </c>
      <c r="BL209" s="17" t="s">
        <v>328</v>
      </c>
      <c r="BM209" s="142" t="s">
        <v>5721</v>
      </c>
    </row>
    <row r="210" spans="2:65" s="1" customFormat="1" ht="11.25">
      <c r="B210" s="32"/>
      <c r="D210" s="144" t="s">
        <v>201</v>
      </c>
      <c r="F210" s="145" t="s">
        <v>5722</v>
      </c>
      <c r="I210" s="146"/>
      <c r="L210" s="32"/>
      <c r="M210" s="147"/>
      <c r="T210" s="53"/>
      <c r="AT210" s="17" t="s">
        <v>201</v>
      </c>
      <c r="AU210" s="17" t="s">
        <v>82</v>
      </c>
    </row>
    <row r="211" spans="2:65" s="1" customFormat="1" ht="16.5" customHeight="1">
      <c r="B211" s="32"/>
      <c r="C211" s="162" t="s">
        <v>731</v>
      </c>
      <c r="D211" s="162" t="s">
        <v>380</v>
      </c>
      <c r="E211" s="163" t="s">
        <v>5723</v>
      </c>
      <c r="F211" s="164" t="s">
        <v>5724</v>
      </c>
      <c r="G211" s="165" t="s">
        <v>465</v>
      </c>
      <c r="H211" s="166">
        <v>2</v>
      </c>
      <c r="I211" s="167"/>
      <c r="J211" s="168">
        <f>ROUND(I211*H211,2)</f>
        <v>0</v>
      </c>
      <c r="K211" s="164" t="s">
        <v>199</v>
      </c>
      <c r="L211" s="169"/>
      <c r="M211" s="170" t="s">
        <v>19</v>
      </c>
      <c r="N211" s="171" t="s">
        <v>43</v>
      </c>
      <c r="P211" s="140">
        <f>O211*H211</f>
        <v>0</v>
      </c>
      <c r="Q211" s="140">
        <v>2E-3</v>
      </c>
      <c r="R211" s="140">
        <f>Q211*H211</f>
        <v>4.0000000000000001E-3</v>
      </c>
      <c r="S211" s="140">
        <v>0</v>
      </c>
      <c r="T211" s="141">
        <f>S211*H211</f>
        <v>0</v>
      </c>
      <c r="AR211" s="142" t="s">
        <v>436</v>
      </c>
      <c r="AT211" s="142" t="s">
        <v>380</v>
      </c>
      <c r="AU211" s="142" t="s">
        <v>82</v>
      </c>
      <c r="AY211" s="17" t="s">
        <v>193</v>
      </c>
      <c r="BE211" s="143">
        <f>IF(N211="základní",J211,0)</f>
        <v>0</v>
      </c>
      <c r="BF211" s="143">
        <f>IF(N211="snížená",J211,0)</f>
        <v>0</v>
      </c>
      <c r="BG211" s="143">
        <f>IF(N211="zákl. přenesená",J211,0)</f>
        <v>0</v>
      </c>
      <c r="BH211" s="143">
        <f>IF(N211="sníž. přenesená",J211,0)</f>
        <v>0</v>
      </c>
      <c r="BI211" s="143">
        <f>IF(N211="nulová",J211,0)</f>
        <v>0</v>
      </c>
      <c r="BJ211" s="17" t="s">
        <v>80</v>
      </c>
      <c r="BK211" s="143">
        <f>ROUND(I211*H211,2)</f>
        <v>0</v>
      </c>
      <c r="BL211" s="17" t="s">
        <v>328</v>
      </c>
      <c r="BM211" s="142" t="s">
        <v>5725</v>
      </c>
    </row>
    <row r="212" spans="2:65" s="1" customFormat="1" ht="16.5" customHeight="1">
      <c r="B212" s="32"/>
      <c r="C212" s="131" t="s">
        <v>737</v>
      </c>
      <c r="D212" s="131" t="s">
        <v>195</v>
      </c>
      <c r="E212" s="132" t="s">
        <v>5719</v>
      </c>
      <c r="F212" s="133" t="s">
        <v>5720</v>
      </c>
      <c r="G212" s="134" t="s">
        <v>465</v>
      </c>
      <c r="H212" s="135">
        <v>1</v>
      </c>
      <c r="I212" s="136"/>
      <c r="J212" s="137">
        <f>ROUND(I212*H212,2)</f>
        <v>0</v>
      </c>
      <c r="K212" s="133" t="s">
        <v>199</v>
      </c>
      <c r="L212" s="32"/>
      <c r="M212" s="138" t="s">
        <v>19</v>
      </c>
      <c r="N212" s="139" t="s">
        <v>43</v>
      </c>
      <c r="P212" s="140">
        <f>O212*H212</f>
        <v>0</v>
      </c>
      <c r="Q212" s="140">
        <v>0</v>
      </c>
      <c r="R212" s="140">
        <f>Q212*H212</f>
        <v>0</v>
      </c>
      <c r="S212" s="140">
        <v>0</v>
      </c>
      <c r="T212" s="141">
        <f>S212*H212</f>
        <v>0</v>
      </c>
      <c r="AR212" s="142" t="s">
        <v>328</v>
      </c>
      <c r="AT212" s="142" t="s">
        <v>195</v>
      </c>
      <c r="AU212" s="142" t="s">
        <v>82</v>
      </c>
      <c r="AY212" s="17" t="s">
        <v>193</v>
      </c>
      <c r="BE212" s="143">
        <f>IF(N212="základní",J212,0)</f>
        <v>0</v>
      </c>
      <c r="BF212" s="143">
        <f>IF(N212="snížená",J212,0)</f>
        <v>0</v>
      </c>
      <c r="BG212" s="143">
        <f>IF(N212="zákl. přenesená",J212,0)</f>
        <v>0</v>
      </c>
      <c r="BH212" s="143">
        <f>IF(N212="sníž. přenesená",J212,0)</f>
        <v>0</v>
      </c>
      <c r="BI212" s="143">
        <f>IF(N212="nulová",J212,0)</f>
        <v>0</v>
      </c>
      <c r="BJ212" s="17" t="s">
        <v>80</v>
      </c>
      <c r="BK212" s="143">
        <f>ROUND(I212*H212,2)</f>
        <v>0</v>
      </c>
      <c r="BL212" s="17" t="s">
        <v>328</v>
      </c>
      <c r="BM212" s="142" t="s">
        <v>5726</v>
      </c>
    </row>
    <row r="213" spans="2:65" s="1" customFormat="1" ht="11.25">
      <c r="B213" s="32"/>
      <c r="D213" s="144" t="s">
        <v>201</v>
      </c>
      <c r="F213" s="145" t="s">
        <v>5722</v>
      </c>
      <c r="I213" s="146"/>
      <c r="L213" s="32"/>
      <c r="M213" s="147"/>
      <c r="T213" s="53"/>
      <c r="AT213" s="17" t="s">
        <v>201</v>
      </c>
      <c r="AU213" s="17" t="s">
        <v>82</v>
      </c>
    </row>
    <row r="214" spans="2:65" s="1" customFormat="1" ht="16.5" customHeight="1">
      <c r="B214" s="32"/>
      <c r="C214" s="162" t="s">
        <v>743</v>
      </c>
      <c r="D214" s="162" t="s">
        <v>380</v>
      </c>
      <c r="E214" s="163" t="s">
        <v>5723</v>
      </c>
      <c r="F214" s="164" t="s">
        <v>5724</v>
      </c>
      <c r="G214" s="165" t="s">
        <v>465</v>
      </c>
      <c r="H214" s="166">
        <v>1</v>
      </c>
      <c r="I214" s="167"/>
      <c r="J214" s="168">
        <f>ROUND(I214*H214,2)</f>
        <v>0</v>
      </c>
      <c r="K214" s="164" t="s">
        <v>199</v>
      </c>
      <c r="L214" s="169"/>
      <c r="M214" s="170" t="s">
        <v>19</v>
      </c>
      <c r="N214" s="171" t="s">
        <v>43</v>
      </c>
      <c r="P214" s="140">
        <f>O214*H214</f>
        <v>0</v>
      </c>
      <c r="Q214" s="140">
        <v>2E-3</v>
      </c>
      <c r="R214" s="140">
        <f>Q214*H214</f>
        <v>2E-3</v>
      </c>
      <c r="S214" s="140">
        <v>0</v>
      </c>
      <c r="T214" s="141">
        <f>S214*H214</f>
        <v>0</v>
      </c>
      <c r="AR214" s="142" t="s">
        <v>436</v>
      </c>
      <c r="AT214" s="142" t="s">
        <v>380</v>
      </c>
      <c r="AU214" s="142" t="s">
        <v>82</v>
      </c>
      <c r="AY214" s="17" t="s">
        <v>193</v>
      </c>
      <c r="BE214" s="143">
        <f>IF(N214="základní",J214,0)</f>
        <v>0</v>
      </c>
      <c r="BF214" s="143">
        <f>IF(N214="snížená",J214,0)</f>
        <v>0</v>
      </c>
      <c r="BG214" s="143">
        <f>IF(N214="zákl. přenesená",J214,0)</f>
        <v>0</v>
      </c>
      <c r="BH214" s="143">
        <f>IF(N214="sníž. přenesená",J214,0)</f>
        <v>0</v>
      </c>
      <c r="BI214" s="143">
        <f>IF(N214="nulová",J214,0)</f>
        <v>0</v>
      </c>
      <c r="BJ214" s="17" t="s">
        <v>80</v>
      </c>
      <c r="BK214" s="143">
        <f>ROUND(I214*H214,2)</f>
        <v>0</v>
      </c>
      <c r="BL214" s="17" t="s">
        <v>328</v>
      </c>
      <c r="BM214" s="142" t="s">
        <v>5727</v>
      </c>
    </row>
    <row r="215" spans="2:65" s="1" customFormat="1" ht="16.5" customHeight="1">
      <c r="B215" s="32"/>
      <c r="C215" s="131" t="s">
        <v>748</v>
      </c>
      <c r="D215" s="131" t="s">
        <v>195</v>
      </c>
      <c r="E215" s="132" t="s">
        <v>5728</v>
      </c>
      <c r="F215" s="133" t="s">
        <v>5729</v>
      </c>
      <c r="G215" s="134" t="s">
        <v>465</v>
      </c>
      <c r="H215" s="135">
        <v>5</v>
      </c>
      <c r="I215" s="136"/>
      <c r="J215" s="137">
        <f>ROUND(I215*H215,2)</f>
        <v>0</v>
      </c>
      <c r="K215" s="133" t="s">
        <v>199</v>
      </c>
      <c r="L215" s="32"/>
      <c r="M215" s="138" t="s">
        <v>19</v>
      </c>
      <c r="N215" s="139" t="s">
        <v>43</v>
      </c>
      <c r="P215" s="140">
        <f>O215*H215</f>
        <v>0</v>
      </c>
      <c r="Q215" s="140">
        <v>0</v>
      </c>
      <c r="R215" s="140">
        <f>Q215*H215</f>
        <v>0</v>
      </c>
      <c r="S215" s="140">
        <v>0</v>
      </c>
      <c r="T215" s="141">
        <f>S215*H215</f>
        <v>0</v>
      </c>
      <c r="AR215" s="142" t="s">
        <v>328</v>
      </c>
      <c r="AT215" s="142" t="s">
        <v>195</v>
      </c>
      <c r="AU215" s="142" t="s">
        <v>82</v>
      </c>
      <c r="AY215" s="17" t="s">
        <v>193</v>
      </c>
      <c r="BE215" s="143">
        <f>IF(N215="základní",J215,0)</f>
        <v>0</v>
      </c>
      <c r="BF215" s="143">
        <f>IF(N215="snížená",J215,0)</f>
        <v>0</v>
      </c>
      <c r="BG215" s="143">
        <f>IF(N215="zákl. přenesená",J215,0)</f>
        <v>0</v>
      </c>
      <c r="BH215" s="143">
        <f>IF(N215="sníž. přenesená",J215,0)</f>
        <v>0</v>
      </c>
      <c r="BI215" s="143">
        <f>IF(N215="nulová",J215,0)</f>
        <v>0</v>
      </c>
      <c r="BJ215" s="17" t="s">
        <v>80</v>
      </c>
      <c r="BK215" s="143">
        <f>ROUND(I215*H215,2)</f>
        <v>0</v>
      </c>
      <c r="BL215" s="17" t="s">
        <v>328</v>
      </c>
      <c r="BM215" s="142" t="s">
        <v>5730</v>
      </c>
    </row>
    <row r="216" spans="2:65" s="1" customFormat="1" ht="11.25">
      <c r="B216" s="32"/>
      <c r="D216" s="144" t="s">
        <v>201</v>
      </c>
      <c r="F216" s="145" t="s">
        <v>5731</v>
      </c>
      <c r="I216" s="146"/>
      <c r="L216" s="32"/>
      <c r="M216" s="147"/>
      <c r="T216" s="53"/>
      <c r="AT216" s="17" t="s">
        <v>201</v>
      </c>
      <c r="AU216" s="17" t="s">
        <v>82</v>
      </c>
    </row>
    <row r="217" spans="2:65" s="1" customFormat="1" ht="16.5" customHeight="1">
      <c r="B217" s="32"/>
      <c r="C217" s="162" t="s">
        <v>753</v>
      </c>
      <c r="D217" s="162" t="s">
        <v>380</v>
      </c>
      <c r="E217" s="163" t="s">
        <v>5732</v>
      </c>
      <c r="F217" s="164" t="s">
        <v>5733</v>
      </c>
      <c r="G217" s="165" t="s">
        <v>465</v>
      </c>
      <c r="H217" s="166">
        <v>5</v>
      </c>
      <c r="I217" s="167"/>
      <c r="J217" s="168">
        <f>ROUND(I217*H217,2)</f>
        <v>0</v>
      </c>
      <c r="K217" s="164" t="s">
        <v>199</v>
      </c>
      <c r="L217" s="169"/>
      <c r="M217" s="170" t="s">
        <v>19</v>
      </c>
      <c r="N217" s="171" t="s">
        <v>43</v>
      </c>
      <c r="P217" s="140">
        <f>O217*H217</f>
        <v>0</v>
      </c>
      <c r="Q217" s="140">
        <v>1E-4</v>
      </c>
      <c r="R217" s="140">
        <f>Q217*H217</f>
        <v>5.0000000000000001E-4</v>
      </c>
      <c r="S217" s="140">
        <v>0</v>
      </c>
      <c r="T217" s="141">
        <f>S217*H217</f>
        <v>0</v>
      </c>
      <c r="AR217" s="142" t="s">
        <v>436</v>
      </c>
      <c r="AT217" s="142" t="s">
        <v>380</v>
      </c>
      <c r="AU217" s="142" t="s">
        <v>82</v>
      </c>
      <c r="AY217" s="17" t="s">
        <v>193</v>
      </c>
      <c r="BE217" s="143">
        <f>IF(N217="základní",J217,0)</f>
        <v>0</v>
      </c>
      <c r="BF217" s="143">
        <f>IF(N217="snížená",J217,0)</f>
        <v>0</v>
      </c>
      <c r="BG217" s="143">
        <f>IF(N217="zákl. přenesená",J217,0)</f>
        <v>0</v>
      </c>
      <c r="BH217" s="143">
        <f>IF(N217="sníž. přenesená",J217,0)</f>
        <v>0</v>
      </c>
      <c r="BI217" s="143">
        <f>IF(N217="nulová",J217,0)</f>
        <v>0</v>
      </c>
      <c r="BJ217" s="17" t="s">
        <v>80</v>
      </c>
      <c r="BK217" s="143">
        <f>ROUND(I217*H217,2)</f>
        <v>0</v>
      </c>
      <c r="BL217" s="17" t="s">
        <v>328</v>
      </c>
      <c r="BM217" s="142" t="s">
        <v>5734</v>
      </c>
    </row>
    <row r="218" spans="2:65" s="1" customFormat="1" ht="16.5" customHeight="1">
      <c r="B218" s="32"/>
      <c r="C218" s="131" t="s">
        <v>759</v>
      </c>
      <c r="D218" s="131" t="s">
        <v>195</v>
      </c>
      <c r="E218" s="132" t="s">
        <v>5735</v>
      </c>
      <c r="F218" s="133" t="s">
        <v>5736</v>
      </c>
      <c r="G218" s="134" t="s">
        <v>465</v>
      </c>
      <c r="H218" s="135">
        <v>1</v>
      </c>
      <c r="I218" s="136"/>
      <c r="J218" s="137">
        <f>ROUND(I218*H218,2)</f>
        <v>0</v>
      </c>
      <c r="K218" s="133" t="s">
        <v>199</v>
      </c>
      <c r="L218" s="32"/>
      <c r="M218" s="138" t="s">
        <v>19</v>
      </c>
      <c r="N218" s="139" t="s">
        <v>43</v>
      </c>
      <c r="P218" s="140">
        <f>O218*H218</f>
        <v>0</v>
      </c>
      <c r="Q218" s="140">
        <v>0</v>
      </c>
      <c r="R218" s="140">
        <f>Q218*H218</f>
        <v>0</v>
      </c>
      <c r="S218" s="140">
        <v>0</v>
      </c>
      <c r="T218" s="141">
        <f>S218*H218</f>
        <v>0</v>
      </c>
      <c r="AR218" s="142" t="s">
        <v>328</v>
      </c>
      <c r="AT218" s="142" t="s">
        <v>195</v>
      </c>
      <c r="AU218" s="142" t="s">
        <v>82</v>
      </c>
      <c r="AY218" s="17" t="s">
        <v>193</v>
      </c>
      <c r="BE218" s="143">
        <f>IF(N218="základní",J218,0)</f>
        <v>0</v>
      </c>
      <c r="BF218" s="143">
        <f>IF(N218="snížená",J218,0)</f>
        <v>0</v>
      </c>
      <c r="BG218" s="143">
        <f>IF(N218="zákl. přenesená",J218,0)</f>
        <v>0</v>
      </c>
      <c r="BH218" s="143">
        <f>IF(N218="sníž. přenesená",J218,0)</f>
        <v>0</v>
      </c>
      <c r="BI218" s="143">
        <f>IF(N218="nulová",J218,0)</f>
        <v>0</v>
      </c>
      <c r="BJ218" s="17" t="s">
        <v>80</v>
      </c>
      <c r="BK218" s="143">
        <f>ROUND(I218*H218,2)</f>
        <v>0</v>
      </c>
      <c r="BL218" s="17" t="s">
        <v>328</v>
      </c>
      <c r="BM218" s="142" t="s">
        <v>5737</v>
      </c>
    </row>
    <row r="219" spans="2:65" s="1" customFormat="1" ht="11.25">
      <c r="B219" s="32"/>
      <c r="D219" s="144" t="s">
        <v>201</v>
      </c>
      <c r="F219" s="145" t="s">
        <v>5738</v>
      </c>
      <c r="I219" s="146"/>
      <c r="L219" s="32"/>
      <c r="M219" s="147"/>
      <c r="T219" s="53"/>
      <c r="AT219" s="17" t="s">
        <v>201</v>
      </c>
      <c r="AU219" s="17" t="s">
        <v>82</v>
      </c>
    </row>
    <row r="220" spans="2:65" s="1" customFormat="1" ht="16.5" customHeight="1">
      <c r="B220" s="32"/>
      <c r="C220" s="162" t="s">
        <v>766</v>
      </c>
      <c r="D220" s="162" t="s">
        <v>380</v>
      </c>
      <c r="E220" s="163" t="s">
        <v>5739</v>
      </c>
      <c r="F220" s="164" t="s">
        <v>5740</v>
      </c>
      <c r="G220" s="165" t="s">
        <v>465</v>
      </c>
      <c r="H220" s="166">
        <v>1</v>
      </c>
      <c r="I220" s="167"/>
      <c r="J220" s="168">
        <f>ROUND(I220*H220,2)</f>
        <v>0</v>
      </c>
      <c r="K220" s="164" t="s">
        <v>199</v>
      </c>
      <c r="L220" s="169"/>
      <c r="M220" s="170" t="s">
        <v>19</v>
      </c>
      <c r="N220" s="171" t="s">
        <v>43</v>
      </c>
      <c r="P220" s="140">
        <f>O220*H220</f>
        <v>0</v>
      </c>
      <c r="Q220" s="140">
        <v>4.0000000000000002E-4</v>
      </c>
      <c r="R220" s="140">
        <f>Q220*H220</f>
        <v>4.0000000000000002E-4</v>
      </c>
      <c r="S220" s="140">
        <v>0</v>
      </c>
      <c r="T220" s="141">
        <f>S220*H220</f>
        <v>0</v>
      </c>
      <c r="AR220" s="142" t="s">
        <v>436</v>
      </c>
      <c r="AT220" s="142" t="s">
        <v>380</v>
      </c>
      <c r="AU220" s="142" t="s">
        <v>82</v>
      </c>
      <c r="AY220" s="17" t="s">
        <v>193</v>
      </c>
      <c r="BE220" s="143">
        <f>IF(N220="základní",J220,0)</f>
        <v>0</v>
      </c>
      <c r="BF220" s="143">
        <f>IF(N220="snížená",J220,0)</f>
        <v>0</v>
      </c>
      <c r="BG220" s="143">
        <f>IF(N220="zákl. přenesená",J220,0)</f>
        <v>0</v>
      </c>
      <c r="BH220" s="143">
        <f>IF(N220="sníž. přenesená",J220,0)</f>
        <v>0</v>
      </c>
      <c r="BI220" s="143">
        <f>IF(N220="nulová",J220,0)</f>
        <v>0</v>
      </c>
      <c r="BJ220" s="17" t="s">
        <v>80</v>
      </c>
      <c r="BK220" s="143">
        <f>ROUND(I220*H220,2)</f>
        <v>0</v>
      </c>
      <c r="BL220" s="17" t="s">
        <v>328</v>
      </c>
      <c r="BM220" s="142" t="s">
        <v>5741</v>
      </c>
    </row>
    <row r="221" spans="2:65" s="1" customFormat="1" ht="24.2" customHeight="1">
      <c r="B221" s="32"/>
      <c r="C221" s="131" t="s">
        <v>771</v>
      </c>
      <c r="D221" s="131" t="s">
        <v>195</v>
      </c>
      <c r="E221" s="132" t="s">
        <v>4950</v>
      </c>
      <c r="F221" s="133" t="s">
        <v>4951</v>
      </c>
      <c r="G221" s="134" t="s">
        <v>465</v>
      </c>
      <c r="H221" s="135">
        <v>1</v>
      </c>
      <c r="I221" s="136"/>
      <c r="J221" s="137">
        <f>ROUND(I221*H221,2)</f>
        <v>0</v>
      </c>
      <c r="K221" s="133" t="s">
        <v>199</v>
      </c>
      <c r="L221" s="32"/>
      <c r="M221" s="138" t="s">
        <v>19</v>
      </c>
      <c r="N221" s="139" t="s">
        <v>43</v>
      </c>
      <c r="P221" s="140">
        <f>O221*H221</f>
        <v>0</v>
      </c>
      <c r="Q221" s="140">
        <v>0</v>
      </c>
      <c r="R221" s="140">
        <f>Q221*H221</f>
        <v>0</v>
      </c>
      <c r="S221" s="140">
        <v>0</v>
      </c>
      <c r="T221" s="141">
        <f>S221*H221</f>
        <v>0</v>
      </c>
      <c r="AR221" s="142" t="s">
        <v>328</v>
      </c>
      <c r="AT221" s="142" t="s">
        <v>195</v>
      </c>
      <c r="AU221" s="142" t="s">
        <v>82</v>
      </c>
      <c r="AY221" s="17" t="s">
        <v>193</v>
      </c>
      <c r="BE221" s="143">
        <f>IF(N221="základní",J221,0)</f>
        <v>0</v>
      </c>
      <c r="BF221" s="143">
        <f>IF(N221="snížená",J221,0)</f>
        <v>0</v>
      </c>
      <c r="BG221" s="143">
        <f>IF(N221="zákl. přenesená",J221,0)</f>
        <v>0</v>
      </c>
      <c r="BH221" s="143">
        <f>IF(N221="sníž. přenesená",J221,0)</f>
        <v>0</v>
      </c>
      <c r="BI221" s="143">
        <f>IF(N221="nulová",J221,0)</f>
        <v>0</v>
      </c>
      <c r="BJ221" s="17" t="s">
        <v>80</v>
      </c>
      <c r="BK221" s="143">
        <f>ROUND(I221*H221,2)</f>
        <v>0</v>
      </c>
      <c r="BL221" s="17" t="s">
        <v>328</v>
      </c>
      <c r="BM221" s="142" t="s">
        <v>5742</v>
      </c>
    </row>
    <row r="222" spans="2:65" s="1" customFormat="1" ht="11.25">
      <c r="B222" s="32"/>
      <c r="D222" s="144" t="s">
        <v>201</v>
      </c>
      <c r="F222" s="145" t="s">
        <v>4953</v>
      </c>
      <c r="I222" s="146"/>
      <c r="L222" s="32"/>
      <c r="M222" s="147"/>
      <c r="T222" s="53"/>
      <c r="AT222" s="17" t="s">
        <v>201</v>
      </c>
      <c r="AU222" s="17" t="s">
        <v>82</v>
      </c>
    </row>
    <row r="223" spans="2:65" s="1" customFormat="1" ht="16.5" customHeight="1">
      <c r="B223" s="32"/>
      <c r="C223" s="162" t="s">
        <v>778</v>
      </c>
      <c r="D223" s="162" t="s">
        <v>380</v>
      </c>
      <c r="E223" s="163" t="s">
        <v>4954</v>
      </c>
      <c r="F223" s="164" t="s">
        <v>4955</v>
      </c>
      <c r="G223" s="165" t="s">
        <v>465</v>
      </c>
      <c r="H223" s="166">
        <v>1</v>
      </c>
      <c r="I223" s="167"/>
      <c r="J223" s="168">
        <f>ROUND(I223*H223,2)</f>
        <v>0</v>
      </c>
      <c r="K223" s="164" t="s">
        <v>199</v>
      </c>
      <c r="L223" s="169"/>
      <c r="M223" s="170" t="s">
        <v>19</v>
      </c>
      <c r="N223" s="171" t="s">
        <v>43</v>
      </c>
      <c r="P223" s="140">
        <f>O223*H223</f>
        <v>0</v>
      </c>
      <c r="Q223" s="140">
        <v>1E-3</v>
      </c>
      <c r="R223" s="140">
        <f>Q223*H223</f>
        <v>1E-3</v>
      </c>
      <c r="S223" s="140">
        <v>0</v>
      </c>
      <c r="T223" s="141">
        <f>S223*H223</f>
        <v>0</v>
      </c>
      <c r="AR223" s="142" t="s">
        <v>436</v>
      </c>
      <c r="AT223" s="142" t="s">
        <v>380</v>
      </c>
      <c r="AU223" s="142" t="s">
        <v>82</v>
      </c>
      <c r="AY223" s="17" t="s">
        <v>193</v>
      </c>
      <c r="BE223" s="143">
        <f>IF(N223="základní",J223,0)</f>
        <v>0</v>
      </c>
      <c r="BF223" s="143">
        <f>IF(N223="snížená",J223,0)</f>
        <v>0</v>
      </c>
      <c r="BG223" s="143">
        <f>IF(N223="zákl. přenesená",J223,0)</f>
        <v>0</v>
      </c>
      <c r="BH223" s="143">
        <f>IF(N223="sníž. přenesená",J223,0)</f>
        <v>0</v>
      </c>
      <c r="BI223" s="143">
        <f>IF(N223="nulová",J223,0)</f>
        <v>0</v>
      </c>
      <c r="BJ223" s="17" t="s">
        <v>80</v>
      </c>
      <c r="BK223" s="143">
        <f>ROUND(I223*H223,2)</f>
        <v>0</v>
      </c>
      <c r="BL223" s="17" t="s">
        <v>328</v>
      </c>
      <c r="BM223" s="142" t="s">
        <v>5743</v>
      </c>
    </row>
    <row r="224" spans="2:65" s="1" customFormat="1" ht="24.2" customHeight="1">
      <c r="B224" s="32"/>
      <c r="C224" s="131" t="s">
        <v>784</v>
      </c>
      <c r="D224" s="131" t="s">
        <v>195</v>
      </c>
      <c r="E224" s="132" t="s">
        <v>5744</v>
      </c>
      <c r="F224" s="133" t="s">
        <v>5745</v>
      </c>
      <c r="G224" s="134" t="s">
        <v>465</v>
      </c>
      <c r="H224" s="135">
        <v>33</v>
      </c>
      <c r="I224" s="136"/>
      <c r="J224" s="137">
        <f>ROUND(I224*H224,2)</f>
        <v>0</v>
      </c>
      <c r="K224" s="133" t="s">
        <v>199</v>
      </c>
      <c r="L224" s="32"/>
      <c r="M224" s="138" t="s">
        <v>19</v>
      </c>
      <c r="N224" s="139" t="s">
        <v>43</v>
      </c>
      <c r="P224" s="140">
        <f>O224*H224</f>
        <v>0</v>
      </c>
      <c r="Q224" s="140">
        <v>0</v>
      </c>
      <c r="R224" s="140">
        <f>Q224*H224</f>
        <v>0</v>
      </c>
      <c r="S224" s="140">
        <v>0</v>
      </c>
      <c r="T224" s="141">
        <f>S224*H224</f>
        <v>0</v>
      </c>
      <c r="AR224" s="142" t="s">
        <v>328</v>
      </c>
      <c r="AT224" s="142" t="s">
        <v>195</v>
      </c>
      <c r="AU224" s="142" t="s">
        <v>82</v>
      </c>
      <c r="AY224" s="17" t="s">
        <v>193</v>
      </c>
      <c r="BE224" s="143">
        <f>IF(N224="základní",J224,0)</f>
        <v>0</v>
      </c>
      <c r="BF224" s="143">
        <f>IF(N224="snížená",J224,0)</f>
        <v>0</v>
      </c>
      <c r="BG224" s="143">
        <f>IF(N224="zákl. přenesená",J224,0)</f>
        <v>0</v>
      </c>
      <c r="BH224" s="143">
        <f>IF(N224="sníž. přenesená",J224,0)</f>
        <v>0</v>
      </c>
      <c r="BI224" s="143">
        <f>IF(N224="nulová",J224,0)</f>
        <v>0</v>
      </c>
      <c r="BJ224" s="17" t="s">
        <v>80</v>
      </c>
      <c r="BK224" s="143">
        <f>ROUND(I224*H224,2)</f>
        <v>0</v>
      </c>
      <c r="BL224" s="17" t="s">
        <v>328</v>
      </c>
      <c r="BM224" s="142" t="s">
        <v>5746</v>
      </c>
    </row>
    <row r="225" spans="2:65" s="1" customFormat="1" ht="11.25">
      <c r="B225" s="32"/>
      <c r="D225" s="144" t="s">
        <v>201</v>
      </c>
      <c r="F225" s="145" t="s">
        <v>5747</v>
      </c>
      <c r="I225" s="146"/>
      <c r="L225" s="32"/>
      <c r="M225" s="147"/>
      <c r="T225" s="53"/>
      <c r="AT225" s="17" t="s">
        <v>201</v>
      </c>
      <c r="AU225" s="17" t="s">
        <v>82</v>
      </c>
    </row>
    <row r="226" spans="2:65" s="1" customFormat="1" ht="16.5" customHeight="1">
      <c r="B226" s="32"/>
      <c r="C226" s="162" t="s">
        <v>790</v>
      </c>
      <c r="D226" s="162" t="s">
        <v>380</v>
      </c>
      <c r="E226" s="163" t="s">
        <v>5748</v>
      </c>
      <c r="F226" s="164" t="s">
        <v>5749</v>
      </c>
      <c r="G226" s="165" t="s">
        <v>465</v>
      </c>
      <c r="H226" s="166">
        <v>33</v>
      </c>
      <c r="I226" s="167"/>
      <c r="J226" s="168">
        <f>ROUND(I226*H226,2)</f>
        <v>0</v>
      </c>
      <c r="K226" s="164" t="s">
        <v>199</v>
      </c>
      <c r="L226" s="169"/>
      <c r="M226" s="170" t="s">
        <v>19</v>
      </c>
      <c r="N226" s="171" t="s">
        <v>43</v>
      </c>
      <c r="P226" s="140">
        <f>O226*H226</f>
        <v>0</v>
      </c>
      <c r="Q226" s="140">
        <v>1E-4</v>
      </c>
      <c r="R226" s="140">
        <f>Q226*H226</f>
        <v>3.3E-3</v>
      </c>
      <c r="S226" s="140">
        <v>0</v>
      </c>
      <c r="T226" s="141">
        <f>S226*H226</f>
        <v>0</v>
      </c>
      <c r="AR226" s="142" t="s">
        <v>436</v>
      </c>
      <c r="AT226" s="142" t="s">
        <v>380</v>
      </c>
      <c r="AU226" s="142" t="s">
        <v>82</v>
      </c>
      <c r="AY226" s="17" t="s">
        <v>193</v>
      </c>
      <c r="BE226" s="143">
        <f>IF(N226="základní",J226,0)</f>
        <v>0</v>
      </c>
      <c r="BF226" s="143">
        <f>IF(N226="snížená",J226,0)</f>
        <v>0</v>
      </c>
      <c r="BG226" s="143">
        <f>IF(N226="zákl. přenesená",J226,0)</f>
        <v>0</v>
      </c>
      <c r="BH226" s="143">
        <f>IF(N226="sníž. přenesená",J226,0)</f>
        <v>0</v>
      </c>
      <c r="BI226" s="143">
        <f>IF(N226="nulová",J226,0)</f>
        <v>0</v>
      </c>
      <c r="BJ226" s="17" t="s">
        <v>80</v>
      </c>
      <c r="BK226" s="143">
        <f>ROUND(I226*H226,2)</f>
        <v>0</v>
      </c>
      <c r="BL226" s="17" t="s">
        <v>328</v>
      </c>
      <c r="BM226" s="142" t="s">
        <v>5750</v>
      </c>
    </row>
    <row r="227" spans="2:65" s="1" customFormat="1" ht="16.5" customHeight="1">
      <c r="B227" s="32"/>
      <c r="C227" s="162" t="s">
        <v>796</v>
      </c>
      <c r="D227" s="162" t="s">
        <v>380</v>
      </c>
      <c r="E227" s="163" t="s">
        <v>5751</v>
      </c>
      <c r="F227" s="164" t="s">
        <v>5752</v>
      </c>
      <c r="G227" s="165" t="s">
        <v>465</v>
      </c>
      <c r="H227" s="166">
        <v>66</v>
      </c>
      <c r="I227" s="167"/>
      <c r="J227" s="168">
        <f>ROUND(I227*H227,2)</f>
        <v>0</v>
      </c>
      <c r="K227" s="164" t="s">
        <v>19</v>
      </c>
      <c r="L227" s="169"/>
      <c r="M227" s="170" t="s">
        <v>19</v>
      </c>
      <c r="N227" s="171" t="s">
        <v>43</v>
      </c>
      <c r="P227" s="140">
        <f>O227*H227</f>
        <v>0</v>
      </c>
      <c r="Q227" s="140">
        <v>0</v>
      </c>
      <c r="R227" s="140">
        <f>Q227*H227</f>
        <v>0</v>
      </c>
      <c r="S227" s="140">
        <v>0</v>
      </c>
      <c r="T227" s="141">
        <f>S227*H227</f>
        <v>0</v>
      </c>
      <c r="AR227" s="142" t="s">
        <v>436</v>
      </c>
      <c r="AT227" s="142" t="s">
        <v>380</v>
      </c>
      <c r="AU227" s="142" t="s">
        <v>82</v>
      </c>
      <c r="AY227" s="17" t="s">
        <v>193</v>
      </c>
      <c r="BE227" s="143">
        <f>IF(N227="základní",J227,0)</f>
        <v>0</v>
      </c>
      <c r="BF227" s="143">
        <f>IF(N227="snížená",J227,0)</f>
        <v>0</v>
      </c>
      <c r="BG227" s="143">
        <f>IF(N227="zákl. přenesená",J227,0)</f>
        <v>0</v>
      </c>
      <c r="BH227" s="143">
        <f>IF(N227="sníž. přenesená",J227,0)</f>
        <v>0</v>
      </c>
      <c r="BI227" s="143">
        <f>IF(N227="nulová",J227,0)</f>
        <v>0</v>
      </c>
      <c r="BJ227" s="17" t="s">
        <v>80</v>
      </c>
      <c r="BK227" s="143">
        <f>ROUND(I227*H227,2)</f>
        <v>0</v>
      </c>
      <c r="BL227" s="17" t="s">
        <v>328</v>
      </c>
      <c r="BM227" s="142" t="s">
        <v>5753</v>
      </c>
    </row>
    <row r="228" spans="2:65" s="1" customFormat="1" ht="16.5" customHeight="1">
      <c r="B228" s="32"/>
      <c r="C228" s="162" t="s">
        <v>799</v>
      </c>
      <c r="D228" s="162" t="s">
        <v>380</v>
      </c>
      <c r="E228" s="163" t="s">
        <v>5754</v>
      </c>
      <c r="F228" s="164" t="s">
        <v>5755</v>
      </c>
      <c r="G228" s="165" t="s">
        <v>465</v>
      </c>
      <c r="H228" s="166">
        <v>33</v>
      </c>
      <c r="I228" s="167"/>
      <c r="J228" s="168">
        <f>ROUND(I228*H228,2)</f>
        <v>0</v>
      </c>
      <c r="K228" s="164" t="s">
        <v>199</v>
      </c>
      <c r="L228" s="169"/>
      <c r="M228" s="170" t="s">
        <v>19</v>
      </c>
      <c r="N228" s="171" t="s">
        <v>43</v>
      </c>
      <c r="P228" s="140">
        <f>O228*H228</f>
        <v>0</v>
      </c>
      <c r="Q228" s="140">
        <v>1E-4</v>
      </c>
      <c r="R228" s="140">
        <f>Q228*H228</f>
        <v>3.3E-3</v>
      </c>
      <c r="S228" s="140">
        <v>0</v>
      </c>
      <c r="T228" s="141">
        <f>S228*H228</f>
        <v>0</v>
      </c>
      <c r="AR228" s="142" t="s">
        <v>436</v>
      </c>
      <c r="AT228" s="142" t="s">
        <v>380</v>
      </c>
      <c r="AU228" s="142" t="s">
        <v>82</v>
      </c>
      <c r="AY228" s="17" t="s">
        <v>193</v>
      </c>
      <c r="BE228" s="143">
        <f>IF(N228="základní",J228,0)</f>
        <v>0</v>
      </c>
      <c r="BF228" s="143">
        <f>IF(N228="snížená",J228,0)</f>
        <v>0</v>
      </c>
      <c r="BG228" s="143">
        <f>IF(N228="zákl. přenesená",J228,0)</f>
        <v>0</v>
      </c>
      <c r="BH228" s="143">
        <f>IF(N228="sníž. přenesená",J228,0)</f>
        <v>0</v>
      </c>
      <c r="BI228" s="143">
        <f>IF(N228="nulová",J228,0)</f>
        <v>0</v>
      </c>
      <c r="BJ228" s="17" t="s">
        <v>80</v>
      </c>
      <c r="BK228" s="143">
        <f>ROUND(I228*H228,2)</f>
        <v>0</v>
      </c>
      <c r="BL228" s="17" t="s">
        <v>328</v>
      </c>
      <c r="BM228" s="142" t="s">
        <v>5756</v>
      </c>
    </row>
    <row r="229" spans="2:65" s="1" customFormat="1" ht="16.5" customHeight="1">
      <c r="B229" s="32"/>
      <c r="C229" s="131" t="s">
        <v>802</v>
      </c>
      <c r="D229" s="131" t="s">
        <v>195</v>
      </c>
      <c r="E229" s="132" t="s">
        <v>5757</v>
      </c>
      <c r="F229" s="133" t="s">
        <v>5758</v>
      </c>
      <c r="G229" s="134" t="s">
        <v>465</v>
      </c>
      <c r="H229" s="135">
        <v>66</v>
      </c>
      <c r="I229" s="136"/>
      <c r="J229" s="137">
        <f>ROUND(I229*H229,2)</f>
        <v>0</v>
      </c>
      <c r="K229" s="133" t="s">
        <v>199</v>
      </c>
      <c r="L229" s="32"/>
      <c r="M229" s="138" t="s">
        <v>19</v>
      </c>
      <c r="N229" s="139" t="s">
        <v>43</v>
      </c>
      <c r="P229" s="140">
        <f>O229*H229</f>
        <v>0</v>
      </c>
      <c r="Q229" s="140">
        <v>0</v>
      </c>
      <c r="R229" s="140">
        <f>Q229*H229</f>
        <v>0</v>
      </c>
      <c r="S229" s="140">
        <v>0</v>
      </c>
      <c r="T229" s="141">
        <f>S229*H229</f>
        <v>0</v>
      </c>
      <c r="AR229" s="142" t="s">
        <v>328</v>
      </c>
      <c r="AT229" s="142" t="s">
        <v>195</v>
      </c>
      <c r="AU229" s="142" t="s">
        <v>82</v>
      </c>
      <c r="AY229" s="17" t="s">
        <v>193</v>
      </c>
      <c r="BE229" s="143">
        <f>IF(N229="základní",J229,0)</f>
        <v>0</v>
      </c>
      <c r="BF229" s="143">
        <f>IF(N229="snížená",J229,0)</f>
        <v>0</v>
      </c>
      <c r="BG229" s="143">
        <f>IF(N229="zákl. přenesená",J229,0)</f>
        <v>0</v>
      </c>
      <c r="BH229" s="143">
        <f>IF(N229="sníž. přenesená",J229,0)</f>
        <v>0</v>
      </c>
      <c r="BI229" s="143">
        <f>IF(N229="nulová",J229,0)</f>
        <v>0</v>
      </c>
      <c r="BJ229" s="17" t="s">
        <v>80</v>
      </c>
      <c r="BK229" s="143">
        <f>ROUND(I229*H229,2)</f>
        <v>0</v>
      </c>
      <c r="BL229" s="17" t="s">
        <v>328</v>
      </c>
      <c r="BM229" s="142" t="s">
        <v>5759</v>
      </c>
    </row>
    <row r="230" spans="2:65" s="1" customFormat="1" ht="11.25">
      <c r="B230" s="32"/>
      <c r="D230" s="144" t="s">
        <v>201</v>
      </c>
      <c r="F230" s="145" t="s">
        <v>5760</v>
      </c>
      <c r="I230" s="146"/>
      <c r="L230" s="32"/>
      <c r="M230" s="147"/>
      <c r="T230" s="53"/>
      <c r="AT230" s="17" t="s">
        <v>201</v>
      </c>
      <c r="AU230" s="17" t="s">
        <v>82</v>
      </c>
    </row>
    <row r="231" spans="2:65" s="1" customFormat="1" ht="16.5" customHeight="1">
      <c r="B231" s="32"/>
      <c r="C231" s="131" t="s">
        <v>804</v>
      </c>
      <c r="D231" s="131" t="s">
        <v>195</v>
      </c>
      <c r="E231" s="132" t="s">
        <v>5761</v>
      </c>
      <c r="F231" s="133" t="s">
        <v>5762</v>
      </c>
      <c r="G231" s="134" t="s">
        <v>465</v>
      </c>
      <c r="H231" s="135">
        <v>78</v>
      </c>
      <c r="I231" s="136"/>
      <c r="J231" s="137">
        <f>ROUND(I231*H231,2)</f>
        <v>0</v>
      </c>
      <c r="K231" s="133" t="s">
        <v>199</v>
      </c>
      <c r="L231" s="32"/>
      <c r="M231" s="138" t="s">
        <v>19</v>
      </c>
      <c r="N231" s="139" t="s">
        <v>43</v>
      </c>
      <c r="P231" s="140">
        <f>O231*H231</f>
        <v>0</v>
      </c>
      <c r="Q231" s="140">
        <v>0</v>
      </c>
      <c r="R231" s="140">
        <f>Q231*H231</f>
        <v>0</v>
      </c>
      <c r="S231" s="140">
        <v>0</v>
      </c>
      <c r="T231" s="141">
        <f>S231*H231</f>
        <v>0</v>
      </c>
      <c r="AR231" s="142" t="s">
        <v>328</v>
      </c>
      <c r="AT231" s="142" t="s">
        <v>195</v>
      </c>
      <c r="AU231" s="142" t="s">
        <v>82</v>
      </c>
      <c r="AY231" s="17" t="s">
        <v>193</v>
      </c>
      <c r="BE231" s="143">
        <f>IF(N231="základní",J231,0)</f>
        <v>0</v>
      </c>
      <c r="BF231" s="143">
        <f>IF(N231="snížená",J231,0)</f>
        <v>0</v>
      </c>
      <c r="BG231" s="143">
        <f>IF(N231="zákl. přenesená",J231,0)</f>
        <v>0</v>
      </c>
      <c r="BH231" s="143">
        <f>IF(N231="sníž. přenesená",J231,0)</f>
        <v>0</v>
      </c>
      <c r="BI231" s="143">
        <f>IF(N231="nulová",J231,0)</f>
        <v>0</v>
      </c>
      <c r="BJ231" s="17" t="s">
        <v>80</v>
      </c>
      <c r="BK231" s="143">
        <f>ROUND(I231*H231,2)</f>
        <v>0</v>
      </c>
      <c r="BL231" s="17" t="s">
        <v>328</v>
      </c>
      <c r="BM231" s="142" t="s">
        <v>5763</v>
      </c>
    </row>
    <row r="232" spans="2:65" s="1" customFormat="1" ht="11.25">
      <c r="B232" s="32"/>
      <c r="D232" s="144" t="s">
        <v>201</v>
      </c>
      <c r="F232" s="145" t="s">
        <v>5764</v>
      </c>
      <c r="I232" s="146"/>
      <c r="L232" s="32"/>
      <c r="M232" s="147"/>
      <c r="T232" s="53"/>
      <c r="AT232" s="17" t="s">
        <v>201</v>
      </c>
      <c r="AU232" s="17" t="s">
        <v>82</v>
      </c>
    </row>
    <row r="233" spans="2:65" s="1" customFormat="1" ht="16.5" customHeight="1">
      <c r="B233" s="32"/>
      <c r="C233" s="131" t="s">
        <v>806</v>
      </c>
      <c r="D233" s="131" t="s">
        <v>195</v>
      </c>
      <c r="E233" s="132" t="s">
        <v>5765</v>
      </c>
      <c r="F233" s="133" t="s">
        <v>5766</v>
      </c>
      <c r="G233" s="134" t="s">
        <v>465</v>
      </c>
      <c r="H233" s="135">
        <v>11</v>
      </c>
      <c r="I233" s="136"/>
      <c r="J233" s="137">
        <f>ROUND(I233*H233,2)</f>
        <v>0</v>
      </c>
      <c r="K233" s="133" t="s">
        <v>199</v>
      </c>
      <c r="L233" s="32"/>
      <c r="M233" s="138" t="s">
        <v>19</v>
      </c>
      <c r="N233" s="139" t="s">
        <v>43</v>
      </c>
      <c r="P233" s="140">
        <f>O233*H233</f>
        <v>0</v>
      </c>
      <c r="Q233" s="140">
        <v>0</v>
      </c>
      <c r="R233" s="140">
        <f>Q233*H233</f>
        <v>0</v>
      </c>
      <c r="S233" s="140">
        <v>0</v>
      </c>
      <c r="T233" s="141">
        <f>S233*H233</f>
        <v>0</v>
      </c>
      <c r="AR233" s="142" t="s">
        <v>328</v>
      </c>
      <c r="AT233" s="142" t="s">
        <v>195</v>
      </c>
      <c r="AU233" s="142" t="s">
        <v>82</v>
      </c>
      <c r="AY233" s="17" t="s">
        <v>193</v>
      </c>
      <c r="BE233" s="143">
        <f>IF(N233="základní",J233,0)</f>
        <v>0</v>
      </c>
      <c r="BF233" s="143">
        <f>IF(N233="snížená",J233,0)</f>
        <v>0</v>
      </c>
      <c r="BG233" s="143">
        <f>IF(N233="zákl. přenesená",J233,0)</f>
        <v>0</v>
      </c>
      <c r="BH233" s="143">
        <f>IF(N233="sníž. přenesená",J233,0)</f>
        <v>0</v>
      </c>
      <c r="BI233" s="143">
        <f>IF(N233="nulová",J233,0)</f>
        <v>0</v>
      </c>
      <c r="BJ233" s="17" t="s">
        <v>80</v>
      </c>
      <c r="BK233" s="143">
        <f>ROUND(I233*H233,2)</f>
        <v>0</v>
      </c>
      <c r="BL233" s="17" t="s">
        <v>328</v>
      </c>
      <c r="BM233" s="142" t="s">
        <v>5767</v>
      </c>
    </row>
    <row r="234" spans="2:65" s="1" customFormat="1" ht="11.25">
      <c r="B234" s="32"/>
      <c r="D234" s="144" t="s">
        <v>201</v>
      </c>
      <c r="F234" s="145" t="s">
        <v>5768</v>
      </c>
      <c r="I234" s="146"/>
      <c r="L234" s="32"/>
      <c r="M234" s="147"/>
      <c r="T234" s="53"/>
      <c r="AT234" s="17" t="s">
        <v>201</v>
      </c>
      <c r="AU234" s="17" t="s">
        <v>82</v>
      </c>
    </row>
    <row r="235" spans="2:65" s="1" customFormat="1" ht="16.5" customHeight="1">
      <c r="B235" s="32"/>
      <c r="C235" s="162" t="s">
        <v>810</v>
      </c>
      <c r="D235" s="162" t="s">
        <v>380</v>
      </c>
      <c r="E235" s="163" t="s">
        <v>5769</v>
      </c>
      <c r="F235" s="164" t="s">
        <v>5770</v>
      </c>
      <c r="G235" s="165" t="s">
        <v>465</v>
      </c>
      <c r="H235" s="166">
        <v>11</v>
      </c>
      <c r="I235" s="167"/>
      <c r="J235" s="168">
        <f>ROUND(I235*H235,2)</f>
        <v>0</v>
      </c>
      <c r="K235" s="164" t="s">
        <v>199</v>
      </c>
      <c r="L235" s="169"/>
      <c r="M235" s="170" t="s">
        <v>19</v>
      </c>
      <c r="N235" s="171" t="s">
        <v>43</v>
      </c>
      <c r="P235" s="140">
        <f>O235*H235</f>
        <v>0</v>
      </c>
      <c r="Q235" s="140">
        <v>1.3500000000000001E-3</v>
      </c>
      <c r="R235" s="140">
        <f>Q235*H235</f>
        <v>1.485E-2</v>
      </c>
      <c r="S235" s="140">
        <v>0</v>
      </c>
      <c r="T235" s="141">
        <f>S235*H235</f>
        <v>0</v>
      </c>
      <c r="AR235" s="142" t="s">
        <v>436</v>
      </c>
      <c r="AT235" s="142" t="s">
        <v>380</v>
      </c>
      <c r="AU235" s="142" t="s">
        <v>82</v>
      </c>
      <c r="AY235" s="17" t="s">
        <v>193</v>
      </c>
      <c r="BE235" s="143">
        <f>IF(N235="základní",J235,0)</f>
        <v>0</v>
      </c>
      <c r="BF235" s="143">
        <f>IF(N235="snížená",J235,0)</f>
        <v>0</v>
      </c>
      <c r="BG235" s="143">
        <f>IF(N235="zákl. přenesená",J235,0)</f>
        <v>0</v>
      </c>
      <c r="BH235" s="143">
        <f>IF(N235="sníž. přenesená",J235,0)</f>
        <v>0</v>
      </c>
      <c r="BI235" s="143">
        <f>IF(N235="nulová",J235,0)</f>
        <v>0</v>
      </c>
      <c r="BJ235" s="17" t="s">
        <v>80</v>
      </c>
      <c r="BK235" s="143">
        <f>ROUND(I235*H235,2)</f>
        <v>0</v>
      </c>
      <c r="BL235" s="17" t="s">
        <v>328</v>
      </c>
      <c r="BM235" s="142" t="s">
        <v>5771</v>
      </c>
    </row>
    <row r="236" spans="2:65" s="1" customFormat="1" ht="16.5" customHeight="1">
      <c r="B236" s="32"/>
      <c r="C236" s="131" t="s">
        <v>814</v>
      </c>
      <c r="D236" s="131" t="s">
        <v>195</v>
      </c>
      <c r="E236" s="132" t="s">
        <v>5772</v>
      </c>
      <c r="F236" s="133" t="s">
        <v>5773</v>
      </c>
      <c r="G236" s="134" t="s">
        <v>465</v>
      </c>
      <c r="H236" s="135">
        <v>156</v>
      </c>
      <c r="I236" s="136"/>
      <c r="J236" s="137">
        <f>ROUND(I236*H236,2)</f>
        <v>0</v>
      </c>
      <c r="K236" s="133" t="s">
        <v>199</v>
      </c>
      <c r="L236" s="32"/>
      <c r="M236" s="138" t="s">
        <v>19</v>
      </c>
      <c r="N236" s="139" t="s">
        <v>43</v>
      </c>
      <c r="P236" s="140">
        <f>O236*H236</f>
        <v>0</v>
      </c>
      <c r="Q236" s="140">
        <v>0</v>
      </c>
      <c r="R236" s="140">
        <f>Q236*H236</f>
        <v>0</v>
      </c>
      <c r="S236" s="140">
        <v>0</v>
      </c>
      <c r="T236" s="141">
        <f>S236*H236</f>
        <v>0</v>
      </c>
      <c r="AR236" s="142" t="s">
        <v>328</v>
      </c>
      <c r="AT236" s="142" t="s">
        <v>195</v>
      </c>
      <c r="AU236" s="142" t="s">
        <v>82</v>
      </c>
      <c r="AY236" s="17" t="s">
        <v>193</v>
      </c>
      <c r="BE236" s="143">
        <f>IF(N236="základní",J236,0)</f>
        <v>0</v>
      </c>
      <c r="BF236" s="143">
        <f>IF(N236="snížená",J236,0)</f>
        <v>0</v>
      </c>
      <c r="BG236" s="143">
        <f>IF(N236="zákl. přenesená",J236,0)</f>
        <v>0</v>
      </c>
      <c r="BH236" s="143">
        <f>IF(N236="sníž. přenesená",J236,0)</f>
        <v>0</v>
      </c>
      <c r="BI236" s="143">
        <f>IF(N236="nulová",J236,0)</f>
        <v>0</v>
      </c>
      <c r="BJ236" s="17" t="s">
        <v>80</v>
      </c>
      <c r="BK236" s="143">
        <f>ROUND(I236*H236,2)</f>
        <v>0</v>
      </c>
      <c r="BL236" s="17" t="s">
        <v>328</v>
      </c>
      <c r="BM236" s="142" t="s">
        <v>5774</v>
      </c>
    </row>
    <row r="237" spans="2:65" s="1" customFormat="1" ht="11.25">
      <c r="B237" s="32"/>
      <c r="D237" s="144" t="s">
        <v>201</v>
      </c>
      <c r="F237" s="145" t="s">
        <v>5775</v>
      </c>
      <c r="I237" s="146"/>
      <c r="L237" s="32"/>
      <c r="M237" s="147"/>
      <c r="T237" s="53"/>
      <c r="AT237" s="17" t="s">
        <v>201</v>
      </c>
      <c r="AU237" s="17" t="s">
        <v>82</v>
      </c>
    </row>
    <row r="238" spans="2:65" s="1" customFormat="1" ht="16.5" customHeight="1">
      <c r="B238" s="32"/>
      <c r="C238" s="131" t="s">
        <v>823</v>
      </c>
      <c r="D238" s="131" t="s">
        <v>195</v>
      </c>
      <c r="E238" s="132" t="s">
        <v>5776</v>
      </c>
      <c r="F238" s="133" t="s">
        <v>5777</v>
      </c>
      <c r="G238" s="134" t="s">
        <v>465</v>
      </c>
      <c r="H238" s="135">
        <v>4</v>
      </c>
      <c r="I238" s="136"/>
      <c r="J238" s="137">
        <f>ROUND(I238*H238,2)</f>
        <v>0</v>
      </c>
      <c r="K238" s="133" t="s">
        <v>199</v>
      </c>
      <c r="L238" s="32"/>
      <c r="M238" s="138" t="s">
        <v>19</v>
      </c>
      <c r="N238" s="139" t="s">
        <v>43</v>
      </c>
      <c r="P238" s="140">
        <f>O238*H238</f>
        <v>0</v>
      </c>
      <c r="Q238" s="140">
        <v>0</v>
      </c>
      <c r="R238" s="140">
        <f>Q238*H238</f>
        <v>0</v>
      </c>
      <c r="S238" s="140">
        <v>0</v>
      </c>
      <c r="T238" s="141">
        <f>S238*H238</f>
        <v>0</v>
      </c>
      <c r="AR238" s="142" t="s">
        <v>328</v>
      </c>
      <c r="AT238" s="142" t="s">
        <v>195</v>
      </c>
      <c r="AU238" s="142" t="s">
        <v>82</v>
      </c>
      <c r="AY238" s="17" t="s">
        <v>193</v>
      </c>
      <c r="BE238" s="143">
        <f>IF(N238="základní",J238,0)</f>
        <v>0</v>
      </c>
      <c r="BF238" s="143">
        <f>IF(N238="snížená",J238,0)</f>
        <v>0</v>
      </c>
      <c r="BG238" s="143">
        <f>IF(N238="zákl. přenesená",J238,0)</f>
        <v>0</v>
      </c>
      <c r="BH238" s="143">
        <f>IF(N238="sníž. přenesená",J238,0)</f>
        <v>0</v>
      </c>
      <c r="BI238" s="143">
        <f>IF(N238="nulová",J238,0)</f>
        <v>0</v>
      </c>
      <c r="BJ238" s="17" t="s">
        <v>80</v>
      </c>
      <c r="BK238" s="143">
        <f>ROUND(I238*H238,2)</f>
        <v>0</v>
      </c>
      <c r="BL238" s="17" t="s">
        <v>328</v>
      </c>
      <c r="BM238" s="142" t="s">
        <v>5778</v>
      </c>
    </row>
    <row r="239" spans="2:65" s="1" customFormat="1" ht="11.25">
      <c r="B239" s="32"/>
      <c r="D239" s="144" t="s">
        <v>201</v>
      </c>
      <c r="F239" s="145" t="s">
        <v>5779</v>
      </c>
      <c r="I239" s="146"/>
      <c r="L239" s="32"/>
      <c r="M239" s="147"/>
      <c r="T239" s="53"/>
      <c r="AT239" s="17" t="s">
        <v>201</v>
      </c>
      <c r="AU239" s="17" t="s">
        <v>82</v>
      </c>
    </row>
    <row r="240" spans="2:65" s="1" customFormat="1" ht="16.5" customHeight="1">
      <c r="B240" s="32"/>
      <c r="C240" s="131" t="s">
        <v>830</v>
      </c>
      <c r="D240" s="131" t="s">
        <v>195</v>
      </c>
      <c r="E240" s="132" t="s">
        <v>5780</v>
      </c>
      <c r="F240" s="133" t="s">
        <v>5781</v>
      </c>
      <c r="G240" s="134" t="s">
        <v>465</v>
      </c>
      <c r="H240" s="135">
        <v>5</v>
      </c>
      <c r="I240" s="136"/>
      <c r="J240" s="137">
        <f>ROUND(I240*H240,2)</f>
        <v>0</v>
      </c>
      <c r="K240" s="133" t="s">
        <v>199</v>
      </c>
      <c r="L240" s="32"/>
      <c r="M240" s="138" t="s">
        <v>19</v>
      </c>
      <c r="N240" s="139" t="s">
        <v>43</v>
      </c>
      <c r="P240" s="140">
        <f>O240*H240</f>
        <v>0</v>
      </c>
      <c r="Q240" s="140">
        <v>0</v>
      </c>
      <c r="R240" s="140">
        <f>Q240*H240</f>
        <v>0</v>
      </c>
      <c r="S240" s="140">
        <v>0</v>
      </c>
      <c r="T240" s="141">
        <f>S240*H240</f>
        <v>0</v>
      </c>
      <c r="AR240" s="142" t="s">
        <v>328</v>
      </c>
      <c r="AT240" s="142" t="s">
        <v>195</v>
      </c>
      <c r="AU240" s="142" t="s">
        <v>82</v>
      </c>
      <c r="AY240" s="17" t="s">
        <v>193</v>
      </c>
      <c r="BE240" s="143">
        <f>IF(N240="základní",J240,0)</f>
        <v>0</v>
      </c>
      <c r="BF240" s="143">
        <f>IF(N240="snížená",J240,0)</f>
        <v>0</v>
      </c>
      <c r="BG240" s="143">
        <f>IF(N240="zákl. přenesená",J240,0)</f>
        <v>0</v>
      </c>
      <c r="BH240" s="143">
        <f>IF(N240="sníž. přenesená",J240,0)</f>
        <v>0</v>
      </c>
      <c r="BI240" s="143">
        <f>IF(N240="nulová",J240,0)</f>
        <v>0</v>
      </c>
      <c r="BJ240" s="17" t="s">
        <v>80</v>
      </c>
      <c r="BK240" s="143">
        <f>ROUND(I240*H240,2)</f>
        <v>0</v>
      </c>
      <c r="BL240" s="17" t="s">
        <v>328</v>
      </c>
      <c r="BM240" s="142" t="s">
        <v>5782</v>
      </c>
    </row>
    <row r="241" spans="2:65" s="1" customFormat="1" ht="11.25">
      <c r="B241" s="32"/>
      <c r="D241" s="144" t="s">
        <v>201</v>
      </c>
      <c r="F241" s="145" t="s">
        <v>5783</v>
      </c>
      <c r="I241" s="146"/>
      <c r="L241" s="32"/>
      <c r="M241" s="147"/>
      <c r="T241" s="53"/>
      <c r="AT241" s="17" t="s">
        <v>201</v>
      </c>
      <c r="AU241" s="17" t="s">
        <v>82</v>
      </c>
    </row>
    <row r="242" spans="2:65" s="1" customFormat="1" ht="24.2" customHeight="1">
      <c r="B242" s="32"/>
      <c r="C242" s="162" t="s">
        <v>837</v>
      </c>
      <c r="D242" s="162" t="s">
        <v>380</v>
      </c>
      <c r="E242" s="163" t="s">
        <v>5784</v>
      </c>
      <c r="F242" s="164" t="s">
        <v>5785</v>
      </c>
      <c r="G242" s="165" t="s">
        <v>465</v>
      </c>
      <c r="H242" s="166">
        <v>5</v>
      </c>
      <c r="I242" s="167"/>
      <c r="J242" s="168">
        <f>ROUND(I242*H242,2)</f>
        <v>0</v>
      </c>
      <c r="K242" s="164" t="s">
        <v>199</v>
      </c>
      <c r="L242" s="169"/>
      <c r="M242" s="170" t="s">
        <v>19</v>
      </c>
      <c r="N242" s="171" t="s">
        <v>43</v>
      </c>
      <c r="P242" s="140">
        <f>O242*H242</f>
        <v>0</v>
      </c>
      <c r="Q242" s="140">
        <v>5.0000000000000001E-3</v>
      </c>
      <c r="R242" s="140">
        <f>Q242*H242</f>
        <v>2.5000000000000001E-2</v>
      </c>
      <c r="S242" s="140">
        <v>0</v>
      </c>
      <c r="T242" s="141">
        <f>S242*H242</f>
        <v>0</v>
      </c>
      <c r="AR242" s="142" t="s">
        <v>436</v>
      </c>
      <c r="AT242" s="142" t="s">
        <v>380</v>
      </c>
      <c r="AU242" s="142" t="s">
        <v>82</v>
      </c>
      <c r="AY242" s="17" t="s">
        <v>193</v>
      </c>
      <c r="BE242" s="143">
        <f>IF(N242="základní",J242,0)</f>
        <v>0</v>
      </c>
      <c r="BF242" s="143">
        <f>IF(N242="snížená",J242,0)</f>
        <v>0</v>
      </c>
      <c r="BG242" s="143">
        <f>IF(N242="zákl. přenesená",J242,0)</f>
        <v>0</v>
      </c>
      <c r="BH242" s="143">
        <f>IF(N242="sníž. přenesená",J242,0)</f>
        <v>0</v>
      </c>
      <c r="BI242" s="143">
        <f>IF(N242="nulová",J242,0)</f>
        <v>0</v>
      </c>
      <c r="BJ242" s="17" t="s">
        <v>80</v>
      </c>
      <c r="BK242" s="143">
        <f>ROUND(I242*H242,2)</f>
        <v>0</v>
      </c>
      <c r="BL242" s="17" t="s">
        <v>328</v>
      </c>
      <c r="BM242" s="142" t="s">
        <v>5786</v>
      </c>
    </row>
    <row r="243" spans="2:65" s="1" customFormat="1" ht="16.5" customHeight="1">
      <c r="B243" s="32"/>
      <c r="C243" s="162" t="s">
        <v>846</v>
      </c>
      <c r="D243" s="162" t="s">
        <v>380</v>
      </c>
      <c r="E243" s="163" t="s">
        <v>5787</v>
      </c>
      <c r="F243" s="164" t="s">
        <v>5788</v>
      </c>
      <c r="G243" s="165" t="s">
        <v>465</v>
      </c>
      <c r="H243" s="166">
        <v>5</v>
      </c>
      <c r="I243" s="167"/>
      <c r="J243" s="168">
        <f>ROUND(I243*H243,2)</f>
        <v>0</v>
      </c>
      <c r="K243" s="164" t="s">
        <v>199</v>
      </c>
      <c r="L243" s="169"/>
      <c r="M243" s="170" t="s">
        <v>19</v>
      </c>
      <c r="N243" s="171" t="s">
        <v>43</v>
      </c>
      <c r="P243" s="140">
        <f>O243*H243</f>
        <v>0</v>
      </c>
      <c r="Q243" s="140">
        <v>5.0000000000000001E-3</v>
      </c>
      <c r="R243" s="140">
        <f>Q243*H243</f>
        <v>2.5000000000000001E-2</v>
      </c>
      <c r="S243" s="140">
        <v>0</v>
      </c>
      <c r="T243" s="141">
        <f>S243*H243</f>
        <v>0</v>
      </c>
      <c r="AR243" s="142" t="s">
        <v>436</v>
      </c>
      <c r="AT243" s="142" t="s">
        <v>380</v>
      </c>
      <c r="AU243" s="142" t="s">
        <v>82</v>
      </c>
      <c r="AY243" s="17" t="s">
        <v>193</v>
      </c>
      <c r="BE243" s="143">
        <f>IF(N243="základní",J243,0)</f>
        <v>0</v>
      </c>
      <c r="BF243" s="143">
        <f>IF(N243="snížená",J243,0)</f>
        <v>0</v>
      </c>
      <c r="BG243" s="143">
        <f>IF(N243="zákl. přenesená",J243,0)</f>
        <v>0</v>
      </c>
      <c r="BH243" s="143">
        <f>IF(N243="sníž. přenesená",J243,0)</f>
        <v>0</v>
      </c>
      <c r="BI243" s="143">
        <f>IF(N243="nulová",J243,0)</f>
        <v>0</v>
      </c>
      <c r="BJ243" s="17" t="s">
        <v>80</v>
      </c>
      <c r="BK243" s="143">
        <f>ROUND(I243*H243,2)</f>
        <v>0</v>
      </c>
      <c r="BL243" s="17" t="s">
        <v>328</v>
      </c>
      <c r="BM243" s="142" t="s">
        <v>5789</v>
      </c>
    </row>
    <row r="244" spans="2:65" s="1" customFormat="1" ht="16.5" customHeight="1">
      <c r="B244" s="32"/>
      <c r="C244" s="162" t="s">
        <v>852</v>
      </c>
      <c r="D244" s="162" t="s">
        <v>380</v>
      </c>
      <c r="E244" s="163" t="s">
        <v>5363</v>
      </c>
      <c r="F244" s="164" t="s">
        <v>5790</v>
      </c>
      <c r="G244" s="165" t="s">
        <v>465</v>
      </c>
      <c r="H244" s="166">
        <v>5</v>
      </c>
      <c r="I244" s="167"/>
      <c r="J244" s="168">
        <f>ROUND(I244*H244,2)</f>
        <v>0</v>
      </c>
      <c r="K244" s="164" t="s">
        <v>19</v>
      </c>
      <c r="L244" s="169"/>
      <c r="M244" s="170" t="s">
        <v>19</v>
      </c>
      <c r="N244" s="171" t="s">
        <v>43</v>
      </c>
      <c r="P244" s="140">
        <f>O244*H244</f>
        <v>0</v>
      </c>
      <c r="Q244" s="140">
        <v>0</v>
      </c>
      <c r="R244" s="140">
        <f>Q244*H244</f>
        <v>0</v>
      </c>
      <c r="S244" s="140">
        <v>0</v>
      </c>
      <c r="T244" s="141">
        <f>S244*H244</f>
        <v>0</v>
      </c>
      <c r="AR244" s="142" t="s">
        <v>436</v>
      </c>
      <c r="AT244" s="142" t="s">
        <v>380</v>
      </c>
      <c r="AU244" s="142" t="s">
        <v>82</v>
      </c>
      <c r="AY244" s="17" t="s">
        <v>193</v>
      </c>
      <c r="BE244" s="143">
        <f>IF(N244="základní",J244,0)</f>
        <v>0</v>
      </c>
      <c r="BF244" s="143">
        <f>IF(N244="snížená",J244,0)</f>
        <v>0</v>
      </c>
      <c r="BG244" s="143">
        <f>IF(N244="zákl. přenesená",J244,0)</f>
        <v>0</v>
      </c>
      <c r="BH244" s="143">
        <f>IF(N244="sníž. přenesená",J244,0)</f>
        <v>0</v>
      </c>
      <c r="BI244" s="143">
        <f>IF(N244="nulová",J244,0)</f>
        <v>0</v>
      </c>
      <c r="BJ244" s="17" t="s">
        <v>80</v>
      </c>
      <c r="BK244" s="143">
        <f>ROUND(I244*H244,2)</f>
        <v>0</v>
      </c>
      <c r="BL244" s="17" t="s">
        <v>328</v>
      </c>
      <c r="BM244" s="142" t="s">
        <v>5791</v>
      </c>
    </row>
    <row r="245" spans="2:65" s="1" customFormat="1" ht="16.5" customHeight="1">
      <c r="B245" s="32"/>
      <c r="C245" s="131" t="s">
        <v>873</v>
      </c>
      <c r="D245" s="131" t="s">
        <v>195</v>
      </c>
      <c r="E245" s="132" t="s">
        <v>5792</v>
      </c>
      <c r="F245" s="133" t="s">
        <v>5793</v>
      </c>
      <c r="G245" s="134" t="s">
        <v>465</v>
      </c>
      <c r="H245" s="135">
        <v>7</v>
      </c>
      <c r="I245" s="136"/>
      <c r="J245" s="137">
        <f>ROUND(I245*H245,2)</f>
        <v>0</v>
      </c>
      <c r="K245" s="133" t="s">
        <v>199</v>
      </c>
      <c r="L245" s="32"/>
      <c r="M245" s="138" t="s">
        <v>19</v>
      </c>
      <c r="N245" s="139" t="s">
        <v>43</v>
      </c>
      <c r="P245" s="140">
        <f>O245*H245</f>
        <v>0</v>
      </c>
      <c r="Q245" s="140">
        <v>0</v>
      </c>
      <c r="R245" s="140">
        <f>Q245*H245</f>
        <v>0</v>
      </c>
      <c r="S245" s="140">
        <v>0</v>
      </c>
      <c r="T245" s="141">
        <f>S245*H245</f>
        <v>0</v>
      </c>
      <c r="AR245" s="142" t="s">
        <v>328</v>
      </c>
      <c r="AT245" s="142" t="s">
        <v>195</v>
      </c>
      <c r="AU245" s="142" t="s">
        <v>82</v>
      </c>
      <c r="AY245" s="17" t="s">
        <v>193</v>
      </c>
      <c r="BE245" s="143">
        <f>IF(N245="základní",J245,0)</f>
        <v>0</v>
      </c>
      <c r="BF245" s="143">
        <f>IF(N245="snížená",J245,0)</f>
        <v>0</v>
      </c>
      <c r="BG245" s="143">
        <f>IF(N245="zákl. přenesená",J245,0)</f>
        <v>0</v>
      </c>
      <c r="BH245" s="143">
        <f>IF(N245="sníž. přenesená",J245,0)</f>
        <v>0</v>
      </c>
      <c r="BI245" s="143">
        <f>IF(N245="nulová",J245,0)</f>
        <v>0</v>
      </c>
      <c r="BJ245" s="17" t="s">
        <v>80</v>
      </c>
      <c r="BK245" s="143">
        <f>ROUND(I245*H245,2)</f>
        <v>0</v>
      </c>
      <c r="BL245" s="17" t="s">
        <v>328</v>
      </c>
      <c r="BM245" s="142" t="s">
        <v>5794</v>
      </c>
    </row>
    <row r="246" spans="2:65" s="1" customFormat="1" ht="11.25">
      <c r="B246" s="32"/>
      <c r="D246" s="144" t="s">
        <v>201</v>
      </c>
      <c r="F246" s="145" t="s">
        <v>5795</v>
      </c>
      <c r="I246" s="146"/>
      <c r="L246" s="32"/>
      <c r="M246" s="147"/>
      <c r="T246" s="53"/>
      <c r="AT246" s="17" t="s">
        <v>201</v>
      </c>
      <c r="AU246" s="17" t="s">
        <v>82</v>
      </c>
    </row>
    <row r="247" spans="2:65" s="1" customFormat="1" ht="24.2" customHeight="1">
      <c r="B247" s="32"/>
      <c r="C247" s="162" t="s">
        <v>892</v>
      </c>
      <c r="D247" s="162" t="s">
        <v>380</v>
      </c>
      <c r="E247" s="163" t="s">
        <v>5796</v>
      </c>
      <c r="F247" s="164" t="s">
        <v>5797</v>
      </c>
      <c r="G247" s="165" t="s">
        <v>465</v>
      </c>
      <c r="H247" s="166">
        <v>7</v>
      </c>
      <c r="I247" s="167"/>
      <c r="J247" s="168">
        <f>ROUND(I247*H247,2)</f>
        <v>0</v>
      </c>
      <c r="K247" s="164" t="s">
        <v>199</v>
      </c>
      <c r="L247" s="169"/>
      <c r="M247" s="170" t="s">
        <v>19</v>
      </c>
      <c r="N247" s="171" t="s">
        <v>43</v>
      </c>
      <c r="P247" s="140">
        <f>O247*H247</f>
        <v>0</v>
      </c>
      <c r="Q247" s="140">
        <v>5.0000000000000001E-3</v>
      </c>
      <c r="R247" s="140">
        <f>Q247*H247</f>
        <v>3.5000000000000003E-2</v>
      </c>
      <c r="S247" s="140">
        <v>0</v>
      </c>
      <c r="T247" s="141">
        <f>S247*H247</f>
        <v>0</v>
      </c>
      <c r="AR247" s="142" t="s">
        <v>436</v>
      </c>
      <c r="AT247" s="142" t="s">
        <v>380</v>
      </c>
      <c r="AU247" s="142" t="s">
        <v>82</v>
      </c>
      <c r="AY247" s="17" t="s">
        <v>193</v>
      </c>
      <c r="BE247" s="143">
        <f>IF(N247="základní",J247,0)</f>
        <v>0</v>
      </c>
      <c r="BF247" s="143">
        <f>IF(N247="snížená",J247,0)</f>
        <v>0</v>
      </c>
      <c r="BG247" s="143">
        <f>IF(N247="zákl. přenesená",J247,0)</f>
        <v>0</v>
      </c>
      <c r="BH247" s="143">
        <f>IF(N247="sníž. přenesená",J247,0)</f>
        <v>0</v>
      </c>
      <c r="BI247" s="143">
        <f>IF(N247="nulová",J247,0)</f>
        <v>0</v>
      </c>
      <c r="BJ247" s="17" t="s">
        <v>80</v>
      </c>
      <c r="BK247" s="143">
        <f>ROUND(I247*H247,2)</f>
        <v>0</v>
      </c>
      <c r="BL247" s="17" t="s">
        <v>328</v>
      </c>
      <c r="BM247" s="142" t="s">
        <v>5798</v>
      </c>
    </row>
    <row r="248" spans="2:65" s="1" customFormat="1" ht="16.5" customHeight="1">
      <c r="B248" s="32"/>
      <c r="C248" s="131" t="s">
        <v>897</v>
      </c>
      <c r="D248" s="131" t="s">
        <v>195</v>
      </c>
      <c r="E248" s="132" t="s">
        <v>5799</v>
      </c>
      <c r="F248" s="133" t="s">
        <v>5800</v>
      </c>
      <c r="G248" s="134" t="s">
        <v>465</v>
      </c>
      <c r="H248" s="135">
        <v>1</v>
      </c>
      <c r="I248" s="136"/>
      <c r="J248" s="137">
        <f>ROUND(I248*H248,2)</f>
        <v>0</v>
      </c>
      <c r="K248" s="133" t="s">
        <v>199</v>
      </c>
      <c r="L248" s="32"/>
      <c r="M248" s="138" t="s">
        <v>19</v>
      </c>
      <c r="N248" s="139" t="s">
        <v>43</v>
      </c>
      <c r="P248" s="140">
        <f>O248*H248</f>
        <v>0</v>
      </c>
      <c r="Q248" s="140">
        <v>0</v>
      </c>
      <c r="R248" s="140">
        <f>Q248*H248</f>
        <v>0</v>
      </c>
      <c r="S248" s="140">
        <v>0</v>
      </c>
      <c r="T248" s="141">
        <f>S248*H248</f>
        <v>0</v>
      </c>
      <c r="AR248" s="142" t="s">
        <v>328</v>
      </c>
      <c r="AT248" s="142" t="s">
        <v>195</v>
      </c>
      <c r="AU248" s="142" t="s">
        <v>82</v>
      </c>
      <c r="AY248" s="17" t="s">
        <v>193</v>
      </c>
      <c r="BE248" s="143">
        <f>IF(N248="základní",J248,0)</f>
        <v>0</v>
      </c>
      <c r="BF248" s="143">
        <f>IF(N248="snížená",J248,0)</f>
        <v>0</v>
      </c>
      <c r="BG248" s="143">
        <f>IF(N248="zákl. přenesená",J248,0)</f>
        <v>0</v>
      </c>
      <c r="BH248" s="143">
        <f>IF(N248="sníž. přenesená",J248,0)</f>
        <v>0</v>
      </c>
      <c r="BI248" s="143">
        <f>IF(N248="nulová",J248,0)</f>
        <v>0</v>
      </c>
      <c r="BJ248" s="17" t="s">
        <v>80</v>
      </c>
      <c r="BK248" s="143">
        <f>ROUND(I248*H248,2)</f>
        <v>0</v>
      </c>
      <c r="BL248" s="17" t="s">
        <v>328</v>
      </c>
      <c r="BM248" s="142" t="s">
        <v>5801</v>
      </c>
    </row>
    <row r="249" spans="2:65" s="1" customFormat="1" ht="11.25">
      <c r="B249" s="32"/>
      <c r="D249" s="144" t="s">
        <v>201</v>
      </c>
      <c r="F249" s="145" t="s">
        <v>5802</v>
      </c>
      <c r="I249" s="146"/>
      <c r="L249" s="32"/>
      <c r="M249" s="147"/>
      <c r="T249" s="53"/>
      <c r="AT249" s="17" t="s">
        <v>201</v>
      </c>
      <c r="AU249" s="17" t="s">
        <v>82</v>
      </c>
    </row>
    <row r="250" spans="2:65" s="1" customFormat="1" ht="24.2" customHeight="1">
      <c r="B250" s="32"/>
      <c r="C250" s="162" t="s">
        <v>118</v>
      </c>
      <c r="D250" s="162" t="s">
        <v>380</v>
      </c>
      <c r="E250" s="163" t="s">
        <v>5803</v>
      </c>
      <c r="F250" s="164" t="s">
        <v>5804</v>
      </c>
      <c r="G250" s="165" t="s">
        <v>465</v>
      </c>
      <c r="H250" s="166">
        <v>1</v>
      </c>
      <c r="I250" s="167"/>
      <c r="J250" s="168">
        <f>ROUND(I250*H250,2)</f>
        <v>0</v>
      </c>
      <c r="K250" s="164" t="s">
        <v>199</v>
      </c>
      <c r="L250" s="169"/>
      <c r="M250" s="170" t="s">
        <v>19</v>
      </c>
      <c r="N250" s="171" t="s">
        <v>43</v>
      </c>
      <c r="P250" s="140">
        <f>O250*H250</f>
        <v>0</v>
      </c>
      <c r="Q250" s="140">
        <v>5.0000000000000001E-3</v>
      </c>
      <c r="R250" s="140">
        <f>Q250*H250</f>
        <v>5.0000000000000001E-3</v>
      </c>
      <c r="S250" s="140">
        <v>0</v>
      </c>
      <c r="T250" s="141">
        <f>S250*H250</f>
        <v>0</v>
      </c>
      <c r="AR250" s="142" t="s">
        <v>436</v>
      </c>
      <c r="AT250" s="142" t="s">
        <v>380</v>
      </c>
      <c r="AU250" s="142" t="s">
        <v>82</v>
      </c>
      <c r="AY250" s="17" t="s">
        <v>193</v>
      </c>
      <c r="BE250" s="143">
        <f>IF(N250="základní",J250,0)</f>
        <v>0</v>
      </c>
      <c r="BF250" s="143">
        <f>IF(N250="snížená",J250,0)</f>
        <v>0</v>
      </c>
      <c r="BG250" s="143">
        <f>IF(N250="zákl. přenesená",J250,0)</f>
        <v>0</v>
      </c>
      <c r="BH250" s="143">
        <f>IF(N250="sníž. přenesená",J250,0)</f>
        <v>0</v>
      </c>
      <c r="BI250" s="143">
        <f>IF(N250="nulová",J250,0)</f>
        <v>0</v>
      </c>
      <c r="BJ250" s="17" t="s">
        <v>80</v>
      </c>
      <c r="BK250" s="143">
        <f>ROUND(I250*H250,2)</f>
        <v>0</v>
      </c>
      <c r="BL250" s="17" t="s">
        <v>328</v>
      </c>
      <c r="BM250" s="142" t="s">
        <v>5805</v>
      </c>
    </row>
    <row r="251" spans="2:65" s="1" customFormat="1" ht="21.75" customHeight="1">
      <c r="B251" s="32"/>
      <c r="C251" s="162" t="s">
        <v>907</v>
      </c>
      <c r="D251" s="162" t="s">
        <v>380</v>
      </c>
      <c r="E251" s="163" t="s">
        <v>5806</v>
      </c>
      <c r="F251" s="164" t="s">
        <v>5807</v>
      </c>
      <c r="G251" s="165" t="s">
        <v>465</v>
      </c>
      <c r="H251" s="166">
        <v>1</v>
      </c>
      <c r="I251" s="167"/>
      <c r="J251" s="168">
        <f>ROUND(I251*H251,2)</f>
        <v>0</v>
      </c>
      <c r="K251" s="164" t="s">
        <v>199</v>
      </c>
      <c r="L251" s="169"/>
      <c r="M251" s="170" t="s">
        <v>19</v>
      </c>
      <c r="N251" s="171" t="s">
        <v>43</v>
      </c>
      <c r="P251" s="140">
        <f>O251*H251</f>
        <v>0</v>
      </c>
      <c r="Q251" s="140">
        <v>5.0000000000000001E-3</v>
      </c>
      <c r="R251" s="140">
        <f>Q251*H251</f>
        <v>5.0000000000000001E-3</v>
      </c>
      <c r="S251" s="140">
        <v>0</v>
      </c>
      <c r="T251" s="141">
        <f>S251*H251</f>
        <v>0</v>
      </c>
      <c r="AR251" s="142" t="s">
        <v>436</v>
      </c>
      <c r="AT251" s="142" t="s">
        <v>380</v>
      </c>
      <c r="AU251" s="142" t="s">
        <v>82</v>
      </c>
      <c r="AY251" s="17" t="s">
        <v>193</v>
      </c>
      <c r="BE251" s="143">
        <f>IF(N251="základní",J251,0)</f>
        <v>0</v>
      </c>
      <c r="BF251" s="143">
        <f>IF(N251="snížená",J251,0)</f>
        <v>0</v>
      </c>
      <c r="BG251" s="143">
        <f>IF(N251="zákl. přenesená",J251,0)</f>
        <v>0</v>
      </c>
      <c r="BH251" s="143">
        <f>IF(N251="sníž. přenesená",J251,0)</f>
        <v>0</v>
      </c>
      <c r="BI251" s="143">
        <f>IF(N251="nulová",J251,0)</f>
        <v>0</v>
      </c>
      <c r="BJ251" s="17" t="s">
        <v>80</v>
      </c>
      <c r="BK251" s="143">
        <f>ROUND(I251*H251,2)</f>
        <v>0</v>
      </c>
      <c r="BL251" s="17" t="s">
        <v>328</v>
      </c>
      <c r="BM251" s="142" t="s">
        <v>5808</v>
      </c>
    </row>
    <row r="252" spans="2:65" s="1" customFormat="1" ht="21.75" customHeight="1">
      <c r="B252" s="32"/>
      <c r="C252" s="162" t="s">
        <v>120</v>
      </c>
      <c r="D252" s="162" t="s">
        <v>380</v>
      </c>
      <c r="E252" s="163" t="s">
        <v>5809</v>
      </c>
      <c r="F252" s="164" t="s">
        <v>5810</v>
      </c>
      <c r="G252" s="165" t="s">
        <v>465</v>
      </c>
      <c r="H252" s="166">
        <v>1</v>
      </c>
      <c r="I252" s="167"/>
      <c r="J252" s="168">
        <f>ROUND(I252*H252,2)</f>
        <v>0</v>
      </c>
      <c r="K252" s="164" t="s">
        <v>199</v>
      </c>
      <c r="L252" s="169"/>
      <c r="M252" s="170" t="s">
        <v>19</v>
      </c>
      <c r="N252" s="171" t="s">
        <v>43</v>
      </c>
      <c r="P252" s="140">
        <f>O252*H252</f>
        <v>0</v>
      </c>
      <c r="Q252" s="140">
        <v>5.0000000000000001E-3</v>
      </c>
      <c r="R252" s="140">
        <f>Q252*H252</f>
        <v>5.0000000000000001E-3</v>
      </c>
      <c r="S252" s="140">
        <v>0</v>
      </c>
      <c r="T252" s="141">
        <f>S252*H252</f>
        <v>0</v>
      </c>
      <c r="AR252" s="142" t="s">
        <v>436</v>
      </c>
      <c r="AT252" s="142" t="s">
        <v>380</v>
      </c>
      <c r="AU252" s="142" t="s">
        <v>82</v>
      </c>
      <c r="AY252" s="17" t="s">
        <v>193</v>
      </c>
      <c r="BE252" s="143">
        <f>IF(N252="základní",J252,0)</f>
        <v>0</v>
      </c>
      <c r="BF252" s="143">
        <f>IF(N252="snížená",J252,0)</f>
        <v>0</v>
      </c>
      <c r="BG252" s="143">
        <f>IF(N252="zákl. přenesená",J252,0)</f>
        <v>0</v>
      </c>
      <c r="BH252" s="143">
        <f>IF(N252="sníž. přenesená",J252,0)</f>
        <v>0</v>
      </c>
      <c r="BI252" s="143">
        <f>IF(N252="nulová",J252,0)</f>
        <v>0</v>
      </c>
      <c r="BJ252" s="17" t="s">
        <v>80</v>
      </c>
      <c r="BK252" s="143">
        <f>ROUND(I252*H252,2)</f>
        <v>0</v>
      </c>
      <c r="BL252" s="17" t="s">
        <v>328</v>
      </c>
      <c r="BM252" s="142" t="s">
        <v>5811</v>
      </c>
    </row>
    <row r="253" spans="2:65" s="1" customFormat="1" ht="16.5" customHeight="1">
      <c r="B253" s="32"/>
      <c r="C253" s="131" t="s">
        <v>921</v>
      </c>
      <c r="D253" s="131" t="s">
        <v>195</v>
      </c>
      <c r="E253" s="132" t="s">
        <v>5812</v>
      </c>
      <c r="F253" s="133" t="s">
        <v>5813</v>
      </c>
      <c r="G253" s="134" t="s">
        <v>465</v>
      </c>
      <c r="H253" s="135">
        <v>1</v>
      </c>
      <c r="I253" s="136"/>
      <c r="J253" s="137">
        <f>ROUND(I253*H253,2)</f>
        <v>0</v>
      </c>
      <c r="K253" s="133" t="s">
        <v>199</v>
      </c>
      <c r="L253" s="32"/>
      <c r="M253" s="138" t="s">
        <v>19</v>
      </c>
      <c r="N253" s="139" t="s">
        <v>43</v>
      </c>
      <c r="P253" s="140">
        <f>O253*H253</f>
        <v>0</v>
      </c>
      <c r="Q253" s="140">
        <v>0</v>
      </c>
      <c r="R253" s="140">
        <f>Q253*H253</f>
        <v>0</v>
      </c>
      <c r="S253" s="140">
        <v>0</v>
      </c>
      <c r="T253" s="141">
        <f>S253*H253</f>
        <v>0</v>
      </c>
      <c r="AR253" s="142" t="s">
        <v>328</v>
      </c>
      <c r="AT253" s="142" t="s">
        <v>195</v>
      </c>
      <c r="AU253" s="142" t="s">
        <v>82</v>
      </c>
      <c r="AY253" s="17" t="s">
        <v>193</v>
      </c>
      <c r="BE253" s="143">
        <f>IF(N253="základní",J253,0)</f>
        <v>0</v>
      </c>
      <c r="BF253" s="143">
        <f>IF(N253="snížená",J253,0)</f>
        <v>0</v>
      </c>
      <c r="BG253" s="143">
        <f>IF(N253="zákl. přenesená",J253,0)</f>
        <v>0</v>
      </c>
      <c r="BH253" s="143">
        <f>IF(N253="sníž. přenesená",J253,0)</f>
        <v>0</v>
      </c>
      <c r="BI253" s="143">
        <f>IF(N253="nulová",J253,0)</f>
        <v>0</v>
      </c>
      <c r="BJ253" s="17" t="s">
        <v>80</v>
      </c>
      <c r="BK253" s="143">
        <f>ROUND(I253*H253,2)</f>
        <v>0</v>
      </c>
      <c r="BL253" s="17" t="s">
        <v>328</v>
      </c>
      <c r="BM253" s="142" t="s">
        <v>5814</v>
      </c>
    </row>
    <row r="254" spans="2:65" s="1" customFormat="1" ht="11.25">
      <c r="B254" s="32"/>
      <c r="D254" s="144" t="s">
        <v>201</v>
      </c>
      <c r="F254" s="145" t="s">
        <v>5815</v>
      </c>
      <c r="I254" s="146"/>
      <c r="L254" s="32"/>
      <c r="M254" s="147"/>
      <c r="T254" s="53"/>
      <c r="AT254" s="17" t="s">
        <v>201</v>
      </c>
      <c r="AU254" s="17" t="s">
        <v>82</v>
      </c>
    </row>
    <row r="255" spans="2:65" s="1" customFormat="1" ht="16.5" customHeight="1">
      <c r="B255" s="32"/>
      <c r="C255" s="162" t="s">
        <v>927</v>
      </c>
      <c r="D255" s="162" t="s">
        <v>380</v>
      </c>
      <c r="E255" s="163" t="s">
        <v>5816</v>
      </c>
      <c r="F255" s="164" t="s">
        <v>5817</v>
      </c>
      <c r="G255" s="165" t="s">
        <v>465</v>
      </c>
      <c r="H255" s="166">
        <v>1</v>
      </c>
      <c r="I255" s="167"/>
      <c r="J255" s="168">
        <f>ROUND(I255*H255,2)</f>
        <v>0</v>
      </c>
      <c r="K255" s="164" t="s">
        <v>199</v>
      </c>
      <c r="L255" s="169"/>
      <c r="M255" s="170" t="s">
        <v>19</v>
      </c>
      <c r="N255" s="171" t="s">
        <v>43</v>
      </c>
      <c r="P255" s="140">
        <f>O255*H255</f>
        <v>0</v>
      </c>
      <c r="Q255" s="140">
        <v>5.0000000000000001E-3</v>
      </c>
      <c r="R255" s="140">
        <f>Q255*H255</f>
        <v>5.0000000000000001E-3</v>
      </c>
      <c r="S255" s="140">
        <v>0</v>
      </c>
      <c r="T255" s="141">
        <f>S255*H255</f>
        <v>0</v>
      </c>
      <c r="AR255" s="142" t="s">
        <v>436</v>
      </c>
      <c r="AT255" s="142" t="s">
        <v>380</v>
      </c>
      <c r="AU255" s="142" t="s">
        <v>82</v>
      </c>
      <c r="AY255" s="17" t="s">
        <v>193</v>
      </c>
      <c r="BE255" s="143">
        <f>IF(N255="základní",J255,0)</f>
        <v>0</v>
      </c>
      <c r="BF255" s="143">
        <f>IF(N255="snížená",J255,0)</f>
        <v>0</v>
      </c>
      <c r="BG255" s="143">
        <f>IF(N255="zákl. přenesená",J255,0)</f>
        <v>0</v>
      </c>
      <c r="BH255" s="143">
        <f>IF(N255="sníž. přenesená",J255,0)</f>
        <v>0</v>
      </c>
      <c r="BI255" s="143">
        <f>IF(N255="nulová",J255,0)</f>
        <v>0</v>
      </c>
      <c r="BJ255" s="17" t="s">
        <v>80</v>
      </c>
      <c r="BK255" s="143">
        <f>ROUND(I255*H255,2)</f>
        <v>0</v>
      </c>
      <c r="BL255" s="17" t="s">
        <v>328</v>
      </c>
      <c r="BM255" s="142" t="s">
        <v>5818</v>
      </c>
    </row>
    <row r="256" spans="2:65" s="1" customFormat="1" ht="16.5" customHeight="1">
      <c r="B256" s="32"/>
      <c r="C256" s="131" t="s">
        <v>932</v>
      </c>
      <c r="D256" s="131" t="s">
        <v>195</v>
      </c>
      <c r="E256" s="132" t="s">
        <v>5819</v>
      </c>
      <c r="F256" s="133" t="s">
        <v>5820</v>
      </c>
      <c r="G256" s="134" t="s">
        <v>465</v>
      </c>
      <c r="H256" s="135">
        <v>4</v>
      </c>
      <c r="I256" s="136"/>
      <c r="J256" s="137">
        <f>ROUND(I256*H256,2)</f>
        <v>0</v>
      </c>
      <c r="K256" s="133" t="s">
        <v>199</v>
      </c>
      <c r="L256" s="32"/>
      <c r="M256" s="138" t="s">
        <v>19</v>
      </c>
      <c r="N256" s="139" t="s">
        <v>43</v>
      </c>
      <c r="P256" s="140">
        <f>O256*H256</f>
        <v>0</v>
      </c>
      <c r="Q256" s="140">
        <v>0</v>
      </c>
      <c r="R256" s="140">
        <f>Q256*H256</f>
        <v>0</v>
      </c>
      <c r="S256" s="140">
        <v>0</v>
      </c>
      <c r="T256" s="141">
        <f>S256*H256</f>
        <v>0</v>
      </c>
      <c r="AR256" s="142" t="s">
        <v>328</v>
      </c>
      <c r="AT256" s="142" t="s">
        <v>195</v>
      </c>
      <c r="AU256" s="142" t="s">
        <v>82</v>
      </c>
      <c r="AY256" s="17" t="s">
        <v>193</v>
      </c>
      <c r="BE256" s="143">
        <f>IF(N256="základní",J256,0)</f>
        <v>0</v>
      </c>
      <c r="BF256" s="143">
        <f>IF(N256="snížená",J256,0)</f>
        <v>0</v>
      </c>
      <c r="BG256" s="143">
        <f>IF(N256="zákl. přenesená",J256,0)</f>
        <v>0</v>
      </c>
      <c r="BH256" s="143">
        <f>IF(N256="sníž. přenesená",J256,0)</f>
        <v>0</v>
      </c>
      <c r="BI256" s="143">
        <f>IF(N256="nulová",J256,0)</f>
        <v>0</v>
      </c>
      <c r="BJ256" s="17" t="s">
        <v>80</v>
      </c>
      <c r="BK256" s="143">
        <f>ROUND(I256*H256,2)</f>
        <v>0</v>
      </c>
      <c r="BL256" s="17" t="s">
        <v>328</v>
      </c>
      <c r="BM256" s="142" t="s">
        <v>5821</v>
      </c>
    </row>
    <row r="257" spans="2:65" s="1" customFormat="1" ht="11.25">
      <c r="B257" s="32"/>
      <c r="D257" s="144" t="s">
        <v>201</v>
      </c>
      <c r="F257" s="145" t="s">
        <v>5822</v>
      </c>
      <c r="I257" s="146"/>
      <c r="L257" s="32"/>
      <c r="M257" s="147"/>
      <c r="T257" s="53"/>
      <c r="AT257" s="17" t="s">
        <v>201</v>
      </c>
      <c r="AU257" s="17" t="s">
        <v>82</v>
      </c>
    </row>
    <row r="258" spans="2:65" s="1" customFormat="1" ht="16.5" customHeight="1">
      <c r="B258" s="32"/>
      <c r="C258" s="162" t="s">
        <v>937</v>
      </c>
      <c r="D258" s="162" t="s">
        <v>380</v>
      </c>
      <c r="E258" s="163" t="s">
        <v>5823</v>
      </c>
      <c r="F258" s="164" t="s">
        <v>5824</v>
      </c>
      <c r="G258" s="165" t="s">
        <v>465</v>
      </c>
      <c r="H258" s="166">
        <v>4</v>
      </c>
      <c r="I258" s="167"/>
      <c r="J258" s="168">
        <f>ROUND(I258*H258,2)</f>
        <v>0</v>
      </c>
      <c r="K258" s="164" t="s">
        <v>199</v>
      </c>
      <c r="L258" s="169"/>
      <c r="M258" s="170" t="s">
        <v>19</v>
      </c>
      <c r="N258" s="171" t="s">
        <v>43</v>
      </c>
      <c r="P258" s="140">
        <f>O258*H258</f>
        <v>0</v>
      </c>
      <c r="Q258" s="140">
        <v>5.0000000000000001E-3</v>
      </c>
      <c r="R258" s="140">
        <f>Q258*H258</f>
        <v>0.02</v>
      </c>
      <c r="S258" s="140">
        <v>0</v>
      </c>
      <c r="T258" s="141">
        <f>S258*H258</f>
        <v>0</v>
      </c>
      <c r="AR258" s="142" t="s">
        <v>436</v>
      </c>
      <c r="AT258" s="142" t="s">
        <v>380</v>
      </c>
      <c r="AU258" s="142" t="s">
        <v>82</v>
      </c>
      <c r="AY258" s="17" t="s">
        <v>193</v>
      </c>
      <c r="BE258" s="143">
        <f>IF(N258="základní",J258,0)</f>
        <v>0</v>
      </c>
      <c r="BF258" s="143">
        <f>IF(N258="snížená",J258,0)</f>
        <v>0</v>
      </c>
      <c r="BG258" s="143">
        <f>IF(N258="zákl. přenesená",J258,0)</f>
        <v>0</v>
      </c>
      <c r="BH258" s="143">
        <f>IF(N258="sníž. přenesená",J258,0)</f>
        <v>0</v>
      </c>
      <c r="BI258" s="143">
        <f>IF(N258="nulová",J258,0)</f>
        <v>0</v>
      </c>
      <c r="BJ258" s="17" t="s">
        <v>80</v>
      </c>
      <c r="BK258" s="143">
        <f>ROUND(I258*H258,2)</f>
        <v>0</v>
      </c>
      <c r="BL258" s="17" t="s">
        <v>328</v>
      </c>
      <c r="BM258" s="142" t="s">
        <v>5825</v>
      </c>
    </row>
    <row r="259" spans="2:65" s="1" customFormat="1" ht="16.5" customHeight="1">
      <c r="B259" s="32"/>
      <c r="C259" s="162" t="s">
        <v>942</v>
      </c>
      <c r="D259" s="162" t="s">
        <v>380</v>
      </c>
      <c r="E259" s="163" t="s">
        <v>5826</v>
      </c>
      <c r="F259" s="164" t="s">
        <v>5827</v>
      </c>
      <c r="G259" s="165" t="s">
        <v>465</v>
      </c>
      <c r="H259" s="166">
        <v>4</v>
      </c>
      <c r="I259" s="167"/>
      <c r="J259" s="168">
        <f>ROUND(I259*H259,2)</f>
        <v>0</v>
      </c>
      <c r="K259" s="164" t="s">
        <v>199</v>
      </c>
      <c r="L259" s="169"/>
      <c r="M259" s="170" t="s">
        <v>19</v>
      </c>
      <c r="N259" s="171" t="s">
        <v>43</v>
      </c>
      <c r="P259" s="140">
        <f>O259*H259</f>
        <v>0</v>
      </c>
      <c r="Q259" s="140">
        <v>5.0000000000000001E-3</v>
      </c>
      <c r="R259" s="140">
        <f>Q259*H259</f>
        <v>0.02</v>
      </c>
      <c r="S259" s="140">
        <v>0</v>
      </c>
      <c r="T259" s="141">
        <f>S259*H259</f>
        <v>0</v>
      </c>
      <c r="AR259" s="142" t="s">
        <v>436</v>
      </c>
      <c r="AT259" s="142" t="s">
        <v>380</v>
      </c>
      <c r="AU259" s="142" t="s">
        <v>82</v>
      </c>
      <c r="AY259" s="17" t="s">
        <v>193</v>
      </c>
      <c r="BE259" s="143">
        <f>IF(N259="základní",J259,0)</f>
        <v>0</v>
      </c>
      <c r="BF259" s="143">
        <f>IF(N259="snížená",J259,0)</f>
        <v>0</v>
      </c>
      <c r="BG259" s="143">
        <f>IF(N259="zákl. přenesená",J259,0)</f>
        <v>0</v>
      </c>
      <c r="BH259" s="143">
        <f>IF(N259="sníž. přenesená",J259,0)</f>
        <v>0</v>
      </c>
      <c r="BI259" s="143">
        <f>IF(N259="nulová",J259,0)</f>
        <v>0</v>
      </c>
      <c r="BJ259" s="17" t="s">
        <v>80</v>
      </c>
      <c r="BK259" s="143">
        <f>ROUND(I259*H259,2)</f>
        <v>0</v>
      </c>
      <c r="BL259" s="17" t="s">
        <v>328</v>
      </c>
      <c r="BM259" s="142" t="s">
        <v>5828</v>
      </c>
    </row>
    <row r="260" spans="2:65" s="1" customFormat="1" ht="16.5" customHeight="1">
      <c r="B260" s="32"/>
      <c r="C260" s="162" t="s">
        <v>947</v>
      </c>
      <c r="D260" s="162" t="s">
        <v>380</v>
      </c>
      <c r="E260" s="163" t="s">
        <v>5829</v>
      </c>
      <c r="F260" s="164" t="s">
        <v>5830</v>
      </c>
      <c r="G260" s="165" t="s">
        <v>465</v>
      </c>
      <c r="H260" s="166">
        <v>2</v>
      </c>
      <c r="I260" s="167"/>
      <c r="J260" s="168">
        <f>ROUND(I260*H260,2)</f>
        <v>0</v>
      </c>
      <c r="K260" s="164" t="s">
        <v>199</v>
      </c>
      <c r="L260" s="169"/>
      <c r="M260" s="170" t="s">
        <v>19</v>
      </c>
      <c r="N260" s="171" t="s">
        <v>43</v>
      </c>
      <c r="P260" s="140">
        <f>O260*H260</f>
        <v>0</v>
      </c>
      <c r="Q260" s="140">
        <v>5.0000000000000001E-3</v>
      </c>
      <c r="R260" s="140">
        <f>Q260*H260</f>
        <v>0.01</v>
      </c>
      <c r="S260" s="140">
        <v>0</v>
      </c>
      <c r="T260" s="141">
        <f>S260*H260</f>
        <v>0</v>
      </c>
      <c r="AR260" s="142" t="s">
        <v>436</v>
      </c>
      <c r="AT260" s="142" t="s">
        <v>380</v>
      </c>
      <c r="AU260" s="142" t="s">
        <v>82</v>
      </c>
      <c r="AY260" s="17" t="s">
        <v>193</v>
      </c>
      <c r="BE260" s="143">
        <f>IF(N260="základní",J260,0)</f>
        <v>0</v>
      </c>
      <c r="BF260" s="143">
        <f>IF(N260="snížená",J260,0)</f>
        <v>0</v>
      </c>
      <c r="BG260" s="143">
        <f>IF(N260="zákl. přenesená",J260,0)</f>
        <v>0</v>
      </c>
      <c r="BH260" s="143">
        <f>IF(N260="sníž. přenesená",J260,0)</f>
        <v>0</v>
      </c>
      <c r="BI260" s="143">
        <f>IF(N260="nulová",J260,0)</f>
        <v>0</v>
      </c>
      <c r="BJ260" s="17" t="s">
        <v>80</v>
      </c>
      <c r="BK260" s="143">
        <f>ROUND(I260*H260,2)</f>
        <v>0</v>
      </c>
      <c r="BL260" s="17" t="s">
        <v>328</v>
      </c>
      <c r="BM260" s="142" t="s">
        <v>5831</v>
      </c>
    </row>
    <row r="261" spans="2:65" s="1" customFormat="1" ht="16.5" customHeight="1">
      <c r="B261" s="32"/>
      <c r="C261" s="131" t="s">
        <v>952</v>
      </c>
      <c r="D261" s="131" t="s">
        <v>195</v>
      </c>
      <c r="E261" s="132" t="s">
        <v>5832</v>
      </c>
      <c r="F261" s="133" t="s">
        <v>5833</v>
      </c>
      <c r="G261" s="134" t="s">
        <v>465</v>
      </c>
      <c r="H261" s="135">
        <v>18</v>
      </c>
      <c r="I261" s="136"/>
      <c r="J261" s="137">
        <f>ROUND(I261*H261,2)</f>
        <v>0</v>
      </c>
      <c r="K261" s="133" t="s">
        <v>199</v>
      </c>
      <c r="L261" s="32"/>
      <c r="M261" s="138" t="s">
        <v>19</v>
      </c>
      <c r="N261" s="139" t="s">
        <v>43</v>
      </c>
      <c r="P261" s="140">
        <f>O261*H261</f>
        <v>0</v>
      </c>
      <c r="Q261" s="140">
        <v>0</v>
      </c>
      <c r="R261" s="140">
        <f>Q261*H261</f>
        <v>0</v>
      </c>
      <c r="S261" s="140">
        <v>0</v>
      </c>
      <c r="T261" s="141">
        <f>S261*H261</f>
        <v>0</v>
      </c>
      <c r="AR261" s="142" t="s">
        <v>328</v>
      </c>
      <c r="AT261" s="142" t="s">
        <v>195</v>
      </c>
      <c r="AU261" s="142" t="s">
        <v>82</v>
      </c>
      <c r="AY261" s="17" t="s">
        <v>193</v>
      </c>
      <c r="BE261" s="143">
        <f>IF(N261="základní",J261,0)</f>
        <v>0</v>
      </c>
      <c r="BF261" s="143">
        <f>IF(N261="snížená",J261,0)</f>
        <v>0</v>
      </c>
      <c r="BG261" s="143">
        <f>IF(N261="zákl. přenesená",J261,0)</f>
        <v>0</v>
      </c>
      <c r="BH261" s="143">
        <f>IF(N261="sníž. přenesená",J261,0)</f>
        <v>0</v>
      </c>
      <c r="BI261" s="143">
        <f>IF(N261="nulová",J261,0)</f>
        <v>0</v>
      </c>
      <c r="BJ261" s="17" t="s">
        <v>80</v>
      </c>
      <c r="BK261" s="143">
        <f>ROUND(I261*H261,2)</f>
        <v>0</v>
      </c>
      <c r="BL261" s="17" t="s">
        <v>328</v>
      </c>
      <c r="BM261" s="142" t="s">
        <v>5834</v>
      </c>
    </row>
    <row r="262" spans="2:65" s="1" customFormat="1" ht="11.25">
      <c r="B262" s="32"/>
      <c r="D262" s="144" t="s">
        <v>201</v>
      </c>
      <c r="F262" s="145" t="s">
        <v>5835</v>
      </c>
      <c r="I262" s="146"/>
      <c r="L262" s="32"/>
      <c r="M262" s="147"/>
      <c r="T262" s="53"/>
      <c r="AT262" s="17" t="s">
        <v>201</v>
      </c>
      <c r="AU262" s="17" t="s">
        <v>82</v>
      </c>
    </row>
    <row r="263" spans="2:65" s="1" customFormat="1" ht="21.75" customHeight="1">
      <c r="B263" s="32"/>
      <c r="C263" s="162" t="s">
        <v>958</v>
      </c>
      <c r="D263" s="162" t="s">
        <v>380</v>
      </c>
      <c r="E263" s="163" t="s">
        <v>5836</v>
      </c>
      <c r="F263" s="164" t="s">
        <v>5837</v>
      </c>
      <c r="G263" s="165" t="s">
        <v>465</v>
      </c>
      <c r="H263" s="166">
        <v>18</v>
      </c>
      <c r="I263" s="167"/>
      <c r="J263" s="168">
        <f>ROUND(I263*H263,2)</f>
        <v>0</v>
      </c>
      <c r="K263" s="164" t="s">
        <v>199</v>
      </c>
      <c r="L263" s="169"/>
      <c r="M263" s="170" t="s">
        <v>19</v>
      </c>
      <c r="N263" s="171" t="s">
        <v>43</v>
      </c>
      <c r="P263" s="140">
        <f>O263*H263</f>
        <v>0</v>
      </c>
      <c r="Q263" s="140">
        <v>1.5E-3</v>
      </c>
      <c r="R263" s="140">
        <f>Q263*H263</f>
        <v>2.7E-2</v>
      </c>
      <c r="S263" s="140">
        <v>0</v>
      </c>
      <c r="T263" s="141">
        <f>S263*H263</f>
        <v>0</v>
      </c>
      <c r="AR263" s="142" t="s">
        <v>436</v>
      </c>
      <c r="AT263" s="142" t="s">
        <v>380</v>
      </c>
      <c r="AU263" s="142" t="s">
        <v>82</v>
      </c>
      <c r="AY263" s="17" t="s">
        <v>193</v>
      </c>
      <c r="BE263" s="143">
        <f>IF(N263="základní",J263,0)</f>
        <v>0</v>
      </c>
      <c r="BF263" s="143">
        <f>IF(N263="snížená",J263,0)</f>
        <v>0</v>
      </c>
      <c r="BG263" s="143">
        <f>IF(N263="zákl. přenesená",J263,0)</f>
        <v>0</v>
      </c>
      <c r="BH263" s="143">
        <f>IF(N263="sníž. přenesená",J263,0)</f>
        <v>0</v>
      </c>
      <c r="BI263" s="143">
        <f>IF(N263="nulová",J263,0)</f>
        <v>0</v>
      </c>
      <c r="BJ263" s="17" t="s">
        <v>80</v>
      </c>
      <c r="BK263" s="143">
        <f>ROUND(I263*H263,2)</f>
        <v>0</v>
      </c>
      <c r="BL263" s="17" t="s">
        <v>328</v>
      </c>
      <c r="BM263" s="142" t="s">
        <v>5838</v>
      </c>
    </row>
    <row r="264" spans="2:65" s="1" customFormat="1" ht="16.5" customHeight="1">
      <c r="B264" s="32"/>
      <c r="C264" s="131" t="s">
        <v>962</v>
      </c>
      <c r="D264" s="131" t="s">
        <v>195</v>
      </c>
      <c r="E264" s="132" t="s">
        <v>5839</v>
      </c>
      <c r="F264" s="133" t="s">
        <v>5840</v>
      </c>
      <c r="G264" s="134" t="s">
        <v>465</v>
      </c>
      <c r="H264" s="135">
        <v>22</v>
      </c>
      <c r="I264" s="136"/>
      <c r="J264" s="137">
        <f>ROUND(I264*H264,2)</f>
        <v>0</v>
      </c>
      <c r="K264" s="133" t="s">
        <v>199</v>
      </c>
      <c r="L264" s="32"/>
      <c r="M264" s="138" t="s">
        <v>19</v>
      </c>
      <c r="N264" s="139" t="s">
        <v>43</v>
      </c>
      <c r="P264" s="140">
        <f>O264*H264</f>
        <v>0</v>
      </c>
      <c r="Q264" s="140">
        <v>0</v>
      </c>
      <c r="R264" s="140">
        <f>Q264*H264</f>
        <v>0</v>
      </c>
      <c r="S264" s="140">
        <v>0</v>
      </c>
      <c r="T264" s="141">
        <f>S264*H264</f>
        <v>0</v>
      </c>
      <c r="AR264" s="142" t="s">
        <v>328</v>
      </c>
      <c r="AT264" s="142" t="s">
        <v>195</v>
      </c>
      <c r="AU264" s="142" t="s">
        <v>82</v>
      </c>
      <c r="AY264" s="17" t="s">
        <v>193</v>
      </c>
      <c r="BE264" s="143">
        <f>IF(N264="základní",J264,0)</f>
        <v>0</v>
      </c>
      <c r="BF264" s="143">
        <f>IF(N264="snížená",J264,0)</f>
        <v>0</v>
      </c>
      <c r="BG264" s="143">
        <f>IF(N264="zákl. přenesená",J264,0)</f>
        <v>0</v>
      </c>
      <c r="BH264" s="143">
        <f>IF(N264="sníž. přenesená",J264,0)</f>
        <v>0</v>
      </c>
      <c r="BI264" s="143">
        <f>IF(N264="nulová",J264,0)</f>
        <v>0</v>
      </c>
      <c r="BJ264" s="17" t="s">
        <v>80</v>
      </c>
      <c r="BK264" s="143">
        <f>ROUND(I264*H264,2)</f>
        <v>0</v>
      </c>
      <c r="BL264" s="17" t="s">
        <v>328</v>
      </c>
      <c r="BM264" s="142" t="s">
        <v>5841</v>
      </c>
    </row>
    <row r="265" spans="2:65" s="1" customFormat="1" ht="11.25">
      <c r="B265" s="32"/>
      <c r="D265" s="144" t="s">
        <v>201</v>
      </c>
      <c r="F265" s="145" t="s">
        <v>5842</v>
      </c>
      <c r="I265" s="146"/>
      <c r="L265" s="32"/>
      <c r="M265" s="147"/>
      <c r="T265" s="53"/>
      <c r="AT265" s="17" t="s">
        <v>201</v>
      </c>
      <c r="AU265" s="17" t="s">
        <v>82</v>
      </c>
    </row>
    <row r="266" spans="2:65" s="1" customFormat="1" ht="24.2" customHeight="1">
      <c r="B266" s="32"/>
      <c r="C266" s="162" t="s">
        <v>966</v>
      </c>
      <c r="D266" s="162" t="s">
        <v>380</v>
      </c>
      <c r="E266" s="163" t="s">
        <v>5843</v>
      </c>
      <c r="F266" s="164" t="s">
        <v>5844</v>
      </c>
      <c r="G266" s="165" t="s">
        <v>465</v>
      </c>
      <c r="H266" s="166">
        <v>22</v>
      </c>
      <c r="I266" s="167"/>
      <c r="J266" s="168">
        <f>ROUND(I266*H266,2)</f>
        <v>0</v>
      </c>
      <c r="K266" s="164" t="s">
        <v>199</v>
      </c>
      <c r="L266" s="169"/>
      <c r="M266" s="170" t="s">
        <v>19</v>
      </c>
      <c r="N266" s="171" t="s">
        <v>43</v>
      </c>
      <c r="P266" s="140">
        <f>O266*H266</f>
        <v>0</v>
      </c>
      <c r="Q266" s="140">
        <v>1.6000000000000001E-3</v>
      </c>
      <c r="R266" s="140">
        <f>Q266*H266</f>
        <v>3.5200000000000002E-2</v>
      </c>
      <c r="S266" s="140">
        <v>0</v>
      </c>
      <c r="T266" s="141">
        <f>S266*H266</f>
        <v>0</v>
      </c>
      <c r="AR266" s="142" t="s">
        <v>436</v>
      </c>
      <c r="AT266" s="142" t="s">
        <v>380</v>
      </c>
      <c r="AU266" s="142" t="s">
        <v>82</v>
      </c>
      <c r="AY266" s="17" t="s">
        <v>193</v>
      </c>
      <c r="BE266" s="143">
        <f>IF(N266="základní",J266,0)</f>
        <v>0</v>
      </c>
      <c r="BF266" s="143">
        <f>IF(N266="snížená",J266,0)</f>
        <v>0</v>
      </c>
      <c r="BG266" s="143">
        <f>IF(N266="zákl. přenesená",J266,0)</f>
        <v>0</v>
      </c>
      <c r="BH266" s="143">
        <f>IF(N266="sníž. přenesená",J266,0)</f>
        <v>0</v>
      </c>
      <c r="BI266" s="143">
        <f>IF(N266="nulová",J266,0)</f>
        <v>0</v>
      </c>
      <c r="BJ266" s="17" t="s">
        <v>80</v>
      </c>
      <c r="BK266" s="143">
        <f>ROUND(I266*H266,2)</f>
        <v>0</v>
      </c>
      <c r="BL266" s="17" t="s">
        <v>328</v>
      </c>
      <c r="BM266" s="142" t="s">
        <v>5845</v>
      </c>
    </row>
    <row r="267" spans="2:65" s="1" customFormat="1" ht="16.5" customHeight="1">
      <c r="B267" s="32"/>
      <c r="C267" s="131" t="s">
        <v>975</v>
      </c>
      <c r="D267" s="131" t="s">
        <v>195</v>
      </c>
      <c r="E267" s="132" t="s">
        <v>5846</v>
      </c>
      <c r="F267" s="133" t="s">
        <v>5847</v>
      </c>
      <c r="G267" s="134" t="s">
        <v>465</v>
      </c>
      <c r="H267" s="135">
        <v>1</v>
      </c>
      <c r="I267" s="136"/>
      <c r="J267" s="137">
        <f>ROUND(I267*H267,2)</f>
        <v>0</v>
      </c>
      <c r="K267" s="133" t="s">
        <v>199</v>
      </c>
      <c r="L267" s="32"/>
      <c r="M267" s="138" t="s">
        <v>19</v>
      </c>
      <c r="N267" s="139" t="s">
        <v>43</v>
      </c>
      <c r="P267" s="140">
        <f>O267*H267</f>
        <v>0</v>
      </c>
      <c r="Q267" s="140">
        <v>0</v>
      </c>
      <c r="R267" s="140">
        <f>Q267*H267</f>
        <v>0</v>
      </c>
      <c r="S267" s="140">
        <v>0</v>
      </c>
      <c r="T267" s="141">
        <f>S267*H267</f>
        <v>0</v>
      </c>
      <c r="AR267" s="142" t="s">
        <v>328</v>
      </c>
      <c r="AT267" s="142" t="s">
        <v>195</v>
      </c>
      <c r="AU267" s="142" t="s">
        <v>82</v>
      </c>
      <c r="AY267" s="17" t="s">
        <v>193</v>
      </c>
      <c r="BE267" s="143">
        <f>IF(N267="základní",J267,0)</f>
        <v>0</v>
      </c>
      <c r="BF267" s="143">
        <f>IF(N267="snížená",J267,0)</f>
        <v>0</v>
      </c>
      <c r="BG267" s="143">
        <f>IF(N267="zákl. přenesená",J267,0)</f>
        <v>0</v>
      </c>
      <c r="BH267" s="143">
        <f>IF(N267="sníž. přenesená",J267,0)</f>
        <v>0</v>
      </c>
      <c r="BI267" s="143">
        <f>IF(N267="nulová",J267,0)</f>
        <v>0</v>
      </c>
      <c r="BJ267" s="17" t="s">
        <v>80</v>
      </c>
      <c r="BK267" s="143">
        <f>ROUND(I267*H267,2)</f>
        <v>0</v>
      </c>
      <c r="BL267" s="17" t="s">
        <v>328</v>
      </c>
      <c r="BM267" s="142" t="s">
        <v>5848</v>
      </c>
    </row>
    <row r="268" spans="2:65" s="1" customFormat="1" ht="11.25">
      <c r="B268" s="32"/>
      <c r="D268" s="144" t="s">
        <v>201</v>
      </c>
      <c r="F268" s="145" t="s">
        <v>5849</v>
      </c>
      <c r="I268" s="146"/>
      <c r="L268" s="32"/>
      <c r="M268" s="147"/>
      <c r="T268" s="53"/>
      <c r="AT268" s="17" t="s">
        <v>201</v>
      </c>
      <c r="AU268" s="17" t="s">
        <v>82</v>
      </c>
    </row>
    <row r="269" spans="2:65" s="1" customFormat="1" ht="49.15" customHeight="1">
      <c r="B269" s="32"/>
      <c r="C269" s="162" t="s">
        <v>982</v>
      </c>
      <c r="D269" s="162" t="s">
        <v>380</v>
      </c>
      <c r="E269" s="163" t="s">
        <v>4923</v>
      </c>
      <c r="F269" s="164" t="s">
        <v>5850</v>
      </c>
      <c r="G269" s="165" t="s">
        <v>465</v>
      </c>
      <c r="H269" s="166">
        <v>1</v>
      </c>
      <c r="I269" s="167"/>
      <c r="J269" s="168">
        <f>ROUND(I269*H269,2)</f>
        <v>0</v>
      </c>
      <c r="K269" s="164" t="s">
        <v>19</v>
      </c>
      <c r="L269" s="169"/>
      <c r="M269" s="170" t="s">
        <v>19</v>
      </c>
      <c r="N269" s="171" t="s">
        <v>43</v>
      </c>
      <c r="P269" s="140">
        <f>O269*H269</f>
        <v>0</v>
      </c>
      <c r="Q269" s="140">
        <v>0</v>
      </c>
      <c r="R269" s="140">
        <f>Q269*H269</f>
        <v>0</v>
      </c>
      <c r="S269" s="140">
        <v>0</v>
      </c>
      <c r="T269" s="141">
        <f>S269*H269</f>
        <v>0</v>
      </c>
      <c r="AR269" s="142" t="s">
        <v>436</v>
      </c>
      <c r="AT269" s="142" t="s">
        <v>380</v>
      </c>
      <c r="AU269" s="142" t="s">
        <v>82</v>
      </c>
      <c r="AY269" s="17" t="s">
        <v>193</v>
      </c>
      <c r="BE269" s="143">
        <f>IF(N269="základní",J269,0)</f>
        <v>0</v>
      </c>
      <c r="BF269" s="143">
        <f>IF(N269="snížená",J269,0)</f>
        <v>0</v>
      </c>
      <c r="BG269" s="143">
        <f>IF(N269="zákl. přenesená",J269,0)</f>
        <v>0</v>
      </c>
      <c r="BH269" s="143">
        <f>IF(N269="sníž. přenesená",J269,0)</f>
        <v>0</v>
      </c>
      <c r="BI269" s="143">
        <f>IF(N269="nulová",J269,0)</f>
        <v>0</v>
      </c>
      <c r="BJ269" s="17" t="s">
        <v>80</v>
      </c>
      <c r="BK269" s="143">
        <f>ROUND(I269*H269,2)</f>
        <v>0</v>
      </c>
      <c r="BL269" s="17" t="s">
        <v>328</v>
      </c>
      <c r="BM269" s="142" t="s">
        <v>5851</v>
      </c>
    </row>
    <row r="270" spans="2:65" s="12" customFormat="1" ht="22.5">
      <c r="B270" s="148"/>
      <c r="D270" s="149" t="s">
        <v>203</v>
      </c>
      <c r="E270" s="150" t="s">
        <v>19</v>
      </c>
      <c r="F270" s="151" t="s">
        <v>5852</v>
      </c>
      <c r="H270" s="150" t="s">
        <v>19</v>
      </c>
      <c r="I270" s="152"/>
      <c r="L270" s="148"/>
      <c r="M270" s="153"/>
      <c r="T270" s="154"/>
      <c r="AT270" s="150" t="s">
        <v>203</v>
      </c>
      <c r="AU270" s="150" t="s">
        <v>82</v>
      </c>
      <c r="AV270" s="12" t="s">
        <v>80</v>
      </c>
      <c r="AW270" s="12" t="s">
        <v>33</v>
      </c>
      <c r="AX270" s="12" t="s">
        <v>72</v>
      </c>
      <c r="AY270" s="150" t="s">
        <v>193</v>
      </c>
    </row>
    <row r="271" spans="2:65" s="13" customFormat="1" ht="11.25">
      <c r="B271" s="155"/>
      <c r="D271" s="149" t="s">
        <v>203</v>
      </c>
      <c r="E271" s="156" t="s">
        <v>19</v>
      </c>
      <c r="F271" s="157" t="s">
        <v>80</v>
      </c>
      <c r="H271" s="158">
        <v>1</v>
      </c>
      <c r="I271" s="159"/>
      <c r="L271" s="155"/>
      <c r="M271" s="160"/>
      <c r="T271" s="161"/>
      <c r="AT271" s="156" t="s">
        <v>203</v>
      </c>
      <c r="AU271" s="156" t="s">
        <v>82</v>
      </c>
      <c r="AV271" s="13" t="s">
        <v>82</v>
      </c>
      <c r="AW271" s="13" t="s">
        <v>33</v>
      </c>
      <c r="AX271" s="13" t="s">
        <v>80</v>
      </c>
      <c r="AY271" s="156" t="s">
        <v>193</v>
      </c>
    </row>
    <row r="272" spans="2:65" s="1" customFormat="1" ht="16.5" customHeight="1">
      <c r="B272" s="32"/>
      <c r="C272" s="131" t="s">
        <v>989</v>
      </c>
      <c r="D272" s="131" t="s">
        <v>195</v>
      </c>
      <c r="E272" s="132" t="s">
        <v>5853</v>
      </c>
      <c r="F272" s="133" t="s">
        <v>5854</v>
      </c>
      <c r="G272" s="134" t="s">
        <v>465</v>
      </c>
      <c r="H272" s="135">
        <v>1</v>
      </c>
      <c r="I272" s="136"/>
      <c r="J272" s="137">
        <f>ROUND(I272*H272,2)</f>
        <v>0</v>
      </c>
      <c r="K272" s="133" t="s">
        <v>199</v>
      </c>
      <c r="L272" s="32"/>
      <c r="M272" s="138" t="s">
        <v>19</v>
      </c>
      <c r="N272" s="139" t="s">
        <v>43</v>
      </c>
      <c r="P272" s="140">
        <f>O272*H272</f>
        <v>0</v>
      </c>
      <c r="Q272" s="140">
        <v>0</v>
      </c>
      <c r="R272" s="140">
        <f>Q272*H272</f>
        <v>0</v>
      </c>
      <c r="S272" s="140">
        <v>0</v>
      </c>
      <c r="T272" s="141">
        <f>S272*H272</f>
        <v>0</v>
      </c>
      <c r="AR272" s="142" t="s">
        <v>328</v>
      </c>
      <c r="AT272" s="142" t="s">
        <v>195</v>
      </c>
      <c r="AU272" s="142" t="s">
        <v>82</v>
      </c>
      <c r="AY272" s="17" t="s">
        <v>193</v>
      </c>
      <c r="BE272" s="143">
        <f>IF(N272="základní",J272,0)</f>
        <v>0</v>
      </c>
      <c r="BF272" s="143">
        <f>IF(N272="snížená",J272,0)</f>
        <v>0</v>
      </c>
      <c r="BG272" s="143">
        <f>IF(N272="zákl. přenesená",J272,0)</f>
        <v>0</v>
      </c>
      <c r="BH272" s="143">
        <f>IF(N272="sníž. přenesená",J272,0)</f>
        <v>0</v>
      </c>
      <c r="BI272" s="143">
        <f>IF(N272="nulová",J272,0)</f>
        <v>0</v>
      </c>
      <c r="BJ272" s="17" t="s">
        <v>80</v>
      </c>
      <c r="BK272" s="143">
        <f>ROUND(I272*H272,2)</f>
        <v>0</v>
      </c>
      <c r="BL272" s="17" t="s">
        <v>328</v>
      </c>
      <c r="BM272" s="142" t="s">
        <v>5855</v>
      </c>
    </row>
    <row r="273" spans="2:65" s="1" customFormat="1" ht="11.25">
      <c r="B273" s="32"/>
      <c r="D273" s="144" t="s">
        <v>201</v>
      </c>
      <c r="F273" s="145" t="s">
        <v>5856</v>
      </c>
      <c r="I273" s="146"/>
      <c r="L273" s="32"/>
      <c r="M273" s="147"/>
      <c r="T273" s="53"/>
      <c r="AT273" s="17" t="s">
        <v>201</v>
      </c>
      <c r="AU273" s="17" t="s">
        <v>82</v>
      </c>
    </row>
    <row r="274" spans="2:65" s="1" customFormat="1" ht="16.5" customHeight="1">
      <c r="B274" s="32"/>
      <c r="C274" s="131" t="s">
        <v>997</v>
      </c>
      <c r="D274" s="131" t="s">
        <v>195</v>
      </c>
      <c r="E274" s="132" t="s">
        <v>5857</v>
      </c>
      <c r="F274" s="133" t="s">
        <v>5858</v>
      </c>
      <c r="G274" s="134" t="s">
        <v>465</v>
      </c>
      <c r="H274" s="135">
        <v>1</v>
      </c>
      <c r="I274" s="136"/>
      <c r="J274" s="137">
        <f>ROUND(I274*H274,2)</f>
        <v>0</v>
      </c>
      <c r="K274" s="133" t="s">
        <v>199</v>
      </c>
      <c r="L274" s="32"/>
      <c r="M274" s="138" t="s">
        <v>19</v>
      </c>
      <c r="N274" s="139" t="s">
        <v>43</v>
      </c>
      <c r="P274" s="140">
        <f>O274*H274</f>
        <v>0</v>
      </c>
      <c r="Q274" s="140">
        <v>0</v>
      </c>
      <c r="R274" s="140">
        <f>Q274*H274</f>
        <v>0</v>
      </c>
      <c r="S274" s="140">
        <v>0</v>
      </c>
      <c r="T274" s="141">
        <f>S274*H274</f>
        <v>0</v>
      </c>
      <c r="AR274" s="142" t="s">
        <v>328</v>
      </c>
      <c r="AT274" s="142" t="s">
        <v>195</v>
      </c>
      <c r="AU274" s="142" t="s">
        <v>82</v>
      </c>
      <c r="AY274" s="17" t="s">
        <v>193</v>
      </c>
      <c r="BE274" s="143">
        <f>IF(N274="základní",J274,0)</f>
        <v>0</v>
      </c>
      <c r="BF274" s="143">
        <f>IF(N274="snížená",J274,0)</f>
        <v>0</v>
      </c>
      <c r="BG274" s="143">
        <f>IF(N274="zákl. přenesená",J274,0)</f>
        <v>0</v>
      </c>
      <c r="BH274" s="143">
        <f>IF(N274="sníž. přenesená",J274,0)</f>
        <v>0</v>
      </c>
      <c r="BI274" s="143">
        <f>IF(N274="nulová",J274,0)</f>
        <v>0</v>
      </c>
      <c r="BJ274" s="17" t="s">
        <v>80</v>
      </c>
      <c r="BK274" s="143">
        <f>ROUND(I274*H274,2)</f>
        <v>0</v>
      </c>
      <c r="BL274" s="17" t="s">
        <v>328</v>
      </c>
      <c r="BM274" s="142" t="s">
        <v>5859</v>
      </c>
    </row>
    <row r="275" spans="2:65" s="1" customFormat="1" ht="11.25">
      <c r="B275" s="32"/>
      <c r="D275" s="144" t="s">
        <v>201</v>
      </c>
      <c r="F275" s="145" t="s">
        <v>5860</v>
      </c>
      <c r="I275" s="146"/>
      <c r="L275" s="32"/>
      <c r="M275" s="147"/>
      <c r="T275" s="53"/>
      <c r="AT275" s="17" t="s">
        <v>201</v>
      </c>
      <c r="AU275" s="17" t="s">
        <v>82</v>
      </c>
    </row>
    <row r="276" spans="2:65" s="1" customFormat="1" ht="16.5" customHeight="1">
      <c r="B276" s="32"/>
      <c r="C276" s="131" t="s">
        <v>1002</v>
      </c>
      <c r="D276" s="131" t="s">
        <v>195</v>
      </c>
      <c r="E276" s="132" t="s">
        <v>5861</v>
      </c>
      <c r="F276" s="133" t="s">
        <v>5862</v>
      </c>
      <c r="G276" s="134" t="s">
        <v>465</v>
      </c>
      <c r="H276" s="135">
        <v>1</v>
      </c>
      <c r="I276" s="136"/>
      <c r="J276" s="137">
        <f>ROUND(I276*H276,2)</f>
        <v>0</v>
      </c>
      <c r="K276" s="133" t="s">
        <v>199</v>
      </c>
      <c r="L276" s="32"/>
      <c r="M276" s="138" t="s">
        <v>19</v>
      </c>
      <c r="N276" s="139" t="s">
        <v>43</v>
      </c>
      <c r="P276" s="140">
        <f>O276*H276</f>
        <v>0</v>
      </c>
      <c r="Q276" s="140">
        <v>0</v>
      </c>
      <c r="R276" s="140">
        <f>Q276*H276</f>
        <v>0</v>
      </c>
      <c r="S276" s="140">
        <v>0</v>
      </c>
      <c r="T276" s="141">
        <f>S276*H276</f>
        <v>0</v>
      </c>
      <c r="AR276" s="142" t="s">
        <v>328</v>
      </c>
      <c r="AT276" s="142" t="s">
        <v>195</v>
      </c>
      <c r="AU276" s="142" t="s">
        <v>82</v>
      </c>
      <c r="AY276" s="17" t="s">
        <v>193</v>
      </c>
      <c r="BE276" s="143">
        <f>IF(N276="základní",J276,0)</f>
        <v>0</v>
      </c>
      <c r="BF276" s="143">
        <f>IF(N276="snížená",J276,0)</f>
        <v>0</v>
      </c>
      <c r="BG276" s="143">
        <f>IF(N276="zákl. přenesená",J276,0)</f>
        <v>0</v>
      </c>
      <c r="BH276" s="143">
        <f>IF(N276="sníž. přenesená",J276,0)</f>
        <v>0</v>
      </c>
      <c r="BI276" s="143">
        <f>IF(N276="nulová",J276,0)</f>
        <v>0</v>
      </c>
      <c r="BJ276" s="17" t="s">
        <v>80</v>
      </c>
      <c r="BK276" s="143">
        <f>ROUND(I276*H276,2)</f>
        <v>0</v>
      </c>
      <c r="BL276" s="17" t="s">
        <v>328</v>
      </c>
      <c r="BM276" s="142" t="s">
        <v>5863</v>
      </c>
    </row>
    <row r="277" spans="2:65" s="1" customFormat="1" ht="11.25">
      <c r="B277" s="32"/>
      <c r="D277" s="144" t="s">
        <v>201</v>
      </c>
      <c r="F277" s="145" t="s">
        <v>5864</v>
      </c>
      <c r="I277" s="146"/>
      <c r="L277" s="32"/>
      <c r="M277" s="147"/>
      <c r="T277" s="53"/>
      <c r="AT277" s="17" t="s">
        <v>201</v>
      </c>
      <c r="AU277" s="17" t="s">
        <v>82</v>
      </c>
    </row>
    <row r="278" spans="2:65" s="1" customFormat="1" ht="24.2" customHeight="1">
      <c r="B278" s="32"/>
      <c r="C278" s="131" t="s">
        <v>1009</v>
      </c>
      <c r="D278" s="131" t="s">
        <v>195</v>
      </c>
      <c r="E278" s="132" t="s">
        <v>5865</v>
      </c>
      <c r="F278" s="133" t="s">
        <v>5866</v>
      </c>
      <c r="G278" s="134" t="s">
        <v>349</v>
      </c>
      <c r="H278" s="135">
        <v>0.96199999999999997</v>
      </c>
      <c r="I278" s="136"/>
      <c r="J278" s="137">
        <f>ROUND(I278*H278,2)</f>
        <v>0</v>
      </c>
      <c r="K278" s="133" t="s">
        <v>199</v>
      </c>
      <c r="L278" s="32"/>
      <c r="M278" s="138" t="s">
        <v>19</v>
      </c>
      <c r="N278" s="139" t="s">
        <v>43</v>
      </c>
      <c r="P278" s="140">
        <f>O278*H278</f>
        <v>0</v>
      </c>
      <c r="Q278" s="140">
        <v>0</v>
      </c>
      <c r="R278" s="140">
        <f>Q278*H278</f>
        <v>0</v>
      </c>
      <c r="S278" s="140">
        <v>0</v>
      </c>
      <c r="T278" s="141">
        <f>S278*H278</f>
        <v>0</v>
      </c>
      <c r="AR278" s="142" t="s">
        <v>328</v>
      </c>
      <c r="AT278" s="142" t="s">
        <v>195</v>
      </c>
      <c r="AU278" s="142" t="s">
        <v>82</v>
      </c>
      <c r="AY278" s="17" t="s">
        <v>193</v>
      </c>
      <c r="BE278" s="143">
        <f>IF(N278="základní",J278,0)</f>
        <v>0</v>
      </c>
      <c r="BF278" s="143">
        <f>IF(N278="snížená",J278,0)</f>
        <v>0</v>
      </c>
      <c r="BG278" s="143">
        <f>IF(N278="zákl. přenesená",J278,0)</f>
        <v>0</v>
      </c>
      <c r="BH278" s="143">
        <f>IF(N278="sníž. přenesená",J278,0)</f>
        <v>0</v>
      </c>
      <c r="BI278" s="143">
        <f>IF(N278="nulová",J278,0)</f>
        <v>0</v>
      </c>
      <c r="BJ278" s="17" t="s">
        <v>80</v>
      </c>
      <c r="BK278" s="143">
        <f>ROUND(I278*H278,2)</f>
        <v>0</v>
      </c>
      <c r="BL278" s="17" t="s">
        <v>328</v>
      </c>
      <c r="BM278" s="142" t="s">
        <v>5867</v>
      </c>
    </row>
    <row r="279" spans="2:65" s="1" customFormat="1" ht="11.25">
      <c r="B279" s="32"/>
      <c r="D279" s="144" t="s">
        <v>201</v>
      </c>
      <c r="F279" s="145" t="s">
        <v>5868</v>
      </c>
      <c r="I279" s="146"/>
      <c r="L279" s="32"/>
      <c r="M279" s="147"/>
      <c r="T279" s="53"/>
      <c r="AT279" s="17" t="s">
        <v>201</v>
      </c>
      <c r="AU279" s="17" t="s">
        <v>82</v>
      </c>
    </row>
    <row r="280" spans="2:65" s="11" customFormat="1" ht="25.9" customHeight="1">
      <c r="B280" s="119"/>
      <c r="D280" s="120" t="s">
        <v>71</v>
      </c>
      <c r="E280" s="121" t="s">
        <v>380</v>
      </c>
      <c r="F280" s="121" t="s">
        <v>5427</v>
      </c>
      <c r="I280" s="122"/>
      <c r="J280" s="123">
        <f>BK280</f>
        <v>0</v>
      </c>
      <c r="L280" s="119"/>
      <c r="M280" s="124"/>
      <c r="P280" s="125">
        <f>P281</f>
        <v>0</v>
      </c>
      <c r="R280" s="125">
        <f>R281</f>
        <v>0.9</v>
      </c>
      <c r="T280" s="126">
        <f>T281</f>
        <v>10.613200000000001</v>
      </c>
      <c r="AR280" s="120" t="s">
        <v>100</v>
      </c>
      <c r="AT280" s="127" t="s">
        <v>71</v>
      </c>
      <c r="AU280" s="127" t="s">
        <v>72</v>
      </c>
      <c r="AY280" s="120" t="s">
        <v>193</v>
      </c>
      <c r="BK280" s="128">
        <f>BK281</f>
        <v>0</v>
      </c>
    </row>
    <row r="281" spans="2:65" s="11" customFormat="1" ht="22.9" customHeight="1">
      <c r="B281" s="119"/>
      <c r="D281" s="120" t="s">
        <v>71</v>
      </c>
      <c r="E281" s="129" t="s">
        <v>5428</v>
      </c>
      <c r="F281" s="129" t="s">
        <v>5429</v>
      </c>
      <c r="I281" s="122"/>
      <c r="J281" s="130">
        <f>BK281</f>
        <v>0</v>
      </c>
      <c r="L281" s="119"/>
      <c r="M281" s="124"/>
      <c r="P281" s="125">
        <f>SUM(P282:P290)</f>
        <v>0</v>
      </c>
      <c r="R281" s="125">
        <f>SUM(R282:R290)</f>
        <v>0.9</v>
      </c>
      <c r="T281" s="126">
        <f>SUM(T282:T290)</f>
        <v>10.613200000000001</v>
      </c>
      <c r="AR281" s="120" t="s">
        <v>100</v>
      </c>
      <c r="AT281" s="127" t="s">
        <v>71</v>
      </c>
      <c r="AU281" s="127" t="s">
        <v>80</v>
      </c>
      <c r="AY281" s="120" t="s">
        <v>193</v>
      </c>
      <c r="BK281" s="128">
        <f>SUM(BK282:BK290)</f>
        <v>0</v>
      </c>
    </row>
    <row r="282" spans="2:65" s="1" customFormat="1" ht="16.5" customHeight="1">
      <c r="B282" s="32"/>
      <c r="C282" s="131" t="s">
        <v>1016</v>
      </c>
      <c r="D282" s="131" t="s">
        <v>195</v>
      </c>
      <c r="E282" s="132" t="s">
        <v>5869</v>
      </c>
      <c r="F282" s="133" t="s">
        <v>5870</v>
      </c>
      <c r="G282" s="134" t="s">
        <v>465</v>
      </c>
      <c r="H282" s="135">
        <v>120</v>
      </c>
      <c r="I282" s="136"/>
      <c r="J282" s="137">
        <f>ROUND(I282*H282,2)</f>
        <v>0</v>
      </c>
      <c r="K282" s="133" t="s">
        <v>199</v>
      </c>
      <c r="L282" s="32"/>
      <c r="M282" s="138" t="s">
        <v>19</v>
      </c>
      <c r="N282" s="139" t="s">
        <v>43</v>
      </c>
      <c r="P282" s="140">
        <f>O282*H282</f>
        <v>0</v>
      </c>
      <c r="Q282" s="140">
        <v>0</v>
      </c>
      <c r="R282" s="140">
        <f>Q282*H282</f>
        <v>0</v>
      </c>
      <c r="S282" s="140">
        <v>8.5999999999999998E-4</v>
      </c>
      <c r="T282" s="141">
        <f>S282*H282</f>
        <v>0.1032</v>
      </c>
      <c r="AR282" s="142" t="s">
        <v>674</v>
      </c>
      <c r="AT282" s="142" t="s">
        <v>195</v>
      </c>
      <c r="AU282" s="142" t="s">
        <v>82</v>
      </c>
      <c r="AY282" s="17" t="s">
        <v>193</v>
      </c>
      <c r="BE282" s="143">
        <f>IF(N282="základní",J282,0)</f>
        <v>0</v>
      </c>
      <c r="BF282" s="143">
        <f>IF(N282="snížená",J282,0)</f>
        <v>0</v>
      </c>
      <c r="BG282" s="143">
        <f>IF(N282="zákl. přenesená",J282,0)</f>
        <v>0</v>
      </c>
      <c r="BH282" s="143">
        <f>IF(N282="sníž. přenesená",J282,0)</f>
        <v>0</v>
      </c>
      <c r="BI282" s="143">
        <f>IF(N282="nulová",J282,0)</f>
        <v>0</v>
      </c>
      <c r="BJ282" s="17" t="s">
        <v>80</v>
      </c>
      <c r="BK282" s="143">
        <f>ROUND(I282*H282,2)</f>
        <v>0</v>
      </c>
      <c r="BL282" s="17" t="s">
        <v>674</v>
      </c>
      <c r="BM282" s="142" t="s">
        <v>5871</v>
      </c>
    </row>
    <row r="283" spans="2:65" s="1" customFormat="1" ht="11.25">
      <c r="B283" s="32"/>
      <c r="D283" s="144" t="s">
        <v>201</v>
      </c>
      <c r="F283" s="145" t="s">
        <v>5872</v>
      </c>
      <c r="I283" s="146"/>
      <c r="L283" s="32"/>
      <c r="M283" s="147"/>
      <c r="T283" s="53"/>
      <c r="AT283" s="17" t="s">
        <v>201</v>
      </c>
      <c r="AU283" s="17" t="s">
        <v>82</v>
      </c>
    </row>
    <row r="284" spans="2:65" s="1" customFormat="1" ht="24.2" customHeight="1">
      <c r="B284" s="32"/>
      <c r="C284" s="131" t="s">
        <v>1024</v>
      </c>
      <c r="D284" s="131" t="s">
        <v>195</v>
      </c>
      <c r="E284" s="132" t="s">
        <v>5873</v>
      </c>
      <c r="F284" s="133" t="s">
        <v>5874</v>
      </c>
      <c r="G284" s="134" t="s">
        <v>432</v>
      </c>
      <c r="H284" s="135">
        <v>240</v>
      </c>
      <c r="I284" s="136"/>
      <c r="J284" s="137">
        <f>ROUND(I284*H284,2)</f>
        <v>0</v>
      </c>
      <c r="K284" s="133" t="s">
        <v>199</v>
      </c>
      <c r="L284" s="32"/>
      <c r="M284" s="138" t="s">
        <v>19</v>
      </c>
      <c r="N284" s="139" t="s">
        <v>43</v>
      </c>
      <c r="P284" s="140">
        <f>O284*H284</f>
        <v>0</v>
      </c>
      <c r="Q284" s="140">
        <v>0</v>
      </c>
      <c r="R284" s="140">
        <f>Q284*H284</f>
        <v>0</v>
      </c>
      <c r="S284" s="140">
        <v>8.0000000000000002E-3</v>
      </c>
      <c r="T284" s="141">
        <f>S284*H284</f>
        <v>1.92</v>
      </c>
      <c r="AR284" s="142" t="s">
        <v>674</v>
      </c>
      <c r="AT284" s="142" t="s">
        <v>195</v>
      </c>
      <c r="AU284" s="142" t="s">
        <v>82</v>
      </c>
      <c r="AY284" s="17" t="s">
        <v>193</v>
      </c>
      <c r="BE284" s="143">
        <f>IF(N284="základní",J284,0)</f>
        <v>0</v>
      </c>
      <c r="BF284" s="143">
        <f>IF(N284="snížená",J284,0)</f>
        <v>0</v>
      </c>
      <c r="BG284" s="143">
        <f>IF(N284="zákl. přenesená",J284,0)</f>
        <v>0</v>
      </c>
      <c r="BH284" s="143">
        <f>IF(N284="sníž. přenesená",J284,0)</f>
        <v>0</v>
      </c>
      <c r="BI284" s="143">
        <f>IF(N284="nulová",J284,0)</f>
        <v>0</v>
      </c>
      <c r="BJ284" s="17" t="s">
        <v>80</v>
      </c>
      <c r="BK284" s="143">
        <f>ROUND(I284*H284,2)</f>
        <v>0</v>
      </c>
      <c r="BL284" s="17" t="s">
        <v>674</v>
      </c>
      <c r="BM284" s="142" t="s">
        <v>5875</v>
      </c>
    </row>
    <row r="285" spans="2:65" s="1" customFormat="1" ht="11.25">
      <c r="B285" s="32"/>
      <c r="D285" s="144" t="s">
        <v>201</v>
      </c>
      <c r="F285" s="145" t="s">
        <v>5876</v>
      </c>
      <c r="I285" s="146"/>
      <c r="L285" s="32"/>
      <c r="M285" s="147"/>
      <c r="T285" s="53"/>
      <c r="AT285" s="17" t="s">
        <v>201</v>
      </c>
      <c r="AU285" s="17" t="s">
        <v>82</v>
      </c>
    </row>
    <row r="286" spans="2:65" s="1" customFormat="1" ht="24.2" customHeight="1">
      <c r="B286" s="32"/>
      <c r="C286" s="131" t="s">
        <v>1034</v>
      </c>
      <c r="D286" s="131" t="s">
        <v>195</v>
      </c>
      <c r="E286" s="132" t="s">
        <v>5877</v>
      </c>
      <c r="F286" s="133" t="s">
        <v>5878</v>
      </c>
      <c r="G286" s="134" t="s">
        <v>432</v>
      </c>
      <c r="H286" s="135">
        <v>350</v>
      </c>
      <c r="I286" s="136"/>
      <c r="J286" s="137">
        <f>ROUND(I286*H286,2)</f>
        <v>0</v>
      </c>
      <c r="K286" s="133" t="s">
        <v>199</v>
      </c>
      <c r="L286" s="32"/>
      <c r="M286" s="138" t="s">
        <v>19</v>
      </c>
      <c r="N286" s="139" t="s">
        <v>43</v>
      </c>
      <c r="P286" s="140">
        <f>O286*H286</f>
        <v>0</v>
      </c>
      <c r="Q286" s="140">
        <v>0</v>
      </c>
      <c r="R286" s="140">
        <f>Q286*H286</f>
        <v>0</v>
      </c>
      <c r="S286" s="140">
        <v>1.7000000000000001E-2</v>
      </c>
      <c r="T286" s="141">
        <f>S286*H286</f>
        <v>5.95</v>
      </c>
      <c r="AR286" s="142" t="s">
        <v>674</v>
      </c>
      <c r="AT286" s="142" t="s">
        <v>195</v>
      </c>
      <c r="AU286" s="142" t="s">
        <v>82</v>
      </c>
      <c r="AY286" s="17" t="s">
        <v>193</v>
      </c>
      <c r="BE286" s="143">
        <f>IF(N286="základní",J286,0)</f>
        <v>0</v>
      </c>
      <c r="BF286" s="143">
        <f>IF(N286="snížená",J286,0)</f>
        <v>0</v>
      </c>
      <c r="BG286" s="143">
        <f>IF(N286="zákl. přenesená",J286,0)</f>
        <v>0</v>
      </c>
      <c r="BH286" s="143">
        <f>IF(N286="sníž. přenesená",J286,0)</f>
        <v>0</v>
      </c>
      <c r="BI286" s="143">
        <f>IF(N286="nulová",J286,0)</f>
        <v>0</v>
      </c>
      <c r="BJ286" s="17" t="s">
        <v>80</v>
      </c>
      <c r="BK286" s="143">
        <f>ROUND(I286*H286,2)</f>
        <v>0</v>
      </c>
      <c r="BL286" s="17" t="s">
        <v>674</v>
      </c>
      <c r="BM286" s="142" t="s">
        <v>5879</v>
      </c>
    </row>
    <row r="287" spans="2:65" s="1" customFormat="1" ht="11.25">
      <c r="B287" s="32"/>
      <c r="D287" s="144" t="s">
        <v>201</v>
      </c>
      <c r="F287" s="145" t="s">
        <v>5880</v>
      </c>
      <c r="I287" s="146"/>
      <c r="L287" s="32"/>
      <c r="M287" s="147"/>
      <c r="T287" s="53"/>
      <c r="AT287" s="17" t="s">
        <v>201</v>
      </c>
      <c r="AU287" s="17" t="s">
        <v>82</v>
      </c>
    </row>
    <row r="288" spans="2:65" s="1" customFormat="1" ht="24.2" customHeight="1">
      <c r="B288" s="32"/>
      <c r="C288" s="131" t="s">
        <v>1045</v>
      </c>
      <c r="D288" s="131" t="s">
        <v>195</v>
      </c>
      <c r="E288" s="132" t="s">
        <v>5881</v>
      </c>
      <c r="F288" s="133" t="s">
        <v>5882</v>
      </c>
      <c r="G288" s="134" t="s">
        <v>432</v>
      </c>
      <c r="H288" s="135">
        <v>165</v>
      </c>
      <c r="I288" s="136"/>
      <c r="J288" s="137">
        <f>ROUND(I288*H288,2)</f>
        <v>0</v>
      </c>
      <c r="K288" s="133" t="s">
        <v>199</v>
      </c>
      <c r="L288" s="32"/>
      <c r="M288" s="138" t="s">
        <v>19</v>
      </c>
      <c r="N288" s="139" t="s">
        <v>43</v>
      </c>
      <c r="P288" s="140">
        <f>O288*H288</f>
        <v>0</v>
      </c>
      <c r="Q288" s="140">
        <v>0</v>
      </c>
      <c r="R288" s="140">
        <f>Q288*H288</f>
        <v>0</v>
      </c>
      <c r="S288" s="140">
        <v>1.6E-2</v>
      </c>
      <c r="T288" s="141">
        <f>S288*H288</f>
        <v>2.64</v>
      </c>
      <c r="AR288" s="142" t="s">
        <v>674</v>
      </c>
      <c r="AT288" s="142" t="s">
        <v>195</v>
      </c>
      <c r="AU288" s="142" t="s">
        <v>82</v>
      </c>
      <c r="AY288" s="17" t="s">
        <v>193</v>
      </c>
      <c r="BE288" s="143">
        <f>IF(N288="základní",J288,0)</f>
        <v>0</v>
      </c>
      <c r="BF288" s="143">
        <f>IF(N288="snížená",J288,0)</f>
        <v>0</v>
      </c>
      <c r="BG288" s="143">
        <f>IF(N288="zákl. přenesená",J288,0)</f>
        <v>0</v>
      </c>
      <c r="BH288" s="143">
        <f>IF(N288="sníž. přenesená",J288,0)</f>
        <v>0</v>
      </c>
      <c r="BI288" s="143">
        <f>IF(N288="nulová",J288,0)</f>
        <v>0</v>
      </c>
      <c r="BJ288" s="17" t="s">
        <v>80</v>
      </c>
      <c r="BK288" s="143">
        <f>ROUND(I288*H288,2)</f>
        <v>0</v>
      </c>
      <c r="BL288" s="17" t="s">
        <v>674</v>
      </c>
      <c r="BM288" s="142" t="s">
        <v>5883</v>
      </c>
    </row>
    <row r="289" spans="2:65" s="1" customFormat="1" ht="11.25">
      <c r="B289" s="32"/>
      <c r="D289" s="144" t="s">
        <v>201</v>
      </c>
      <c r="F289" s="145" t="s">
        <v>5884</v>
      </c>
      <c r="I289" s="146"/>
      <c r="L289" s="32"/>
      <c r="M289" s="147"/>
      <c r="T289" s="53"/>
      <c r="AT289" s="17" t="s">
        <v>201</v>
      </c>
      <c r="AU289" s="17" t="s">
        <v>82</v>
      </c>
    </row>
    <row r="290" spans="2:65" s="1" customFormat="1" ht="16.5" customHeight="1">
      <c r="B290" s="32"/>
      <c r="C290" s="162" t="s">
        <v>1053</v>
      </c>
      <c r="D290" s="162" t="s">
        <v>380</v>
      </c>
      <c r="E290" s="163" t="s">
        <v>5150</v>
      </c>
      <c r="F290" s="164" t="s">
        <v>5151</v>
      </c>
      <c r="G290" s="165" t="s">
        <v>532</v>
      </c>
      <c r="H290" s="166">
        <v>900</v>
      </c>
      <c r="I290" s="167"/>
      <c r="J290" s="168">
        <f>ROUND(I290*H290,2)</f>
        <v>0</v>
      </c>
      <c r="K290" s="164" t="s">
        <v>19</v>
      </c>
      <c r="L290" s="169"/>
      <c r="M290" s="170" t="s">
        <v>19</v>
      </c>
      <c r="N290" s="171" t="s">
        <v>43</v>
      </c>
      <c r="P290" s="140">
        <f>O290*H290</f>
        <v>0</v>
      </c>
      <c r="Q290" s="140">
        <v>1E-3</v>
      </c>
      <c r="R290" s="140">
        <f>Q290*H290</f>
        <v>0.9</v>
      </c>
      <c r="S290" s="140">
        <v>0</v>
      </c>
      <c r="T290" s="141">
        <f>S290*H290</f>
        <v>0</v>
      </c>
      <c r="AR290" s="142" t="s">
        <v>2002</v>
      </c>
      <c r="AT290" s="142" t="s">
        <v>380</v>
      </c>
      <c r="AU290" s="142" t="s">
        <v>82</v>
      </c>
      <c r="AY290" s="17" t="s">
        <v>193</v>
      </c>
      <c r="BE290" s="143">
        <f>IF(N290="základní",J290,0)</f>
        <v>0</v>
      </c>
      <c r="BF290" s="143">
        <f>IF(N290="snížená",J290,0)</f>
        <v>0</v>
      </c>
      <c r="BG290" s="143">
        <f>IF(N290="zákl. přenesená",J290,0)</f>
        <v>0</v>
      </c>
      <c r="BH290" s="143">
        <f>IF(N290="sníž. přenesená",J290,0)</f>
        <v>0</v>
      </c>
      <c r="BI290" s="143">
        <f>IF(N290="nulová",J290,0)</f>
        <v>0</v>
      </c>
      <c r="BJ290" s="17" t="s">
        <v>80</v>
      </c>
      <c r="BK290" s="143">
        <f>ROUND(I290*H290,2)</f>
        <v>0</v>
      </c>
      <c r="BL290" s="17" t="s">
        <v>674</v>
      </c>
      <c r="BM290" s="142" t="s">
        <v>5885</v>
      </c>
    </row>
    <row r="291" spans="2:65" s="11" customFormat="1" ht="25.9" customHeight="1">
      <c r="B291" s="119"/>
      <c r="D291" s="120" t="s">
        <v>71</v>
      </c>
      <c r="E291" s="121" t="s">
        <v>4282</v>
      </c>
      <c r="F291" s="121" t="s">
        <v>4965</v>
      </c>
      <c r="I291" s="122"/>
      <c r="J291" s="123">
        <f>BK291</f>
        <v>0</v>
      </c>
      <c r="L291" s="119"/>
      <c r="M291" s="124"/>
      <c r="P291" s="125">
        <f>P292</f>
        <v>0</v>
      </c>
      <c r="R291" s="125">
        <f>R292</f>
        <v>0</v>
      </c>
      <c r="T291" s="126">
        <f>T292</f>
        <v>0</v>
      </c>
      <c r="AR291" s="120" t="s">
        <v>106</v>
      </c>
      <c r="AT291" s="127" t="s">
        <v>71</v>
      </c>
      <c r="AU291" s="127" t="s">
        <v>72</v>
      </c>
      <c r="AY291" s="120" t="s">
        <v>193</v>
      </c>
      <c r="BK291" s="128">
        <f>BK292</f>
        <v>0</v>
      </c>
    </row>
    <row r="292" spans="2:65" s="1" customFormat="1" ht="16.5" customHeight="1">
      <c r="B292" s="32"/>
      <c r="C292" s="131" t="s">
        <v>1063</v>
      </c>
      <c r="D292" s="131" t="s">
        <v>195</v>
      </c>
      <c r="E292" s="132" t="s">
        <v>4966</v>
      </c>
      <c r="F292" s="133" t="s">
        <v>4474</v>
      </c>
      <c r="G292" s="134" t="s">
        <v>4454</v>
      </c>
      <c r="H292" s="135">
        <v>1</v>
      </c>
      <c r="I292" s="136"/>
      <c r="J292" s="137">
        <f>ROUND(I292*H292,2)</f>
        <v>0</v>
      </c>
      <c r="K292" s="133" t="s">
        <v>19</v>
      </c>
      <c r="L292" s="32"/>
      <c r="M292" s="181" t="s">
        <v>19</v>
      </c>
      <c r="N292" s="182" t="s">
        <v>43</v>
      </c>
      <c r="O292" s="183"/>
      <c r="P292" s="184">
        <f>O292*H292</f>
        <v>0</v>
      </c>
      <c r="Q292" s="184">
        <v>0</v>
      </c>
      <c r="R292" s="184">
        <f>Q292*H292</f>
        <v>0</v>
      </c>
      <c r="S292" s="184">
        <v>0</v>
      </c>
      <c r="T292" s="185">
        <f>S292*H292</f>
        <v>0</v>
      </c>
      <c r="AR292" s="142" t="s">
        <v>106</v>
      </c>
      <c r="AT292" s="142" t="s">
        <v>195</v>
      </c>
      <c r="AU292" s="142" t="s">
        <v>80</v>
      </c>
      <c r="AY292" s="17" t="s">
        <v>193</v>
      </c>
      <c r="BE292" s="143">
        <f>IF(N292="základní",J292,0)</f>
        <v>0</v>
      </c>
      <c r="BF292" s="143">
        <f>IF(N292="snížená",J292,0)</f>
        <v>0</v>
      </c>
      <c r="BG292" s="143">
        <f>IF(N292="zákl. přenesená",J292,0)</f>
        <v>0</v>
      </c>
      <c r="BH292" s="143">
        <f>IF(N292="sníž. přenesená",J292,0)</f>
        <v>0</v>
      </c>
      <c r="BI292" s="143">
        <f>IF(N292="nulová",J292,0)</f>
        <v>0</v>
      </c>
      <c r="BJ292" s="17" t="s">
        <v>80</v>
      </c>
      <c r="BK292" s="143">
        <f>ROUND(I292*H292,2)</f>
        <v>0</v>
      </c>
      <c r="BL292" s="17" t="s">
        <v>106</v>
      </c>
      <c r="BM292" s="142" t="s">
        <v>5886</v>
      </c>
    </row>
    <row r="293" spans="2:65" s="1" customFormat="1" ht="6.95" customHeight="1">
      <c r="B293" s="41"/>
      <c r="C293" s="42"/>
      <c r="D293" s="42"/>
      <c r="E293" s="42"/>
      <c r="F293" s="42"/>
      <c r="G293" s="42"/>
      <c r="H293" s="42"/>
      <c r="I293" s="42"/>
      <c r="J293" s="42"/>
      <c r="K293" s="42"/>
      <c r="L293" s="32"/>
    </row>
  </sheetData>
  <sheetProtection algorithmName="SHA-512" hashValue="0CO/IvE12ImKYmb4D2Nh0QToiWExJhIWIUZc0USB3d3EYH/Fj5BbKpV2r2MglVsyDQ5gr+deCe1+kEq7UXW2QA==" saltValue="CcvFHDa3Cxb1unp+9xGjB4YfocMXrGNFF1GKA87lIJfNFnTsj9f7bbbqnabhDBx3eCHdQ9/KAjpe+YFnrAU/YA==" spinCount="100000" sheet="1" objects="1" scenarios="1" formatColumns="0" formatRows="0" autoFilter="0"/>
  <autoFilter ref="C96:K292" xr:uid="{00000000-0009-0000-0000-000008000000}"/>
  <mergeCells count="15">
    <mergeCell ref="E83:H83"/>
    <mergeCell ref="E87:H87"/>
    <mergeCell ref="E85:H85"/>
    <mergeCell ref="E89:H89"/>
    <mergeCell ref="L2:V2"/>
    <mergeCell ref="E31:H31"/>
    <mergeCell ref="E52:H52"/>
    <mergeCell ref="E56:H56"/>
    <mergeCell ref="E54:H54"/>
    <mergeCell ref="E58:H58"/>
    <mergeCell ref="E7:H7"/>
    <mergeCell ref="E11:H11"/>
    <mergeCell ref="E9:H9"/>
    <mergeCell ref="E13:H13"/>
    <mergeCell ref="E22:H22"/>
  </mergeCells>
  <hyperlinks>
    <hyperlink ref="F101" r:id="rId1" xr:uid="{00000000-0004-0000-0800-000000000000}"/>
    <hyperlink ref="F104" r:id="rId2" xr:uid="{00000000-0004-0000-0800-000001000000}"/>
    <hyperlink ref="F107" r:id="rId3" xr:uid="{00000000-0004-0000-0800-000002000000}"/>
    <hyperlink ref="F110" r:id="rId4" xr:uid="{00000000-0004-0000-0800-000003000000}"/>
    <hyperlink ref="F113" r:id="rId5" xr:uid="{00000000-0004-0000-0800-000004000000}"/>
    <hyperlink ref="F116" r:id="rId6" xr:uid="{00000000-0004-0000-0800-000005000000}"/>
    <hyperlink ref="F120" r:id="rId7" xr:uid="{00000000-0004-0000-0800-000006000000}"/>
    <hyperlink ref="F123" r:id="rId8" xr:uid="{00000000-0004-0000-0800-000007000000}"/>
    <hyperlink ref="F126" r:id="rId9" xr:uid="{00000000-0004-0000-0800-000008000000}"/>
    <hyperlink ref="F129" r:id="rId10" xr:uid="{00000000-0004-0000-0800-000009000000}"/>
    <hyperlink ref="F132" r:id="rId11" xr:uid="{00000000-0004-0000-0800-00000A000000}"/>
    <hyperlink ref="F136" r:id="rId12" xr:uid="{00000000-0004-0000-0800-00000B000000}"/>
    <hyperlink ref="F139" r:id="rId13" xr:uid="{00000000-0004-0000-0800-00000C000000}"/>
    <hyperlink ref="F142" r:id="rId14" xr:uid="{00000000-0004-0000-0800-00000D000000}"/>
    <hyperlink ref="F145" r:id="rId15" xr:uid="{00000000-0004-0000-0800-00000E000000}"/>
    <hyperlink ref="F148" r:id="rId16" xr:uid="{00000000-0004-0000-0800-00000F000000}"/>
    <hyperlink ref="F151" r:id="rId17" xr:uid="{00000000-0004-0000-0800-000010000000}"/>
    <hyperlink ref="F154" r:id="rId18" xr:uid="{00000000-0004-0000-0800-000011000000}"/>
    <hyperlink ref="F157" r:id="rId19" xr:uid="{00000000-0004-0000-0800-000012000000}"/>
    <hyperlink ref="F160" r:id="rId20" xr:uid="{00000000-0004-0000-0800-000013000000}"/>
    <hyperlink ref="F162" r:id="rId21" xr:uid="{00000000-0004-0000-0800-000014000000}"/>
    <hyperlink ref="F164" r:id="rId22" xr:uid="{00000000-0004-0000-0800-000015000000}"/>
    <hyperlink ref="F166" r:id="rId23" xr:uid="{00000000-0004-0000-0800-000016000000}"/>
    <hyperlink ref="F168" r:id="rId24" xr:uid="{00000000-0004-0000-0800-000017000000}"/>
    <hyperlink ref="F170" r:id="rId25" xr:uid="{00000000-0004-0000-0800-000018000000}"/>
    <hyperlink ref="F174" r:id="rId26" xr:uid="{00000000-0004-0000-0800-000019000000}"/>
    <hyperlink ref="F180" r:id="rId27" xr:uid="{00000000-0004-0000-0800-00001A000000}"/>
    <hyperlink ref="F183" r:id="rId28" xr:uid="{00000000-0004-0000-0800-00001B000000}"/>
    <hyperlink ref="F186" r:id="rId29" xr:uid="{00000000-0004-0000-0800-00001C000000}"/>
    <hyperlink ref="F189" r:id="rId30" xr:uid="{00000000-0004-0000-0800-00001D000000}"/>
    <hyperlink ref="F192" r:id="rId31" xr:uid="{00000000-0004-0000-0800-00001E000000}"/>
    <hyperlink ref="F195" r:id="rId32" xr:uid="{00000000-0004-0000-0800-00001F000000}"/>
    <hyperlink ref="F197" r:id="rId33" xr:uid="{00000000-0004-0000-0800-000020000000}"/>
    <hyperlink ref="F201" r:id="rId34" xr:uid="{00000000-0004-0000-0800-000021000000}"/>
    <hyperlink ref="F204" r:id="rId35" xr:uid="{00000000-0004-0000-0800-000022000000}"/>
    <hyperlink ref="F207" r:id="rId36" xr:uid="{00000000-0004-0000-0800-000023000000}"/>
    <hyperlink ref="F210" r:id="rId37" xr:uid="{00000000-0004-0000-0800-000024000000}"/>
    <hyperlink ref="F213" r:id="rId38" xr:uid="{00000000-0004-0000-0800-000025000000}"/>
    <hyperlink ref="F216" r:id="rId39" xr:uid="{00000000-0004-0000-0800-000026000000}"/>
    <hyperlink ref="F219" r:id="rId40" xr:uid="{00000000-0004-0000-0800-000027000000}"/>
    <hyperlink ref="F222" r:id="rId41" xr:uid="{00000000-0004-0000-0800-000028000000}"/>
    <hyperlink ref="F225" r:id="rId42" xr:uid="{00000000-0004-0000-0800-000029000000}"/>
    <hyperlink ref="F230" r:id="rId43" xr:uid="{00000000-0004-0000-0800-00002A000000}"/>
    <hyperlink ref="F232" r:id="rId44" xr:uid="{00000000-0004-0000-0800-00002B000000}"/>
    <hyperlink ref="F234" r:id="rId45" xr:uid="{00000000-0004-0000-0800-00002C000000}"/>
    <hyperlink ref="F237" r:id="rId46" xr:uid="{00000000-0004-0000-0800-00002D000000}"/>
    <hyperlink ref="F239" r:id="rId47" xr:uid="{00000000-0004-0000-0800-00002E000000}"/>
    <hyperlink ref="F241" r:id="rId48" xr:uid="{00000000-0004-0000-0800-00002F000000}"/>
    <hyperlink ref="F246" r:id="rId49" xr:uid="{00000000-0004-0000-0800-000030000000}"/>
    <hyperlink ref="F249" r:id="rId50" xr:uid="{00000000-0004-0000-0800-000031000000}"/>
    <hyperlink ref="F254" r:id="rId51" xr:uid="{00000000-0004-0000-0800-000032000000}"/>
    <hyperlink ref="F257" r:id="rId52" xr:uid="{00000000-0004-0000-0800-000033000000}"/>
    <hyperlink ref="F262" r:id="rId53" xr:uid="{00000000-0004-0000-0800-000034000000}"/>
    <hyperlink ref="F265" r:id="rId54" xr:uid="{00000000-0004-0000-0800-000035000000}"/>
    <hyperlink ref="F268" r:id="rId55" xr:uid="{00000000-0004-0000-0800-000036000000}"/>
    <hyperlink ref="F273" r:id="rId56" xr:uid="{00000000-0004-0000-0800-000037000000}"/>
    <hyperlink ref="F275" r:id="rId57" xr:uid="{00000000-0004-0000-0800-000038000000}"/>
    <hyperlink ref="F277" r:id="rId58" xr:uid="{00000000-0004-0000-0800-000039000000}"/>
    <hyperlink ref="F279" r:id="rId59" xr:uid="{00000000-0004-0000-0800-00003A000000}"/>
    <hyperlink ref="F283" r:id="rId60" xr:uid="{00000000-0004-0000-0800-00003B000000}"/>
    <hyperlink ref="F285" r:id="rId61" xr:uid="{00000000-0004-0000-0800-00003C000000}"/>
    <hyperlink ref="F287" r:id="rId62" xr:uid="{00000000-0004-0000-0800-00003D000000}"/>
    <hyperlink ref="F289" r:id="rId63" xr:uid="{00000000-0004-0000-0800-00003E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6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17</vt:i4>
      </vt:variant>
      <vt:variant>
        <vt:lpstr>Pojmenované oblasti</vt:lpstr>
      </vt:variant>
      <vt:variant>
        <vt:i4>33</vt:i4>
      </vt:variant>
    </vt:vector>
  </HeadingPairs>
  <TitlesOfParts>
    <vt:vector size="50" baseType="lpstr">
      <vt:lpstr>Rekapitulace stavby</vt:lpstr>
      <vt:lpstr>D.1.1 - Stavební</vt:lpstr>
      <vt:lpstr>D.1.4.1 - Zdravotně techn...</vt:lpstr>
      <vt:lpstr>D.1.4.2 - Vzduchotechnika...</vt:lpstr>
      <vt:lpstr>D.1.4.3 - Vytápění</vt:lpstr>
      <vt:lpstr>1 - FVE</vt:lpstr>
      <vt:lpstr>2 - Bleskosvod a uzemnění</vt:lpstr>
      <vt:lpstr>3 - Elektroinstalace siln...</vt:lpstr>
      <vt:lpstr>4 - Elektroinstalace slab...</vt:lpstr>
      <vt:lpstr>D.1.4.5 - Měření a regulace</vt:lpstr>
      <vt:lpstr>IO 01 - Vodovodní přípojka</vt:lpstr>
      <vt:lpstr>100 - Dopravní řešení</vt:lpstr>
      <vt:lpstr>102 - Demolice</vt:lpstr>
      <vt:lpstr>D.1.7 - Sadovnický plán</vt:lpstr>
      <vt:lpstr>D.1.8 - Vrty pro tepelná ...</vt:lpstr>
      <vt:lpstr>OVN - Ostatní a vedlejší ...</vt:lpstr>
      <vt:lpstr>Pokyny pro vyplnění</vt:lpstr>
      <vt:lpstr>'1 - FVE'!Názvy_tisku</vt:lpstr>
      <vt:lpstr>'100 - Dopravní řešení'!Názvy_tisku</vt:lpstr>
      <vt:lpstr>'102 - Demolice'!Názvy_tisku</vt:lpstr>
      <vt:lpstr>'2 - Bleskosvod a uzemnění'!Názvy_tisku</vt:lpstr>
      <vt:lpstr>'3 - Elektroinstalace siln...'!Názvy_tisku</vt:lpstr>
      <vt:lpstr>'4 - Elektroinstalace slab...'!Názvy_tisku</vt:lpstr>
      <vt:lpstr>'D.1.1 - Stavební'!Názvy_tisku</vt:lpstr>
      <vt:lpstr>'D.1.4.1 - Zdravotně techn...'!Názvy_tisku</vt:lpstr>
      <vt:lpstr>'D.1.4.2 - Vzduchotechnika...'!Názvy_tisku</vt:lpstr>
      <vt:lpstr>'D.1.4.3 - Vytápění'!Názvy_tisku</vt:lpstr>
      <vt:lpstr>'D.1.4.5 - Měření a regulace'!Názvy_tisku</vt:lpstr>
      <vt:lpstr>'D.1.7 - Sadovnický plán'!Názvy_tisku</vt:lpstr>
      <vt:lpstr>'D.1.8 - Vrty pro tepelná ...'!Názvy_tisku</vt:lpstr>
      <vt:lpstr>'IO 01 - Vodovodní přípojka'!Názvy_tisku</vt:lpstr>
      <vt:lpstr>'OVN - Ostatní a vedlejší ...'!Názvy_tisku</vt:lpstr>
      <vt:lpstr>'Rekapitulace stavby'!Názvy_tisku</vt:lpstr>
      <vt:lpstr>'1 - FVE'!Oblast_tisku</vt:lpstr>
      <vt:lpstr>'100 - Dopravní řešení'!Oblast_tisku</vt:lpstr>
      <vt:lpstr>'102 - Demolice'!Oblast_tisku</vt:lpstr>
      <vt:lpstr>'2 - Bleskosvod a uzemnění'!Oblast_tisku</vt:lpstr>
      <vt:lpstr>'3 - Elektroinstalace siln...'!Oblast_tisku</vt:lpstr>
      <vt:lpstr>'4 - Elektroinstalace slab...'!Oblast_tisku</vt:lpstr>
      <vt:lpstr>'D.1.1 - Stavební'!Oblast_tisku</vt:lpstr>
      <vt:lpstr>'D.1.4.1 - Zdravotně techn...'!Oblast_tisku</vt:lpstr>
      <vt:lpstr>'D.1.4.2 - Vzduchotechnika...'!Oblast_tisku</vt:lpstr>
      <vt:lpstr>'D.1.4.3 - Vytápění'!Oblast_tisku</vt:lpstr>
      <vt:lpstr>'D.1.4.5 - Měření a regulace'!Oblast_tisku</vt:lpstr>
      <vt:lpstr>'D.1.7 - Sadovnický plán'!Oblast_tisku</vt:lpstr>
      <vt:lpstr>'D.1.8 - Vrty pro tepelná ...'!Oblast_tisku</vt:lpstr>
      <vt:lpstr>'IO 01 - Vodovodní přípojka'!Oblast_tisku</vt:lpstr>
      <vt:lpstr>'OVN - Ostatní a vedlejší ...'!Oblast_tisku</vt:lpstr>
      <vt:lpstr>'Pokyny pro vyplnění'!Oblast_tisku</vt:lpstr>
      <vt:lpstr>'Rekapitulace stavby'!Oblast_tisku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Zuzana Vlková</dc:creator>
  <cp:lastModifiedBy>Tereza Němcová</cp:lastModifiedBy>
  <dcterms:created xsi:type="dcterms:W3CDTF">2025-09-22T09:06:53Z</dcterms:created>
  <dcterms:modified xsi:type="dcterms:W3CDTF">2025-09-22T12:56:44Z</dcterms:modified>
</cp:coreProperties>
</file>