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s\Desktop\"/>
    </mc:Choice>
  </mc:AlternateContent>
  <xr:revisionPtr revIDLastSave="0" documentId="8_{7606AB40-6D24-4CC7-B818-9BC201A6060F}" xr6:coauthVersionLast="47" xr6:coauthVersionMax="47" xr10:uidLastSave="{00000000-0000-0000-0000-000000000000}"/>
  <bookViews>
    <workbookView xWindow="-120" yWindow="-120" windowWidth="29040" windowHeight="15720" activeTab="1" xr2:uid="{8029A1A3-A812-412E-B4CB-4C809A7981F5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Pol'!$A$1:$U$110</definedName>
    <definedName name="_xlnm.Print_Area" localSheetId="1">Stavba!$A$1:$J$50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49" i="1" l="1"/>
  <c r="I48" i="1"/>
  <c r="I47" i="1"/>
  <c r="G39" i="1"/>
  <c r="F39" i="1"/>
  <c r="G100" i="12"/>
  <c r="AC100" i="12"/>
  <c r="AD100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G10" i="12"/>
  <c r="F11" i="12"/>
  <c r="G11" i="12"/>
  <c r="M11" i="12" s="1"/>
  <c r="I11" i="12"/>
  <c r="I10" i="12" s="1"/>
  <c r="K11" i="12"/>
  <c r="K10" i="12" s="1"/>
  <c r="O11" i="12"/>
  <c r="O10" i="12" s="1"/>
  <c r="Q11" i="12"/>
  <c r="Q10" i="12" s="1"/>
  <c r="U11" i="12"/>
  <c r="U10" i="12" s="1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23" i="12"/>
  <c r="G23" i="12"/>
  <c r="M23" i="12" s="1"/>
  <c r="I23" i="12"/>
  <c r="K23" i="12"/>
  <c r="O23" i="12"/>
  <c r="Q23" i="12"/>
  <c r="U23" i="12"/>
  <c r="F24" i="12"/>
  <c r="G24" i="12"/>
  <c r="M24" i="12" s="1"/>
  <c r="I24" i="12"/>
  <c r="K24" i="12"/>
  <c r="O24" i="12"/>
  <c r="Q24" i="12"/>
  <c r="U24" i="12"/>
  <c r="F26" i="12"/>
  <c r="G26" i="12"/>
  <c r="M26" i="12" s="1"/>
  <c r="I26" i="12"/>
  <c r="K26" i="12"/>
  <c r="O26" i="12"/>
  <c r="Q26" i="12"/>
  <c r="U26" i="12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1" i="12"/>
  <c r="G31" i="12"/>
  <c r="M31" i="12" s="1"/>
  <c r="I31" i="12"/>
  <c r="K31" i="12"/>
  <c r="O31" i="12"/>
  <c r="Q31" i="12"/>
  <c r="U31" i="12"/>
  <c r="F33" i="12"/>
  <c r="G33" i="12"/>
  <c r="M33" i="12" s="1"/>
  <c r="I33" i="12"/>
  <c r="K33" i="12"/>
  <c r="O33" i="12"/>
  <c r="Q33" i="12"/>
  <c r="U33" i="12"/>
  <c r="F44" i="12"/>
  <c r="G44" i="12"/>
  <c r="M44" i="12" s="1"/>
  <c r="I44" i="12"/>
  <c r="K44" i="12"/>
  <c r="O44" i="12"/>
  <c r="Q44" i="12"/>
  <c r="U44" i="12"/>
  <c r="F77" i="12"/>
  <c r="G77" i="12"/>
  <c r="M77" i="12" s="1"/>
  <c r="I77" i="12"/>
  <c r="K77" i="12"/>
  <c r="O77" i="12"/>
  <c r="Q77" i="12"/>
  <c r="U77" i="12"/>
  <c r="F79" i="12"/>
  <c r="G79" i="12"/>
  <c r="M79" i="12" s="1"/>
  <c r="I79" i="12"/>
  <c r="K79" i="12"/>
  <c r="O79" i="12"/>
  <c r="Q79" i="12"/>
  <c r="U79" i="12"/>
  <c r="G94" i="12"/>
  <c r="F95" i="12"/>
  <c r="G95" i="12"/>
  <c r="M95" i="12" s="1"/>
  <c r="I95" i="12"/>
  <c r="K95" i="12"/>
  <c r="K94" i="12" s="1"/>
  <c r="O95" i="12"/>
  <c r="O94" i="12" s="1"/>
  <c r="Q95" i="12"/>
  <c r="Q94" i="12" s="1"/>
  <c r="U95" i="12"/>
  <c r="U94" i="12" s="1"/>
  <c r="F96" i="12"/>
  <c r="G96" i="12"/>
  <c r="M96" i="12" s="1"/>
  <c r="I96" i="12"/>
  <c r="I94" i="12" s="1"/>
  <c r="K96" i="12"/>
  <c r="O96" i="12"/>
  <c r="Q96" i="12"/>
  <c r="U96" i="12"/>
  <c r="F97" i="12"/>
  <c r="G97" i="12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I20" i="1"/>
  <c r="I19" i="1"/>
  <c r="I18" i="1"/>
  <c r="I17" i="1"/>
  <c r="I16" i="1"/>
  <c r="I50" i="1"/>
  <c r="G28" i="1"/>
  <c r="G27" i="1"/>
  <c r="F40" i="1"/>
  <c r="G23" i="1" s="1"/>
  <c r="G40" i="1"/>
  <c r="G25" i="1" s="1"/>
  <c r="G26" i="1" s="1"/>
  <c r="H39" i="1"/>
  <c r="H40" i="1" s="1"/>
  <c r="J28" i="1"/>
  <c r="J26" i="1"/>
  <c r="G38" i="1"/>
  <c r="F38" i="1"/>
  <c r="J23" i="1"/>
  <c r="J24" i="1"/>
  <c r="J25" i="1"/>
  <c r="J27" i="1"/>
  <c r="E24" i="1"/>
  <c r="E26" i="1"/>
  <c r="G24" i="1" l="1"/>
  <c r="G29" i="1" s="1"/>
  <c r="M10" i="12"/>
  <c r="M94" i="12"/>
  <c r="G8" i="12"/>
  <c r="M9" i="12"/>
  <c r="M8" i="12" s="1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57D93F70-962D-4E99-9C6B-6AD4105CB3C5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9E0330BE-7748-4CB5-9B36-2FF20A68452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57EC9BB8-9C4B-4DA5-9AB6-3BE866B98FD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547CC57-4CD9-4232-8039-70B787EA213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F45AD05-96E2-4375-AFF8-A67AB0FCACDC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37C0735B-103E-4742-8A28-E7088B814091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<sst xmlns="http://schemas.openxmlformats.org/spreadsheetml/2006/main" count="355" uniqueCount="197">
  <si>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</si>
  <si>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</si>
  <si>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</si>
  <si>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</si>
  <si>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</si>
  <si>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</si>
  <si>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</si>
  <si>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</si>
  <si>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</si>
  <si>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</si>
  <si>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</si>
  <si>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</si>
  <si>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</si>
  <si>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</si>
  <si>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</si>
  <si>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</si>
  <si>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</si>
  <si>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</si>
  <si>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</si>
  <si>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</si>
  <si>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</si>
  <si>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</si>
  <si>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</si>
  <si>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</si>
  <si>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</si>
  <si>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</si>
  <si>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</si>
  <si>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</si>
  <si>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</si>
  <si>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</si>
  <si>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</si>
  <si>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</si>
  <si>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</si>
  <si>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</si>
  <si>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</si>
  <si>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</si>
  <si>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</si>
  <si>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</si>
  <si>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</si>
  <si>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</si>
  <si>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</si>
  <si>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</si>
  <si>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</si>
  <si>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Boskovice, náměstí 9. května 2153/2a</t>
  </si>
  <si>
    <t>Rozpočet:</t>
  </si>
  <si>
    <t>Misto</t>
  </si>
  <si>
    <t>SŠ A. Citroëna Boskovice - výmalba budov Dukelská, Dřevařská, nám. 9. května</t>
  </si>
  <si>
    <t>Střední škola André Citroëna Boskovice, příspěvková organizace</t>
  </si>
  <si>
    <t>náměstí 9. května 2153/2a</t>
  </si>
  <si>
    <t>Boskovice</t>
  </si>
  <si>
    <t>68001</t>
  </si>
  <si>
    <t>00056324</t>
  </si>
  <si>
    <t>CZ00056324</t>
  </si>
  <si>
    <t>Rozpočet</t>
  </si>
  <si>
    <t>Celkem za stavbu</t>
  </si>
  <si>
    <t>CZK</t>
  </si>
  <si>
    <t>Rekapitulace dílů</t>
  </si>
  <si>
    <t>Typ dílu</t>
  </si>
  <si>
    <t>99</t>
  </si>
  <si>
    <t>Staveništní přesun hmot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</si>
  <si>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</si>
  <si>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</si>
  <si>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</si>
  <si>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</si>
  <si>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</si>
  <si>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</si>
  <si>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</si>
  <si>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</si>
  <si>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</si>
  <si>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</si>
  <si>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</si>
  <si>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</si>
  <si>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</si>
  <si>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</si>
  <si>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</si>
  <si>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</si>
  <si>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</si>
  <si>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</si>
  <si>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</si>
  <si>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</si>
  <si>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</si>
  <si>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</si>
  <si>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</si>
  <si>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</si>
  <si>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</si>
  <si>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</si>
  <si>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</si>
  <si>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</si>
  <si>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</si>
  <si>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</si>
  <si>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</si>
  <si>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979100011RA0</t>
  </si>
  <si>
    <t>Odvoz a likvidace vzniklé suti, vč. přesunu suti</t>
  </si>
  <si>
    <t>soubor</t>
  </si>
  <si>
    <t>POL1_0</t>
  </si>
  <si>
    <t>784011111R00</t>
  </si>
  <si>
    <t>Oprášení/ometení podkladu</t>
  </si>
  <si>
    <t>m2</t>
  </si>
  <si>
    <t>1947,7+417,52</t>
  </si>
  <si>
    <t>VV</t>
  </si>
  <si>
    <t>784011221RT2</t>
  </si>
  <si>
    <t>Zakrytí předmětů, včetně odstranění, včetně dodávky fólie tl. 0,04 mm</t>
  </si>
  <si>
    <t>784011222R00</t>
  </si>
  <si>
    <t>Zakrytí podlah, včetně odstranění</t>
  </si>
  <si>
    <t>4,5*1,9+5,8*7,6+5,5*3,2+2,4*5,9*2+2,8*3*2+8,8*3,2+2,8*1,3*2+2,8*4,6*2+13,1*2,3+2,6*0,8</t>
  </si>
  <si>
    <t>2,5*5,2+11,3*2,5</t>
  </si>
  <si>
    <t>2,6*2,5+1,5*4,5+1,6*3,5+10*10,6+5,2*2,9</t>
  </si>
  <si>
    <t>1,3*2,2+0,9*0,5+0,6*0,9*3+2,2*1,3*3</t>
  </si>
  <si>
    <t>35,1*1,6+3*3,5+1,5*3,5</t>
  </si>
  <si>
    <t>14,2*8,9+17,2*18</t>
  </si>
  <si>
    <t>6*1,5+0,5*1,1+1,5*4+3,7*6,3+2,5*5+3,2*5+1,5*5,5+9,5*14,3+3,5*4,8+2*1,6</t>
  </si>
  <si>
    <t>Mezisoučet</t>
  </si>
  <si>
    <t>784011211RT3</t>
  </si>
  <si>
    <t>Olepování vnitřních ploch, včetně maskovací pásky</t>
  </si>
  <si>
    <t>m</t>
  </si>
  <si>
    <t>784498911R00</t>
  </si>
  <si>
    <t>Vyhlazení malířskou masou, výška do 3,8 m</t>
  </si>
  <si>
    <t>10%:2365,22*0,1</t>
  </si>
  <si>
    <t>784011121R00</t>
  </si>
  <si>
    <t>Broušení štuků a nových omítek</t>
  </si>
  <si>
    <t>784498931R00</t>
  </si>
  <si>
    <t xml:space="preserve">Tmelení trhlin v omítce š. do 4 mm akryl. tmelem </t>
  </si>
  <si>
    <t>784402801R00</t>
  </si>
  <si>
    <t>Odstranění malby oškrábáním v místnosti H do 3,8 m</t>
  </si>
  <si>
    <t>20%:2365,22*0,2</t>
  </si>
  <si>
    <t>784191101R00</t>
  </si>
  <si>
    <t>Penetrace podkladu 1x</t>
  </si>
  <si>
    <t>784459001R00</t>
  </si>
  <si>
    <t>Zhotovení styku dvou barev</t>
  </si>
  <si>
    <t>Dřevařská:35,1+1,6+8+18,2+3,5+3,5+3+4,5+3,5+3,5</t>
  </si>
  <si>
    <t>CL dílna - kuchyň:3,4</t>
  </si>
  <si>
    <t>Zámeč. dílna - vstup + schodiště:6+6+0,6+0,6+1,5+4+4+0,5+0,5+1,1+3,7+3,7+0,4+1,3+2+3,3+6+3+6</t>
  </si>
  <si>
    <t>Zámeč. dílna - chodba 1.NP:5,5+2,5</t>
  </si>
  <si>
    <t>Zámeč. dílna - učebna 1.NP:9,5+9,5+14,3+14,3</t>
  </si>
  <si>
    <t>Učeby HD - chodba 1.PP:13,1+13,1+2,3+2,3+0,8+0,8+0,3</t>
  </si>
  <si>
    <t>Učeby HD - schodiště:3,2+2,8+4,6+4,6+2,8+1,3+1,3+4,6+4,6+2,8+1,3+1,3</t>
  </si>
  <si>
    <t>Učeby HD - chodba 1.NP:5,4+5,9+2,4+3,3+3</t>
  </si>
  <si>
    <t>Učeby HD - chodba 2.NP:5,4+5,9+2,4+3,3+3</t>
  </si>
  <si>
    <t>Učeby HD - třída 7 - 2.NP:7,6+7,6+5,8+5,8</t>
  </si>
  <si>
    <t>784195212R00</t>
  </si>
  <si>
    <t>Malba, bílá, bez penetrace, 2 x</t>
  </si>
  <si>
    <t>Dukelská koupelna p. 17:(0,6*(1,3+2,2+1,8+0,9+0,5+1,4))+1,3*2,2+0,5*0,9</t>
  </si>
  <si>
    <t>Dukelská koupelna p. 1:(2,75*(1,1+1,3+2,2))+(0,55*(1,9+0,9+0,6+0,2))+2,2*1,3+0,6*0,9</t>
  </si>
  <si>
    <t>Dukelská koupelna p. 2:(2,75*(1,1+1,3+2,2))+(0,55*(1,9+0,9+0,6+0,2))+2,2*1,3+0,6*0,9</t>
  </si>
  <si>
    <t>Dukelská koupelna p. 7:(2,75*(1,1+1,3+2,2))+(0,55*(1,9+0,9+0,6+0,2))+2,2*1,3+0,6*0,9</t>
  </si>
  <si>
    <t>Dřevařská chodba:(1,8*(35,1+1,6+1,6+18,2+3,5+3+3,5+4,5+8))+(1,2*1,6*2)+(3,5*1)+(3,5*2*3,5)+(6,1*1,5)</t>
  </si>
  <si>
    <t>Diag. dílna - chodba:(2,5*2*2,8)+(2,6*2*2,8)+(2,6*2,5)</t>
  </si>
  <si>
    <t>Diag. dílna - wc:(3,6*2*1)+(1,5*4*1)+(2,5*2*1)+(2,5*2*1)+(1,6*2*1)+(1,6*2*1)+(0,9*2*1)+(3,6*1,5)+(2,5*1,5)+(1,6*2,5)+(1,6*0,9)</t>
  </si>
  <si>
    <t>Diag. dílna - učebna:(12,9*2,5)+(10,6*2,5)+(10*2,5)+(5,3*2,5)+(2,9*2,5)+(5,2*2,5)+(10*10,6)+(2,9*5,2)-(10,4+4)</t>
  </si>
  <si>
    <t>CL dílna - WC:(2,5*4*1,2)+(1,8*2*1,2)+(2,5*2*1,2)+(2,5*2*1,2)+(0,9*4*1,2)+(2,5*2,5)+(1,8*2,5)+(0,9*2,5)</t>
  </si>
  <si>
    <t>Cl dílna - kuchyň:(2,7*3,8*2)+(7,5*2*1,9)+(2,5*1,9)+(2,5*11,3)-(5,3+5,9)</t>
  </si>
  <si>
    <t>Klempírna - dílna:(14,2*2*2,7)+(8,9*2*2,7)-(7,8+13,6)</t>
  </si>
  <si>
    <t>Klempírna - horní dílna:(17,2*2*2,7)+(18*2*2,7)-(3,9+40,8)</t>
  </si>
  <si>
    <t>Zámeč. dílna - vstup + schodiště:(6*2*2,8)+(0,6*2*2,8)+(1,5*6)+(1,5*2,8)+(4*2*2,8)+(4*1,5)+(0,5*2*1,8)+(1,1*1,8)+(0,5*1,1)+(3,7*2*1,8)+(0,4*1,8)+(1,3*1,8)+(2*1,8)+(3,3*1,8)+(6,3*3,7)+(6*3)+(3*3)+(6*2)+(3*5)</t>
  </si>
  <si>
    <t>Zámeč. dílna - vstup WC 1.PP:(1,5*2*1,2)+(1*2*1,2)+(1,5*4*1,2)+(2,5*1,5)+(1,7*4*1,2)+(1,4*6*1,2)+(2*4*1,2)+(1,5*4*1,2)+(3,1*2)+(3,1*1,5)</t>
  </si>
  <si>
    <t>Zámeč. dílna - chodba 1.NP:(5,5*1)+(2,5*1)+(1,5*5,5)</t>
  </si>
  <si>
    <t>Zámeč. dílna - učebna 1.NP:(9,5*2*1,7)+(14,3*2*1,7)-(0,9)</t>
  </si>
  <si>
    <t>Zámeč. dílna - WC 1.NP:(3,5*4*1,2)+(2,5*2*1,2)+(2,3*2*1,2)+(1,6*4*1,2)+(1*4*1,2)+(3,5*2,5)+(2,3*3,5)+(1,6*2)</t>
  </si>
  <si>
    <t>Učeby HD - chodba 1.PP:(13,1*2*1,9)+(2,3*2*1,9)+(0,8*2*1,9)+(2,6*0,8)+(13,1*2,3)</t>
  </si>
  <si>
    <t>Učeby HD - WC 1.PP chlapci:(3,4*2*1,6)+(4,1*2*1,6)+(4,1*3,4)+(2*2*1,6)+(4,7*2*1,6)+(4,7*2)+(4,7*2*1)+(1,2*8*1)+(1,2*4,7)</t>
  </si>
  <si>
    <t>Učeby HD - schodiště:(3,2*4,8)+(2,8*1,8)+(3,2*1,5)+(4,6*2*1,8)+(2,8*1,8)+(1,3*2*1,8)+(4,6*2*1,8)+(2,8*1,8)+(1,3*2*1,8)+(4,6*2,8)+(2,8*1,3)</t>
  </si>
  <si>
    <t>Učeby HD - chodba 1.NP:(5,4*2,1)+(5,9*2,1)+(2,4*2,1)+(3,3*2,1)+(3*2,1)+(2,8*3)+(2,4*5,9)</t>
  </si>
  <si>
    <t>Učeby HD - WC 1.NP chlapci:(1,7*2*1,8)+(3,2*2*1,8)+(3,8*2*1,8)+(2*2*1,8)+(1,2*2*1,8)+(1,2*4*1)+(3,8*2*1)+(1,7*3,2)+(3,2*3,8)</t>
  </si>
  <si>
    <t>Učeby HD - chodba 2.NP:(5,4*2,1)+(5,9*2,1)+(2,4*2,1)+(3,3*2,1)+(3*2,1)+(2,8*3)+(2,4*5,9)</t>
  </si>
  <si>
    <t>Učeby HD - WC 2.NP chlapci:(3,3*2*1,8)+(1,9*2*1,8)+(1,9*3,3)+(1,2*4*1,8)+(0,9*4*1,8)+(2*0,9*1,2)</t>
  </si>
  <si>
    <t>Učeby HD - třída 7 - 2.NP:(7,6*2*2,1)+(5,8*2*2,1)+(7,6*5,8)</t>
  </si>
  <si>
    <t>784165911R00</t>
  </si>
  <si>
    <t>Malba, bílá na dřevotřísku, bez penetrace,2x</t>
  </si>
  <si>
    <t>Dřevařská chodba strop:35,1*1,6+3*3,5+3,5*1,5</t>
  </si>
  <si>
    <t>784165622R00</t>
  </si>
  <si>
    <t>Malba voděodolná, barva, bez penetrace,2x</t>
  </si>
  <si>
    <t>Dřevařská chodba:(1,1*(35,1+1,6+18,2+3,5+3+3,5+4,5+8+2))+(3,5*2*1,5)</t>
  </si>
  <si>
    <t>CL dílna - kuchyň:3,4*1,1</t>
  </si>
  <si>
    <t>Zámeč. dílna - vstup + schodiště:(6*2*1,2)+(0,6*2*1,2)+(1,5*1,2)+(4*2*1,2)+(0,5*2*1,2)+(1,1*1,2)+(3,7*2*1,2)+(0,4*1,2)+(1,3*1,2)+(2*1,2)+(3,3*1,2)+(2*6)+(1,5*3)+(3*2)+(6*2)</t>
  </si>
  <si>
    <t>Zámeč. dílna - chodba 1.NP:(5,5*2)+(2,5*2)</t>
  </si>
  <si>
    <t>Zámeč. dílna - učebna 1.NP:(9,5*2*1,2)+(14,3*2*1,2)</t>
  </si>
  <si>
    <t>Učeby HD - chodba 1.PP:(13,1*1,2*2)+(2,3*2*1,2)+(0,8*2*1,2)</t>
  </si>
  <si>
    <t>Učeby HD - schodiště:(3,2*1,2)+(2,8*1,2)+(4,6*2*1,2)+(2,8*1,2)+(1,3*2*1,2)+(4,6*2*1,2)+(2,8*1,2)+(1,3*2*1,2)</t>
  </si>
  <si>
    <t>Učeby HD - chodba 1.NP:(5,4*1,2)+(5,9*1,2)+(2,4*1,2)+(3,3*1,2)+(3*1,2)</t>
  </si>
  <si>
    <t>Učeby HD - chodba 2.NP:(5,4*1,2)+(5,9*1,2)+(2,4*1,2)+(3,3*1,2)+(3*1,2)</t>
  </si>
  <si>
    <t>Učeby HD - třída 7 - 2.NP:(7,6*2*1,2)+(5,8*2*1,2)</t>
  </si>
  <si>
    <t>005121010R</t>
  </si>
  <si>
    <t>Vybudování, provoz a zrušení, zařízení staveniště</t>
  </si>
  <si>
    <t>Soubor</t>
  </si>
  <si>
    <t>110      R00</t>
  </si>
  <si>
    <t>Mimostaveništní doprava individual.</t>
  </si>
  <si>
    <t>005 21-1010.R</t>
  </si>
  <si>
    <t>Předání a převzetí staveniště</t>
  </si>
  <si>
    <t>POL99_0</t>
  </si>
  <si>
    <t>909      R00</t>
  </si>
  <si>
    <t>Hzs-nezmeritelne stavebni prace, manipulace s nábytkem, drobné stavební opravy</t>
  </si>
  <si>
    <t>h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</si>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</sst>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rgb="FFDF7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18" fillId="0" borderId="34" xfId="0" applyNumberFormat="1" applyFont="1" applyBorder="1" applyAlignment="1">
      <alignment vertical="top" wrapText="1" shrinkToFit="1"/>
    </xf>
    <xf numFmtId="174" fontId="16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18" fillId="0" borderId="33" xfId="0" applyNumberFormat="1" applyFont="1" applyBorder="1" applyAlignment="1">
      <alignment vertical="top" wrapText="1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FBA52000-D3D3-4E90-BF4D-189FF62FD9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D092-36FD-4B97-8702-6EEC5537E678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CF87-9639-4E7B-9FCF-8A8DEE9DB244}">
  <sheetPr codeName="List5112">
    <tabColor rgb="FF66FF66"/>
  </sheetPr>
  <dimension ref="A1:O53"/>
  <sheetViews>
    <sheetView showGridLines="0" tabSelected="1" topLeftCell="B1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51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 t="s">
        <v>52</v>
      </c>
      <c r="J6" s="11"/>
    </row>
    <row r="7" spans="1:15" ht="15.75" customHeight="1" x14ac:dyDescent="0.2">
      <c r="A7" s="4"/>
      <c r="B7" s="40"/>
      <c r="C7" s="122" t="s">
        <v>50</v>
      </c>
      <c r="D7" s="104" t="s">
        <v>49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SUMIF(F47:F49,A16,I47:I49)+SUMIF(F47:F49,"PSU",I47:I49)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SUMIF(F47:F49,A17,I47:I49)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SUMIF(F47:F49,A18,I47:I49)</f>
        <v>0</v>
      </c>
      <c r="J18" s="82"/>
    </row>
    <row r="19" spans="1:10" ht="23.25" customHeight="1" x14ac:dyDescent="0.2">
      <c r="A19" s="192" t="s">
        <v>62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SUMIF(F47:F49,A19,I47:I49)</f>
        <v>0</v>
      </c>
      <c r="J19" s="82"/>
    </row>
    <row r="20" spans="1:10" ht="23.25" customHeight="1" x14ac:dyDescent="0.2">
      <c r="A20" s="192" t="s">
        <v>63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SUMIF(F47:F49,A20,I47:I49)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55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/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53</v>
      </c>
      <c r="C39" s="137" t="s">
        <v>46</v>
      </c>
      <c r="D39" s="138"/>
      <c r="E39" s="138"/>
      <c r="F39" s="146">
        <f>'Rozpočet Pol'!AC100</f>
        <v>0</v>
      </c>
      <c r="G39" s="147">
        <f>'Rozpočet Pol'!AD100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54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56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57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58</v>
      </c>
      <c r="C47" s="174" t="s">
        <v>59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60</v>
      </c>
      <c r="C48" s="164" t="s">
        <v>61</v>
      </c>
      <c r="D48" s="166"/>
      <c r="E48" s="166"/>
      <c r="F48" s="182" t="s">
        <v>24</v>
      </c>
      <c r="G48" s="183"/>
      <c r="H48" s="183"/>
      <c r="I48" s="184">
        <f>'Rozpočet Pol'!G10</f>
        <v>0</v>
      </c>
      <c r="J48" s="184"/>
    </row>
    <row r="49" spans="1:10" ht="25.5" customHeight="1" x14ac:dyDescent="0.2">
      <c r="A49" s="162"/>
      <c r="B49" s="176" t="s">
        <v>62</v>
      </c>
      <c r="C49" s="177" t="s">
        <v>26</v>
      </c>
      <c r="D49" s="178"/>
      <c r="E49" s="178"/>
      <c r="F49" s="185" t="s">
        <v>62</v>
      </c>
      <c r="G49" s="186"/>
      <c r="H49" s="186"/>
      <c r="I49" s="187">
        <f>'Rozpočet Pol'!G94</f>
        <v>0</v>
      </c>
      <c r="J49" s="187"/>
    </row>
    <row r="50" spans="1:10" ht="25.5" customHeight="1" x14ac:dyDescent="0.2">
      <c r="A50" s="163"/>
      <c r="B50" s="169" t="s">
        <v>1</v>
      </c>
      <c r="C50" s="169"/>
      <c r="D50" s="170"/>
      <c r="E50" s="170"/>
      <c r="F50" s="188"/>
      <c r="G50" s="189"/>
      <c r="H50" s="189"/>
      <c r="I50" s="190">
        <f>SUM(I47:I49)</f>
        <v>0</v>
      </c>
      <c r="J50" s="190"/>
    </row>
    <row r="51" spans="1:10" x14ac:dyDescent="0.2">
      <c r="F51" s="191"/>
      <c r="G51" s="129"/>
      <c r="H51" s="191"/>
      <c r="I51" s="129"/>
      <c r="J51" s="129"/>
    </row>
    <row r="52" spans="1:10" x14ac:dyDescent="0.2">
      <c r="F52" s="191"/>
      <c r="G52" s="129"/>
      <c r="H52" s="191"/>
      <c r="I52" s="129"/>
      <c r="J52" s="129"/>
    </row>
    <row r="53" spans="1:10" x14ac:dyDescent="0.2">
      <c r="F53" s="191"/>
      <c r="G53" s="129"/>
      <c r="H53" s="191"/>
      <c r="I53" s="129"/>
      <c r="J53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7">
    <mergeCell ref="I48:J48"/>
    <mergeCell ref="C48:E48"/>
    <mergeCell ref="I49:J49"/>
    <mergeCell ref="C49:E49"/>
    <mergeCell ref="I50:J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255C-2218-46C2-AB6B-F9BCBCCE90A9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E528-0D63-4883-BBFC-E8E029EBB101}">
  <sheetPr>
    <outlinePr summaryBelow="0"/>
  </sheetPr>
  <dimension ref="A1:BH11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65</v>
      </c>
    </row>
    <row r="2" spans="1:60" ht="24.95" customHeight="1" x14ac:dyDescent="0.2">
      <c r="A2" s="201" t="s">
        <v>64</v>
      </c>
      <c r="B2" s="195"/>
      <c r="C2" s="196" t="s">
        <v>46</v>
      </c>
      <c r="D2" s="197"/>
      <c r="E2" s="197"/>
      <c r="F2" s="197"/>
      <c r="G2" s="203"/>
      <c r="AE2" t="s">
        <v>66</v>
      </c>
    </row>
    <row r="3" spans="1:60" ht="24.95" customHeight="1" x14ac:dyDescent="0.2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67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68</v>
      </c>
    </row>
    <row r="5" spans="1:60" hidden="1" x14ac:dyDescent="0.2">
      <c r="A5" s="205" t="s">
        <v>69</v>
      </c>
      <c r="B5" s="206"/>
      <c r="C5" s="207"/>
      <c r="D5" s="208"/>
      <c r="E5" s="208"/>
      <c r="F5" s="208"/>
      <c r="G5" s="209"/>
      <c r="AE5" t="s">
        <v>70</v>
      </c>
    </row>
    <row r="7" spans="1:60" ht="38.25" x14ac:dyDescent="0.2">
      <c r="A7" s="214" t="s">
        <v>71</v>
      </c>
      <c r="B7" s="215" t="s">
        <v>72</v>
      </c>
      <c r="C7" s="215" t="s">
        <v>73</v>
      </c>
      <c r="D7" s="214" t="s">
        <v>74</v>
      </c>
      <c r="E7" s="214" t="s">
        <v>75</v>
      </c>
      <c r="F7" s="210" t="s">
        <v>76</v>
      </c>
      <c r="G7" s="235" t="s">
        <v>28</v>
      </c>
      <c r="H7" s="236" t="s">
        <v>29</v>
      </c>
      <c r="I7" s="236" t="s">
        <v>77</v>
      </c>
      <c r="J7" s="236" t="s">
        <v>30</v>
      </c>
      <c r="K7" s="236" t="s">
        <v>78</v>
      </c>
      <c r="L7" s="236" t="s">
        <v>79</v>
      </c>
      <c r="M7" s="236" t="s">
        <v>80</v>
      </c>
      <c r="N7" s="236" t="s">
        <v>81</v>
      </c>
      <c r="O7" s="236" t="s">
        <v>82</v>
      </c>
      <c r="P7" s="236" t="s">
        <v>83</v>
      </c>
      <c r="Q7" s="236" t="s">
        <v>84</v>
      </c>
      <c r="R7" s="236" t="s">
        <v>85</v>
      </c>
      <c r="S7" s="236" t="s">
        <v>86</v>
      </c>
      <c r="T7" s="236" t="s">
        <v>87</v>
      </c>
      <c r="U7" s="217" t="s">
        <v>88</v>
      </c>
    </row>
    <row r="8" spans="1:60" x14ac:dyDescent="0.2">
      <c r="A8" s="237" t="s">
        <v>89</v>
      </c>
      <c r="B8" s="238" t="s">
        <v>58</v>
      </c>
      <c r="C8" s="239" t="s">
        <v>59</v>
      </c>
      <c r="D8" s="240"/>
      <c r="E8" s="241"/>
      <c r="F8" s="242"/>
      <c r="G8" s="242">
        <f>SUMIF(AE9:AE9,"&lt;&gt;NOR",G9:G9)</f>
        <v>0</v>
      </c>
      <c r="H8" s="242"/>
      <c r="I8" s="242">
        <f>SUM(I9:I9)</f>
        <v>0</v>
      </c>
      <c r="J8" s="242"/>
      <c r="K8" s="242">
        <f>SUM(K9:K9)</f>
        <v>0</v>
      </c>
      <c r="L8" s="242"/>
      <c r="M8" s="242">
        <f>SUM(M9:M9)</f>
        <v>0</v>
      </c>
      <c r="N8" s="216"/>
      <c r="O8" s="216">
        <f>SUM(O9:O9)</f>
        <v>0</v>
      </c>
      <c r="P8" s="216"/>
      <c r="Q8" s="216">
        <f>SUM(Q9:Q9)</f>
        <v>0</v>
      </c>
      <c r="R8" s="216"/>
      <c r="S8" s="216"/>
      <c r="T8" s="237"/>
      <c r="U8" s="216">
        <f>SUM(U9:U9)</f>
        <v>2.4700000000000002</v>
      </c>
      <c r="AE8" t="s">
        <v>90</v>
      </c>
    </row>
    <row r="9" spans="1:60" outlineLevel="1" x14ac:dyDescent="0.2">
      <c r="A9" s="212">
        <v>1</v>
      </c>
      <c r="B9" s="218" t="s">
        <v>91</v>
      </c>
      <c r="C9" s="265" t="s">
        <v>92</v>
      </c>
      <c r="D9" s="220" t="s">
        <v>93</v>
      </c>
      <c r="E9" s="228">
        <v>1</v>
      </c>
      <c r="F9" s="232">
        <f>H9+J9</f>
        <v>0</v>
      </c>
      <c r="G9" s="233">
        <f>ROUND(E9*F9,2)</f>
        <v>0</v>
      </c>
      <c r="H9" s="233"/>
      <c r="I9" s="233">
        <f>ROUND(E9*H9,2)</f>
        <v>0</v>
      </c>
      <c r="J9" s="233"/>
      <c r="K9" s="233">
        <f>ROUND(E9*J9,2)</f>
        <v>0</v>
      </c>
      <c r="L9" s="233">
        <v>21</v>
      </c>
      <c r="M9" s="233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2.4700000000000002</v>
      </c>
      <c r="U9" s="221">
        <f>ROUND(E9*T9,2)</f>
        <v>2.4700000000000002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94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x14ac:dyDescent="0.2">
      <c r="A10" s="213" t="s">
        <v>89</v>
      </c>
      <c r="B10" s="219" t="s">
        <v>60</v>
      </c>
      <c r="C10" s="266" t="s">
        <v>61</v>
      </c>
      <c r="D10" s="223"/>
      <c r="E10" s="229"/>
      <c r="F10" s="234"/>
      <c r="G10" s="234">
        <f>SUMIF(AE11:AE93,"&lt;&gt;NOR",G11:G93)</f>
        <v>0</v>
      </c>
      <c r="H10" s="234"/>
      <c r="I10" s="234">
        <f>SUM(I11:I93)</f>
        <v>0</v>
      </c>
      <c r="J10" s="234"/>
      <c r="K10" s="234">
        <f>SUM(K11:K93)</f>
        <v>0</v>
      </c>
      <c r="L10" s="234"/>
      <c r="M10" s="234">
        <f>SUM(M11:M93)</f>
        <v>0</v>
      </c>
      <c r="N10" s="224"/>
      <c r="O10" s="224">
        <f>SUM(O11:O93)</f>
        <v>0.78164999999999996</v>
      </c>
      <c r="P10" s="224"/>
      <c r="Q10" s="224">
        <f>SUM(Q11:Q93)</f>
        <v>0.42574000000000001</v>
      </c>
      <c r="R10" s="224"/>
      <c r="S10" s="224"/>
      <c r="T10" s="225"/>
      <c r="U10" s="224">
        <f>SUM(U11:U93)</f>
        <v>458.88</v>
      </c>
      <c r="AE10" t="s">
        <v>90</v>
      </c>
    </row>
    <row r="11" spans="1:60" outlineLevel="1" x14ac:dyDescent="0.2">
      <c r="A11" s="212">
        <v>2</v>
      </c>
      <c r="B11" s="218" t="s">
        <v>95</v>
      </c>
      <c r="C11" s="265" t="s">
        <v>96</v>
      </c>
      <c r="D11" s="220" t="s">
        <v>97</v>
      </c>
      <c r="E11" s="228">
        <v>2365.2199999999998</v>
      </c>
      <c r="F11" s="232">
        <f>H11+J11</f>
        <v>0</v>
      </c>
      <c r="G11" s="233">
        <f>ROUND(E11*F11,2)</f>
        <v>0</v>
      </c>
      <c r="H11" s="233"/>
      <c r="I11" s="233">
        <f>ROUND(E11*H11,2)</f>
        <v>0</v>
      </c>
      <c r="J11" s="233"/>
      <c r="K11" s="233">
        <f>ROUND(E11*J11,2)</f>
        <v>0</v>
      </c>
      <c r="L11" s="233">
        <v>21</v>
      </c>
      <c r="M11" s="233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7.0000000000000001E-3</v>
      </c>
      <c r="U11" s="221">
        <f>ROUND(E11*T11,2)</f>
        <v>16.559999999999999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94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12"/>
      <c r="B12" s="218"/>
      <c r="C12" s="267" t="s">
        <v>98</v>
      </c>
      <c r="D12" s="226"/>
      <c r="E12" s="230">
        <v>2365.2199999999998</v>
      </c>
      <c r="F12" s="233"/>
      <c r="G12" s="233"/>
      <c r="H12" s="233"/>
      <c r="I12" s="233"/>
      <c r="J12" s="233"/>
      <c r="K12" s="233"/>
      <c r="L12" s="233"/>
      <c r="M12" s="233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99</v>
      </c>
      <c r="AF12" s="211">
        <v>0</v>
      </c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ht="22.5" outlineLevel="1" x14ac:dyDescent="0.2">
      <c r="A13" s="212">
        <v>3</v>
      </c>
      <c r="B13" s="218" t="s">
        <v>100</v>
      </c>
      <c r="C13" s="265" t="s">
        <v>101</v>
      </c>
      <c r="D13" s="220" t="s">
        <v>97</v>
      </c>
      <c r="E13" s="228">
        <v>125</v>
      </c>
      <c r="F13" s="232">
        <f>H13+J13</f>
        <v>0</v>
      </c>
      <c r="G13" s="233">
        <f>ROUND(E13*F13,2)</f>
        <v>0</v>
      </c>
      <c r="H13" s="233"/>
      <c r="I13" s="233">
        <f>ROUND(E13*H13,2)</f>
        <v>0</v>
      </c>
      <c r="J13" s="233"/>
      <c r="K13" s="233">
        <f>ROUND(E13*J13,2)</f>
        <v>0</v>
      </c>
      <c r="L13" s="233">
        <v>21</v>
      </c>
      <c r="M13" s="233">
        <f>G13*(1+L13/100)</f>
        <v>0</v>
      </c>
      <c r="N13" s="221">
        <v>1.0000000000000001E-5</v>
      </c>
      <c r="O13" s="221">
        <f>ROUND(E13*N13,5)</f>
        <v>1.25E-3</v>
      </c>
      <c r="P13" s="221">
        <v>0</v>
      </c>
      <c r="Q13" s="221">
        <f>ROUND(E13*P13,5)</f>
        <v>0</v>
      </c>
      <c r="R13" s="221"/>
      <c r="S13" s="221"/>
      <c r="T13" s="222">
        <v>2.9000000000000001E-2</v>
      </c>
      <c r="U13" s="221">
        <f>ROUND(E13*T13,2)</f>
        <v>3.63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94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>
        <v>4</v>
      </c>
      <c r="B14" s="218" t="s">
        <v>102</v>
      </c>
      <c r="C14" s="265" t="s">
        <v>103</v>
      </c>
      <c r="D14" s="220" t="s">
        <v>97</v>
      </c>
      <c r="E14" s="228">
        <v>1142.8</v>
      </c>
      <c r="F14" s="232">
        <f>H14+J14</f>
        <v>0</v>
      </c>
      <c r="G14" s="233">
        <f>ROUND(E14*F14,2)</f>
        <v>0</v>
      </c>
      <c r="H14" s="233"/>
      <c r="I14" s="233">
        <f>ROUND(E14*H14,2)</f>
        <v>0</v>
      </c>
      <c r="J14" s="233"/>
      <c r="K14" s="233">
        <f>ROUND(E14*J14,2)</f>
        <v>0</v>
      </c>
      <c r="L14" s="233">
        <v>21</v>
      </c>
      <c r="M14" s="233">
        <f>G14*(1+L14/100)</f>
        <v>0</v>
      </c>
      <c r="N14" s="221">
        <v>0</v>
      </c>
      <c r="O14" s="221">
        <f>ROUND(E14*N14,5)</f>
        <v>0</v>
      </c>
      <c r="P14" s="221">
        <v>0</v>
      </c>
      <c r="Q14" s="221">
        <f>ROUND(E14*P14,5)</f>
        <v>0</v>
      </c>
      <c r="R14" s="221"/>
      <c r="S14" s="221"/>
      <c r="T14" s="222">
        <v>1.35E-2</v>
      </c>
      <c r="U14" s="221">
        <f>ROUND(E14*T14,2)</f>
        <v>15.43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94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ht="22.5" outlineLevel="1" x14ac:dyDescent="0.2">
      <c r="A15" s="212"/>
      <c r="B15" s="218"/>
      <c r="C15" s="267" t="s">
        <v>104</v>
      </c>
      <c r="D15" s="226"/>
      <c r="E15" s="230">
        <v>208.76</v>
      </c>
      <c r="F15" s="233"/>
      <c r="G15" s="233"/>
      <c r="H15" s="233"/>
      <c r="I15" s="233"/>
      <c r="J15" s="233"/>
      <c r="K15" s="233"/>
      <c r="L15" s="233"/>
      <c r="M15" s="233"/>
      <c r="N15" s="221"/>
      <c r="O15" s="221"/>
      <c r="P15" s="221"/>
      <c r="Q15" s="221"/>
      <c r="R15" s="221"/>
      <c r="S15" s="221"/>
      <c r="T15" s="222"/>
      <c r="U15" s="221"/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99</v>
      </c>
      <c r="AF15" s="211">
        <v>0</v>
      </c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 x14ac:dyDescent="0.2">
      <c r="A16" s="212"/>
      <c r="B16" s="218"/>
      <c r="C16" s="267" t="s">
        <v>105</v>
      </c>
      <c r="D16" s="226"/>
      <c r="E16" s="230">
        <v>41.25</v>
      </c>
      <c r="F16" s="233"/>
      <c r="G16" s="233"/>
      <c r="H16" s="233"/>
      <c r="I16" s="233"/>
      <c r="J16" s="233"/>
      <c r="K16" s="233"/>
      <c r="L16" s="233"/>
      <c r="M16" s="233"/>
      <c r="N16" s="221"/>
      <c r="O16" s="221"/>
      <c r="P16" s="221"/>
      <c r="Q16" s="221"/>
      <c r="R16" s="221"/>
      <c r="S16" s="221"/>
      <c r="T16" s="222"/>
      <c r="U16" s="221"/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99</v>
      </c>
      <c r="AF16" s="211">
        <v>0</v>
      </c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outlineLevel="1" x14ac:dyDescent="0.2">
      <c r="A17" s="212"/>
      <c r="B17" s="218"/>
      <c r="C17" s="267" t="s">
        <v>106</v>
      </c>
      <c r="D17" s="226"/>
      <c r="E17" s="230">
        <v>139.93</v>
      </c>
      <c r="F17" s="233"/>
      <c r="G17" s="233"/>
      <c r="H17" s="233"/>
      <c r="I17" s="233"/>
      <c r="J17" s="233"/>
      <c r="K17" s="233"/>
      <c r="L17" s="233"/>
      <c r="M17" s="233"/>
      <c r="N17" s="221"/>
      <c r="O17" s="221"/>
      <c r="P17" s="221"/>
      <c r="Q17" s="221"/>
      <c r="R17" s="221"/>
      <c r="S17" s="221"/>
      <c r="T17" s="222"/>
      <c r="U17" s="221"/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99</v>
      </c>
      <c r="AF17" s="211">
        <v>0</v>
      </c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outlineLevel="1" x14ac:dyDescent="0.2">
      <c r="A18" s="212"/>
      <c r="B18" s="218"/>
      <c r="C18" s="267" t="s">
        <v>107</v>
      </c>
      <c r="D18" s="226"/>
      <c r="E18" s="230">
        <v>13.51</v>
      </c>
      <c r="F18" s="233"/>
      <c r="G18" s="233"/>
      <c r="H18" s="233"/>
      <c r="I18" s="233"/>
      <c r="J18" s="233"/>
      <c r="K18" s="233"/>
      <c r="L18" s="233"/>
      <c r="M18" s="233"/>
      <c r="N18" s="221"/>
      <c r="O18" s="221"/>
      <c r="P18" s="221"/>
      <c r="Q18" s="221"/>
      <c r="R18" s="221"/>
      <c r="S18" s="221"/>
      <c r="T18" s="222"/>
      <c r="U18" s="221"/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99</v>
      </c>
      <c r="AF18" s="211">
        <v>0</v>
      </c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 x14ac:dyDescent="0.2">
      <c r="A19" s="212"/>
      <c r="B19" s="218"/>
      <c r="C19" s="267" t="s">
        <v>108</v>
      </c>
      <c r="D19" s="226"/>
      <c r="E19" s="230">
        <v>71.91</v>
      </c>
      <c r="F19" s="233"/>
      <c r="G19" s="233"/>
      <c r="H19" s="233"/>
      <c r="I19" s="233"/>
      <c r="J19" s="233"/>
      <c r="K19" s="233"/>
      <c r="L19" s="233"/>
      <c r="M19" s="233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99</v>
      </c>
      <c r="AF19" s="211">
        <v>0</v>
      </c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1"/>
      <c r="BH19" s="211"/>
    </row>
    <row r="20" spans="1:60" outlineLevel="1" x14ac:dyDescent="0.2">
      <c r="A20" s="212"/>
      <c r="B20" s="218"/>
      <c r="C20" s="267" t="s">
        <v>109</v>
      </c>
      <c r="D20" s="226"/>
      <c r="E20" s="230">
        <v>435.98</v>
      </c>
      <c r="F20" s="233"/>
      <c r="G20" s="233"/>
      <c r="H20" s="233"/>
      <c r="I20" s="233"/>
      <c r="J20" s="233"/>
      <c r="K20" s="233"/>
      <c r="L20" s="233"/>
      <c r="M20" s="233"/>
      <c r="N20" s="221"/>
      <c r="O20" s="221"/>
      <c r="P20" s="221"/>
      <c r="Q20" s="221"/>
      <c r="R20" s="221"/>
      <c r="S20" s="221"/>
      <c r="T20" s="222"/>
      <c r="U20" s="221"/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99</v>
      </c>
      <c r="AF20" s="211">
        <v>0</v>
      </c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ht="22.5" outlineLevel="1" x14ac:dyDescent="0.2">
      <c r="A21" s="212"/>
      <c r="B21" s="218"/>
      <c r="C21" s="267" t="s">
        <v>110</v>
      </c>
      <c r="D21" s="226"/>
      <c r="E21" s="230">
        <v>231.46</v>
      </c>
      <c r="F21" s="233"/>
      <c r="G21" s="233"/>
      <c r="H21" s="233"/>
      <c r="I21" s="233"/>
      <c r="J21" s="233"/>
      <c r="K21" s="233"/>
      <c r="L21" s="233"/>
      <c r="M21" s="233"/>
      <c r="N21" s="221"/>
      <c r="O21" s="221"/>
      <c r="P21" s="221"/>
      <c r="Q21" s="221"/>
      <c r="R21" s="221"/>
      <c r="S21" s="221"/>
      <c r="T21" s="222"/>
      <c r="U21" s="221"/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99</v>
      </c>
      <c r="AF21" s="211">
        <v>0</v>
      </c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outlineLevel="1" x14ac:dyDescent="0.2">
      <c r="A22" s="212"/>
      <c r="B22" s="218"/>
      <c r="C22" s="268" t="s">
        <v>111</v>
      </c>
      <c r="D22" s="227"/>
      <c r="E22" s="231">
        <v>1142.8</v>
      </c>
      <c r="F22" s="233"/>
      <c r="G22" s="233"/>
      <c r="H22" s="233"/>
      <c r="I22" s="233"/>
      <c r="J22" s="233"/>
      <c r="K22" s="233"/>
      <c r="L22" s="233"/>
      <c r="M22" s="233"/>
      <c r="N22" s="221"/>
      <c r="O22" s="221"/>
      <c r="P22" s="221"/>
      <c r="Q22" s="221"/>
      <c r="R22" s="221"/>
      <c r="S22" s="221"/>
      <c r="T22" s="222"/>
      <c r="U22" s="221"/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99</v>
      </c>
      <c r="AF22" s="211">
        <v>1</v>
      </c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">
      <c r="A23" s="212">
        <v>5</v>
      </c>
      <c r="B23" s="218" t="s">
        <v>112</v>
      </c>
      <c r="C23" s="265" t="s">
        <v>113</v>
      </c>
      <c r="D23" s="220" t="s">
        <v>114</v>
      </c>
      <c r="E23" s="228">
        <v>115</v>
      </c>
      <c r="F23" s="232">
        <f>H23+J23</f>
        <v>0</v>
      </c>
      <c r="G23" s="233">
        <f>ROUND(E23*F23,2)</f>
        <v>0</v>
      </c>
      <c r="H23" s="233"/>
      <c r="I23" s="233">
        <f>ROUND(E23*H23,2)</f>
        <v>0</v>
      </c>
      <c r="J23" s="233"/>
      <c r="K23" s="233">
        <f>ROUND(E23*J23,2)</f>
        <v>0</v>
      </c>
      <c r="L23" s="233">
        <v>21</v>
      </c>
      <c r="M23" s="233">
        <f>G23*(1+L23/100)</f>
        <v>0</v>
      </c>
      <c r="N23" s="221">
        <v>0</v>
      </c>
      <c r="O23" s="221">
        <f>ROUND(E23*N23,5)</f>
        <v>0</v>
      </c>
      <c r="P23" s="221">
        <v>0</v>
      </c>
      <c r="Q23" s="221">
        <f>ROUND(E23*P23,5)</f>
        <v>0</v>
      </c>
      <c r="R23" s="221"/>
      <c r="S23" s="221"/>
      <c r="T23" s="222">
        <v>2.375E-2</v>
      </c>
      <c r="U23" s="221">
        <f>ROUND(E23*T23,2)</f>
        <v>2.73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94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outlineLevel="1" x14ac:dyDescent="0.2">
      <c r="A24" s="212">
        <v>6</v>
      </c>
      <c r="B24" s="218" t="s">
        <v>115</v>
      </c>
      <c r="C24" s="265" t="s">
        <v>116</v>
      </c>
      <c r="D24" s="220" t="s">
        <v>97</v>
      </c>
      <c r="E24" s="228">
        <v>236.52199999999999</v>
      </c>
      <c r="F24" s="232">
        <f>H24+J24</f>
        <v>0</v>
      </c>
      <c r="G24" s="233">
        <f>ROUND(E24*F24,2)</f>
        <v>0</v>
      </c>
      <c r="H24" s="233"/>
      <c r="I24" s="233">
        <f>ROUND(E24*H24,2)</f>
        <v>0</v>
      </c>
      <c r="J24" s="233"/>
      <c r="K24" s="233">
        <f>ROUND(E24*J24,2)</f>
        <v>0</v>
      </c>
      <c r="L24" s="233">
        <v>21</v>
      </c>
      <c r="M24" s="233">
        <f>G24*(1+L24/100)</f>
        <v>0</v>
      </c>
      <c r="N24" s="221">
        <v>3.4000000000000002E-4</v>
      </c>
      <c r="O24" s="221">
        <f>ROUND(E24*N24,5)</f>
        <v>8.0420000000000005E-2</v>
      </c>
      <c r="P24" s="221">
        <v>0</v>
      </c>
      <c r="Q24" s="221">
        <f>ROUND(E24*P24,5)</f>
        <v>0</v>
      </c>
      <c r="R24" s="221"/>
      <c r="S24" s="221"/>
      <c r="T24" s="222">
        <v>0.13500000000000001</v>
      </c>
      <c r="U24" s="221">
        <f>ROUND(E24*T24,2)</f>
        <v>31.93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94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 x14ac:dyDescent="0.2">
      <c r="A25" s="212"/>
      <c r="B25" s="218"/>
      <c r="C25" s="267" t="s">
        <v>117</v>
      </c>
      <c r="D25" s="226"/>
      <c r="E25" s="230">
        <v>236.52199999999999</v>
      </c>
      <c r="F25" s="233"/>
      <c r="G25" s="233"/>
      <c r="H25" s="233"/>
      <c r="I25" s="233"/>
      <c r="J25" s="233"/>
      <c r="K25" s="233"/>
      <c r="L25" s="233"/>
      <c r="M25" s="233"/>
      <c r="N25" s="221"/>
      <c r="O25" s="221"/>
      <c r="P25" s="221"/>
      <c r="Q25" s="221"/>
      <c r="R25" s="221"/>
      <c r="S25" s="221"/>
      <c r="T25" s="222"/>
      <c r="U25" s="221"/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99</v>
      </c>
      <c r="AF25" s="211">
        <v>0</v>
      </c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outlineLevel="1" x14ac:dyDescent="0.2">
      <c r="A26" s="212">
        <v>7</v>
      </c>
      <c r="B26" s="218" t="s">
        <v>118</v>
      </c>
      <c r="C26" s="265" t="s">
        <v>119</v>
      </c>
      <c r="D26" s="220" t="s">
        <v>97</v>
      </c>
      <c r="E26" s="228">
        <v>236.52199999999999</v>
      </c>
      <c r="F26" s="232">
        <f>H26+J26</f>
        <v>0</v>
      </c>
      <c r="G26" s="233">
        <f>ROUND(E26*F26,2)</f>
        <v>0</v>
      </c>
      <c r="H26" s="233"/>
      <c r="I26" s="233">
        <f>ROUND(E26*H26,2)</f>
        <v>0</v>
      </c>
      <c r="J26" s="233"/>
      <c r="K26" s="233">
        <f>ROUND(E26*J26,2)</f>
        <v>0</v>
      </c>
      <c r="L26" s="233">
        <v>21</v>
      </c>
      <c r="M26" s="233">
        <f>G26*(1+L26/100)</f>
        <v>0</v>
      </c>
      <c r="N26" s="221">
        <v>0</v>
      </c>
      <c r="O26" s="221">
        <f>ROUND(E26*N26,5)</f>
        <v>0</v>
      </c>
      <c r="P26" s="221">
        <v>0</v>
      </c>
      <c r="Q26" s="221">
        <f>ROUND(E26*P26,5)</f>
        <v>0</v>
      </c>
      <c r="R26" s="221"/>
      <c r="S26" s="221"/>
      <c r="T26" s="222">
        <v>2.1000000000000001E-2</v>
      </c>
      <c r="U26" s="221">
        <f>ROUND(E26*T26,2)</f>
        <v>4.97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94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">
      <c r="A27" s="212"/>
      <c r="B27" s="218"/>
      <c r="C27" s="267" t="s">
        <v>117</v>
      </c>
      <c r="D27" s="226"/>
      <c r="E27" s="230">
        <v>236.52199999999999</v>
      </c>
      <c r="F27" s="233"/>
      <c r="G27" s="233"/>
      <c r="H27" s="233"/>
      <c r="I27" s="233"/>
      <c r="J27" s="233"/>
      <c r="K27" s="233"/>
      <c r="L27" s="233"/>
      <c r="M27" s="233"/>
      <c r="N27" s="221"/>
      <c r="O27" s="221"/>
      <c r="P27" s="221"/>
      <c r="Q27" s="221"/>
      <c r="R27" s="221"/>
      <c r="S27" s="221"/>
      <c r="T27" s="222"/>
      <c r="U27" s="221"/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99</v>
      </c>
      <c r="AF27" s="211">
        <v>0</v>
      </c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>
        <v>8</v>
      </c>
      <c r="B28" s="218" t="s">
        <v>120</v>
      </c>
      <c r="C28" s="265" t="s">
        <v>121</v>
      </c>
      <c r="D28" s="220" t="s">
        <v>114</v>
      </c>
      <c r="E28" s="228">
        <v>85</v>
      </c>
      <c r="F28" s="232">
        <f>H28+J28</f>
        <v>0</v>
      </c>
      <c r="G28" s="233">
        <f>ROUND(E28*F28,2)</f>
        <v>0</v>
      </c>
      <c r="H28" s="233"/>
      <c r="I28" s="233">
        <f>ROUND(E28*H28,2)</f>
        <v>0</v>
      </c>
      <c r="J28" s="233"/>
      <c r="K28" s="233">
        <f>ROUND(E28*J28,2)</f>
        <v>0</v>
      </c>
      <c r="L28" s="233">
        <v>21</v>
      </c>
      <c r="M28" s="233">
        <f>G28*(1+L28/100)</f>
        <v>0</v>
      </c>
      <c r="N28" s="221">
        <v>1.0000000000000001E-5</v>
      </c>
      <c r="O28" s="221">
        <f>ROUND(E28*N28,5)</f>
        <v>8.4999999999999995E-4</v>
      </c>
      <c r="P28" s="221">
        <v>0</v>
      </c>
      <c r="Q28" s="221">
        <f>ROUND(E28*P28,5)</f>
        <v>0</v>
      </c>
      <c r="R28" s="221"/>
      <c r="S28" s="221"/>
      <c r="T28" s="222">
        <v>0.05</v>
      </c>
      <c r="U28" s="221">
        <f>ROUND(E28*T28,2)</f>
        <v>4.25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94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outlineLevel="1" x14ac:dyDescent="0.2">
      <c r="A29" s="212">
        <v>9</v>
      </c>
      <c r="B29" s="218" t="s">
        <v>122</v>
      </c>
      <c r="C29" s="265" t="s">
        <v>123</v>
      </c>
      <c r="D29" s="220" t="s">
        <v>97</v>
      </c>
      <c r="E29" s="228">
        <v>473.04399999999998</v>
      </c>
      <c r="F29" s="232">
        <f>H29+J29</f>
        <v>0</v>
      </c>
      <c r="G29" s="233">
        <f>ROUND(E29*F29,2)</f>
        <v>0</v>
      </c>
      <c r="H29" s="233"/>
      <c r="I29" s="233">
        <f>ROUND(E29*H29,2)</f>
        <v>0</v>
      </c>
      <c r="J29" s="233"/>
      <c r="K29" s="233">
        <f>ROUND(E29*J29,2)</f>
        <v>0</v>
      </c>
      <c r="L29" s="233">
        <v>21</v>
      </c>
      <c r="M29" s="233">
        <f>G29*(1+L29/100)</f>
        <v>0</v>
      </c>
      <c r="N29" s="221">
        <v>0</v>
      </c>
      <c r="O29" s="221">
        <f>ROUND(E29*N29,5)</f>
        <v>0</v>
      </c>
      <c r="P29" s="221">
        <v>8.9999999999999998E-4</v>
      </c>
      <c r="Q29" s="221">
        <f>ROUND(E29*P29,5)</f>
        <v>0.42574000000000001</v>
      </c>
      <c r="R29" s="221"/>
      <c r="S29" s="221"/>
      <c r="T29" s="222">
        <v>7.6679999999999998E-2</v>
      </c>
      <c r="U29" s="221">
        <f>ROUND(E29*T29,2)</f>
        <v>36.270000000000003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94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/>
      <c r="B30" s="218"/>
      <c r="C30" s="267" t="s">
        <v>124</v>
      </c>
      <c r="D30" s="226"/>
      <c r="E30" s="230">
        <v>473.04399999999998</v>
      </c>
      <c r="F30" s="233"/>
      <c r="G30" s="233"/>
      <c r="H30" s="233"/>
      <c r="I30" s="233"/>
      <c r="J30" s="233"/>
      <c r="K30" s="233"/>
      <c r="L30" s="233"/>
      <c r="M30" s="233"/>
      <c r="N30" s="221"/>
      <c r="O30" s="221"/>
      <c r="P30" s="221"/>
      <c r="Q30" s="221"/>
      <c r="R30" s="221"/>
      <c r="S30" s="221"/>
      <c r="T30" s="222"/>
      <c r="U30" s="221"/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99</v>
      </c>
      <c r="AF30" s="211">
        <v>0</v>
      </c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 x14ac:dyDescent="0.2">
      <c r="A31" s="212">
        <v>10</v>
      </c>
      <c r="B31" s="218" t="s">
        <v>125</v>
      </c>
      <c r="C31" s="265" t="s">
        <v>126</v>
      </c>
      <c r="D31" s="220" t="s">
        <v>97</v>
      </c>
      <c r="E31" s="228">
        <v>2365.2199999999998</v>
      </c>
      <c r="F31" s="232">
        <f>H31+J31</f>
        <v>0</v>
      </c>
      <c r="G31" s="233">
        <f>ROUND(E31*F31,2)</f>
        <v>0</v>
      </c>
      <c r="H31" s="233"/>
      <c r="I31" s="233">
        <f>ROUND(E31*H31,2)</f>
        <v>0</v>
      </c>
      <c r="J31" s="233"/>
      <c r="K31" s="233">
        <f>ROUND(E31*J31,2)</f>
        <v>0</v>
      </c>
      <c r="L31" s="233">
        <v>21</v>
      </c>
      <c r="M31" s="233">
        <f>G31*(1+L31/100)</f>
        <v>0</v>
      </c>
      <c r="N31" s="221">
        <v>6.9999999999999994E-5</v>
      </c>
      <c r="O31" s="221">
        <f>ROUND(E31*N31,5)</f>
        <v>0.16556999999999999</v>
      </c>
      <c r="P31" s="221">
        <v>0</v>
      </c>
      <c r="Q31" s="221">
        <f>ROUND(E31*P31,5)</f>
        <v>0</v>
      </c>
      <c r="R31" s="221"/>
      <c r="S31" s="221"/>
      <c r="T31" s="222">
        <v>3.2480000000000002E-2</v>
      </c>
      <c r="U31" s="221">
        <f>ROUND(E31*T31,2)</f>
        <v>76.819999999999993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94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 x14ac:dyDescent="0.2">
      <c r="A32" s="212"/>
      <c r="B32" s="218"/>
      <c r="C32" s="267" t="s">
        <v>98</v>
      </c>
      <c r="D32" s="226"/>
      <c r="E32" s="230">
        <v>2365.2199999999998</v>
      </c>
      <c r="F32" s="233"/>
      <c r="G32" s="233"/>
      <c r="H32" s="233"/>
      <c r="I32" s="233"/>
      <c r="J32" s="233"/>
      <c r="K32" s="233"/>
      <c r="L32" s="233"/>
      <c r="M32" s="233"/>
      <c r="N32" s="221"/>
      <c r="O32" s="221"/>
      <c r="P32" s="221"/>
      <c r="Q32" s="221"/>
      <c r="R32" s="221"/>
      <c r="S32" s="221"/>
      <c r="T32" s="222"/>
      <c r="U32" s="221"/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99</v>
      </c>
      <c r="AF32" s="211">
        <v>0</v>
      </c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outlineLevel="1" x14ac:dyDescent="0.2">
      <c r="A33" s="212">
        <v>11</v>
      </c>
      <c r="B33" s="218" t="s">
        <v>127</v>
      </c>
      <c r="C33" s="265" t="s">
        <v>128</v>
      </c>
      <c r="D33" s="220" t="s">
        <v>114</v>
      </c>
      <c r="E33" s="228">
        <v>332.3</v>
      </c>
      <c r="F33" s="232">
        <f>H33+J33</f>
        <v>0</v>
      </c>
      <c r="G33" s="233">
        <f>ROUND(E33*F33,2)</f>
        <v>0</v>
      </c>
      <c r="H33" s="233"/>
      <c r="I33" s="233">
        <f>ROUND(E33*H33,2)</f>
        <v>0</v>
      </c>
      <c r="J33" s="233"/>
      <c r="K33" s="233">
        <f>ROUND(E33*J33,2)</f>
        <v>0</v>
      </c>
      <c r="L33" s="233">
        <v>21</v>
      </c>
      <c r="M33" s="233">
        <f>G33*(1+L33/100)</f>
        <v>0</v>
      </c>
      <c r="N33" s="221">
        <v>0</v>
      </c>
      <c r="O33" s="221">
        <f>ROUND(E33*N33,5)</f>
        <v>0</v>
      </c>
      <c r="P33" s="221">
        <v>0</v>
      </c>
      <c r="Q33" s="221">
        <f>ROUND(E33*P33,5)</f>
        <v>0</v>
      </c>
      <c r="R33" s="221"/>
      <c r="S33" s="221"/>
      <c r="T33" s="222">
        <v>3.6249999999999998E-2</v>
      </c>
      <c r="U33" s="221">
        <f>ROUND(E33*T33,2)</f>
        <v>12.05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94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outlineLevel="1" x14ac:dyDescent="0.2">
      <c r="A34" s="212"/>
      <c r="B34" s="218"/>
      <c r="C34" s="267" t="s">
        <v>129</v>
      </c>
      <c r="D34" s="226"/>
      <c r="E34" s="230">
        <v>84.4</v>
      </c>
      <c r="F34" s="233"/>
      <c r="G34" s="233"/>
      <c r="H34" s="233"/>
      <c r="I34" s="233"/>
      <c r="J34" s="233"/>
      <c r="K34" s="233"/>
      <c r="L34" s="233"/>
      <c r="M34" s="233"/>
      <c r="N34" s="221"/>
      <c r="O34" s="221"/>
      <c r="P34" s="221"/>
      <c r="Q34" s="221"/>
      <c r="R34" s="221"/>
      <c r="S34" s="221"/>
      <c r="T34" s="222"/>
      <c r="U34" s="221"/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99</v>
      </c>
      <c r="AF34" s="211">
        <v>0</v>
      </c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">
      <c r="A35" s="212"/>
      <c r="B35" s="218"/>
      <c r="C35" s="267" t="s">
        <v>130</v>
      </c>
      <c r="D35" s="226"/>
      <c r="E35" s="230">
        <v>3.4</v>
      </c>
      <c r="F35" s="233"/>
      <c r="G35" s="233"/>
      <c r="H35" s="233"/>
      <c r="I35" s="233"/>
      <c r="J35" s="233"/>
      <c r="K35" s="233"/>
      <c r="L35" s="233"/>
      <c r="M35" s="233"/>
      <c r="N35" s="221"/>
      <c r="O35" s="221"/>
      <c r="P35" s="221"/>
      <c r="Q35" s="221"/>
      <c r="R35" s="221"/>
      <c r="S35" s="221"/>
      <c r="T35" s="222"/>
      <c r="U35" s="221"/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99</v>
      </c>
      <c r="AF35" s="211">
        <v>0</v>
      </c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ht="33.75" outlineLevel="1" x14ac:dyDescent="0.2">
      <c r="A36" s="212"/>
      <c r="B36" s="218"/>
      <c r="C36" s="267" t="s">
        <v>131</v>
      </c>
      <c r="D36" s="226"/>
      <c r="E36" s="230">
        <v>54.2</v>
      </c>
      <c r="F36" s="233"/>
      <c r="G36" s="233"/>
      <c r="H36" s="233"/>
      <c r="I36" s="233"/>
      <c r="J36" s="233"/>
      <c r="K36" s="233"/>
      <c r="L36" s="233"/>
      <c r="M36" s="233"/>
      <c r="N36" s="221"/>
      <c r="O36" s="221"/>
      <c r="P36" s="221"/>
      <c r="Q36" s="221"/>
      <c r="R36" s="221"/>
      <c r="S36" s="221"/>
      <c r="T36" s="222"/>
      <c r="U36" s="221"/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99</v>
      </c>
      <c r="AF36" s="211">
        <v>0</v>
      </c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outlineLevel="1" x14ac:dyDescent="0.2">
      <c r="A37" s="212"/>
      <c r="B37" s="218"/>
      <c r="C37" s="267" t="s">
        <v>132</v>
      </c>
      <c r="D37" s="226"/>
      <c r="E37" s="230">
        <v>8</v>
      </c>
      <c r="F37" s="233"/>
      <c r="G37" s="233"/>
      <c r="H37" s="233"/>
      <c r="I37" s="233"/>
      <c r="J37" s="233"/>
      <c r="K37" s="233"/>
      <c r="L37" s="233"/>
      <c r="M37" s="233"/>
      <c r="N37" s="221"/>
      <c r="O37" s="221"/>
      <c r="P37" s="221"/>
      <c r="Q37" s="221"/>
      <c r="R37" s="221"/>
      <c r="S37" s="221"/>
      <c r="T37" s="222"/>
      <c r="U37" s="221"/>
      <c r="V37" s="211"/>
      <c r="W37" s="211"/>
      <c r="X37" s="211"/>
      <c r="Y37" s="211"/>
      <c r="Z37" s="211"/>
      <c r="AA37" s="211"/>
      <c r="AB37" s="211"/>
      <c r="AC37" s="211"/>
      <c r="AD37" s="211"/>
      <c r="AE37" s="211" t="s">
        <v>99</v>
      </c>
      <c r="AF37" s="211">
        <v>0</v>
      </c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</row>
    <row r="38" spans="1:60" outlineLevel="1" x14ac:dyDescent="0.2">
      <c r="A38" s="212"/>
      <c r="B38" s="218"/>
      <c r="C38" s="267" t="s">
        <v>133</v>
      </c>
      <c r="D38" s="226"/>
      <c r="E38" s="230">
        <v>47.6</v>
      </c>
      <c r="F38" s="233"/>
      <c r="G38" s="233"/>
      <c r="H38" s="233"/>
      <c r="I38" s="233"/>
      <c r="J38" s="233"/>
      <c r="K38" s="233"/>
      <c r="L38" s="233"/>
      <c r="M38" s="233"/>
      <c r="N38" s="221"/>
      <c r="O38" s="221"/>
      <c r="P38" s="221"/>
      <c r="Q38" s="221"/>
      <c r="R38" s="221"/>
      <c r="S38" s="221"/>
      <c r="T38" s="222"/>
      <c r="U38" s="221"/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99</v>
      </c>
      <c r="AF38" s="211">
        <v>0</v>
      </c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ht="22.5" outlineLevel="1" x14ac:dyDescent="0.2">
      <c r="A39" s="212"/>
      <c r="B39" s="218"/>
      <c r="C39" s="267" t="s">
        <v>134</v>
      </c>
      <c r="D39" s="226"/>
      <c r="E39" s="230">
        <v>32.700000000000003</v>
      </c>
      <c r="F39" s="233"/>
      <c r="G39" s="233"/>
      <c r="H39" s="233"/>
      <c r="I39" s="233"/>
      <c r="J39" s="233"/>
      <c r="K39" s="233"/>
      <c r="L39" s="233"/>
      <c r="M39" s="233"/>
      <c r="N39" s="221"/>
      <c r="O39" s="221"/>
      <c r="P39" s="221"/>
      <c r="Q39" s="221"/>
      <c r="R39" s="221"/>
      <c r="S39" s="221"/>
      <c r="T39" s="222"/>
      <c r="U39" s="221"/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99</v>
      </c>
      <c r="AF39" s="211">
        <v>0</v>
      </c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ht="33.75" outlineLevel="1" x14ac:dyDescent="0.2">
      <c r="A40" s="212"/>
      <c r="B40" s="218"/>
      <c r="C40" s="267" t="s">
        <v>135</v>
      </c>
      <c r="D40" s="226"/>
      <c r="E40" s="230">
        <v>35.200000000000003</v>
      </c>
      <c r="F40" s="233"/>
      <c r="G40" s="233"/>
      <c r="H40" s="233"/>
      <c r="I40" s="233"/>
      <c r="J40" s="233"/>
      <c r="K40" s="233"/>
      <c r="L40" s="233"/>
      <c r="M40" s="233"/>
      <c r="N40" s="221"/>
      <c r="O40" s="221"/>
      <c r="P40" s="221"/>
      <c r="Q40" s="221"/>
      <c r="R40" s="221"/>
      <c r="S40" s="221"/>
      <c r="T40" s="222"/>
      <c r="U40" s="221"/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99</v>
      </c>
      <c r="AF40" s="211">
        <v>0</v>
      </c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 x14ac:dyDescent="0.2">
      <c r="A41" s="212"/>
      <c r="B41" s="218"/>
      <c r="C41" s="267" t="s">
        <v>136</v>
      </c>
      <c r="D41" s="226"/>
      <c r="E41" s="230">
        <v>20</v>
      </c>
      <c r="F41" s="233"/>
      <c r="G41" s="233"/>
      <c r="H41" s="233"/>
      <c r="I41" s="233"/>
      <c r="J41" s="233"/>
      <c r="K41" s="233"/>
      <c r="L41" s="233"/>
      <c r="M41" s="233"/>
      <c r="N41" s="221"/>
      <c r="O41" s="221"/>
      <c r="P41" s="221"/>
      <c r="Q41" s="221"/>
      <c r="R41" s="221"/>
      <c r="S41" s="221"/>
      <c r="T41" s="222"/>
      <c r="U41" s="221"/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99</v>
      </c>
      <c r="AF41" s="211">
        <v>0</v>
      </c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/>
      <c r="B42" s="218"/>
      <c r="C42" s="267" t="s">
        <v>137</v>
      </c>
      <c r="D42" s="226"/>
      <c r="E42" s="230">
        <v>20</v>
      </c>
      <c r="F42" s="233"/>
      <c r="G42" s="233"/>
      <c r="H42" s="233"/>
      <c r="I42" s="233"/>
      <c r="J42" s="233"/>
      <c r="K42" s="233"/>
      <c r="L42" s="233"/>
      <c r="M42" s="233"/>
      <c r="N42" s="221"/>
      <c r="O42" s="221"/>
      <c r="P42" s="221"/>
      <c r="Q42" s="221"/>
      <c r="R42" s="221"/>
      <c r="S42" s="221"/>
      <c r="T42" s="222"/>
      <c r="U42" s="221"/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99</v>
      </c>
      <c r="AF42" s="211">
        <v>0</v>
      </c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 x14ac:dyDescent="0.2">
      <c r="A43" s="212"/>
      <c r="B43" s="218"/>
      <c r="C43" s="267" t="s">
        <v>138</v>
      </c>
      <c r="D43" s="226"/>
      <c r="E43" s="230">
        <v>26.8</v>
      </c>
      <c r="F43" s="233"/>
      <c r="G43" s="233"/>
      <c r="H43" s="233"/>
      <c r="I43" s="233"/>
      <c r="J43" s="233"/>
      <c r="K43" s="233"/>
      <c r="L43" s="233"/>
      <c r="M43" s="233"/>
      <c r="N43" s="221"/>
      <c r="O43" s="221"/>
      <c r="P43" s="221"/>
      <c r="Q43" s="221"/>
      <c r="R43" s="221"/>
      <c r="S43" s="221"/>
      <c r="T43" s="222"/>
      <c r="U43" s="221"/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99</v>
      </c>
      <c r="AF43" s="211">
        <v>0</v>
      </c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 outlineLevel="1" x14ac:dyDescent="0.2">
      <c r="A44" s="212">
        <v>12</v>
      </c>
      <c r="B44" s="218" t="s">
        <v>139</v>
      </c>
      <c r="C44" s="265" t="s">
        <v>140</v>
      </c>
      <c r="D44" s="220" t="s">
        <v>97</v>
      </c>
      <c r="E44" s="228">
        <v>1947.7</v>
      </c>
      <c r="F44" s="232">
        <f>H44+J44</f>
        <v>0</v>
      </c>
      <c r="G44" s="233">
        <f>ROUND(E44*F44,2)</f>
        <v>0</v>
      </c>
      <c r="H44" s="233"/>
      <c r="I44" s="233">
        <f>ROUND(E44*H44,2)</f>
        <v>0</v>
      </c>
      <c r="J44" s="233"/>
      <c r="K44" s="233">
        <f>ROUND(E44*J44,2)</f>
        <v>0</v>
      </c>
      <c r="L44" s="233">
        <v>21</v>
      </c>
      <c r="M44" s="233">
        <f>G44*(1+L44/100)</f>
        <v>0</v>
      </c>
      <c r="N44" s="221">
        <v>1.4999999999999999E-4</v>
      </c>
      <c r="O44" s="221">
        <f>ROUND(E44*N44,5)</f>
        <v>0.29215999999999998</v>
      </c>
      <c r="P44" s="221">
        <v>0</v>
      </c>
      <c r="Q44" s="221">
        <f>ROUND(E44*P44,5)</f>
        <v>0</v>
      </c>
      <c r="R44" s="221"/>
      <c r="S44" s="221"/>
      <c r="T44" s="222">
        <v>0.10191</v>
      </c>
      <c r="U44" s="221">
        <f>ROUND(E44*T44,2)</f>
        <v>198.49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94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ht="22.5" outlineLevel="1" x14ac:dyDescent="0.2">
      <c r="A45" s="212"/>
      <c r="B45" s="218"/>
      <c r="C45" s="267" t="s">
        <v>141</v>
      </c>
      <c r="D45" s="226"/>
      <c r="E45" s="230">
        <v>8.17</v>
      </c>
      <c r="F45" s="233"/>
      <c r="G45" s="233"/>
      <c r="H45" s="233"/>
      <c r="I45" s="233"/>
      <c r="J45" s="233"/>
      <c r="K45" s="233"/>
      <c r="L45" s="233"/>
      <c r="M45" s="233"/>
      <c r="N45" s="221"/>
      <c r="O45" s="221"/>
      <c r="P45" s="221"/>
      <c r="Q45" s="221"/>
      <c r="R45" s="221"/>
      <c r="S45" s="221"/>
      <c r="T45" s="222"/>
      <c r="U45" s="221"/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99</v>
      </c>
      <c r="AF45" s="211">
        <v>0</v>
      </c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 ht="33.75" outlineLevel="1" x14ac:dyDescent="0.2">
      <c r="A46" s="212"/>
      <c r="B46" s="218"/>
      <c r="C46" s="267" t="s">
        <v>142</v>
      </c>
      <c r="D46" s="226"/>
      <c r="E46" s="230">
        <v>18.03</v>
      </c>
      <c r="F46" s="233"/>
      <c r="G46" s="233"/>
      <c r="H46" s="233"/>
      <c r="I46" s="233"/>
      <c r="J46" s="233"/>
      <c r="K46" s="233"/>
      <c r="L46" s="233"/>
      <c r="M46" s="233"/>
      <c r="N46" s="221"/>
      <c r="O46" s="221"/>
      <c r="P46" s="221"/>
      <c r="Q46" s="221"/>
      <c r="R46" s="221"/>
      <c r="S46" s="221"/>
      <c r="T46" s="222"/>
      <c r="U46" s="221"/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99</v>
      </c>
      <c r="AF46" s="211">
        <v>0</v>
      </c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ht="33.75" outlineLevel="1" x14ac:dyDescent="0.2">
      <c r="A47" s="212"/>
      <c r="B47" s="218"/>
      <c r="C47" s="267" t="s">
        <v>143</v>
      </c>
      <c r="D47" s="226"/>
      <c r="E47" s="230">
        <v>18.03</v>
      </c>
      <c r="F47" s="233"/>
      <c r="G47" s="233"/>
      <c r="H47" s="233"/>
      <c r="I47" s="233"/>
      <c r="J47" s="233"/>
      <c r="K47" s="233"/>
      <c r="L47" s="233"/>
      <c r="M47" s="233"/>
      <c r="N47" s="221"/>
      <c r="O47" s="221"/>
      <c r="P47" s="221"/>
      <c r="Q47" s="221"/>
      <c r="R47" s="221"/>
      <c r="S47" s="221"/>
      <c r="T47" s="222"/>
      <c r="U47" s="221"/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99</v>
      </c>
      <c r="AF47" s="211">
        <v>0</v>
      </c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ht="33.75" outlineLevel="1" x14ac:dyDescent="0.2">
      <c r="A48" s="212"/>
      <c r="B48" s="218"/>
      <c r="C48" s="267" t="s">
        <v>144</v>
      </c>
      <c r="D48" s="226"/>
      <c r="E48" s="230">
        <v>18.03</v>
      </c>
      <c r="F48" s="233"/>
      <c r="G48" s="233"/>
      <c r="H48" s="233"/>
      <c r="I48" s="233"/>
      <c r="J48" s="233"/>
      <c r="K48" s="233"/>
      <c r="L48" s="233"/>
      <c r="M48" s="233"/>
      <c r="N48" s="221"/>
      <c r="O48" s="221"/>
      <c r="P48" s="221"/>
      <c r="Q48" s="221"/>
      <c r="R48" s="221"/>
      <c r="S48" s="221"/>
      <c r="T48" s="222"/>
      <c r="U48" s="221"/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99</v>
      </c>
      <c r="AF48" s="211">
        <v>0</v>
      </c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/>
      <c r="B49" s="218"/>
      <c r="C49" s="268" t="s">
        <v>111</v>
      </c>
      <c r="D49" s="227"/>
      <c r="E49" s="231">
        <v>62.26</v>
      </c>
      <c r="F49" s="233"/>
      <c r="G49" s="233"/>
      <c r="H49" s="233"/>
      <c r="I49" s="233"/>
      <c r="J49" s="233"/>
      <c r="K49" s="233"/>
      <c r="L49" s="233"/>
      <c r="M49" s="233"/>
      <c r="N49" s="221"/>
      <c r="O49" s="221"/>
      <c r="P49" s="221"/>
      <c r="Q49" s="221"/>
      <c r="R49" s="221"/>
      <c r="S49" s="221"/>
      <c r="T49" s="222"/>
      <c r="U49" s="221"/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99</v>
      </c>
      <c r="AF49" s="211">
        <v>1</v>
      </c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ht="33.75" outlineLevel="1" x14ac:dyDescent="0.2">
      <c r="A50" s="212"/>
      <c r="B50" s="218"/>
      <c r="C50" s="267" t="s">
        <v>145</v>
      </c>
      <c r="D50" s="226"/>
      <c r="E50" s="230">
        <v>183.19</v>
      </c>
      <c r="F50" s="233"/>
      <c r="G50" s="233"/>
      <c r="H50" s="233"/>
      <c r="I50" s="233"/>
      <c r="J50" s="233"/>
      <c r="K50" s="233"/>
      <c r="L50" s="233"/>
      <c r="M50" s="233"/>
      <c r="N50" s="221"/>
      <c r="O50" s="221"/>
      <c r="P50" s="221"/>
      <c r="Q50" s="221"/>
      <c r="R50" s="221"/>
      <c r="S50" s="221"/>
      <c r="T50" s="222"/>
      <c r="U50" s="221"/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99</v>
      </c>
      <c r="AF50" s="211">
        <v>0</v>
      </c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 x14ac:dyDescent="0.2">
      <c r="A51" s="212"/>
      <c r="B51" s="218"/>
      <c r="C51" s="268" t="s">
        <v>111</v>
      </c>
      <c r="D51" s="227"/>
      <c r="E51" s="231">
        <v>183.19</v>
      </c>
      <c r="F51" s="233"/>
      <c r="G51" s="233"/>
      <c r="H51" s="233"/>
      <c r="I51" s="233"/>
      <c r="J51" s="233"/>
      <c r="K51" s="233"/>
      <c r="L51" s="233"/>
      <c r="M51" s="233"/>
      <c r="N51" s="221"/>
      <c r="O51" s="221"/>
      <c r="P51" s="221"/>
      <c r="Q51" s="221"/>
      <c r="R51" s="221"/>
      <c r="S51" s="221"/>
      <c r="T51" s="222"/>
      <c r="U51" s="221"/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99</v>
      </c>
      <c r="AF51" s="211">
        <v>1</v>
      </c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ht="22.5" outlineLevel="1" x14ac:dyDescent="0.2">
      <c r="A52" s="212"/>
      <c r="B52" s="218"/>
      <c r="C52" s="267" t="s">
        <v>146</v>
      </c>
      <c r="D52" s="226"/>
      <c r="E52" s="230">
        <v>35.06</v>
      </c>
      <c r="F52" s="233"/>
      <c r="G52" s="233"/>
      <c r="H52" s="233"/>
      <c r="I52" s="233"/>
      <c r="J52" s="233"/>
      <c r="K52" s="233"/>
      <c r="L52" s="233"/>
      <c r="M52" s="233"/>
      <c r="N52" s="221"/>
      <c r="O52" s="221"/>
      <c r="P52" s="221"/>
      <c r="Q52" s="221"/>
      <c r="R52" s="221"/>
      <c r="S52" s="221"/>
      <c r="T52" s="222"/>
      <c r="U52" s="221"/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99</v>
      </c>
      <c r="AF52" s="211">
        <v>0</v>
      </c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ht="45" outlineLevel="1" x14ac:dyDescent="0.2">
      <c r="A53" s="212"/>
      <c r="B53" s="218"/>
      <c r="C53" s="267" t="s">
        <v>147</v>
      </c>
      <c r="D53" s="226"/>
      <c r="E53" s="230">
        <v>45.99</v>
      </c>
      <c r="F53" s="233"/>
      <c r="G53" s="233"/>
      <c r="H53" s="233"/>
      <c r="I53" s="233"/>
      <c r="J53" s="233"/>
      <c r="K53" s="233"/>
      <c r="L53" s="233"/>
      <c r="M53" s="233"/>
      <c r="N53" s="221"/>
      <c r="O53" s="221"/>
      <c r="P53" s="221"/>
      <c r="Q53" s="221"/>
      <c r="R53" s="221"/>
      <c r="S53" s="221"/>
      <c r="T53" s="222"/>
      <c r="U53" s="221"/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99</v>
      </c>
      <c r="AF53" s="211">
        <v>0</v>
      </c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ht="33.75" outlineLevel="1" x14ac:dyDescent="0.2">
      <c r="A54" s="212"/>
      <c r="B54" s="218"/>
      <c r="C54" s="267" t="s">
        <v>148</v>
      </c>
      <c r="D54" s="226"/>
      <c r="E54" s="230">
        <v>223.93</v>
      </c>
      <c r="F54" s="233"/>
      <c r="G54" s="233"/>
      <c r="H54" s="233"/>
      <c r="I54" s="233"/>
      <c r="J54" s="233"/>
      <c r="K54" s="233"/>
      <c r="L54" s="233"/>
      <c r="M54" s="233"/>
      <c r="N54" s="221"/>
      <c r="O54" s="221"/>
      <c r="P54" s="221"/>
      <c r="Q54" s="221"/>
      <c r="R54" s="221"/>
      <c r="S54" s="221"/>
      <c r="T54" s="222"/>
      <c r="U54" s="221"/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99</v>
      </c>
      <c r="AF54" s="211">
        <v>0</v>
      </c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">
      <c r="A55" s="212"/>
      <c r="B55" s="218"/>
      <c r="C55" s="268" t="s">
        <v>111</v>
      </c>
      <c r="D55" s="227"/>
      <c r="E55" s="231">
        <v>304.98</v>
      </c>
      <c r="F55" s="233"/>
      <c r="G55" s="233"/>
      <c r="H55" s="233"/>
      <c r="I55" s="233"/>
      <c r="J55" s="233"/>
      <c r="K55" s="233"/>
      <c r="L55" s="233"/>
      <c r="M55" s="233"/>
      <c r="N55" s="221"/>
      <c r="O55" s="221"/>
      <c r="P55" s="221"/>
      <c r="Q55" s="221"/>
      <c r="R55" s="221"/>
      <c r="S55" s="221"/>
      <c r="T55" s="222"/>
      <c r="U55" s="221"/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99</v>
      </c>
      <c r="AF55" s="211">
        <v>1</v>
      </c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ht="33.75" outlineLevel="1" x14ac:dyDescent="0.2">
      <c r="A56" s="212"/>
      <c r="B56" s="218"/>
      <c r="C56" s="267" t="s">
        <v>149</v>
      </c>
      <c r="D56" s="226"/>
      <c r="E56" s="230">
        <v>45.64</v>
      </c>
      <c r="F56" s="233"/>
      <c r="G56" s="233"/>
      <c r="H56" s="233"/>
      <c r="I56" s="233"/>
      <c r="J56" s="233"/>
      <c r="K56" s="233"/>
      <c r="L56" s="233"/>
      <c r="M56" s="233"/>
      <c r="N56" s="221"/>
      <c r="O56" s="221"/>
      <c r="P56" s="221"/>
      <c r="Q56" s="221"/>
      <c r="R56" s="221"/>
      <c r="S56" s="221"/>
      <c r="T56" s="222"/>
      <c r="U56" s="221"/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99</v>
      </c>
      <c r="AF56" s="211">
        <v>0</v>
      </c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ht="33.75" outlineLevel="1" x14ac:dyDescent="0.2">
      <c r="A57" s="212"/>
      <c r="B57" s="218"/>
      <c r="C57" s="267" t="s">
        <v>150</v>
      </c>
      <c r="D57" s="226"/>
      <c r="E57" s="230">
        <v>70.819999999999993</v>
      </c>
      <c r="F57" s="233"/>
      <c r="G57" s="233"/>
      <c r="H57" s="233"/>
      <c r="I57" s="233"/>
      <c r="J57" s="233"/>
      <c r="K57" s="233"/>
      <c r="L57" s="233"/>
      <c r="M57" s="233"/>
      <c r="N57" s="221"/>
      <c r="O57" s="221"/>
      <c r="P57" s="221"/>
      <c r="Q57" s="221"/>
      <c r="R57" s="221"/>
      <c r="S57" s="221"/>
      <c r="T57" s="222"/>
      <c r="U57" s="221"/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99</v>
      </c>
      <c r="AF57" s="211">
        <v>0</v>
      </c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 x14ac:dyDescent="0.2">
      <c r="A58" s="212"/>
      <c r="B58" s="218"/>
      <c r="C58" s="268" t="s">
        <v>111</v>
      </c>
      <c r="D58" s="227"/>
      <c r="E58" s="231">
        <v>116.46</v>
      </c>
      <c r="F58" s="233"/>
      <c r="G58" s="233"/>
      <c r="H58" s="233"/>
      <c r="I58" s="233"/>
      <c r="J58" s="233"/>
      <c r="K58" s="233"/>
      <c r="L58" s="233"/>
      <c r="M58" s="233"/>
      <c r="N58" s="221"/>
      <c r="O58" s="221"/>
      <c r="P58" s="221"/>
      <c r="Q58" s="221"/>
      <c r="R58" s="221"/>
      <c r="S58" s="221"/>
      <c r="T58" s="222"/>
      <c r="U58" s="221"/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99</v>
      </c>
      <c r="AF58" s="211">
        <v>1</v>
      </c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 x14ac:dyDescent="0.2">
      <c r="A59" s="212"/>
      <c r="B59" s="218"/>
      <c r="C59" s="267" t="s">
        <v>151</v>
      </c>
      <c r="D59" s="226"/>
      <c r="E59" s="230">
        <v>103.34</v>
      </c>
      <c r="F59" s="233"/>
      <c r="G59" s="233"/>
      <c r="H59" s="233"/>
      <c r="I59" s="233"/>
      <c r="J59" s="233"/>
      <c r="K59" s="233"/>
      <c r="L59" s="233"/>
      <c r="M59" s="233"/>
      <c r="N59" s="221"/>
      <c r="O59" s="221"/>
      <c r="P59" s="221"/>
      <c r="Q59" s="221"/>
      <c r="R59" s="221"/>
      <c r="S59" s="221"/>
      <c r="T59" s="222"/>
      <c r="U59" s="221"/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99</v>
      </c>
      <c r="AF59" s="211">
        <v>0</v>
      </c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ht="22.5" outlineLevel="1" x14ac:dyDescent="0.2">
      <c r="A60" s="212"/>
      <c r="B60" s="218"/>
      <c r="C60" s="267" t="s">
        <v>152</v>
      </c>
      <c r="D60" s="226"/>
      <c r="E60" s="230">
        <v>145.38</v>
      </c>
      <c r="F60" s="233"/>
      <c r="G60" s="233"/>
      <c r="H60" s="233"/>
      <c r="I60" s="233"/>
      <c r="J60" s="233"/>
      <c r="K60" s="233"/>
      <c r="L60" s="233"/>
      <c r="M60" s="233"/>
      <c r="N60" s="221"/>
      <c r="O60" s="221"/>
      <c r="P60" s="221"/>
      <c r="Q60" s="221"/>
      <c r="R60" s="221"/>
      <c r="S60" s="221"/>
      <c r="T60" s="222"/>
      <c r="U60" s="221"/>
      <c r="V60" s="211"/>
      <c r="W60" s="211"/>
      <c r="X60" s="211"/>
      <c r="Y60" s="211"/>
      <c r="Z60" s="211"/>
      <c r="AA60" s="211"/>
      <c r="AB60" s="211"/>
      <c r="AC60" s="211"/>
      <c r="AD60" s="211"/>
      <c r="AE60" s="211" t="s">
        <v>99</v>
      </c>
      <c r="AF60" s="211">
        <v>0</v>
      </c>
      <c r="AG60" s="211"/>
      <c r="AH60" s="211"/>
      <c r="AI60" s="211"/>
      <c r="AJ60" s="211"/>
      <c r="AK60" s="211"/>
      <c r="AL60" s="211"/>
      <c r="AM60" s="211"/>
      <c r="AN60" s="211"/>
      <c r="AO60" s="211"/>
      <c r="AP60" s="211"/>
      <c r="AQ60" s="211"/>
      <c r="AR60" s="211"/>
      <c r="AS60" s="211"/>
      <c r="AT60" s="211"/>
      <c r="AU60" s="211"/>
      <c r="AV60" s="211"/>
      <c r="AW60" s="211"/>
      <c r="AX60" s="211"/>
      <c r="AY60" s="211"/>
      <c r="AZ60" s="211"/>
      <c r="BA60" s="211"/>
      <c r="BB60" s="211"/>
      <c r="BC60" s="211"/>
      <c r="BD60" s="211"/>
      <c r="BE60" s="211"/>
      <c r="BF60" s="211"/>
      <c r="BG60" s="211"/>
      <c r="BH60" s="211"/>
    </row>
    <row r="61" spans="1:60" outlineLevel="1" x14ac:dyDescent="0.2">
      <c r="A61" s="212"/>
      <c r="B61" s="218"/>
      <c r="C61" s="268" t="s">
        <v>111</v>
      </c>
      <c r="D61" s="227"/>
      <c r="E61" s="231">
        <v>248.72</v>
      </c>
      <c r="F61" s="233"/>
      <c r="G61" s="233"/>
      <c r="H61" s="233"/>
      <c r="I61" s="233"/>
      <c r="J61" s="233"/>
      <c r="K61" s="233"/>
      <c r="L61" s="233"/>
      <c r="M61" s="233"/>
      <c r="N61" s="221"/>
      <c r="O61" s="221"/>
      <c r="P61" s="221"/>
      <c r="Q61" s="221"/>
      <c r="R61" s="221"/>
      <c r="S61" s="221"/>
      <c r="T61" s="222"/>
      <c r="U61" s="221"/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99</v>
      </c>
      <c r="AF61" s="211">
        <v>1</v>
      </c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ht="56.25" outlineLevel="1" x14ac:dyDescent="0.2">
      <c r="A62" s="212"/>
      <c r="B62" s="218"/>
      <c r="C62" s="267" t="s">
        <v>153</v>
      </c>
      <c r="D62" s="226"/>
      <c r="E62" s="230">
        <v>186.12</v>
      </c>
      <c r="F62" s="233"/>
      <c r="G62" s="233"/>
      <c r="H62" s="233"/>
      <c r="I62" s="233"/>
      <c r="J62" s="233"/>
      <c r="K62" s="233"/>
      <c r="L62" s="233"/>
      <c r="M62" s="233"/>
      <c r="N62" s="221"/>
      <c r="O62" s="221"/>
      <c r="P62" s="221"/>
      <c r="Q62" s="221"/>
      <c r="R62" s="221"/>
      <c r="S62" s="221"/>
      <c r="T62" s="222"/>
      <c r="U62" s="221"/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99</v>
      </c>
      <c r="AF62" s="211">
        <v>0</v>
      </c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ht="45" outlineLevel="1" x14ac:dyDescent="0.2">
      <c r="A63" s="212"/>
      <c r="B63" s="218"/>
      <c r="C63" s="267" t="s">
        <v>154</v>
      </c>
      <c r="D63" s="226"/>
      <c r="E63" s="230">
        <v>62.84</v>
      </c>
      <c r="F63" s="233"/>
      <c r="G63" s="233"/>
      <c r="H63" s="233"/>
      <c r="I63" s="233"/>
      <c r="J63" s="233"/>
      <c r="K63" s="233"/>
      <c r="L63" s="233"/>
      <c r="M63" s="233"/>
      <c r="N63" s="221"/>
      <c r="O63" s="221"/>
      <c r="P63" s="221"/>
      <c r="Q63" s="221"/>
      <c r="R63" s="221"/>
      <c r="S63" s="221"/>
      <c r="T63" s="222"/>
      <c r="U63" s="221"/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99</v>
      </c>
      <c r="AF63" s="211">
        <v>0</v>
      </c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ht="22.5" outlineLevel="1" x14ac:dyDescent="0.2">
      <c r="A64" s="212"/>
      <c r="B64" s="218"/>
      <c r="C64" s="267" t="s">
        <v>155</v>
      </c>
      <c r="D64" s="226"/>
      <c r="E64" s="230">
        <v>16.25</v>
      </c>
      <c r="F64" s="233"/>
      <c r="G64" s="233"/>
      <c r="H64" s="233"/>
      <c r="I64" s="233"/>
      <c r="J64" s="233"/>
      <c r="K64" s="233"/>
      <c r="L64" s="233"/>
      <c r="M64" s="233"/>
      <c r="N64" s="221"/>
      <c r="O64" s="221"/>
      <c r="P64" s="221"/>
      <c r="Q64" s="221"/>
      <c r="R64" s="221"/>
      <c r="S64" s="221"/>
      <c r="T64" s="222"/>
      <c r="U64" s="221"/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99</v>
      </c>
      <c r="AF64" s="211">
        <v>0</v>
      </c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ht="22.5" outlineLevel="1" x14ac:dyDescent="0.2">
      <c r="A65" s="212"/>
      <c r="B65" s="218"/>
      <c r="C65" s="267" t="s">
        <v>156</v>
      </c>
      <c r="D65" s="226"/>
      <c r="E65" s="230">
        <v>80.02</v>
      </c>
      <c r="F65" s="233"/>
      <c r="G65" s="233"/>
      <c r="H65" s="233"/>
      <c r="I65" s="233"/>
      <c r="J65" s="233"/>
      <c r="K65" s="233"/>
      <c r="L65" s="233"/>
      <c r="M65" s="233"/>
      <c r="N65" s="221"/>
      <c r="O65" s="221"/>
      <c r="P65" s="221"/>
      <c r="Q65" s="221"/>
      <c r="R65" s="221"/>
      <c r="S65" s="221"/>
      <c r="T65" s="222"/>
      <c r="U65" s="221"/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99</v>
      </c>
      <c r="AF65" s="211">
        <v>0</v>
      </c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ht="33.75" outlineLevel="1" x14ac:dyDescent="0.2">
      <c r="A66" s="212"/>
      <c r="B66" s="218"/>
      <c r="C66" s="267" t="s">
        <v>157</v>
      </c>
      <c r="D66" s="226"/>
      <c r="E66" s="230">
        <v>60.8</v>
      </c>
      <c r="F66" s="233"/>
      <c r="G66" s="233"/>
      <c r="H66" s="233"/>
      <c r="I66" s="233"/>
      <c r="J66" s="233"/>
      <c r="K66" s="233"/>
      <c r="L66" s="233"/>
      <c r="M66" s="233"/>
      <c r="N66" s="221"/>
      <c r="O66" s="221"/>
      <c r="P66" s="221"/>
      <c r="Q66" s="221"/>
      <c r="R66" s="221"/>
      <c r="S66" s="221"/>
      <c r="T66" s="222"/>
      <c r="U66" s="221"/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99</v>
      </c>
      <c r="AF66" s="211">
        <v>0</v>
      </c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 x14ac:dyDescent="0.2">
      <c r="A67" s="212"/>
      <c r="B67" s="218"/>
      <c r="C67" s="268" t="s">
        <v>111</v>
      </c>
      <c r="D67" s="227"/>
      <c r="E67" s="231">
        <v>406.03</v>
      </c>
      <c r="F67" s="233"/>
      <c r="G67" s="233"/>
      <c r="H67" s="233"/>
      <c r="I67" s="233"/>
      <c r="J67" s="233"/>
      <c r="K67" s="233"/>
      <c r="L67" s="233"/>
      <c r="M67" s="233"/>
      <c r="N67" s="221"/>
      <c r="O67" s="221"/>
      <c r="P67" s="221"/>
      <c r="Q67" s="221"/>
      <c r="R67" s="221"/>
      <c r="S67" s="221"/>
      <c r="T67" s="222"/>
      <c r="U67" s="221"/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99</v>
      </c>
      <c r="AF67" s="211">
        <v>1</v>
      </c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ht="33.75" outlineLevel="1" x14ac:dyDescent="0.2">
      <c r="A68" s="212"/>
      <c r="B68" s="218"/>
      <c r="C68" s="267" t="s">
        <v>158</v>
      </c>
      <c r="D68" s="226"/>
      <c r="E68" s="230">
        <v>93.77</v>
      </c>
      <c r="F68" s="233"/>
      <c r="G68" s="233"/>
      <c r="H68" s="233"/>
      <c r="I68" s="233"/>
      <c r="J68" s="233"/>
      <c r="K68" s="233"/>
      <c r="L68" s="233"/>
      <c r="M68" s="233"/>
      <c r="N68" s="221"/>
      <c r="O68" s="221"/>
      <c r="P68" s="221"/>
      <c r="Q68" s="221"/>
      <c r="R68" s="221"/>
      <c r="S68" s="221"/>
      <c r="T68" s="222"/>
      <c r="U68" s="221"/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99</v>
      </c>
      <c r="AF68" s="211">
        <v>0</v>
      </c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ht="33.75" outlineLevel="1" x14ac:dyDescent="0.2">
      <c r="A69" s="212"/>
      <c r="B69" s="218"/>
      <c r="C69" s="267" t="s">
        <v>159</v>
      </c>
      <c r="D69" s="226"/>
      <c r="E69" s="230">
        <v>93.42</v>
      </c>
      <c r="F69" s="233"/>
      <c r="G69" s="233"/>
      <c r="H69" s="233"/>
      <c r="I69" s="233"/>
      <c r="J69" s="233"/>
      <c r="K69" s="233"/>
      <c r="L69" s="233"/>
      <c r="M69" s="233"/>
      <c r="N69" s="221"/>
      <c r="O69" s="221"/>
      <c r="P69" s="221"/>
      <c r="Q69" s="221"/>
      <c r="R69" s="221"/>
      <c r="S69" s="221"/>
      <c r="T69" s="222"/>
      <c r="U69" s="221"/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99</v>
      </c>
      <c r="AF69" s="211">
        <v>0</v>
      </c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ht="45" outlineLevel="1" x14ac:dyDescent="0.2">
      <c r="A70" s="212"/>
      <c r="B70" s="218"/>
      <c r="C70" s="267" t="s">
        <v>160</v>
      </c>
      <c r="D70" s="226"/>
      <c r="E70" s="230">
        <v>94.28</v>
      </c>
      <c r="F70" s="233"/>
      <c r="G70" s="233"/>
      <c r="H70" s="233"/>
      <c r="I70" s="233"/>
      <c r="J70" s="233"/>
      <c r="K70" s="233"/>
      <c r="L70" s="233"/>
      <c r="M70" s="233"/>
      <c r="N70" s="221"/>
      <c r="O70" s="221"/>
      <c r="P70" s="221"/>
      <c r="Q70" s="221"/>
      <c r="R70" s="221"/>
      <c r="S70" s="221"/>
      <c r="T70" s="222"/>
      <c r="U70" s="221"/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99</v>
      </c>
      <c r="AF70" s="211">
        <v>0</v>
      </c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ht="33.75" outlineLevel="1" x14ac:dyDescent="0.2">
      <c r="A71" s="212"/>
      <c r="B71" s="218"/>
      <c r="C71" s="267" t="s">
        <v>161</v>
      </c>
      <c r="D71" s="226"/>
      <c r="E71" s="230">
        <v>64.56</v>
      </c>
      <c r="F71" s="233"/>
      <c r="G71" s="233"/>
      <c r="H71" s="233"/>
      <c r="I71" s="233"/>
      <c r="J71" s="233"/>
      <c r="K71" s="233"/>
      <c r="L71" s="233"/>
      <c r="M71" s="233"/>
      <c r="N71" s="221"/>
      <c r="O71" s="221"/>
      <c r="P71" s="221"/>
      <c r="Q71" s="221"/>
      <c r="R71" s="221"/>
      <c r="S71" s="221"/>
      <c r="T71" s="222"/>
      <c r="U71" s="221"/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99</v>
      </c>
      <c r="AF71" s="211">
        <v>0</v>
      </c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ht="33.75" outlineLevel="1" x14ac:dyDescent="0.2">
      <c r="A72" s="212"/>
      <c r="B72" s="218"/>
      <c r="C72" s="267" t="s">
        <v>162</v>
      </c>
      <c r="D72" s="226"/>
      <c r="E72" s="230">
        <v>72.84</v>
      </c>
      <c r="F72" s="233"/>
      <c r="G72" s="233"/>
      <c r="H72" s="233"/>
      <c r="I72" s="233"/>
      <c r="J72" s="233"/>
      <c r="K72" s="233"/>
      <c r="L72" s="233"/>
      <c r="M72" s="233"/>
      <c r="N72" s="221"/>
      <c r="O72" s="221"/>
      <c r="P72" s="221"/>
      <c r="Q72" s="221"/>
      <c r="R72" s="221"/>
      <c r="S72" s="221"/>
      <c r="T72" s="222"/>
      <c r="U72" s="221"/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99</v>
      </c>
      <c r="AF72" s="211">
        <v>0</v>
      </c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1"/>
      <c r="BH72" s="211"/>
    </row>
    <row r="73" spans="1:60" ht="33.75" outlineLevel="1" x14ac:dyDescent="0.2">
      <c r="A73" s="212"/>
      <c r="B73" s="218"/>
      <c r="C73" s="267" t="s">
        <v>163</v>
      </c>
      <c r="D73" s="226"/>
      <c r="E73" s="230">
        <v>64.56</v>
      </c>
      <c r="F73" s="233"/>
      <c r="G73" s="233"/>
      <c r="H73" s="233"/>
      <c r="I73" s="233"/>
      <c r="J73" s="233"/>
      <c r="K73" s="233"/>
      <c r="L73" s="233"/>
      <c r="M73" s="233"/>
      <c r="N73" s="221"/>
      <c r="O73" s="221"/>
      <c r="P73" s="221"/>
      <c r="Q73" s="221"/>
      <c r="R73" s="221"/>
      <c r="S73" s="221"/>
      <c r="T73" s="222"/>
      <c r="U73" s="221"/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99</v>
      </c>
      <c r="AF73" s="211">
        <v>0</v>
      </c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 ht="33.75" outlineLevel="1" x14ac:dyDescent="0.2">
      <c r="A74" s="212"/>
      <c r="B74" s="218"/>
      <c r="C74" s="267" t="s">
        <v>164</v>
      </c>
      <c r="D74" s="226"/>
      <c r="E74" s="230">
        <v>42.27</v>
      </c>
      <c r="F74" s="233"/>
      <c r="G74" s="233"/>
      <c r="H74" s="233"/>
      <c r="I74" s="233"/>
      <c r="J74" s="233"/>
      <c r="K74" s="233"/>
      <c r="L74" s="233"/>
      <c r="M74" s="233"/>
      <c r="N74" s="221"/>
      <c r="O74" s="221"/>
      <c r="P74" s="221"/>
      <c r="Q74" s="221"/>
      <c r="R74" s="221"/>
      <c r="S74" s="221"/>
      <c r="T74" s="222"/>
      <c r="U74" s="221"/>
      <c r="V74" s="211"/>
      <c r="W74" s="211"/>
      <c r="X74" s="211"/>
      <c r="Y74" s="211"/>
      <c r="Z74" s="211"/>
      <c r="AA74" s="211"/>
      <c r="AB74" s="211"/>
      <c r="AC74" s="211"/>
      <c r="AD74" s="211"/>
      <c r="AE74" s="211" t="s">
        <v>99</v>
      </c>
      <c r="AF74" s="211">
        <v>0</v>
      </c>
      <c r="AG74" s="211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11"/>
      <c r="BF74" s="211"/>
      <c r="BG74" s="211"/>
      <c r="BH74" s="211"/>
    </row>
    <row r="75" spans="1:60" ht="22.5" outlineLevel="1" x14ac:dyDescent="0.2">
      <c r="A75" s="212"/>
      <c r="B75" s="218"/>
      <c r="C75" s="267" t="s">
        <v>165</v>
      </c>
      <c r="D75" s="226"/>
      <c r="E75" s="230">
        <v>100.36</v>
      </c>
      <c r="F75" s="233"/>
      <c r="G75" s="233"/>
      <c r="H75" s="233"/>
      <c r="I75" s="233"/>
      <c r="J75" s="233"/>
      <c r="K75" s="233"/>
      <c r="L75" s="233"/>
      <c r="M75" s="233"/>
      <c r="N75" s="221"/>
      <c r="O75" s="221"/>
      <c r="P75" s="221"/>
      <c r="Q75" s="221"/>
      <c r="R75" s="221"/>
      <c r="S75" s="221"/>
      <c r="T75" s="222"/>
      <c r="U75" s="221"/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99</v>
      </c>
      <c r="AF75" s="211">
        <v>0</v>
      </c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 x14ac:dyDescent="0.2">
      <c r="A76" s="212"/>
      <c r="B76" s="218"/>
      <c r="C76" s="268" t="s">
        <v>111</v>
      </c>
      <c r="D76" s="227"/>
      <c r="E76" s="231">
        <v>626.05999999999995</v>
      </c>
      <c r="F76" s="233"/>
      <c r="G76" s="233"/>
      <c r="H76" s="233"/>
      <c r="I76" s="233"/>
      <c r="J76" s="233"/>
      <c r="K76" s="233"/>
      <c r="L76" s="233"/>
      <c r="M76" s="233"/>
      <c r="N76" s="221"/>
      <c r="O76" s="221"/>
      <c r="P76" s="221"/>
      <c r="Q76" s="221"/>
      <c r="R76" s="221"/>
      <c r="S76" s="221"/>
      <c r="T76" s="222"/>
      <c r="U76" s="221"/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99</v>
      </c>
      <c r="AF76" s="211">
        <v>1</v>
      </c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1"/>
      <c r="BH76" s="211"/>
    </row>
    <row r="77" spans="1:60" outlineLevel="1" x14ac:dyDescent="0.2">
      <c r="A77" s="212">
        <v>13</v>
      </c>
      <c r="B77" s="218" t="s">
        <v>166</v>
      </c>
      <c r="C77" s="265" t="s">
        <v>167</v>
      </c>
      <c r="D77" s="220" t="s">
        <v>97</v>
      </c>
      <c r="E77" s="228">
        <v>71.91</v>
      </c>
      <c r="F77" s="232">
        <f>H77+J77</f>
        <v>0</v>
      </c>
      <c r="G77" s="233">
        <f>ROUND(E77*F77,2)</f>
        <v>0</v>
      </c>
      <c r="H77" s="233"/>
      <c r="I77" s="233">
        <f>ROUND(E77*H77,2)</f>
        <v>0</v>
      </c>
      <c r="J77" s="233"/>
      <c r="K77" s="233">
        <f>ROUND(E77*J77,2)</f>
        <v>0</v>
      </c>
      <c r="L77" s="233">
        <v>21</v>
      </c>
      <c r="M77" s="233">
        <f>G77*(1+L77/100)</f>
        <v>0</v>
      </c>
      <c r="N77" s="221">
        <v>5.6999999999999998E-4</v>
      </c>
      <c r="O77" s="221">
        <f>ROUND(E77*N77,5)</f>
        <v>4.0989999999999999E-2</v>
      </c>
      <c r="P77" s="221">
        <v>0</v>
      </c>
      <c r="Q77" s="221">
        <f>ROUND(E77*P77,5)</f>
        <v>0</v>
      </c>
      <c r="R77" s="221"/>
      <c r="S77" s="221"/>
      <c r="T77" s="222">
        <v>0.14219999999999999</v>
      </c>
      <c r="U77" s="221">
        <f>ROUND(E77*T77,2)</f>
        <v>10.23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94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 x14ac:dyDescent="0.2">
      <c r="A78" s="212"/>
      <c r="B78" s="218"/>
      <c r="C78" s="267" t="s">
        <v>168</v>
      </c>
      <c r="D78" s="226"/>
      <c r="E78" s="230">
        <v>71.91</v>
      </c>
      <c r="F78" s="233"/>
      <c r="G78" s="233"/>
      <c r="H78" s="233"/>
      <c r="I78" s="233"/>
      <c r="J78" s="233"/>
      <c r="K78" s="233"/>
      <c r="L78" s="233"/>
      <c r="M78" s="233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99</v>
      </c>
      <c r="AF78" s="211">
        <v>0</v>
      </c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1"/>
      <c r="BH78" s="211"/>
    </row>
    <row r="79" spans="1:60" outlineLevel="1" x14ac:dyDescent="0.2">
      <c r="A79" s="212">
        <v>14</v>
      </c>
      <c r="B79" s="218" t="s">
        <v>169</v>
      </c>
      <c r="C79" s="265" t="s">
        <v>170</v>
      </c>
      <c r="D79" s="220" t="s">
        <v>97</v>
      </c>
      <c r="E79" s="228">
        <v>417.52</v>
      </c>
      <c r="F79" s="232">
        <f>H79+J79</f>
        <v>0</v>
      </c>
      <c r="G79" s="233">
        <f>ROUND(E79*F79,2)</f>
        <v>0</v>
      </c>
      <c r="H79" s="233"/>
      <c r="I79" s="233">
        <f>ROUND(E79*H79,2)</f>
        <v>0</v>
      </c>
      <c r="J79" s="233"/>
      <c r="K79" s="233">
        <f>ROUND(E79*J79,2)</f>
        <v>0</v>
      </c>
      <c r="L79" s="233">
        <v>21</v>
      </c>
      <c r="M79" s="233">
        <f>G79*(1+L79/100)</f>
        <v>0</v>
      </c>
      <c r="N79" s="221">
        <v>4.8000000000000001E-4</v>
      </c>
      <c r="O79" s="221">
        <f>ROUND(E79*N79,5)</f>
        <v>0.20041</v>
      </c>
      <c r="P79" s="221">
        <v>0</v>
      </c>
      <c r="Q79" s="221">
        <f>ROUND(E79*P79,5)</f>
        <v>0</v>
      </c>
      <c r="R79" s="221"/>
      <c r="S79" s="221"/>
      <c r="T79" s="222">
        <v>0.10902000000000001</v>
      </c>
      <c r="U79" s="221">
        <f>ROUND(E79*T79,2)</f>
        <v>45.52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94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 ht="33.75" outlineLevel="1" x14ac:dyDescent="0.2">
      <c r="A80" s="212"/>
      <c r="B80" s="218"/>
      <c r="C80" s="267" t="s">
        <v>171</v>
      </c>
      <c r="D80" s="226"/>
      <c r="E80" s="230">
        <v>97.84</v>
      </c>
      <c r="F80" s="233"/>
      <c r="G80" s="233"/>
      <c r="H80" s="233"/>
      <c r="I80" s="233"/>
      <c r="J80" s="233"/>
      <c r="K80" s="233"/>
      <c r="L80" s="233"/>
      <c r="M80" s="233"/>
      <c r="N80" s="221"/>
      <c r="O80" s="221"/>
      <c r="P80" s="221"/>
      <c r="Q80" s="221"/>
      <c r="R80" s="221"/>
      <c r="S80" s="221"/>
      <c r="T80" s="222"/>
      <c r="U80" s="221"/>
      <c r="V80" s="211"/>
      <c r="W80" s="211"/>
      <c r="X80" s="211"/>
      <c r="Y80" s="211"/>
      <c r="Z80" s="211"/>
      <c r="AA80" s="211"/>
      <c r="AB80" s="211"/>
      <c r="AC80" s="211"/>
      <c r="AD80" s="211"/>
      <c r="AE80" s="211" t="s">
        <v>99</v>
      </c>
      <c r="AF80" s="211">
        <v>0</v>
      </c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1"/>
      <c r="AS80" s="211"/>
      <c r="AT80" s="211"/>
      <c r="AU80" s="211"/>
      <c r="AV80" s="211"/>
      <c r="AW80" s="211"/>
      <c r="AX80" s="211"/>
      <c r="AY80" s="211"/>
      <c r="AZ80" s="211"/>
      <c r="BA80" s="211"/>
      <c r="BB80" s="211"/>
      <c r="BC80" s="211"/>
      <c r="BD80" s="211"/>
      <c r="BE80" s="211"/>
      <c r="BF80" s="211"/>
      <c r="BG80" s="211"/>
      <c r="BH80" s="211"/>
    </row>
    <row r="81" spans="1:60" outlineLevel="1" x14ac:dyDescent="0.2">
      <c r="A81" s="212"/>
      <c r="B81" s="218"/>
      <c r="C81" s="268" t="s">
        <v>111</v>
      </c>
      <c r="D81" s="227"/>
      <c r="E81" s="231">
        <v>97.84</v>
      </c>
      <c r="F81" s="233"/>
      <c r="G81" s="233"/>
      <c r="H81" s="233"/>
      <c r="I81" s="233"/>
      <c r="J81" s="233"/>
      <c r="K81" s="233"/>
      <c r="L81" s="233"/>
      <c r="M81" s="233"/>
      <c r="N81" s="221"/>
      <c r="O81" s="221"/>
      <c r="P81" s="221"/>
      <c r="Q81" s="221"/>
      <c r="R81" s="221"/>
      <c r="S81" s="221"/>
      <c r="T81" s="222"/>
      <c r="U81" s="221"/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99</v>
      </c>
      <c r="AF81" s="211">
        <v>1</v>
      </c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 x14ac:dyDescent="0.2">
      <c r="A82" s="212"/>
      <c r="B82" s="218"/>
      <c r="C82" s="267" t="s">
        <v>172</v>
      </c>
      <c r="D82" s="226"/>
      <c r="E82" s="230">
        <v>3.74</v>
      </c>
      <c r="F82" s="233"/>
      <c r="G82" s="233"/>
      <c r="H82" s="233"/>
      <c r="I82" s="233"/>
      <c r="J82" s="233"/>
      <c r="K82" s="233"/>
      <c r="L82" s="233"/>
      <c r="M82" s="233"/>
      <c r="N82" s="221"/>
      <c r="O82" s="221"/>
      <c r="P82" s="221"/>
      <c r="Q82" s="221"/>
      <c r="R82" s="221"/>
      <c r="S82" s="221"/>
      <c r="T82" s="222"/>
      <c r="U82" s="221"/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99</v>
      </c>
      <c r="AF82" s="211">
        <v>0</v>
      </c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 x14ac:dyDescent="0.2">
      <c r="A83" s="212"/>
      <c r="B83" s="218"/>
      <c r="C83" s="268" t="s">
        <v>111</v>
      </c>
      <c r="D83" s="227"/>
      <c r="E83" s="231">
        <v>3.74</v>
      </c>
      <c r="F83" s="233"/>
      <c r="G83" s="233"/>
      <c r="H83" s="233"/>
      <c r="I83" s="233"/>
      <c r="J83" s="233"/>
      <c r="K83" s="233"/>
      <c r="L83" s="233"/>
      <c r="M83" s="233"/>
      <c r="N83" s="221"/>
      <c r="O83" s="221"/>
      <c r="P83" s="221"/>
      <c r="Q83" s="221"/>
      <c r="R83" s="221"/>
      <c r="S83" s="221"/>
      <c r="T83" s="222"/>
      <c r="U83" s="221"/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99</v>
      </c>
      <c r="AF83" s="211">
        <v>1</v>
      </c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1"/>
      <c r="BB83" s="211"/>
      <c r="BC83" s="211"/>
      <c r="BD83" s="211"/>
      <c r="BE83" s="211"/>
      <c r="BF83" s="211"/>
      <c r="BG83" s="211"/>
      <c r="BH83" s="211"/>
    </row>
    <row r="84" spans="1:60" ht="45" outlineLevel="1" x14ac:dyDescent="0.2">
      <c r="A84" s="212"/>
      <c r="B84" s="218"/>
      <c r="C84" s="267" t="s">
        <v>173</v>
      </c>
      <c r="D84" s="226"/>
      <c r="E84" s="230">
        <v>81.540000000000006</v>
      </c>
      <c r="F84" s="233"/>
      <c r="G84" s="233"/>
      <c r="H84" s="233"/>
      <c r="I84" s="233"/>
      <c r="J84" s="233"/>
      <c r="K84" s="233"/>
      <c r="L84" s="233"/>
      <c r="M84" s="233"/>
      <c r="N84" s="221"/>
      <c r="O84" s="221"/>
      <c r="P84" s="221"/>
      <c r="Q84" s="221"/>
      <c r="R84" s="221"/>
      <c r="S84" s="221"/>
      <c r="T84" s="222"/>
      <c r="U84" s="221"/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99</v>
      </c>
      <c r="AF84" s="211">
        <v>0</v>
      </c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 x14ac:dyDescent="0.2">
      <c r="A85" s="212"/>
      <c r="B85" s="218"/>
      <c r="C85" s="267" t="s">
        <v>174</v>
      </c>
      <c r="D85" s="226"/>
      <c r="E85" s="230">
        <v>16</v>
      </c>
      <c r="F85" s="233"/>
      <c r="G85" s="233"/>
      <c r="H85" s="233"/>
      <c r="I85" s="233"/>
      <c r="J85" s="233"/>
      <c r="K85" s="233"/>
      <c r="L85" s="233"/>
      <c r="M85" s="233"/>
      <c r="N85" s="221"/>
      <c r="O85" s="221"/>
      <c r="P85" s="221"/>
      <c r="Q85" s="221"/>
      <c r="R85" s="221"/>
      <c r="S85" s="221"/>
      <c r="T85" s="222"/>
      <c r="U85" s="221"/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99</v>
      </c>
      <c r="AF85" s="211">
        <v>0</v>
      </c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 x14ac:dyDescent="0.2">
      <c r="A86" s="212"/>
      <c r="B86" s="218"/>
      <c r="C86" s="267" t="s">
        <v>175</v>
      </c>
      <c r="D86" s="226"/>
      <c r="E86" s="230">
        <v>57.12</v>
      </c>
      <c r="F86" s="233"/>
      <c r="G86" s="233"/>
      <c r="H86" s="233"/>
      <c r="I86" s="233"/>
      <c r="J86" s="233"/>
      <c r="K86" s="233"/>
      <c r="L86" s="233"/>
      <c r="M86" s="233"/>
      <c r="N86" s="221"/>
      <c r="O86" s="221"/>
      <c r="P86" s="221"/>
      <c r="Q86" s="221"/>
      <c r="R86" s="221"/>
      <c r="S86" s="221"/>
      <c r="T86" s="222"/>
      <c r="U86" s="221"/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99</v>
      </c>
      <c r="AF86" s="211">
        <v>0</v>
      </c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1" x14ac:dyDescent="0.2">
      <c r="A87" s="212"/>
      <c r="B87" s="218"/>
      <c r="C87" s="268" t="s">
        <v>111</v>
      </c>
      <c r="D87" s="227"/>
      <c r="E87" s="231">
        <v>154.66</v>
      </c>
      <c r="F87" s="233"/>
      <c r="G87" s="233"/>
      <c r="H87" s="233"/>
      <c r="I87" s="233"/>
      <c r="J87" s="233"/>
      <c r="K87" s="233"/>
      <c r="L87" s="233"/>
      <c r="M87" s="233"/>
      <c r="N87" s="221"/>
      <c r="O87" s="221"/>
      <c r="P87" s="221"/>
      <c r="Q87" s="221"/>
      <c r="R87" s="221"/>
      <c r="S87" s="221"/>
      <c r="T87" s="222"/>
      <c r="U87" s="221"/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99</v>
      </c>
      <c r="AF87" s="211">
        <v>1</v>
      </c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1"/>
      <c r="BB87" s="211"/>
      <c r="BC87" s="211"/>
      <c r="BD87" s="211"/>
      <c r="BE87" s="211"/>
      <c r="BF87" s="211"/>
      <c r="BG87" s="211"/>
      <c r="BH87" s="211"/>
    </row>
    <row r="88" spans="1:60" ht="22.5" outlineLevel="1" x14ac:dyDescent="0.2">
      <c r="A88" s="212"/>
      <c r="B88" s="218"/>
      <c r="C88" s="267" t="s">
        <v>176</v>
      </c>
      <c r="D88" s="226"/>
      <c r="E88" s="230">
        <v>38.880000000000003</v>
      </c>
      <c r="F88" s="233"/>
      <c r="G88" s="233"/>
      <c r="H88" s="233"/>
      <c r="I88" s="233"/>
      <c r="J88" s="233"/>
      <c r="K88" s="233"/>
      <c r="L88" s="233"/>
      <c r="M88" s="233"/>
      <c r="N88" s="221"/>
      <c r="O88" s="221"/>
      <c r="P88" s="221"/>
      <c r="Q88" s="221"/>
      <c r="R88" s="221"/>
      <c r="S88" s="221"/>
      <c r="T88" s="222"/>
      <c r="U88" s="221"/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99</v>
      </c>
      <c r="AF88" s="211">
        <v>0</v>
      </c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 ht="33.75" outlineLevel="1" x14ac:dyDescent="0.2">
      <c r="A89" s="212"/>
      <c r="B89" s="218"/>
      <c r="C89" s="267" t="s">
        <v>177</v>
      </c>
      <c r="D89" s="226"/>
      <c r="E89" s="230">
        <v>42.24</v>
      </c>
      <c r="F89" s="233"/>
      <c r="G89" s="233"/>
      <c r="H89" s="233"/>
      <c r="I89" s="233"/>
      <c r="J89" s="233"/>
      <c r="K89" s="233"/>
      <c r="L89" s="233"/>
      <c r="M89" s="233"/>
      <c r="N89" s="221"/>
      <c r="O89" s="221"/>
      <c r="P89" s="221"/>
      <c r="Q89" s="221"/>
      <c r="R89" s="221"/>
      <c r="S89" s="221"/>
      <c r="T89" s="222"/>
      <c r="U89" s="221"/>
      <c r="V89" s="211"/>
      <c r="W89" s="211"/>
      <c r="X89" s="211"/>
      <c r="Y89" s="211"/>
      <c r="Z89" s="211"/>
      <c r="AA89" s="211"/>
      <c r="AB89" s="211"/>
      <c r="AC89" s="211"/>
      <c r="AD89" s="211"/>
      <c r="AE89" s="211" t="s">
        <v>99</v>
      </c>
      <c r="AF89" s="211">
        <v>0</v>
      </c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1"/>
      <c r="BH89" s="211"/>
    </row>
    <row r="90" spans="1:60" ht="22.5" outlineLevel="1" x14ac:dyDescent="0.2">
      <c r="A90" s="212"/>
      <c r="B90" s="218"/>
      <c r="C90" s="267" t="s">
        <v>178</v>
      </c>
      <c r="D90" s="226"/>
      <c r="E90" s="230">
        <v>24</v>
      </c>
      <c r="F90" s="233"/>
      <c r="G90" s="233"/>
      <c r="H90" s="233"/>
      <c r="I90" s="233"/>
      <c r="J90" s="233"/>
      <c r="K90" s="233"/>
      <c r="L90" s="233"/>
      <c r="M90" s="233"/>
      <c r="N90" s="221"/>
      <c r="O90" s="221"/>
      <c r="P90" s="221"/>
      <c r="Q90" s="221"/>
      <c r="R90" s="221"/>
      <c r="S90" s="221"/>
      <c r="T90" s="222"/>
      <c r="U90" s="221"/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99</v>
      </c>
      <c r="AF90" s="211">
        <v>0</v>
      </c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ht="22.5" outlineLevel="1" x14ac:dyDescent="0.2">
      <c r="A91" s="212"/>
      <c r="B91" s="218"/>
      <c r="C91" s="267" t="s">
        <v>179</v>
      </c>
      <c r="D91" s="226"/>
      <c r="E91" s="230">
        <v>24</v>
      </c>
      <c r="F91" s="233"/>
      <c r="G91" s="233"/>
      <c r="H91" s="233"/>
      <c r="I91" s="233"/>
      <c r="J91" s="233"/>
      <c r="K91" s="233"/>
      <c r="L91" s="233"/>
      <c r="M91" s="233"/>
      <c r="N91" s="221"/>
      <c r="O91" s="221"/>
      <c r="P91" s="221"/>
      <c r="Q91" s="221"/>
      <c r="R91" s="221"/>
      <c r="S91" s="221"/>
      <c r="T91" s="222"/>
      <c r="U91" s="221"/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99</v>
      </c>
      <c r="AF91" s="211">
        <v>0</v>
      </c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1"/>
      <c r="BB91" s="211"/>
      <c r="BC91" s="211"/>
      <c r="BD91" s="211"/>
      <c r="BE91" s="211"/>
      <c r="BF91" s="211"/>
      <c r="BG91" s="211"/>
      <c r="BH91" s="211"/>
    </row>
    <row r="92" spans="1:60" outlineLevel="1" x14ac:dyDescent="0.2">
      <c r="A92" s="212"/>
      <c r="B92" s="218"/>
      <c r="C92" s="267" t="s">
        <v>180</v>
      </c>
      <c r="D92" s="226"/>
      <c r="E92" s="230">
        <v>32.159999999999997</v>
      </c>
      <c r="F92" s="233"/>
      <c r="G92" s="233"/>
      <c r="H92" s="233"/>
      <c r="I92" s="233"/>
      <c r="J92" s="233"/>
      <c r="K92" s="233"/>
      <c r="L92" s="233"/>
      <c r="M92" s="233"/>
      <c r="N92" s="221"/>
      <c r="O92" s="221"/>
      <c r="P92" s="221"/>
      <c r="Q92" s="221"/>
      <c r="R92" s="221"/>
      <c r="S92" s="221"/>
      <c r="T92" s="222"/>
      <c r="U92" s="221"/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99</v>
      </c>
      <c r="AF92" s="211">
        <v>0</v>
      </c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 x14ac:dyDescent="0.2">
      <c r="A93" s="212"/>
      <c r="B93" s="218"/>
      <c r="C93" s="268" t="s">
        <v>111</v>
      </c>
      <c r="D93" s="227"/>
      <c r="E93" s="231">
        <v>161.28</v>
      </c>
      <c r="F93" s="233"/>
      <c r="G93" s="233"/>
      <c r="H93" s="233"/>
      <c r="I93" s="233"/>
      <c r="J93" s="233"/>
      <c r="K93" s="233"/>
      <c r="L93" s="233"/>
      <c r="M93" s="233"/>
      <c r="N93" s="221"/>
      <c r="O93" s="221"/>
      <c r="P93" s="221"/>
      <c r="Q93" s="221"/>
      <c r="R93" s="221"/>
      <c r="S93" s="221"/>
      <c r="T93" s="222"/>
      <c r="U93" s="221"/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99</v>
      </c>
      <c r="AF93" s="211">
        <v>1</v>
      </c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1"/>
      <c r="BB93" s="211"/>
      <c r="BC93" s="211"/>
      <c r="BD93" s="211"/>
      <c r="BE93" s="211"/>
      <c r="BF93" s="211"/>
      <c r="BG93" s="211"/>
      <c r="BH93" s="211"/>
    </row>
    <row r="94" spans="1:60" x14ac:dyDescent="0.2">
      <c r="A94" s="213" t="s">
        <v>89</v>
      </c>
      <c r="B94" s="219" t="s">
        <v>62</v>
      </c>
      <c r="C94" s="266" t="s">
        <v>26</v>
      </c>
      <c r="D94" s="223"/>
      <c r="E94" s="229"/>
      <c r="F94" s="234"/>
      <c r="G94" s="234">
        <f>SUMIF(AE95:AE98,"&lt;&gt;NOR",G95:G98)</f>
        <v>0</v>
      </c>
      <c r="H94" s="234"/>
      <c r="I94" s="234">
        <f>SUM(I95:I98)</f>
        <v>0</v>
      </c>
      <c r="J94" s="234"/>
      <c r="K94" s="234">
        <f>SUM(K95:K98)</f>
        <v>0</v>
      </c>
      <c r="L94" s="234"/>
      <c r="M94" s="234">
        <f>SUM(M95:M98)</f>
        <v>0</v>
      </c>
      <c r="N94" s="224"/>
      <c r="O94" s="224">
        <f>SUM(O95:O98)</f>
        <v>0</v>
      </c>
      <c r="P94" s="224"/>
      <c r="Q94" s="224">
        <f>SUM(Q95:Q98)</f>
        <v>0</v>
      </c>
      <c r="R94" s="224"/>
      <c r="S94" s="224"/>
      <c r="T94" s="225"/>
      <c r="U94" s="224">
        <f>SUM(U95:U98)</f>
        <v>30</v>
      </c>
      <c r="AE94" t="s">
        <v>90</v>
      </c>
    </row>
    <row r="95" spans="1:60" outlineLevel="1" x14ac:dyDescent="0.2">
      <c r="A95" s="212">
        <v>15</v>
      </c>
      <c r="B95" s="218" t="s">
        <v>181</v>
      </c>
      <c r="C95" s="265" t="s">
        <v>182</v>
      </c>
      <c r="D95" s="220" t="s">
        <v>183</v>
      </c>
      <c r="E95" s="228">
        <v>1</v>
      </c>
      <c r="F95" s="232">
        <f>H95+J95</f>
        <v>0</v>
      </c>
      <c r="G95" s="233">
        <f>ROUND(E95*F95,2)</f>
        <v>0</v>
      </c>
      <c r="H95" s="233"/>
      <c r="I95" s="233">
        <f>ROUND(E95*H95,2)</f>
        <v>0</v>
      </c>
      <c r="J95" s="233"/>
      <c r="K95" s="233">
        <f>ROUND(E95*J95,2)</f>
        <v>0</v>
      </c>
      <c r="L95" s="233">
        <v>21</v>
      </c>
      <c r="M95" s="233">
        <f>G95*(1+L95/100)</f>
        <v>0</v>
      </c>
      <c r="N95" s="221">
        <v>0</v>
      </c>
      <c r="O95" s="221">
        <f>ROUND(E95*N95,5)</f>
        <v>0</v>
      </c>
      <c r="P95" s="221">
        <v>0</v>
      </c>
      <c r="Q95" s="221">
        <f>ROUND(E95*P95,5)</f>
        <v>0</v>
      </c>
      <c r="R95" s="221"/>
      <c r="S95" s="221"/>
      <c r="T95" s="222">
        <v>0</v>
      </c>
      <c r="U95" s="221">
        <f>ROUND(E95*T95,2)</f>
        <v>0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94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 x14ac:dyDescent="0.2">
      <c r="A96" s="212">
        <v>16</v>
      </c>
      <c r="B96" s="218" t="s">
        <v>184</v>
      </c>
      <c r="C96" s="265" t="s">
        <v>185</v>
      </c>
      <c r="D96" s="220" t="s">
        <v>93</v>
      </c>
      <c r="E96" s="228">
        <v>1</v>
      </c>
      <c r="F96" s="232">
        <f>H96+J96</f>
        <v>0</v>
      </c>
      <c r="G96" s="233">
        <f>ROUND(E96*F96,2)</f>
        <v>0</v>
      </c>
      <c r="H96" s="233"/>
      <c r="I96" s="233">
        <f>ROUND(E96*H96,2)</f>
        <v>0</v>
      </c>
      <c r="J96" s="233"/>
      <c r="K96" s="233">
        <f>ROUND(E96*J96,2)</f>
        <v>0</v>
      </c>
      <c r="L96" s="233">
        <v>21</v>
      </c>
      <c r="M96" s="233">
        <f>G96*(1+L96/100)</f>
        <v>0</v>
      </c>
      <c r="N96" s="221">
        <v>0</v>
      </c>
      <c r="O96" s="221">
        <f>ROUND(E96*N96,5)</f>
        <v>0</v>
      </c>
      <c r="P96" s="221">
        <v>0</v>
      </c>
      <c r="Q96" s="221">
        <f>ROUND(E96*P96,5)</f>
        <v>0</v>
      </c>
      <c r="R96" s="221"/>
      <c r="S96" s="221"/>
      <c r="T96" s="222">
        <v>0</v>
      </c>
      <c r="U96" s="221">
        <f>ROUND(E96*T96,2)</f>
        <v>0</v>
      </c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94</v>
      </c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 x14ac:dyDescent="0.2">
      <c r="A97" s="212">
        <v>17</v>
      </c>
      <c r="B97" s="218" t="s">
        <v>186</v>
      </c>
      <c r="C97" s="265" t="s">
        <v>187</v>
      </c>
      <c r="D97" s="220" t="s">
        <v>183</v>
      </c>
      <c r="E97" s="228">
        <v>1</v>
      </c>
      <c r="F97" s="232">
        <f>H97+J97</f>
        <v>0</v>
      </c>
      <c r="G97" s="233">
        <f>ROUND(E97*F97,2)</f>
        <v>0</v>
      </c>
      <c r="H97" s="233"/>
      <c r="I97" s="233">
        <f>ROUND(E97*H97,2)</f>
        <v>0</v>
      </c>
      <c r="J97" s="233"/>
      <c r="K97" s="233">
        <f>ROUND(E97*J97,2)</f>
        <v>0</v>
      </c>
      <c r="L97" s="233">
        <v>21</v>
      </c>
      <c r="M97" s="233">
        <f>G97*(1+L97/100)</f>
        <v>0</v>
      </c>
      <c r="N97" s="221">
        <v>0</v>
      </c>
      <c r="O97" s="221">
        <f>ROUND(E97*N97,5)</f>
        <v>0</v>
      </c>
      <c r="P97" s="221">
        <v>0</v>
      </c>
      <c r="Q97" s="221">
        <f>ROUND(E97*P97,5)</f>
        <v>0</v>
      </c>
      <c r="R97" s="221"/>
      <c r="S97" s="221"/>
      <c r="T97" s="222">
        <v>0</v>
      </c>
      <c r="U97" s="221">
        <f>ROUND(E97*T97,2)</f>
        <v>0</v>
      </c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188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1"/>
      <c r="BB97" s="211"/>
      <c r="BC97" s="211"/>
      <c r="BD97" s="211"/>
      <c r="BE97" s="211"/>
      <c r="BF97" s="211"/>
      <c r="BG97" s="211"/>
      <c r="BH97" s="211"/>
    </row>
    <row r="98" spans="1:60" ht="22.5" outlineLevel="1" x14ac:dyDescent="0.2">
      <c r="A98" s="243">
        <v>18</v>
      </c>
      <c r="B98" s="244" t="s">
        <v>189</v>
      </c>
      <c r="C98" s="269" t="s">
        <v>190</v>
      </c>
      <c r="D98" s="245" t="s">
        <v>191</v>
      </c>
      <c r="E98" s="246">
        <v>30</v>
      </c>
      <c r="F98" s="247">
        <f>H98+J98</f>
        <v>0</v>
      </c>
      <c r="G98" s="248">
        <f>ROUND(E98*F98,2)</f>
        <v>0</v>
      </c>
      <c r="H98" s="248"/>
      <c r="I98" s="248">
        <f>ROUND(E98*H98,2)</f>
        <v>0</v>
      </c>
      <c r="J98" s="248"/>
      <c r="K98" s="248">
        <f>ROUND(E98*J98,2)</f>
        <v>0</v>
      </c>
      <c r="L98" s="248">
        <v>21</v>
      </c>
      <c r="M98" s="248">
        <f>G98*(1+L98/100)</f>
        <v>0</v>
      </c>
      <c r="N98" s="249">
        <v>0</v>
      </c>
      <c r="O98" s="249">
        <f>ROUND(E98*N98,5)</f>
        <v>0</v>
      </c>
      <c r="P98" s="249">
        <v>0</v>
      </c>
      <c r="Q98" s="249">
        <f>ROUND(E98*P98,5)</f>
        <v>0</v>
      </c>
      <c r="R98" s="249"/>
      <c r="S98" s="249"/>
      <c r="T98" s="250">
        <v>1</v>
      </c>
      <c r="U98" s="249">
        <f>ROUND(E98*T98,2)</f>
        <v>30</v>
      </c>
      <c r="V98" s="211"/>
      <c r="W98" s="211"/>
      <c r="X98" s="211"/>
      <c r="Y98" s="211"/>
      <c r="Z98" s="211"/>
      <c r="AA98" s="211"/>
      <c r="AB98" s="211"/>
      <c r="AC98" s="211"/>
      <c r="AD98" s="211"/>
      <c r="AE98" s="211" t="s">
        <v>94</v>
      </c>
      <c r="AF98" s="211"/>
      <c r="AG98" s="211"/>
      <c r="AH98" s="211"/>
      <c r="AI98" s="211"/>
      <c r="AJ98" s="211"/>
      <c r="AK98" s="211"/>
      <c r="AL98" s="211"/>
      <c r="AM98" s="211"/>
      <c r="AN98" s="211"/>
      <c r="AO98" s="211"/>
      <c r="AP98" s="211"/>
      <c r="AQ98" s="211"/>
      <c r="AR98" s="211"/>
      <c r="AS98" s="211"/>
      <c r="AT98" s="211"/>
      <c r="AU98" s="211"/>
      <c r="AV98" s="211"/>
      <c r="AW98" s="211"/>
      <c r="AX98" s="211"/>
      <c r="AY98" s="211"/>
      <c r="AZ98" s="211"/>
      <c r="BA98" s="211"/>
      <c r="BB98" s="211"/>
      <c r="BC98" s="211"/>
      <c r="BD98" s="211"/>
      <c r="BE98" s="211"/>
      <c r="BF98" s="211"/>
      <c r="BG98" s="211"/>
      <c r="BH98" s="211"/>
    </row>
    <row r="99" spans="1:60" x14ac:dyDescent="0.2">
      <c r="A99" s="6"/>
      <c r="B99" s="7" t="s">
        <v>192</v>
      </c>
      <c r="C99" s="270" t="s">
        <v>192</v>
      </c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AC99">
        <v>12</v>
      </c>
      <c r="AD99">
        <v>21</v>
      </c>
    </row>
    <row r="100" spans="1:60" x14ac:dyDescent="0.2">
      <c r="A100" s="251"/>
      <c r="B100" s="252" t="s">
        <v>28</v>
      </c>
      <c r="C100" s="271" t="s">
        <v>192</v>
      </c>
      <c r="D100" s="253"/>
      <c r="E100" s="253"/>
      <c r="F100" s="253"/>
      <c r="G100" s="264">
        <f>G8+G10+G94</f>
        <v>0</v>
      </c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AC100">
        <f>SUMIF(L7:L98,AC99,G7:G98)</f>
        <v>0</v>
      </c>
      <c r="AD100">
        <f>SUMIF(L7:L98,AD99,G7:G98)</f>
        <v>0</v>
      </c>
      <c r="AE100" t="s">
        <v>193</v>
      </c>
    </row>
    <row r="101" spans="1:60" x14ac:dyDescent="0.2">
      <c r="A101" s="6"/>
      <c r="B101" s="7" t="s">
        <v>192</v>
      </c>
      <c r="C101" s="270" t="s">
        <v>192</v>
      </c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60" x14ac:dyDescent="0.2">
      <c r="A102" s="6"/>
      <c r="B102" s="7" t="s">
        <v>192</v>
      </c>
      <c r="C102" s="270" t="s">
        <v>192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60" x14ac:dyDescent="0.2">
      <c r="A103" s="254" t="s">
        <v>194</v>
      </c>
      <c r="B103" s="254"/>
      <c r="C103" s="272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60" x14ac:dyDescent="0.2">
      <c r="A104" s="255"/>
      <c r="B104" s="256"/>
      <c r="C104" s="273"/>
      <c r="D104" s="256"/>
      <c r="E104" s="256"/>
      <c r="F104" s="256"/>
      <c r="G104" s="257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AE104" t="s">
        <v>195</v>
      </c>
    </row>
    <row r="105" spans="1:60" x14ac:dyDescent="0.2">
      <c r="A105" s="258"/>
      <c r="B105" s="259"/>
      <c r="C105" s="274"/>
      <c r="D105" s="259"/>
      <c r="E105" s="259"/>
      <c r="F105" s="259"/>
      <c r="G105" s="26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60" x14ac:dyDescent="0.2">
      <c r="A106" s="258"/>
      <c r="B106" s="259"/>
      <c r="C106" s="274"/>
      <c r="D106" s="259"/>
      <c r="E106" s="259"/>
      <c r="F106" s="259"/>
      <c r="G106" s="26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60" x14ac:dyDescent="0.2">
      <c r="A107" s="258"/>
      <c r="B107" s="259"/>
      <c r="C107" s="274"/>
      <c r="D107" s="259"/>
      <c r="E107" s="259"/>
      <c r="F107" s="259"/>
      <c r="G107" s="26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60" x14ac:dyDescent="0.2">
      <c r="A108" s="261"/>
      <c r="B108" s="262"/>
      <c r="C108" s="275"/>
      <c r="D108" s="262"/>
      <c r="E108" s="262"/>
      <c r="F108" s="262"/>
      <c r="G108" s="263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60" x14ac:dyDescent="0.2">
      <c r="A109" s="6"/>
      <c r="B109" s="7" t="s">
        <v>192</v>
      </c>
      <c r="C109" s="270" t="s">
        <v>192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60" x14ac:dyDescent="0.2">
      <c r="C110" s="276"/>
      <c r="AE110" t="s">
        <v>196</v>
      </c>
    </row>
  </sheetData>
  <mergeCells count="6">
    <mergeCell ref="A1:G1"/>
    <mergeCell ref="C2:G2"/>
    <mergeCell ref="C3:G3"/>
    <mergeCell ref="C4:G4"/>
    <mergeCell ref="A103:C103"/>
    <mergeCell ref="A104:G108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</dc:creator>
  <cp:lastModifiedBy>ales</cp:lastModifiedBy>
  <cp:lastPrinted>2014-02-28T09:52:57Z</cp:lastPrinted>
  <dcterms:created xsi:type="dcterms:W3CDTF">2009-04-08T07:15:50Z</dcterms:created>
  <dcterms:modified xsi:type="dcterms:W3CDTF">2025-09-30T07:14:33Z</dcterms:modified>
</cp:coreProperties>
</file>